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5" sheetId="1" r:id="rId1"/>
  </sheets>
  <definedNames>
    <definedName name="_xlnm.Print_Titles" localSheetId="0">'2025'!$4:$4</definedName>
    <definedName name="_xlnm._FilterDatabase" localSheetId="0" hidden="1">'2025'!$A$5:$J$5</definedName>
    <definedName name="_xlnm.Print_Area" localSheetId="0">'2025'!$A$1:$J$130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<sst xmlns="http://schemas.openxmlformats.org/spreadsheetml/2006/main" count="138" uniqueCount="138">
  <si>
    <t>附件2</t>
  </si>
  <si>
    <t>提前下达2025年适龄妇女“两癌”免费筛查资金分配表</t>
  </si>
  <si>
    <t>地    区</t>
  </si>
  <si>
    <t>任务数</t>
  </si>
  <si>
    <t>检查经费(万元，宫颈癌147.5元/人，乳腺癌92.6元/人)</t>
  </si>
  <si>
    <t>省财政需方补助比例</t>
  </si>
  <si>
    <t>省财政补助检查经费（万元）</t>
  </si>
  <si>
    <t>工作经费（万元）</t>
  </si>
  <si>
    <t>省财政应补助资金（万元）</t>
  </si>
  <si>
    <t>2023年结算资金（万元）</t>
  </si>
  <si>
    <t>2024年待补足和抵扣金额（万元）</t>
  </si>
  <si>
    <t>2025年省财政实际补助资金（万元）</t>
  </si>
  <si>
    <t>合计</t>
  </si>
  <si>
    <t>省本级小计</t>
  </si>
  <si>
    <t>省妇联</t>
  </si>
  <si>
    <t>省妇幼保健院</t>
  </si>
  <si>
    <t>地市小计</t>
  </si>
  <si>
    <t>汕头市</t>
  </si>
  <si>
    <t>汕头市本级</t>
  </si>
  <si>
    <t xml:space="preserve">  金平区</t>
  </si>
  <si>
    <t xml:space="preserve">  龙湖区</t>
  </si>
  <si>
    <t xml:space="preserve">  澄海区</t>
  </si>
  <si>
    <t xml:space="preserve">  濠江区</t>
  </si>
  <si>
    <t xml:space="preserve">  潮阳区</t>
  </si>
  <si>
    <t xml:space="preserve">  潮南区</t>
  </si>
  <si>
    <t>韶关市</t>
  </si>
  <si>
    <t>韶关市本级</t>
  </si>
  <si>
    <t xml:space="preserve">  浈江区</t>
  </si>
  <si>
    <t xml:space="preserve">  武江区</t>
  </si>
  <si>
    <t xml:space="preserve">  曲江区</t>
  </si>
  <si>
    <t>河源市</t>
  </si>
  <si>
    <t>河源市本级（含江东新区）</t>
  </si>
  <si>
    <t xml:space="preserve">  源城区</t>
  </si>
  <si>
    <t>梅州市</t>
  </si>
  <si>
    <t>梅州市本级</t>
  </si>
  <si>
    <t xml:space="preserve">  梅江区</t>
  </si>
  <si>
    <t xml:space="preserve">  梅县区</t>
  </si>
  <si>
    <t>惠州市</t>
  </si>
  <si>
    <t>惠州市本级</t>
  </si>
  <si>
    <t xml:space="preserve">  惠城区（含仲恺区）</t>
  </si>
  <si>
    <t xml:space="preserve">  惠阳区</t>
  </si>
  <si>
    <t>汕尾市</t>
  </si>
  <si>
    <t>汕尾市本级</t>
  </si>
  <si>
    <t xml:space="preserve">  城区（含华侨和红海湾）</t>
  </si>
  <si>
    <t>江门市</t>
  </si>
  <si>
    <t>江门市本级</t>
  </si>
  <si>
    <t>阳江市</t>
  </si>
  <si>
    <t>阳江市本级</t>
  </si>
  <si>
    <t xml:space="preserve">  江城区</t>
  </si>
  <si>
    <t xml:space="preserve">  阳东县</t>
  </si>
  <si>
    <t>湛江市</t>
  </si>
  <si>
    <t>湛江市本级（含开发区）</t>
  </si>
  <si>
    <t xml:space="preserve">  赤坎区</t>
  </si>
  <si>
    <t xml:space="preserve">  霞山区</t>
  </si>
  <si>
    <t xml:space="preserve">  麻章区</t>
  </si>
  <si>
    <t xml:space="preserve">  坡头区</t>
  </si>
  <si>
    <t>茂名市</t>
  </si>
  <si>
    <t>茂名市本级</t>
  </si>
  <si>
    <t xml:space="preserve">  茂南区</t>
  </si>
  <si>
    <t xml:space="preserve">  电白区</t>
  </si>
  <si>
    <t>肇庆市</t>
  </si>
  <si>
    <t>肇庆市本级</t>
  </si>
  <si>
    <t xml:space="preserve">  端州区</t>
  </si>
  <si>
    <t xml:space="preserve">  鼎湖区</t>
  </si>
  <si>
    <t xml:space="preserve">  高要区</t>
  </si>
  <si>
    <t>清远市</t>
  </si>
  <si>
    <t>清远市本级</t>
  </si>
  <si>
    <t xml:space="preserve">  清城区</t>
  </si>
  <si>
    <t xml:space="preserve">  清新区</t>
  </si>
  <si>
    <t>潮州市</t>
  </si>
  <si>
    <t>潮州市本级</t>
  </si>
  <si>
    <t xml:space="preserve">  湘桥区</t>
  </si>
  <si>
    <t xml:space="preserve">  潮安区</t>
  </si>
  <si>
    <t>揭阳市</t>
  </si>
  <si>
    <t>市本级</t>
  </si>
  <si>
    <t>榕城区</t>
  </si>
  <si>
    <t xml:space="preserve">  揭东区</t>
  </si>
  <si>
    <t>云浮市</t>
  </si>
  <si>
    <t>云浮市本级</t>
  </si>
  <si>
    <t xml:space="preserve">  云城区</t>
  </si>
  <si>
    <t xml:space="preserve">  云安区</t>
  </si>
  <si>
    <t>财政省直管县</t>
  </si>
  <si>
    <t xml:space="preserve">  南澳县</t>
  </si>
  <si>
    <t xml:space="preserve">  乐昌市</t>
  </si>
  <si>
    <t xml:space="preserve">  南雄市</t>
  </si>
  <si>
    <t xml:space="preserve">  仁化县</t>
  </si>
  <si>
    <t xml:space="preserve">  始兴县</t>
  </si>
  <si>
    <t xml:space="preserve">  翁源县</t>
  </si>
  <si>
    <t xml:space="preserve">  新丰县</t>
  </si>
  <si>
    <t xml:space="preserve">  乳源县</t>
  </si>
  <si>
    <t xml:space="preserve">  东源县</t>
  </si>
  <si>
    <t xml:space="preserve">  和平县</t>
  </si>
  <si>
    <t xml:space="preserve">  龙川县</t>
  </si>
  <si>
    <t xml:space="preserve">  紫金县</t>
  </si>
  <si>
    <t xml:space="preserve">  连平县</t>
  </si>
  <si>
    <t xml:space="preserve">  兴宁市</t>
  </si>
  <si>
    <t xml:space="preserve">  平远县</t>
  </si>
  <si>
    <t xml:space="preserve">  蕉岭县</t>
  </si>
  <si>
    <t xml:space="preserve">  大埔县</t>
  </si>
  <si>
    <t xml:space="preserve">  丰顺县</t>
  </si>
  <si>
    <t xml:space="preserve">  五华县</t>
  </si>
  <si>
    <t xml:space="preserve">  惠东县</t>
  </si>
  <si>
    <t xml:space="preserve">  博罗县</t>
  </si>
  <si>
    <t xml:space="preserve">  龙门县</t>
  </si>
  <si>
    <t xml:space="preserve">  陆丰市</t>
  </si>
  <si>
    <t xml:space="preserve">  海丰县</t>
  </si>
  <si>
    <t xml:space="preserve">  陆河县</t>
  </si>
  <si>
    <t xml:space="preserve">  台山市</t>
  </si>
  <si>
    <t xml:space="preserve">  开平市</t>
  </si>
  <si>
    <t xml:space="preserve">  恩平市</t>
  </si>
  <si>
    <t xml:space="preserve">  阳春市</t>
  </si>
  <si>
    <t xml:space="preserve">  阳西县</t>
  </si>
  <si>
    <t xml:space="preserve">  雷州市</t>
  </si>
  <si>
    <t xml:space="preserve">  廉江市</t>
  </si>
  <si>
    <t xml:space="preserve">  吴川市</t>
  </si>
  <si>
    <t xml:space="preserve">  遂溪县</t>
  </si>
  <si>
    <t xml:space="preserve">  徐闻县</t>
  </si>
  <si>
    <t xml:space="preserve">  信宜市</t>
  </si>
  <si>
    <t xml:space="preserve">  高州市</t>
  </si>
  <si>
    <t xml:space="preserve">  化州市</t>
  </si>
  <si>
    <t xml:space="preserve">  四会市（含高新区）</t>
  </si>
  <si>
    <t xml:space="preserve">  广宁县</t>
  </si>
  <si>
    <t xml:space="preserve">  德庆县</t>
  </si>
  <si>
    <t xml:space="preserve">  封开县</t>
  </si>
  <si>
    <t xml:space="preserve">  怀集县</t>
  </si>
  <si>
    <t xml:space="preserve">  英德市</t>
  </si>
  <si>
    <t xml:space="preserve">  连州市</t>
  </si>
  <si>
    <t xml:space="preserve">  佛冈县</t>
  </si>
  <si>
    <t xml:space="preserve">  阳山县</t>
  </si>
  <si>
    <t xml:space="preserve">  连山县</t>
  </si>
  <si>
    <t xml:space="preserve">  连南县</t>
  </si>
  <si>
    <t xml:space="preserve">  饶平县</t>
  </si>
  <si>
    <t xml:space="preserve">  普宁市</t>
  </si>
  <si>
    <t xml:space="preserve">  揭西县</t>
  </si>
  <si>
    <t xml:space="preserve">  惠来县</t>
  </si>
  <si>
    <t xml:space="preserve">  罗定市</t>
  </si>
  <si>
    <t xml:space="preserve">  新兴县</t>
  </si>
  <si>
    <t xml:space="preserve">  郁南县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</si>
</sst>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sz val="20"/>
      <name val="黑体"/>
      <charset val="134"/>
    </font>
    <font>
      <sz val="10"/>
      <name val="宋体"/>
      <charset val="134"/>
    </font>
    <font>
      <sz val="11"/>
      <name val="黑体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9" fontId="9" fillId="0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9" fontId="7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1"/>
  <sheetViews>
    <sheetView tabSelected="1" view="pageBreakPreview" zoomScaleNormal="79" workbookViewId="0">
      <selection activeCell="A2" sqref="A2:J2"/>
    </sheetView>
  </sheetViews>
  <sheetFormatPr defaultColWidth="8.75833333333333" defaultRowHeight="13.5"/>
  <cols>
    <col min="1" max="1" width="24.125" customWidth="1"/>
    <col min="2" max="2" width="15.125" customWidth="1"/>
    <col min="3" max="3" width="15.875" customWidth="1"/>
    <col min="4" max="4" width="13.375" customWidth="1"/>
    <col min="5" max="5" width="12.875" customWidth="1"/>
    <col min="6" max="6" width="12.7583333333333" customWidth="1"/>
    <col min="7" max="7" width="14.7583333333333" customWidth="1"/>
    <col min="8" max="9" width="14.7583333333333" style="4" customWidth="1"/>
    <col min="10" max="10" width="14.875" customWidth="1"/>
  </cols>
  <sheetData>
    <row r="1" ht="27" customHeight="1" spans="1:1">
      <c r="A1" s="5" t="s">
        <v>0</v>
      </c>
    </row>
    <row r="2" ht="27" customHeight="1" spans="1:10">
      <c r="A2" s="6" t="s">
        <v>1</v>
      </c>
      <c r="B2" s="6"/>
      <c r="C2" s="6"/>
      <c r="D2" s="6"/>
      <c r="E2" s="6"/>
      <c r="F2" s="6"/>
      <c r="G2" s="6"/>
      <c r="H2" s="7"/>
      <c r="I2" s="7"/>
      <c r="J2" s="6"/>
    </row>
    <row r="3" ht="15" customHeight="1" spans="1:9">
      <c r="A3" s="8"/>
      <c r="B3" s="8"/>
      <c r="C3" s="8"/>
      <c r="D3" s="8"/>
      <c r="E3" s="8"/>
      <c r="F3" s="8"/>
      <c r="G3" s="9"/>
      <c r="H3" s="10"/>
      <c r="I3" s="10"/>
    </row>
    <row r="4" ht="64" customHeight="1" spans="1:10">
      <c r="A4" s="11" t="s">
        <v>2</v>
      </c>
      <c r="B4" s="12" t="s">
        <v>3</v>
      </c>
      <c r="C4" s="13" t="s">
        <v>4</v>
      </c>
      <c r="D4" s="13" t="s">
        <v>5</v>
      </c>
      <c r="E4" s="13" t="s">
        <v>6</v>
      </c>
      <c r="F4" s="14" t="s">
        <v>7</v>
      </c>
      <c r="G4" s="13" t="s">
        <v>8</v>
      </c>
      <c r="H4" s="15" t="s">
        <v>9</v>
      </c>
      <c r="I4" s="15" t="s">
        <v>10</v>
      </c>
      <c r="J4" s="13" t="s">
        <v>11</v>
      </c>
    </row>
    <row r="5" s="1" customFormat="1" ht="21" customHeight="1" spans="1:10">
      <c r="A5" s="16" t="s">
        <v>12</v>
      </c>
      <c r="B5" s="17">
        <f>B6+B9+B74</f>
        <v>530000</v>
      </c>
      <c r="C5" s="17">
        <f>C9+C74</f>
        <v>12725.3</v>
      </c>
      <c r="D5" s="18">
        <v>0.8</v>
      </c>
      <c r="E5" s="17">
        <f t="shared" ref="E5:J5" si="0">E9+E74</f>
        <v>10180.25</v>
      </c>
      <c r="F5" s="17">
        <f t="shared" si="0"/>
        <v>495</v>
      </c>
      <c r="G5" s="17">
        <f t="shared" si="0"/>
        <v>10675.25</v>
      </c>
      <c r="H5" s="17">
        <f t="shared" si="0"/>
        <v>427.60124</v>
      </c>
      <c r="I5" s="17">
        <f t="shared" si="0"/>
        <v>0</v>
      </c>
      <c r="J5" s="17">
        <f t="shared" si="0"/>
        <v>11102.85</v>
      </c>
    </row>
    <row r="6" s="1" customFormat="1" ht="21" hidden="1" customHeight="1" spans="1:10">
      <c r="A6" s="16" t="s">
        <v>13</v>
      </c>
      <c r="B6" s="19"/>
      <c r="C6" s="20"/>
      <c r="D6" s="21"/>
      <c r="E6" s="22"/>
      <c r="F6" s="23">
        <f>SUM(F7:F8)</f>
        <v>173</v>
      </c>
      <c r="G6" s="22">
        <f>E6+F6</f>
        <v>173</v>
      </c>
      <c r="H6" s="24">
        <v>0</v>
      </c>
      <c r="I6" s="24">
        <v>0</v>
      </c>
      <c r="J6" s="22">
        <f>G6+H6</f>
        <v>173</v>
      </c>
    </row>
    <row r="7" s="2" customFormat="1" ht="21" hidden="1" customHeight="1" spans="1:10">
      <c r="A7" s="25" t="s">
        <v>14</v>
      </c>
      <c r="B7" s="19"/>
      <c r="C7" s="20"/>
      <c r="D7" s="18"/>
      <c r="E7" s="22"/>
      <c r="F7" s="26">
        <v>40</v>
      </c>
      <c r="G7" s="27">
        <f>E7+F7</f>
        <v>40</v>
      </c>
      <c r="H7" s="28">
        <v>0</v>
      </c>
      <c r="I7" s="28"/>
      <c r="J7" s="27">
        <f>G7+H7+I7</f>
        <v>40</v>
      </c>
    </row>
    <row r="8" s="2" customFormat="1" ht="21" hidden="1" customHeight="1" spans="1:10">
      <c r="A8" s="25" t="s">
        <v>15</v>
      </c>
      <c r="B8" s="19"/>
      <c r="C8" s="20"/>
      <c r="D8" s="18"/>
      <c r="E8" s="22"/>
      <c r="F8" s="26">
        <v>133</v>
      </c>
      <c r="G8" s="27">
        <f>E8+F8</f>
        <v>133</v>
      </c>
      <c r="H8" s="28">
        <v>0</v>
      </c>
      <c r="I8" s="28"/>
      <c r="J8" s="27">
        <f>G8+H8+I8</f>
        <v>133</v>
      </c>
    </row>
    <row r="9" s="2" customFormat="1" ht="21" customHeight="1" spans="1:10">
      <c r="A9" s="16" t="s">
        <v>16</v>
      </c>
      <c r="B9" s="17">
        <f>SUM(B10:B73)/2</f>
        <v>188270</v>
      </c>
      <c r="C9" s="17">
        <f>SUM(C10:C73)/2</f>
        <v>4520.3627</v>
      </c>
      <c r="D9" s="21"/>
      <c r="E9" s="17">
        <f>SUM(E10:E73)/2</f>
        <v>3616.29</v>
      </c>
      <c r="F9" s="17">
        <f t="shared" ref="B9:J9" si="1">SUM(F10:F73)/2</f>
        <v>215</v>
      </c>
      <c r="G9" s="17">
        <f t="shared" si="1"/>
        <v>3831.29</v>
      </c>
      <c r="H9" s="17">
        <f t="shared" si="1"/>
        <v>132.719296</v>
      </c>
      <c r="I9" s="17">
        <f t="shared" si="1"/>
        <v>67</v>
      </c>
      <c r="J9" s="17">
        <f t="shared" si="1"/>
        <v>4031.03</v>
      </c>
    </row>
    <row r="10" s="1" customFormat="1" ht="21" customHeight="1" spans="1:10">
      <c r="A10" s="16" t="s">
        <v>17</v>
      </c>
      <c r="B10" s="17">
        <f>SUM(B11:B17)</f>
        <v>28599</v>
      </c>
      <c r="C10" s="20">
        <f>SUM(C11:C17)</f>
        <v>686.66199</v>
      </c>
      <c r="D10" s="29"/>
      <c r="E10" s="17">
        <f>SUM(E11:E17)</f>
        <v>549.33</v>
      </c>
      <c r="F10" s="17">
        <f>SUM(F11:F17)</f>
        <v>33</v>
      </c>
      <c r="G10" s="17">
        <f t="shared" ref="B10:J10" si="2">SUM(G11:G17)</f>
        <v>582.33</v>
      </c>
      <c r="H10" s="24">
        <f t="shared" si="2"/>
        <v>22.736232</v>
      </c>
      <c r="I10" s="24">
        <f t="shared" si="2"/>
        <v>67</v>
      </c>
      <c r="J10" s="17">
        <f t="shared" si="2"/>
        <v>672.08</v>
      </c>
    </row>
    <row r="11" s="2" customFormat="1" ht="21" customHeight="1" spans="1:10">
      <c r="A11" s="25" t="s">
        <v>18</v>
      </c>
      <c r="B11" s="19"/>
      <c r="C11" s="30">
        <f t="shared" ref="C10:C38" si="3">B11*(147.5+92.6)/10000</f>
        <v>0</v>
      </c>
      <c r="D11" s="26"/>
      <c r="E11" s="27">
        <f t="shared" ref="E11:E17" si="4">ROUND(C11*D11,2)</f>
        <v>0</v>
      </c>
      <c r="F11" s="26">
        <v>3</v>
      </c>
      <c r="G11" s="27">
        <f t="shared" ref="G10:G38" si="5">E11+F11</f>
        <v>3</v>
      </c>
      <c r="H11" s="31">
        <v>0</v>
      </c>
      <c r="I11" s="31"/>
      <c r="J11" s="27">
        <f t="shared" ref="J11:J17" si="6">ROUND(G11+H11+I11,2)</f>
        <v>3</v>
      </c>
    </row>
    <row r="12" s="2" customFormat="1" ht="21" customHeight="1" spans="1:10">
      <c r="A12" s="25" t="s">
        <v>19</v>
      </c>
      <c r="B12" s="19">
        <v>6468</v>
      </c>
      <c r="C12" s="30">
        <f t="shared" si="3"/>
        <v>155.29668</v>
      </c>
      <c r="D12" s="18">
        <v>0.8</v>
      </c>
      <c r="E12" s="27">
        <f t="shared" si="4"/>
        <v>124.24</v>
      </c>
      <c r="F12" s="26">
        <v>5</v>
      </c>
      <c r="G12" s="27">
        <f t="shared" si="5"/>
        <v>129.24</v>
      </c>
      <c r="H12" s="31">
        <v>9.890152</v>
      </c>
      <c r="I12" s="31">
        <v>67</v>
      </c>
      <c r="J12" s="27">
        <f t="shared" si="6"/>
        <v>206.13</v>
      </c>
    </row>
    <row r="13" s="2" customFormat="1" ht="21" customHeight="1" spans="1:10">
      <c r="A13" s="25" t="s">
        <v>20</v>
      </c>
      <c r="B13" s="19">
        <v>4921</v>
      </c>
      <c r="C13" s="30">
        <f t="shared" si="3"/>
        <v>118.15321</v>
      </c>
      <c r="D13" s="18">
        <v>0.8</v>
      </c>
      <c r="E13" s="27">
        <f t="shared" si="4"/>
        <v>94.52</v>
      </c>
      <c r="F13" s="26">
        <v>5</v>
      </c>
      <c r="G13" s="27">
        <f t="shared" si="5"/>
        <v>99.52</v>
      </c>
      <c r="H13" s="31">
        <v>5.50704</v>
      </c>
      <c r="I13" s="31"/>
      <c r="J13" s="27">
        <f t="shared" si="6"/>
        <v>105.03</v>
      </c>
    </row>
    <row r="14" s="2" customFormat="1" ht="21" customHeight="1" spans="1:10">
      <c r="A14" s="25" t="s">
        <v>21</v>
      </c>
      <c r="B14" s="19">
        <v>4194</v>
      </c>
      <c r="C14" s="30">
        <f t="shared" si="3"/>
        <v>100.69794</v>
      </c>
      <c r="D14" s="18">
        <v>0.8</v>
      </c>
      <c r="E14" s="27">
        <f t="shared" si="4"/>
        <v>80.56</v>
      </c>
      <c r="F14" s="26">
        <v>5</v>
      </c>
      <c r="G14" s="27">
        <f t="shared" si="5"/>
        <v>85.56</v>
      </c>
      <c r="H14" s="31">
        <v>0.471575999999999</v>
      </c>
      <c r="I14" s="31"/>
      <c r="J14" s="27">
        <f t="shared" si="6"/>
        <v>86.03</v>
      </c>
    </row>
    <row r="15" s="2" customFormat="1" ht="21" customHeight="1" spans="1:10">
      <c r="A15" s="25" t="s">
        <v>22</v>
      </c>
      <c r="B15" s="19">
        <v>2011</v>
      </c>
      <c r="C15" s="30">
        <f t="shared" si="3"/>
        <v>48.28411</v>
      </c>
      <c r="D15" s="18">
        <v>0.8</v>
      </c>
      <c r="E15" s="27">
        <f t="shared" si="4"/>
        <v>38.63</v>
      </c>
      <c r="F15" s="26">
        <v>5</v>
      </c>
      <c r="G15" s="27">
        <f t="shared" si="5"/>
        <v>43.63</v>
      </c>
      <c r="H15" s="31">
        <v>0.926175999999998</v>
      </c>
      <c r="I15" s="31"/>
      <c r="J15" s="27">
        <f t="shared" si="6"/>
        <v>44.56</v>
      </c>
    </row>
    <row r="16" s="2" customFormat="1" ht="21" customHeight="1" spans="1:10">
      <c r="A16" s="25" t="s">
        <v>23</v>
      </c>
      <c r="B16" s="19">
        <v>6423</v>
      </c>
      <c r="C16" s="30">
        <f t="shared" si="3"/>
        <v>154.21623</v>
      </c>
      <c r="D16" s="18">
        <v>0.8</v>
      </c>
      <c r="E16" s="27">
        <f t="shared" si="4"/>
        <v>123.37</v>
      </c>
      <c r="F16" s="26">
        <v>5</v>
      </c>
      <c r="G16" s="27">
        <f t="shared" si="5"/>
        <v>128.37</v>
      </c>
      <c r="H16" s="31">
        <v>0.546199999999999</v>
      </c>
      <c r="I16" s="31"/>
      <c r="J16" s="27">
        <f t="shared" si="6"/>
        <v>128.92</v>
      </c>
    </row>
    <row r="17" s="2" customFormat="1" ht="21" customHeight="1" spans="1:10">
      <c r="A17" s="25" t="s">
        <v>24</v>
      </c>
      <c r="B17" s="19">
        <v>4582</v>
      </c>
      <c r="C17" s="30">
        <f t="shared" si="3"/>
        <v>110.01382</v>
      </c>
      <c r="D17" s="18">
        <v>0.8</v>
      </c>
      <c r="E17" s="27">
        <f t="shared" si="4"/>
        <v>88.01</v>
      </c>
      <c r="F17" s="26">
        <v>5</v>
      </c>
      <c r="G17" s="27">
        <f t="shared" si="5"/>
        <v>93.01</v>
      </c>
      <c r="H17" s="31">
        <v>5.39508799999999</v>
      </c>
      <c r="I17" s="31"/>
      <c r="J17" s="27">
        <f t="shared" si="6"/>
        <v>98.41</v>
      </c>
    </row>
    <row r="18" s="1" customFormat="1" ht="21" customHeight="1" spans="1:10">
      <c r="A18" s="16" t="s">
        <v>25</v>
      </c>
      <c r="B18" s="17">
        <f t="shared" ref="B18:J18" si="7">SUM(B19:B22)</f>
        <v>7896</v>
      </c>
      <c r="C18" s="20">
        <f t="shared" si="7"/>
        <v>189.58296</v>
      </c>
      <c r="D18" s="32"/>
      <c r="E18" s="17">
        <f>SUM(E19:E22)</f>
        <v>151.67</v>
      </c>
      <c r="F18" s="17">
        <f t="shared" si="7"/>
        <v>18</v>
      </c>
      <c r="G18" s="17">
        <f t="shared" si="7"/>
        <v>169.67</v>
      </c>
      <c r="H18" s="24">
        <f t="shared" si="7"/>
        <v>7.620304</v>
      </c>
      <c r="I18" s="24">
        <f t="shared" si="7"/>
        <v>0</v>
      </c>
      <c r="J18" s="17">
        <f t="shared" si="7"/>
        <v>177.3</v>
      </c>
    </row>
    <row r="19" s="2" customFormat="1" ht="21" customHeight="1" spans="1:10">
      <c r="A19" s="25" t="s">
        <v>26</v>
      </c>
      <c r="B19" s="19"/>
      <c r="C19" s="30">
        <f t="shared" si="3"/>
        <v>0</v>
      </c>
      <c r="D19" s="26"/>
      <c r="E19" s="27">
        <f t="shared" ref="E19:E22" si="8">ROUND(C19*D19,2)</f>
        <v>0</v>
      </c>
      <c r="F19" s="26">
        <v>3</v>
      </c>
      <c r="G19" s="27">
        <f t="shared" si="5"/>
        <v>3</v>
      </c>
      <c r="H19" s="31">
        <v>0</v>
      </c>
      <c r="I19" s="31"/>
      <c r="J19" s="27">
        <f t="shared" ref="J19:J22" si="9">ROUND(G19+H19+I19,2)</f>
        <v>3</v>
      </c>
    </row>
    <row r="20" s="2" customFormat="1" ht="21" customHeight="1" spans="1:10">
      <c r="A20" s="25" t="s">
        <v>27</v>
      </c>
      <c r="B20" s="19">
        <v>1809</v>
      </c>
      <c r="C20" s="30">
        <f t="shared" si="3"/>
        <v>43.43409</v>
      </c>
      <c r="D20" s="18">
        <v>0.8</v>
      </c>
      <c r="E20" s="27">
        <f t="shared" si="8"/>
        <v>34.75</v>
      </c>
      <c r="F20" s="26">
        <v>5</v>
      </c>
      <c r="G20" s="27">
        <f t="shared" si="5"/>
        <v>39.75</v>
      </c>
      <c r="H20" s="31">
        <v>0.275543999999996</v>
      </c>
      <c r="I20" s="31"/>
      <c r="J20" s="27">
        <f t="shared" si="9"/>
        <v>40.03</v>
      </c>
    </row>
    <row r="21" s="2" customFormat="1" ht="21" customHeight="1" spans="1:10">
      <c r="A21" s="25" t="s">
        <v>28</v>
      </c>
      <c r="B21" s="19">
        <v>1963</v>
      </c>
      <c r="C21" s="30">
        <f t="shared" si="3"/>
        <v>47.13163</v>
      </c>
      <c r="D21" s="18">
        <v>0.8</v>
      </c>
      <c r="E21" s="27">
        <f t="shared" si="8"/>
        <v>37.71</v>
      </c>
      <c r="F21" s="26">
        <v>5</v>
      </c>
      <c r="G21" s="27">
        <f t="shared" si="5"/>
        <v>42.71</v>
      </c>
      <c r="H21" s="31">
        <v>3.668792</v>
      </c>
      <c r="I21" s="31"/>
      <c r="J21" s="27">
        <f t="shared" si="9"/>
        <v>46.38</v>
      </c>
    </row>
    <row r="22" s="2" customFormat="1" ht="21" customHeight="1" spans="1:10">
      <c r="A22" s="25" t="s">
        <v>29</v>
      </c>
      <c r="B22" s="19">
        <v>4124</v>
      </c>
      <c r="C22" s="30">
        <f t="shared" si="3"/>
        <v>99.01724</v>
      </c>
      <c r="D22" s="18">
        <v>0.8</v>
      </c>
      <c r="E22" s="27">
        <f t="shared" si="8"/>
        <v>79.21</v>
      </c>
      <c r="F22" s="26">
        <v>5</v>
      </c>
      <c r="G22" s="27">
        <f t="shared" si="5"/>
        <v>84.21</v>
      </c>
      <c r="H22" s="31">
        <v>3.675968</v>
      </c>
      <c r="I22" s="31"/>
      <c r="J22" s="27">
        <f t="shared" si="9"/>
        <v>87.89</v>
      </c>
    </row>
    <row r="23" s="1" customFormat="1" ht="21" customHeight="1" spans="1:10">
      <c r="A23" s="16" t="s">
        <v>30</v>
      </c>
      <c r="B23" s="17">
        <f t="shared" ref="B23:J23" si="10">SUM(B24:B25)</f>
        <v>8663</v>
      </c>
      <c r="C23" s="20">
        <f t="shared" si="10"/>
        <v>207.99863</v>
      </c>
      <c r="D23" s="29"/>
      <c r="E23" s="17">
        <f>SUM(E24:E25)</f>
        <v>166.4</v>
      </c>
      <c r="F23" s="17">
        <f t="shared" si="10"/>
        <v>8</v>
      </c>
      <c r="G23" s="17">
        <f t="shared" si="10"/>
        <v>174.4</v>
      </c>
      <c r="H23" s="24">
        <f t="shared" si="10"/>
        <v>47.173168</v>
      </c>
      <c r="I23" s="24">
        <f t="shared" si="10"/>
        <v>0</v>
      </c>
      <c r="J23" s="17">
        <f t="shared" si="10"/>
        <v>221.57</v>
      </c>
    </row>
    <row r="24" s="2" customFormat="1" ht="21" customHeight="1" spans="1:10">
      <c r="A24" s="25" t="s">
        <v>31</v>
      </c>
      <c r="B24" s="19">
        <v>1224</v>
      </c>
      <c r="C24" s="30">
        <f t="shared" si="3"/>
        <v>29.38824</v>
      </c>
      <c r="D24" s="18">
        <v>0.8</v>
      </c>
      <c r="E24" s="27">
        <f t="shared" ref="E24:E29" si="11">ROUND(C24*D24,2)</f>
        <v>23.51</v>
      </c>
      <c r="F24" s="26">
        <v>3</v>
      </c>
      <c r="G24" s="27">
        <f t="shared" si="5"/>
        <v>26.51</v>
      </c>
      <c r="H24" s="31">
        <v>12.489776</v>
      </c>
      <c r="I24" s="31"/>
      <c r="J24" s="27">
        <f t="shared" ref="J24:J29" si="12">ROUND(G24+H24+I24,2)</f>
        <v>39</v>
      </c>
    </row>
    <row r="25" s="2" customFormat="1" ht="21" customHeight="1" spans="1:10">
      <c r="A25" s="25" t="s">
        <v>32</v>
      </c>
      <c r="B25" s="19">
        <v>7439</v>
      </c>
      <c r="C25" s="30">
        <f t="shared" si="3"/>
        <v>178.61039</v>
      </c>
      <c r="D25" s="18">
        <v>0.8</v>
      </c>
      <c r="E25" s="27">
        <f t="shared" si="11"/>
        <v>142.89</v>
      </c>
      <c r="F25" s="26">
        <v>5</v>
      </c>
      <c r="G25" s="27">
        <f t="shared" si="5"/>
        <v>147.89</v>
      </c>
      <c r="H25" s="31">
        <v>34.683392</v>
      </c>
      <c r="I25" s="31"/>
      <c r="J25" s="27">
        <f t="shared" si="12"/>
        <v>182.57</v>
      </c>
    </row>
    <row r="26" s="1" customFormat="1" ht="21" customHeight="1" spans="1:10">
      <c r="A26" s="16" t="s">
        <v>33</v>
      </c>
      <c r="B26" s="17">
        <f t="shared" ref="B26:J26" si="13">SUM(B27:B29)</f>
        <v>9182</v>
      </c>
      <c r="C26" s="20">
        <f t="shared" si="13"/>
        <v>220.45982</v>
      </c>
      <c r="D26" s="29"/>
      <c r="E26" s="17">
        <f>SUM(E27:E29)</f>
        <v>176.37</v>
      </c>
      <c r="F26" s="17">
        <f t="shared" si="13"/>
        <v>13</v>
      </c>
      <c r="G26" s="17">
        <f t="shared" si="13"/>
        <v>189.37</v>
      </c>
      <c r="H26" s="24">
        <f t="shared" si="13"/>
        <v>0.027383999999998</v>
      </c>
      <c r="I26" s="24">
        <f t="shared" si="13"/>
        <v>0</v>
      </c>
      <c r="J26" s="17">
        <f t="shared" si="13"/>
        <v>189.4</v>
      </c>
    </row>
    <row r="27" s="2" customFormat="1" ht="21" customHeight="1" spans="1:10">
      <c r="A27" s="25" t="s">
        <v>34</v>
      </c>
      <c r="B27" s="19"/>
      <c r="C27" s="30">
        <f t="shared" si="3"/>
        <v>0</v>
      </c>
      <c r="D27" s="26"/>
      <c r="E27" s="27">
        <f t="shared" si="11"/>
        <v>0</v>
      </c>
      <c r="F27" s="26">
        <v>3</v>
      </c>
      <c r="G27" s="27">
        <f t="shared" si="5"/>
        <v>3</v>
      </c>
      <c r="H27" s="31">
        <v>0</v>
      </c>
      <c r="I27" s="31"/>
      <c r="J27" s="27">
        <f t="shared" si="12"/>
        <v>3</v>
      </c>
    </row>
    <row r="28" s="2" customFormat="1" ht="21" customHeight="1" spans="1:10">
      <c r="A28" s="25" t="s">
        <v>35</v>
      </c>
      <c r="B28" s="19">
        <v>3575</v>
      </c>
      <c r="C28" s="30">
        <f t="shared" si="3"/>
        <v>85.83575</v>
      </c>
      <c r="D28" s="18">
        <v>0.8</v>
      </c>
      <c r="E28" s="27">
        <f t="shared" si="11"/>
        <v>68.67</v>
      </c>
      <c r="F28" s="26">
        <v>5</v>
      </c>
      <c r="G28" s="27">
        <f t="shared" si="5"/>
        <v>73.67</v>
      </c>
      <c r="H28" s="31">
        <v>-0.173000000000002</v>
      </c>
      <c r="I28" s="31"/>
      <c r="J28" s="27">
        <f t="shared" si="12"/>
        <v>73.5</v>
      </c>
    </row>
    <row r="29" s="2" customFormat="1" ht="21" customHeight="1" spans="1:10">
      <c r="A29" s="25" t="s">
        <v>36</v>
      </c>
      <c r="B29" s="19">
        <v>5607</v>
      </c>
      <c r="C29" s="30">
        <f t="shared" si="3"/>
        <v>134.62407</v>
      </c>
      <c r="D29" s="18">
        <v>0.8</v>
      </c>
      <c r="E29" s="27">
        <f t="shared" si="11"/>
        <v>107.7</v>
      </c>
      <c r="F29" s="26">
        <v>5</v>
      </c>
      <c r="G29" s="27">
        <f t="shared" si="5"/>
        <v>112.7</v>
      </c>
      <c r="H29" s="31">
        <v>0.200384</v>
      </c>
      <c r="I29" s="35"/>
      <c r="J29" s="27">
        <f t="shared" si="12"/>
        <v>112.9</v>
      </c>
    </row>
    <row r="30" s="1" customFormat="1" ht="21" customHeight="1" spans="1:10">
      <c r="A30" s="16" t="s">
        <v>37</v>
      </c>
      <c r="B30" s="17">
        <f>SUM(B31:B33)</f>
        <v>24600</v>
      </c>
      <c r="C30" s="24">
        <f>SUM(C31:C33)</f>
        <v>590.646</v>
      </c>
      <c r="D30" s="29"/>
      <c r="E30" s="17">
        <f>SUM(E31:E33)</f>
        <v>472.51</v>
      </c>
      <c r="F30" s="17">
        <f t="shared" ref="E30:J30" si="14">SUM(F31:F33)</f>
        <v>13</v>
      </c>
      <c r="G30" s="17">
        <f t="shared" si="14"/>
        <v>485.51</v>
      </c>
      <c r="H30" s="24">
        <f t="shared" si="14"/>
        <v>0.219824000000046</v>
      </c>
      <c r="I30" s="24">
        <f t="shared" si="14"/>
        <v>0</v>
      </c>
      <c r="J30" s="17">
        <f t="shared" si="14"/>
        <v>485.73</v>
      </c>
    </row>
    <row r="31" s="2" customFormat="1" ht="21" customHeight="1" spans="1:10">
      <c r="A31" s="25" t="s">
        <v>38</v>
      </c>
      <c r="B31" s="19"/>
      <c r="C31" s="30">
        <f t="shared" si="3"/>
        <v>0</v>
      </c>
      <c r="D31" s="18"/>
      <c r="E31" s="27">
        <f t="shared" ref="E31:E33" si="15">ROUND(C31*D31,2)</f>
        <v>0</v>
      </c>
      <c r="F31" s="26">
        <v>3</v>
      </c>
      <c r="G31" s="27">
        <f t="shared" si="5"/>
        <v>3</v>
      </c>
      <c r="H31" s="31">
        <v>0</v>
      </c>
      <c r="I31" s="31"/>
      <c r="J31" s="27">
        <f t="shared" ref="J31:J33" si="16">ROUND(G31+H31+I31,2)</f>
        <v>3</v>
      </c>
    </row>
    <row r="32" s="2" customFormat="1" ht="21" customHeight="1" spans="1:10">
      <c r="A32" s="25" t="s">
        <v>39</v>
      </c>
      <c r="B32" s="19">
        <v>18999</v>
      </c>
      <c r="C32" s="30">
        <f t="shared" si="3"/>
        <v>456.16599</v>
      </c>
      <c r="D32" s="18">
        <v>0.8</v>
      </c>
      <c r="E32" s="27">
        <f t="shared" si="15"/>
        <v>364.93</v>
      </c>
      <c r="F32" s="26">
        <v>5</v>
      </c>
      <c r="G32" s="27">
        <f t="shared" si="5"/>
        <v>369.93</v>
      </c>
      <c r="H32" s="31">
        <v>0.398216000000048</v>
      </c>
      <c r="I32" s="31"/>
      <c r="J32" s="27">
        <f t="shared" si="16"/>
        <v>370.33</v>
      </c>
    </row>
    <row r="33" s="2" customFormat="1" ht="21" customHeight="1" spans="1:10">
      <c r="A33" s="25" t="s">
        <v>40</v>
      </c>
      <c r="B33" s="19">
        <v>5601</v>
      </c>
      <c r="C33" s="30">
        <f t="shared" si="3"/>
        <v>134.48001</v>
      </c>
      <c r="D33" s="18">
        <v>0.8</v>
      </c>
      <c r="E33" s="27">
        <f t="shared" si="15"/>
        <v>107.58</v>
      </c>
      <c r="F33" s="26">
        <v>5</v>
      </c>
      <c r="G33" s="27">
        <f t="shared" si="5"/>
        <v>112.58</v>
      </c>
      <c r="H33" s="31">
        <v>-0.178392000000002</v>
      </c>
      <c r="I33" s="31"/>
      <c r="J33" s="27">
        <f t="shared" si="16"/>
        <v>112.4</v>
      </c>
    </row>
    <row r="34" s="1" customFormat="1" ht="21" customHeight="1" spans="1:10">
      <c r="A34" s="16" t="s">
        <v>41</v>
      </c>
      <c r="B34" s="17">
        <f t="shared" ref="B34:J34" si="17">SUM(B35:B36)</f>
        <v>1570</v>
      </c>
      <c r="C34" s="24">
        <f t="shared" si="17"/>
        <v>37.6957</v>
      </c>
      <c r="D34" s="29"/>
      <c r="E34" s="17">
        <f>SUM(E35:E36)</f>
        <v>30.16</v>
      </c>
      <c r="F34" s="17">
        <f t="shared" si="17"/>
        <v>8</v>
      </c>
      <c r="G34" s="17">
        <f t="shared" si="17"/>
        <v>38.16</v>
      </c>
      <c r="H34" s="24">
        <f t="shared" si="17"/>
        <v>2.22396</v>
      </c>
      <c r="I34" s="24">
        <f t="shared" si="17"/>
        <v>0</v>
      </c>
      <c r="J34" s="17">
        <f t="shared" si="17"/>
        <v>40.38</v>
      </c>
    </row>
    <row r="35" s="1" customFormat="1" ht="21" customHeight="1" spans="1:10">
      <c r="A35" s="25" t="s">
        <v>42</v>
      </c>
      <c r="B35" s="19"/>
      <c r="C35" s="30">
        <f t="shared" si="3"/>
        <v>0</v>
      </c>
      <c r="D35" s="26"/>
      <c r="E35" s="27">
        <f t="shared" ref="E35:E38" si="18">ROUND(C35*D35,2)</f>
        <v>0</v>
      </c>
      <c r="F35" s="26">
        <v>3</v>
      </c>
      <c r="G35" s="27">
        <f t="shared" si="5"/>
        <v>3</v>
      </c>
      <c r="H35" s="31">
        <v>0</v>
      </c>
      <c r="I35" s="31"/>
      <c r="J35" s="27">
        <f t="shared" ref="J35:J38" si="19">ROUND(G35+H35+I35,2)</f>
        <v>3</v>
      </c>
    </row>
    <row r="36" s="2" customFormat="1" ht="21" customHeight="1" spans="1:10">
      <c r="A36" s="25" t="s">
        <v>43</v>
      </c>
      <c r="B36" s="19">
        <v>1570</v>
      </c>
      <c r="C36" s="30">
        <f t="shared" si="3"/>
        <v>37.6957</v>
      </c>
      <c r="D36" s="18">
        <v>0.8</v>
      </c>
      <c r="E36" s="27">
        <f t="shared" si="18"/>
        <v>30.16</v>
      </c>
      <c r="F36" s="26">
        <v>5</v>
      </c>
      <c r="G36" s="27">
        <f t="shared" si="5"/>
        <v>35.16</v>
      </c>
      <c r="H36" s="31">
        <v>2.22396</v>
      </c>
      <c r="I36" s="31"/>
      <c r="J36" s="27">
        <f t="shared" si="19"/>
        <v>37.38</v>
      </c>
    </row>
    <row r="37" s="1" customFormat="1" ht="21" customHeight="1" spans="1:10">
      <c r="A37" s="16" t="s">
        <v>44</v>
      </c>
      <c r="B37" s="33">
        <f t="shared" ref="B37:J37" si="20">SUM(B38)</f>
        <v>0</v>
      </c>
      <c r="C37" s="34">
        <f t="shared" si="20"/>
        <v>0</v>
      </c>
      <c r="D37" s="29"/>
      <c r="E37" s="33">
        <f>SUM(E38)</f>
        <v>0</v>
      </c>
      <c r="F37" s="33">
        <f t="shared" si="20"/>
        <v>3</v>
      </c>
      <c r="G37" s="33">
        <f t="shared" si="20"/>
        <v>3</v>
      </c>
      <c r="H37" s="34">
        <f t="shared" si="20"/>
        <v>0</v>
      </c>
      <c r="I37" s="34">
        <f t="shared" si="20"/>
        <v>0</v>
      </c>
      <c r="J37" s="33">
        <f t="shared" si="20"/>
        <v>3</v>
      </c>
    </row>
    <row r="38" s="2" customFormat="1" ht="21" customHeight="1" spans="1:10">
      <c r="A38" s="25" t="s">
        <v>45</v>
      </c>
      <c r="B38" s="19"/>
      <c r="C38" s="30">
        <f t="shared" si="3"/>
        <v>0</v>
      </c>
      <c r="D38" s="26"/>
      <c r="E38" s="27">
        <f t="shared" si="18"/>
        <v>0</v>
      </c>
      <c r="F38" s="26">
        <v>3</v>
      </c>
      <c r="G38" s="27">
        <f t="shared" si="5"/>
        <v>3</v>
      </c>
      <c r="H38" s="31">
        <v>0</v>
      </c>
      <c r="I38" s="31"/>
      <c r="J38" s="27">
        <f t="shared" si="19"/>
        <v>3</v>
      </c>
    </row>
    <row r="39" s="1" customFormat="1" ht="21" customHeight="1" spans="1:10">
      <c r="A39" s="16" t="s">
        <v>46</v>
      </c>
      <c r="B39" s="17">
        <f t="shared" ref="B39:J39" si="21">SUM(B40:B42)</f>
        <v>9805</v>
      </c>
      <c r="C39" s="24">
        <f t="shared" si="21"/>
        <v>235.41805</v>
      </c>
      <c r="D39" s="29"/>
      <c r="E39" s="17">
        <f>SUM(E40:E42)</f>
        <v>188.34</v>
      </c>
      <c r="F39" s="17">
        <f t="shared" si="21"/>
        <v>13</v>
      </c>
      <c r="G39" s="17">
        <f t="shared" si="21"/>
        <v>201.34</v>
      </c>
      <c r="H39" s="24">
        <f t="shared" si="21"/>
        <v>5.26115999999999</v>
      </c>
      <c r="I39" s="24">
        <f t="shared" si="21"/>
        <v>0</v>
      </c>
      <c r="J39" s="17">
        <f t="shared" si="21"/>
        <v>206.61</v>
      </c>
    </row>
    <row r="40" s="2" customFormat="1" ht="21" customHeight="1" spans="1:10">
      <c r="A40" s="25" t="s">
        <v>47</v>
      </c>
      <c r="B40" s="19"/>
      <c r="C40" s="30">
        <f t="shared" ref="C39:C70" si="22">B40*(147.5+92.6)/10000</f>
        <v>0</v>
      </c>
      <c r="D40" s="26"/>
      <c r="E40" s="27">
        <f t="shared" ref="E40:E42" si="23">ROUND(C40*D40,2)</f>
        <v>0</v>
      </c>
      <c r="F40" s="26">
        <v>3</v>
      </c>
      <c r="G40" s="27">
        <f t="shared" ref="G39:G70" si="24">E40+F40</f>
        <v>3</v>
      </c>
      <c r="H40" s="31">
        <v>0</v>
      </c>
      <c r="I40" s="31"/>
      <c r="J40" s="27">
        <f t="shared" ref="J40:J42" si="25">ROUND(G40+H40+I40,2)</f>
        <v>3</v>
      </c>
    </row>
    <row r="41" s="2" customFormat="1" ht="21" customHeight="1" spans="1:10">
      <c r="A41" s="25" t="s">
        <v>48</v>
      </c>
      <c r="B41" s="19">
        <v>4903</v>
      </c>
      <c r="C41" s="30">
        <f t="shared" si="22"/>
        <v>117.72103</v>
      </c>
      <c r="D41" s="18">
        <v>0.8</v>
      </c>
      <c r="E41" s="27">
        <f t="shared" si="23"/>
        <v>94.18</v>
      </c>
      <c r="F41" s="26">
        <v>5</v>
      </c>
      <c r="G41" s="27">
        <f t="shared" si="24"/>
        <v>99.18</v>
      </c>
      <c r="H41" s="31">
        <v>4.945144</v>
      </c>
      <c r="I41" s="31"/>
      <c r="J41" s="27">
        <f t="shared" si="25"/>
        <v>104.13</v>
      </c>
    </row>
    <row r="42" s="2" customFormat="1" ht="21" customHeight="1" spans="1:10">
      <c r="A42" s="25" t="s">
        <v>49</v>
      </c>
      <c r="B42" s="19">
        <v>4902</v>
      </c>
      <c r="C42" s="30">
        <f t="shared" si="22"/>
        <v>117.69702</v>
      </c>
      <c r="D42" s="18">
        <v>0.8</v>
      </c>
      <c r="E42" s="27">
        <f t="shared" si="23"/>
        <v>94.16</v>
      </c>
      <c r="F42" s="26">
        <v>5</v>
      </c>
      <c r="G42" s="27">
        <f t="shared" si="24"/>
        <v>99.16</v>
      </c>
      <c r="H42" s="31">
        <v>0.316015999999991</v>
      </c>
      <c r="I42" s="31"/>
      <c r="J42" s="27">
        <f t="shared" si="25"/>
        <v>99.48</v>
      </c>
    </row>
    <row r="43" s="1" customFormat="1" ht="21" customHeight="1" spans="1:10">
      <c r="A43" s="16" t="s">
        <v>50</v>
      </c>
      <c r="B43" s="17">
        <f t="shared" ref="B43:J43" si="26">SUM(B44:B48)</f>
        <v>19283</v>
      </c>
      <c r="C43" s="24">
        <f t="shared" si="26"/>
        <v>462.98483</v>
      </c>
      <c r="D43" s="29"/>
      <c r="E43" s="17">
        <f>SUM(E44:E48)</f>
        <v>370.38</v>
      </c>
      <c r="F43" s="17">
        <f t="shared" si="26"/>
        <v>23</v>
      </c>
      <c r="G43" s="17">
        <f t="shared" si="26"/>
        <v>393.38</v>
      </c>
      <c r="H43" s="24">
        <f t="shared" si="26"/>
        <v>1.0378</v>
      </c>
      <c r="I43" s="24">
        <f t="shared" si="26"/>
        <v>0</v>
      </c>
      <c r="J43" s="17">
        <f t="shared" si="26"/>
        <v>394.41</v>
      </c>
    </row>
    <row r="44" s="2" customFormat="1" ht="21" customHeight="1" spans="1:10">
      <c r="A44" s="25" t="s">
        <v>51</v>
      </c>
      <c r="B44" s="19">
        <v>5075</v>
      </c>
      <c r="C44" s="30">
        <f t="shared" si="22"/>
        <v>121.85075</v>
      </c>
      <c r="D44" s="18">
        <v>0.8</v>
      </c>
      <c r="E44" s="27">
        <f t="shared" ref="E44:E48" si="27">ROUND(C44*D44,2)</f>
        <v>97.48</v>
      </c>
      <c r="F44" s="26">
        <v>3</v>
      </c>
      <c r="G44" s="27">
        <f t="shared" si="24"/>
        <v>100.48</v>
      </c>
      <c r="H44" s="31">
        <v>-0.361000000000004</v>
      </c>
      <c r="I44" s="31"/>
      <c r="J44" s="27">
        <f t="shared" ref="J44:J48" si="28">ROUND(G44+H44+I44,2)</f>
        <v>100.12</v>
      </c>
    </row>
    <row r="45" s="2" customFormat="1" ht="21" customHeight="1" spans="1:10">
      <c r="A45" s="25" t="s">
        <v>52</v>
      </c>
      <c r="B45" s="19">
        <v>3189</v>
      </c>
      <c r="C45" s="30">
        <f t="shared" si="22"/>
        <v>76.56789</v>
      </c>
      <c r="D45" s="18">
        <v>0.8</v>
      </c>
      <c r="E45" s="27">
        <f t="shared" si="27"/>
        <v>61.25</v>
      </c>
      <c r="F45" s="26">
        <v>5</v>
      </c>
      <c r="G45" s="27">
        <f t="shared" si="24"/>
        <v>66.25</v>
      </c>
      <c r="H45" s="31">
        <v>-0.587288000000001</v>
      </c>
      <c r="I45" s="31"/>
      <c r="J45" s="27">
        <f t="shared" si="28"/>
        <v>65.66</v>
      </c>
    </row>
    <row r="46" s="2" customFormat="1" ht="21" customHeight="1" spans="1:10">
      <c r="A46" s="25" t="s">
        <v>53</v>
      </c>
      <c r="B46" s="19">
        <v>4737</v>
      </c>
      <c r="C46" s="30">
        <f t="shared" si="22"/>
        <v>113.73537</v>
      </c>
      <c r="D46" s="18">
        <v>0.8</v>
      </c>
      <c r="E46" s="27">
        <f t="shared" si="27"/>
        <v>90.99</v>
      </c>
      <c r="F46" s="26">
        <v>5</v>
      </c>
      <c r="G46" s="27">
        <f t="shared" si="24"/>
        <v>95.99</v>
      </c>
      <c r="H46" s="31">
        <v>0.74981600000001</v>
      </c>
      <c r="I46" s="31"/>
      <c r="J46" s="27">
        <f t="shared" si="28"/>
        <v>96.74</v>
      </c>
    </row>
    <row r="47" s="2" customFormat="1" ht="21" customHeight="1" spans="1:10">
      <c r="A47" s="25" t="s">
        <v>54</v>
      </c>
      <c r="B47" s="19">
        <v>3193</v>
      </c>
      <c r="C47" s="30">
        <f t="shared" si="22"/>
        <v>76.66393</v>
      </c>
      <c r="D47" s="18">
        <v>0.8</v>
      </c>
      <c r="E47" s="27">
        <f t="shared" si="27"/>
        <v>61.33</v>
      </c>
      <c r="F47" s="26">
        <v>5</v>
      </c>
      <c r="G47" s="27">
        <f t="shared" si="24"/>
        <v>66.33</v>
      </c>
      <c r="H47" s="31">
        <v>0.74436</v>
      </c>
      <c r="I47" s="31"/>
      <c r="J47" s="27">
        <f t="shared" si="28"/>
        <v>67.07</v>
      </c>
    </row>
    <row r="48" s="2" customFormat="1" ht="21" customHeight="1" spans="1:10">
      <c r="A48" s="25" t="s">
        <v>55</v>
      </c>
      <c r="B48" s="19">
        <v>3089</v>
      </c>
      <c r="C48" s="30">
        <f t="shared" si="22"/>
        <v>74.16689</v>
      </c>
      <c r="D48" s="18">
        <v>0.8</v>
      </c>
      <c r="E48" s="27">
        <f t="shared" si="27"/>
        <v>59.33</v>
      </c>
      <c r="F48" s="26">
        <v>5</v>
      </c>
      <c r="G48" s="27">
        <f t="shared" si="24"/>
        <v>64.33</v>
      </c>
      <c r="H48" s="31">
        <v>0.491911999999999</v>
      </c>
      <c r="I48" s="31"/>
      <c r="J48" s="27">
        <f t="shared" si="28"/>
        <v>64.82</v>
      </c>
    </row>
    <row r="49" s="1" customFormat="1" ht="21" customHeight="1" spans="1:10">
      <c r="A49" s="16" t="s">
        <v>56</v>
      </c>
      <c r="B49" s="17">
        <f t="shared" ref="B49:J49" si="29">SUM(B50:B52)</f>
        <v>17464</v>
      </c>
      <c r="C49" s="24">
        <f t="shared" si="29"/>
        <v>419.31064</v>
      </c>
      <c r="D49" s="29"/>
      <c r="E49" s="17">
        <f>SUM(E50:E52)</f>
        <v>335.45</v>
      </c>
      <c r="F49" s="17">
        <f t="shared" si="29"/>
        <v>13</v>
      </c>
      <c r="G49" s="17">
        <f t="shared" si="29"/>
        <v>348.45</v>
      </c>
      <c r="H49" s="24">
        <f t="shared" si="29"/>
        <v>36.668776</v>
      </c>
      <c r="I49" s="24">
        <f t="shared" si="29"/>
        <v>0</v>
      </c>
      <c r="J49" s="17">
        <f t="shared" si="29"/>
        <v>385.12</v>
      </c>
    </row>
    <row r="50" s="2" customFormat="1" ht="21" customHeight="1" spans="1:10">
      <c r="A50" s="25" t="s">
        <v>57</v>
      </c>
      <c r="B50" s="19"/>
      <c r="C50" s="30">
        <f t="shared" si="22"/>
        <v>0</v>
      </c>
      <c r="D50" s="26"/>
      <c r="E50" s="27">
        <f t="shared" ref="E50:E52" si="30">ROUND(C50*D50,2)</f>
        <v>0</v>
      </c>
      <c r="F50" s="26">
        <v>3</v>
      </c>
      <c r="G50" s="27">
        <f t="shared" si="24"/>
        <v>3</v>
      </c>
      <c r="H50" s="31">
        <v>0</v>
      </c>
      <c r="I50" s="31"/>
      <c r="J50" s="27">
        <f t="shared" ref="J50:J52" si="31">ROUND(G50+H50+I50,2)</f>
        <v>3</v>
      </c>
    </row>
    <row r="51" s="2" customFormat="1" ht="21" customHeight="1" spans="1:10">
      <c r="A51" s="25" t="s">
        <v>58</v>
      </c>
      <c r="B51" s="19">
        <v>7549</v>
      </c>
      <c r="C51" s="30">
        <f t="shared" si="22"/>
        <v>181.25149</v>
      </c>
      <c r="D51" s="18">
        <v>0.8</v>
      </c>
      <c r="E51" s="27">
        <f t="shared" si="30"/>
        <v>145</v>
      </c>
      <c r="F51" s="26">
        <v>5</v>
      </c>
      <c r="G51" s="27">
        <f t="shared" si="24"/>
        <v>150</v>
      </c>
      <c r="H51" s="31">
        <v>29.121712</v>
      </c>
      <c r="I51" s="31"/>
      <c r="J51" s="27">
        <f t="shared" si="31"/>
        <v>179.12</v>
      </c>
    </row>
    <row r="52" s="2" customFormat="1" ht="21" customHeight="1" spans="1:10">
      <c r="A52" s="25" t="s">
        <v>59</v>
      </c>
      <c r="B52" s="19">
        <v>9915</v>
      </c>
      <c r="C52" s="30">
        <f t="shared" si="22"/>
        <v>238.05915</v>
      </c>
      <c r="D52" s="18">
        <v>0.8</v>
      </c>
      <c r="E52" s="27">
        <f t="shared" si="30"/>
        <v>190.45</v>
      </c>
      <c r="F52" s="26">
        <v>5</v>
      </c>
      <c r="G52" s="27">
        <f t="shared" si="24"/>
        <v>195.45</v>
      </c>
      <c r="H52" s="31">
        <v>7.54706400000001</v>
      </c>
      <c r="I52" s="31"/>
      <c r="J52" s="27">
        <f t="shared" si="31"/>
        <v>203</v>
      </c>
    </row>
    <row r="53" s="1" customFormat="1" ht="21" customHeight="1" spans="1:10">
      <c r="A53" s="16" t="s">
        <v>60</v>
      </c>
      <c r="B53" s="17">
        <f t="shared" ref="B53:J53" si="32">SUM(B54:B57)</f>
        <v>13584</v>
      </c>
      <c r="C53" s="24">
        <f t="shared" si="32"/>
        <v>326.15184</v>
      </c>
      <c r="D53" s="29"/>
      <c r="E53" s="17">
        <f>SUM(E54:E57)</f>
        <v>260.92</v>
      </c>
      <c r="F53" s="17">
        <f t="shared" si="32"/>
        <v>18</v>
      </c>
      <c r="G53" s="17">
        <f t="shared" si="32"/>
        <v>278.92</v>
      </c>
      <c r="H53" s="24">
        <f t="shared" si="32"/>
        <v>2.01296799999999</v>
      </c>
      <c r="I53" s="24">
        <f t="shared" si="32"/>
        <v>0</v>
      </c>
      <c r="J53" s="17">
        <f t="shared" si="32"/>
        <v>280.93</v>
      </c>
    </row>
    <row r="54" s="2" customFormat="1" ht="21" customHeight="1" spans="1:10">
      <c r="A54" s="25" t="s">
        <v>61</v>
      </c>
      <c r="B54" s="19"/>
      <c r="C54" s="30">
        <f t="shared" si="22"/>
        <v>0</v>
      </c>
      <c r="D54" s="18">
        <v>0.8</v>
      </c>
      <c r="E54" s="27">
        <f t="shared" ref="E54:E57" si="33">ROUND(C54*D54,2)</f>
        <v>0</v>
      </c>
      <c r="F54" s="26">
        <v>3</v>
      </c>
      <c r="G54" s="27">
        <f t="shared" si="24"/>
        <v>3</v>
      </c>
      <c r="H54" s="31">
        <v>0</v>
      </c>
      <c r="I54" s="31"/>
      <c r="J54" s="27">
        <f t="shared" ref="J54:J57" si="34">ROUND(G54+H54+I54,2)</f>
        <v>3</v>
      </c>
    </row>
    <row r="55" s="2" customFormat="1" ht="21" customHeight="1" spans="1:10">
      <c r="A55" s="25" t="s">
        <v>62</v>
      </c>
      <c r="B55" s="19">
        <v>5005</v>
      </c>
      <c r="C55" s="30">
        <f t="shared" si="22"/>
        <v>120.17005</v>
      </c>
      <c r="D55" s="18">
        <v>0.8</v>
      </c>
      <c r="E55" s="27">
        <f t="shared" si="33"/>
        <v>96.14</v>
      </c>
      <c r="F55" s="26">
        <v>5</v>
      </c>
      <c r="G55" s="27">
        <f t="shared" si="24"/>
        <v>101.14</v>
      </c>
      <c r="H55" s="31">
        <v>0.910736</v>
      </c>
      <c r="I55" s="31"/>
      <c r="J55" s="27">
        <f t="shared" si="34"/>
        <v>102.05</v>
      </c>
    </row>
    <row r="56" s="2" customFormat="1" ht="21" customHeight="1" spans="1:10">
      <c r="A56" s="25" t="s">
        <v>63</v>
      </c>
      <c r="B56" s="19">
        <v>2838</v>
      </c>
      <c r="C56" s="30">
        <f t="shared" si="22"/>
        <v>68.14038</v>
      </c>
      <c r="D56" s="18">
        <v>0.8</v>
      </c>
      <c r="E56" s="27">
        <f t="shared" si="33"/>
        <v>54.51</v>
      </c>
      <c r="F56" s="26">
        <v>5</v>
      </c>
      <c r="G56" s="27">
        <f t="shared" si="24"/>
        <v>59.51</v>
      </c>
      <c r="H56" s="31">
        <v>0.670704000000001</v>
      </c>
      <c r="I56" s="31"/>
      <c r="J56" s="27">
        <f t="shared" si="34"/>
        <v>60.18</v>
      </c>
    </row>
    <row r="57" s="2" customFormat="1" ht="21" customHeight="1" spans="1:10">
      <c r="A57" s="25" t="s">
        <v>64</v>
      </c>
      <c r="B57" s="19">
        <v>5741</v>
      </c>
      <c r="C57" s="30">
        <f t="shared" si="22"/>
        <v>137.84141</v>
      </c>
      <c r="D57" s="18">
        <v>0.8</v>
      </c>
      <c r="E57" s="27">
        <f t="shared" si="33"/>
        <v>110.27</v>
      </c>
      <c r="F57" s="26">
        <v>5</v>
      </c>
      <c r="G57" s="27">
        <f t="shared" si="24"/>
        <v>115.27</v>
      </c>
      <c r="H57" s="31">
        <v>0.431527999999986</v>
      </c>
      <c r="I57" s="31"/>
      <c r="J57" s="27">
        <f t="shared" si="34"/>
        <v>115.7</v>
      </c>
    </row>
    <row r="58" s="1" customFormat="1" ht="21" customHeight="1" spans="1:10">
      <c r="A58" s="16" t="s">
        <v>65</v>
      </c>
      <c r="B58" s="17">
        <f t="shared" ref="B58:J58" si="35">SUM(B59:B61)</f>
        <v>14202</v>
      </c>
      <c r="C58" s="24">
        <f t="shared" si="35"/>
        <v>340.99002</v>
      </c>
      <c r="D58" s="29"/>
      <c r="E58" s="17">
        <f>SUM(E59:E61)</f>
        <v>272.79</v>
      </c>
      <c r="F58" s="17">
        <f t="shared" si="35"/>
        <v>13</v>
      </c>
      <c r="G58" s="17">
        <f t="shared" si="35"/>
        <v>285.79</v>
      </c>
      <c r="H58" s="24">
        <f t="shared" si="35"/>
        <v>0.182896</v>
      </c>
      <c r="I58" s="24">
        <f t="shared" si="35"/>
        <v>0</v>
      </c>
      <c r="J58" s="17">
        <f t="shared" si="35"/>
        <v>285.97</v>
      </c>
    </row>
    <row r="59" s="2" customFormat="1" ht="21" customHeight="1" spans="1:10">
      <c r="A59" s="25" t="s">
        <v>66</v>
      </c>
      <c r="B59" s="19"/>
      <c r="C59" s="30">
        <f t="shared" si="22"/>
        <v>0</v>
      </c>
      <c r="D59" s="26"/>
      <c r="E59" s="27">
        <f t="shared" ref="E59:E61" si="36">ROUND(C59*D59,2)</f>
        <v>0</v>
      </c>
      <c r="F59" s="26">
        <v>3</v>
      </c>
      <c r="G59" s="27">
        <f t="shared" si="24"/>
        <v>3</v>
      </c>
      <c r="H59" s="31">
        <v>0</v>
      </c>
      <c r="I59" s="31"/>
      <c r="J59" s="27">
        <f t="shared" ref="J59:J61" si="37">ROUND(G59+H59+I59,2)</f>
        <v>3</v>
      </c>
    </row>
    <row r="60" s="2" customFormat="1" ht="21" customHeight="1" spans="1:10">
      <c r="A60" s="25" t="s">
        <v>67</v>
      </c>
      <c r="B60" s="19">
        <v>8317</v>
      </c>
      <c r="C60" s="30">
        <f t="shared" si="22"/>
        <v>199.69117</v>
      </c>
      <c r="D60" s="18">
        <v>0.8</v>
      </c>
      <c r="E60" s="27">
        <f t="shared" si="36"/>
        <v>159.75</v>
      </c>
      <c r="F60" s="26">
        <v>5</v>
      </c>
      <c r="G60" s="27">
        <f t="shared" si="24"/>
        <v>164.75</v>
      </c>
      <c r="H60" s="31">
        <v>-0.0886639999999943</v>
      </c>
      <c r="I60" s="31"/>
      <c r="J60" s="27">
        <f t="shared" si="37"/>
        <v>164.66</v>
      </c>
    </row>
    <row r="61" s="2" customFormat="1" ht="21" customHeight="1" spans="1:10">
      <c r="A61" s="25" t="s">
        <v>68</v>
      </c>
      <c r="B61" s="19">
        <v>5885</v>
      </c>
      <c r="C61" s="30">
        <f t="shared" si="22"/>
        <v>141.29885</v>
      </c>
      <c r="D61" s="18">
        <v>0.8</v>
      </c>
      <c r="E61" s="27">
        <f t="shared" si="36"/>
        <v>113.04</v>
      </c>
      <c r="F61" s="26">
        <v>5</v>
      </c>
      <c r="G61" s="27">
        <f t="shared" si="24"/>
        <v>118.04</v>
      </c>
      <c r="H61" s="31">
        <v>0.271559999999994</v>
      </c>
      <c r="I61" s="31"/>
      <c r="J61" s="27">
        <f t="shared" si="37"/>
        <v>118.31</v>
      </c>
    </row>
    <row r="62" s="1" customFormat="1" ht="21" customHeight="1" spans="1:10">
      <c r="A62" s="16" t="s">
        <v>69</v>
      </c>
      <c r="B62" s="17">
        <f t="shared" ref="B62:J62" si="38">SUM(B63:B65)</f>
        <v>12687</v>
      </c>
      <c r="C62" s="24">
        <f t="shared" si="38"/>
        <v>304.61487</v>
      </c>
      <c r="D62" s="29"/>
      <c r="E62" s="17">
        <f>SUM(E63:E65)</f>
        <v>243.69</v>
      </c>
      <c r="F62" s="17">
        <f t="shared" si="38"/>
        <v>13</v>
      </c>
      <c r="G62" s="17">
        <f t="shared" si="38"/>
        <v>256.69</v>
      </c>
      <c r="H62" s="24">
        <f t="shared" si="38"/>
        <v>4.171328</v>
      </c>
      <c r="I62" s="24">
        <f t="shared" si="38"/>
        <v>0</v>
      </c>
      <c r="J62" s="17">
        <f t="shared" si="38"/>
        <v>260.87</v>
      </c>
    </row>
    <row r="63" s="2" customFormat="1" ht="21" customHeight="1" spans="1:10">
      <c r="A63" s="25" t="s">
        <v>70</v>
      </c>
      <c r="B63" s="19"/>
      <c r="C63" s="30">
        <f t="shared" si="22"/>
        <v>0</v>
      </c>
      <c r="D63" s="26"/>
      <c r="E63" s="27">
        <f t="shared" ref="E63:E65" si="39">ROUND(C63*D63,2)</f>
        <v>0</v>
      </c>
      <c r="F63" s="26">
        <v>3</v>
      </c>
      <c r="G63" s="27">
        <f t="shared" si="24"/>
        <v>3</v>
      </c>
      <c r="H63" s="31">
        <v>0</v>
      </c>
      <c r="I63" s="31"/>
      <c r="J63" s="27">
        <f t="shared" ref="J63:J65" si="40">ROUND(G63+H63+I63,2)</f>
        <v>3</v>
      </c>
    </row>
    <row r="64" s="2" customFormat="1" ht="21" customHeight="1" spans="1:10">
      <c r="A64" s="25" t="s">
        <v>71</v>
      </c>
      <c r="B64" s="19">
        <v>5097</v>
      </c>
      <c r="C64" s="30">
        <f t="shared" si="22"/>
        <v>122.37897</v>
      </c>
      <c r="D64" s="18">
        <v>0.8</v>
      </c>
      <c r="E64" s="27">
        <f t="shared" si="39"/>
        <v>97.9</v>
      </c>
      <c r="F64" s="26">
        <v>5</v>
      </c>
      <c r="G64" s="27">
        <f t="shared" si="24"/>
        <v>102.9</v>
      </c>
      <c r="H64" s="31">
        <v>0.735495999999998</v>
      </c>
      <c r="I64" s="31"/>
      <c r="J64" s="27">
        <f t="shared" si="40"/>
        <v>103.64</v>
      </c>
    </row>
    <row r="65" s="2" customFormat="1" ht="21" customHeight="1" spans="1:10">
      <c r="A65" s="25" t="s">
        <v>72</v>
      </c>
      <c r="B65" s="19">
        <v>7590</v>
      </c>
      <c r="C65" s="30">
        <f t="shared" si="22"/>
        <v>182.2359</v>
      </c>
      <c r="D65" s="18">
        <v>0.8</v>
      </c>
      <c r="E65" s="27">
        <f t="shared" si="39"/>
        <v>145.79</v>
      </c>
      <c r="F65" s="26">
        <v>5</v>
      </c>
      <c r="G65" s="27">
        <f t="shared" si="24"/>
        <v>150.79</v>
      </c>
      <c r="H65" s="31">
        <v>3.435832</v>
      </c>
      <c r="I65" s="31"/>
      <c r="J65" s="27">
        <f t="shared" si="40"/>
        <v>154.23</v>
      </c>
    </row>
    <row r="66" s="1" customFormat="1" ht="21" customHeight="1" spans="1:10">
      <c r="A66" s="16" t="s">
        <v>73</v>
      </c>
      <c r="B66" s="17">
        <f t="shared" ref="B66:J66" si="41">SUM(B67:B69)</f>
        <v>13874</v>
      </c>
      <c r="C66" s="24">
        <f t="shared" si="41"/>
        <v>333.11474</v>
      </c>
      <c r="D66" s="29"/>
      <c r="E66" s="17">
        <f>SUM(E67:E69)</f>
        <v>266.5</v>
      </c>
      <c r="F66" s="17">
        <f t="shared" si="41"/>
        <v>13</v>
      </c>
      <c r="G66" s="17">
        <f t="shared" si="41"/>
        <v>279.5</v>
      </c>
      <c r="H66" s="24">
        <f t="shared" si="41"/>
        <v>2.98370399999998</v>
      </c>
      <c r="I66" s="24">
        <f t="shared" si="41"/>
        <v>0</v>
      </c>
      <c r="J66" s="17">
        <f t="shared" si="41"/>
        <v>282.48</v>
      </c>
    </row>
    <row r="67" s="2" customFormat="1" ht="21" customHeight="1" spans="1:10">
      <c r="A67" s="25" t="s">
        <v>74</v>
      </c>
      <c r="B67" s="19"/>
      <c r="C67" s="30">
        <f t="shared" si="22"/>
        <v>0</v>
      </c>
      <c r="D67" s="18"/>
      <c r="E67" s="27">
        <f t="shared" ref="E67:E69" si="42">ROUND(C67*D67,2)</f>
        <v>0</v>
      </c>
      <c r="F67" s="26">
        <v>3</v>
      </c>
      <c r="G67" s="27">
        <f t="shared" si="24"/>
        <v>3</v>
      </c>
      <c r="H67" s="31">
        <v>0</v>
      </c>
      <c r="I67" s="31"/>
      <c r="J67" s="27">
        <f t="shared" ref="J67:J69" si="43">ROUND(G67+H67+I67,2)</f>
        <v>3</v>
      </c>
    </row>
    <row r="68" s="2" customFormat="1" ht="21" customHeight="1" spans="1:10">
      <c r="A68" s="25" t="s">
        <v>75</v>
      </c>
      <c r="B68" s="19">
        <v>7580</v>
      </c>
      <c r="C68" s="30">
        <f t="shared" si="22"/>
        <v>181.9958</v>
      </c>
      <c r="D68" s="18">
        <v>0.8</v>
      </c>
      <c r="E68" s="27">
        <f t="shared" si="42"/>
        <v>145.6</v>
      </c>
      <c r="F68" s="26">
        <v>5</v>
      </c>
      <c r="G68" s="27">
        <f t="shared" si="24"/>
        <v>150.6</v>
      </c>
      <c r="H68" s="31">
        <v>0.881511999999987</v>
      </c>
      <c r="I68" s="31"/>
      <c r="J68" s="27">
        <f t="shared" si="43"/>
        <v>151.48</v>
      </c>
    </row>
    <row r="69" s="2" customFormat="1" ht="21" customHeight="1" spans="1:10">
      <c r="A69" s="25" t="s">
        <v>76</v>
      </c>
      <c r="B69" s="19">
        <v>6294</v>
      </c>
      <c r="C69" s="30">
        <f t="shared" si="22"/>
        <v>151.11894</v>
      </c>
      <c r="D69" s="18">
        <v>0.8</v>
      </c>
      <c r="E69" s="27">
        <f t="shared" si="42"/>
        <v>120.9</v>
      </c>
      <c r="F69" s="26">
        <v>5</v>
      </c>
      <c r="G69" s="27">
        <f t="shared" si="24"/>
        <v>125.9</v>
      </c>
      <c r="H69" s="31">
        <v>2.10219199999999</v>
      </c>
      <c r="I69" s="31"/>
      <c r="J69" s="27">
        <f t="shared" si="43"/>
        <v>128</v>
      </c>
    </row>
    <row r="70" s="1" customFormat="1" ht="21" customHeight="1" spans="1:10">
      <c r="A70" s="16" t="s">
        <v>77</v>
      </c>
      <c r="B70" s="17">
        <f t="shared" ref="B70:J70" si="44">SUM(B71:B73)</f>
        <v>6861</v>
      </c>
      <c r="C70" s="24">
        <f t="shared" si="44"/>
        <v>164.73261</v>
      </c>
      <c r="D70" s="29"/>
      <c r="E70" s="17">
        <f>SUM(E71:E73)</f>
        <v>131.78</v>
      </c>
      <c r="F70" s="17">
        <f t="shared" si="44"/>
        <v>13</v>
      </c>
      <c r="G70" s="17">
        <f t="shared" si="44"/>
        <v>144.78</v>
      </c>
      <c r="H70" s="24">
        <f t="shared" si="44"/>
        <v>0.399791999999997</v>
      </c>
      <c r="I70" s="24">
        <f t="shared" si="44"/>
        <v>0</v>
      </c>
      <c r="J70" s="17">
        <f t="shared" si="44"/>
        <v>145.18</v>
      </c>
    </row>
    <row r="71" s="2" customFormat="1" ht="21" customHeight="1" spans="1:10">
      <c r="A71" s="25" t="s">
        <v>78</v>
      </c>
      <c r="B71" s="19"/>
      <c r="C71" s="30">
        <f t="shared" ref="C71:C102" si="45">B71*(147.5+92.6)/10000</f>
        <v>0</v>
      </c>
      <c r="D71" s="26"/>
      <c r="E71" s="27">
        <f t="shared" ref="E71:E73" si="46">ROUND(C71*D71,2)</f>
        <v>0</v>
      </c>
      <c r="F71" s="26">
        <v>3</v>
      </c>
      <c r="G71" s="27">
        <f t="shared" ref="G71:G102" si="47">E71+F71</f>
        <v>3</v>
      </c>
      <c r="H71" s="31">
        <v>0</v>
      </c>
      <c r="I71" s="31"/>
      <c r="J71" s="27">
        <f t="shared" ref="J71:J73" si="48">ROUND(G71+H71+I71,2)</f>
        <v>3</v>
      </c>
    </row>
    <row r="72" s="2" customFormat="1" ht="21" customHeight="1" spans="1:10">
      <c r="A72" s="25" t="s">
        <v>79</v>
      </c>
      <c r="B72" s="19">
        <v>4151</v>
      </c>
      <c r="C72" s="30">
        <f t="shared" si="45"/>
        <v>99.66551</v>
      </c>
      <c r="D72" s="18">
        <v>0.8</v>
      </c>
      <c r="E72" s="27">
        <f t="shared" si="46"/>
        <v>79.73</v>
      </c>
      <c r="F72" s="26">
        <v>5</v>
      </c>
      <c r="G72" s="27">
        <f t="shared" si="47"/>
        <v>84.73</v>
      </c>
      <c r="H72" s="31">
        <v>0.0724639999999965</v>
      </c>
      <c r="I72" s="31"/>
      <c r="J72" s="27">
        <f t="shared" si="48"/>
        <v>84.8</v>
      </c>
    </row>
    <row r="73" s="2" customFormat="1" ht="21" customHeight="1" spans="1:10">
      <c r="A73" s="25" t="s">
        <v>80</v>
      </c>
      <c r="B73" s="19">
        <v>2710</v>
      </c>
      <c r="C73" s="30">
        <f t="shared" si="45"/>
        <v>65.0671</v>
      </c>
      <c r="D73" s="18">
        <v>0.8</v>
      </c>
      <c r="E73" s="27">
        <f t="shared" si="46"/>
        <v>52.05</v>
      </c>
      <c r="F73" s="26">
        <v>5</v>
      </c>
      <c r="G73" s="27">
        <f t="shared" si="47"/>
        <v>57.05</v>
      </c>
      <c r="H73" s="31">
        <v>0.327328000000001</v>
      </c>
      <c r="I73" s="31"/>
      <c r="J73" s="27">
        <f t="shared" si="48"/>
        <v>57.38</v>
      </c>
    </row>
    <row r="74" s="1" customFormat="1" ht="20.25" customHeight="1" spans="1:10">
      <c r="A74" s="36" t="s">
        <v>81</v>
      </c>
      <c r="B74" s="17">
        <f t="shared" ref="B74:J74" si="49">SUM(B75:B130)</f>
        <v>341730</v>
      </c>
      <c r="C74" s="24">
        <f t="shared" si="49"/>
        <v>8204.9373</v>
      </c>
      <c r="D74" s="29"/>
      <c r="E74" s="17">
        <f>SUM(E75:E130)</f>
        <v>6563.96</v>
      </c>
      <c r="F74" s="17">
        <f t="shared" si="49"/>
        <v>280</v>
      </c>
      <c r="G74" s="17">
        <f t="shared" si="49"/>
        <v>6843.96</v>
      </c>
      <c r="H74" s="24">
        <f t="shared" si="49"/>
        <v>294.881944</v>
      </c>
      <c r="I74" s="24">
        <f t="shared" si="49"/>
        <v>-67</v>
      </c>
      <c r="J74" s="17">
        <f t="shared" si="49"/>
        <v>7071.82</v>
      </c>
    </row>
    <row r="75" s="2" customFormat="1" ht="21" customHeight="1" spans="1:10">
      <c r="A75" s="25" t="s">
        <v>82</v>
      </c>
      <c r="B75" s="19">
        <v>439</v>
      </c>
      <c r="C75" s="30">
        <f t="shared" si="45"/>
        <v>10.54039</v>
      </c>
      <c r="D75" s="18">
        <v>0.8</v>
      </c>
      <c r="E75" s="27">
        <f t="shared" ref="E75:E130" si="50">ROUND(C75*D75,2)</f>
        <v>8.43</v>
      </c>
      <c r="F75" s="26">
        <v>5</v>
      </c>
      <c r="G75" s="27">
        <f t="shared" si="47"/>
        <v>13.43</v>
      </c>
      <c r="H75" s="31">
        <v>-0.409288</v>
      </c>
      <c r="I75" s="31"/>
      <c r="J75" s="27">
        <f>ROUND(G75+H75+I75,2)</f>
        <v>13.02</v>
      </c>
    </row>
    <row r="76" s="2" customFormat="1" ht="21" customHeight="1" spans="1:10">
      <c r="A76" s="25" t="s">
        <v>83</v>
      </c>
      <c r="B76" s="19">
        <v>5115</v>
      </c>
      <c r="C76" s="30">
        <f t="shared" si="45"/>
        <v>122.81115</v>
      </c>
      <c r="D76" s="18">
        <v>0.8</v>
      </c>
      <c r="E76" s="27">
        <f t="shared" si="50"/>
        <v>98.25</v>
      </c>
      <c r="F76" s="26">
        <v>5</v>
      </c>
      <c r="G76" s="27">
        <f t="shared" si="47"/>
        <v>103.25</v>
      </c>
      <c r="H76" s="31">
        <v>19.361752</v>
      </c>
      <c r="I76" s="31"/>
      <c r="J76" s="27">
        <f t="shared" ref="J75:J130" si="51">ROUND(G76+H76+I76,2)</f>
        <v>122.61</v>
      </c>
    </row>
    <row r="77" s="2" customFormat="1" ht="21" customHeight="1" spans="1:10">
      <c r="A77" s="25" t="s">
        <v>84</v>
      </c>
      <c r="B77" s="19">
        <v>4446</v>
      </c>
      <c r="C77" s="30">
        <f t="shared" si="45"/>
        <v>106.74846</v>
      </c>
      <c r="D77" s="18">
        <v>0.8</v>
      </c>
      <c r="E77" s="27">
        <f t="shared" si="50"/>
        <v>85.4</v>
      </c>
      <c r="F77" s="26">
        <v>5</v>
      </c>
      <c r="G77" s="27">
        <f t="shared" si="47"/>
        <v>90.4</v>
      </c>
      <c r="H77" s="31">
        <v>-0.442831999999996</v>
      </c>
      <c r="I77" s="31"/>
      <c r="J77" s="27">
        <f t="shared" si="51"/>
        <v>89.96</v>
      </c>
    </row>
    <row r="78" s="2" customFormat="1" ht="21" customHeight="1" spans="1:10">
      <c r="A78" s="25" t="s">
        <v>85</v>
      </c>
      <c r="B78" s="19">
        <v>2570</v>
      </c>
      <c r="C78" s="30">
        <f t="shared" si="45"/>
        <v>61.7057</v>
      </c>
      <c r="D78" s="18">
        <v>0.8</v>
      </c>
      <c r="E78" s="27">
        <f t="shared" si="50"/>
        <v>49.36</v>
      </c>
      <c r="F78" s="26">
        <v>5</v>
      </c>
      <c r="G78" s="27">
        <f t="shared" si="47"/>
        <v>54.36</v>
      </c>
      <c r="H78" s="31">
        <v>-0.420792000000006</v>
      </c>
      <c r="I78" s="31"/>
      <c r="J78" s="27">
        <f t="shared" si="51"/>
        <v>53.94</v>
      </c>
    </row>
    <row r="79" s="2" customFormat="1" ht="21" customHeight="1" spans="1:10">
      <c r="A79" s="25" t="s">
        <v>86</v>
      </c>
      <c r="B79" s="19">
        <v>4260</v>
      </c>
      <c r="C79" s="30">
        <f t="shared" si="45"/>
        <v>102.2826</v>
      </c>
      <c r="D79" s="18">
        <v>0.8</v>
      </c>
      <c r="E79" s="27">
        <f t="shared" si="50"/>
        <v>81.83</v>
      </c>
      <c r="F79" s="26">
        <v>5</v>
      </c>
      <c r="G79" s="27">
        <f t="shared" si="47"/>
        <v>86.83</v>
      </c>
      <c r="H79" s="31">
        <v>0.924031999999997</v>
      </c>
      <c r="I79" s="31"/>
      <c r="J79" s="27">
        <f t="shared" si="51"/>
        <v>87.75</v>
      </c>
    </row>
    <row r="80" s="2" customFormat="1" ht="21" customHeight="1" spans="1:10">
      <c r="A80" s="25" t="s">
        <v>87</v>
      </c>
      <c r="B80" s="19">
        <v>3946</v>
      </c>
      <c r="C80" s="30">
        <f t="shared" si="45"/>
        <v>94.74346</v>
      </c>
      <c r="D80" s="18">
        <v>0.8</v>
      </c>
      <c r="E80" s="27">
        <f t="shared" si="50"/>
        <v>75.79</v>
      </c>
      <c r="F80" s="26">
        <v>5</v>
      </c>
      <c r="G80" s="27">
        <f t="shared" si="47"/>
        <v>80.79</v>
      </c>
      <c r="H80" s="31">
        <v>1.689296</v>
      </c>
      <c r="I80" s="31"/>
      <c r="J80" s="27">
        <f t="shared" si="51"/>
        <v>82.48</v>
      </c>
    </row>
    <row r="81" s="2" customFormat="1" ht="21" customHeight="1" spans="1:10">
      <c r="A81" s="25" t="s">
        <v>88</v>
      </c>
      <c r="B81" s="19">
        <v>3221</v>
      </c>
      <c r="C81" s="30">
        <f t="shared" si="45"/>
        <v>77.33621</v>
      </c>
      <c r="D81" s="18">
        <v>0.8</v>
      </c>
      <c r="E81" s="27">
        <f t="shared" si="50"/>
        <v>61.87</v>
      </c>
      <c r="F81" s="26">
        <v>5</v>
      </c>
      <c r="G81" s="27">
        <f t="shared" si="47"/>
        <v>66.87</v>
      </c>
      <c r="H81" s="31">
        <v>0.400255999999999</v>
      </c>
      <c r="I81" s="31"/>
      <c r="J81" s="27">
        <f t="shared" si="51"/>
        <v>67.27</v>
      </c>
    </row>
    <row r="82" s="2" customFormat="1" ht="21" customHeight="1" spans="1:10">
      <c r="A82" s="25" t="s">
        <v>89</v>
      </c>
      <c r="B82" s="19">
        <v>2231</v>
      </c>
      <c r="C82" s="30">
        <f t="shared" si="45"/>
        <v>53.56631</v>
      </c>
      <c r="D82" s="18">
        <v>0.8</v>
      </c>
      <c r="E82" s="27">
        <f t="shared" si="50"/>
        <v>42.85</v>
      </c>
      <c r="F82" s="26">
        <v>5</v>
      </c>
      <c r="G82" s="27">
        <f t="shared" si="47"/>
        <v>47.85</v>
      </c>
      <c r="H82" s="31">
        <v>0.0306560000000005</v>
      </c>
      <c r="I82" s="31"/>
      <c r="J82" s="27">
        <f t="shared" si="51"/>
        <v>47.88</v>
      </c>
    </row>
    <row r="83" s="2" customFormat="1" ht="21" customHeight="1" spans="1:10">
      <c r="A83" s="25" t="s">
        <v>90</v>
      </c>
      <c r="B83" s="19">
        <v>4391</v>
      </c>
      <c r="C83" s="30">
        <f t="shared" si="45"/>
        <v>105.42791</v>
      </c>
      <c r="D83" s="18">
        <v>0.8</v>
      </c>
      <c r="E83" s="27">
        <f t="shared" si="50"/>
        <v>84.34</v>
      </c>
      <c r="F83" s="26">
        <v>5</v>
      </c>
      <c r="G83" s="27">
        <f t="shared" si="47"/>
        <v>89.34</v>
      </c>
      <c r="H83" s="31">
        <v>24.524624</v>
      </c>
      <c r="I83" s="31"/>
      <c r="J83" s="27">
        <f t="shared" si="51"/>
        <v>113.86</v>
      </c>
    </row>
    <row r="84" s="2" customFormat="1" ht="21" customHeight="1" spans="1:10">
      <c r="A84" s="25" t="s">
        <v>91</v>
      </c>
      <c r="B84" s="19">
        <v>3245</v>
      </c>
      <c r="C84" s="30">
        <f t="shared" si="45"/>
        <v>77.91245</v>
      </c>
      <c r="D84" s="18">
        <v>0.8</v>
      </c>
      <c r="E84" s="27">
        <f t="shared" si="50"/>
        <v>62.33</v>
      </c>
      <c r="F84" s="26">
        <v>5</v>
      </c>
      <c r="G84" s="27">
        <f t="shared" si="47"/>
        <v>67.33</v>
      </c>
      <c r="H84" s="31">
        <v>51.786312</v>
      </c>
      <c r="I84" s="31"/>
      <c r="J84" s="27">
        <f t="shared" si="51"/>
        <v>119.12</v>
      </c>
    </row>
    <row r="85" s="2" customFormat="1" ht="21" customHeight="1" spans="1:10">
      <c r="A85" s="25" t="s">
        <v>92</v>
      </c>
      <c r="B85" s="19">
        <v>8997</v>
      </c>
      <c r="C85" s="30">
        <f t="shared" si="45"/>
        <v>216.01797</v>
      </c>
      <c r="D85" s="18">
        <v>0.8</v>
      </c>
      <c r="E85" s="27">
        <f t="shared" si="50"/>
        <v>172.81</v>
      </c>
      <c r="F85" s="26">
        <v>5</v>
      </c>
      <c r="G85" s="27">
        <f t="shared" si="47"/>
        <v>177.81</v>
      </c>
      <c r="H85" s="31">
        <v>17.322896</v>
      </c>
      <c r="I85" s="31"/>
      <c r="J85" s="27">
        <f t="shared" si="51"/>
        <v>195.13</v>
      </c>
    </row>
    <row r="86" s="2" customFormat="1" ht="21" customHeight="1" spans="1:10">
      <c r="A86" s="25" t="s">
        <v>93</v>
      </c>
      <c r="B86" s="19">
        <v>4501</v>
      </c>
      <c r="C86" s="30">
        <f t="shared" si="45"/>
        <v>108.06901</v>
      </c>
      <c r="D86" s="18">
        <v>0.8</v>
      </c>
      <c r="E86" s="27">
        <f t="shared" si="50"/>
        <v>86.46</v>
      </c>
      <c r="F86" s="26">
        <v>5</v>
      </c>
      <c r="G86" s="27">
        <f t="shared" si="47"/>
        <v>91.46</v>
      </c>
      <c r="H86" s="31">
        <v>23.429112</v>
      </c>
      <c r="I86" s="31"/>
      <c r="J86" s="27">
        <f t="shared" si="51"/>
        <v>114.89</v>
      </c>
    </row>
    <row r="87" s="2" customFormat="1" ht="21" customHeight="1" spans="1:10">
      <c r="A87" s="25" t="s">
        <v>94</v>
      </c>
      <c r="B87" s="19">
        <v>4051</v>
      </c>
      <c r="C87" s="30">
        <f t="shared" si="45"/>
        <v>97.26451</v>
      </c>
      <c r="D87" s="18">
        <v>0.8</v>
      </c>
      <c r="E87" s="27">
        <f t="shared" si="50"/>
        <v>77.81</v>
      </c>
      <c r="F87" s="26">
        <v>5</v>
      </c>
      <c r="G87" s="27">
        <f t="shared" si="47"/>
        <v>82.81</v>
      </c>
      <c r="H87" s="31">
        <v>7.346728</v>
      </c>
      <c r="I87" s="31"/>
      <c r="J87" s="27">
        <f t="shared" si="51"/>
        <v>90.16</v>
      </c>
    </row>
    <row r="88" s="2" customFormat="1" ht="21" customHeight="1" spans="1:10">
      <c r="A88" s="25" t="s">
        <v>95</v>
      </c>
      <c r="B88" s="19">
        <v>9274</v>
      </c>
      <c r="C88" s="30">
        <f t="shared" si="45"/>
        <v>222.66874</v>
      </c>
      <c r="D88" s="18">
        <v>0.8</v>
      </c>
      <c r="E88" s="27">
        <f t="shared" si="50"/>
        <v>178.13</v>
      </c>
      <c r="F88" s="26">
        <v>5</v>
      </c>
      <c r="G88" s="27">
        <f t="shared" si="47"/>
        <v>183.13</v>
      </c>
      <c r="H88" s="31">
        <v>0.343608000000017</v>
      </c>
      <c r="I88" s="31"/>
      <c r="J88" s="27">
        <f t="shared" si="51"/>
        <v>183.47</v>
      </c>
    </row>
    <row r="89" s="2" customFormat="1" ht="21" customHeight="1" spans="1:10">
      <c r="A89" s="25" t="s">
        <v>96</v>
      </c>
      <c r="B89" s="19">
        <v>2723</v>
      </c>
      <c r="C89" s="30">
        <f t="shared" si="45"/>
        <v>65.37923</v>
      </c>
      <c r="D89" s="18">
        <v>0.8</v>
      </c>
      <c r="E89" s="27">
        <f t="shared" si="50"/>
        <v>52.3</v>
      </c>
      <c r="F89" s="26">
        <v>5</v>
      </c>
      <c r="G89" s="27">
        <f t="shared" si="47"/>
        <v>57.3</v>
      </c>
      <c r="H89" s="31">
        <v>-0.507207999999999</v>
      </c>
      <c r="I89" s="31"/>
      <c r="J89" s="27">
        <f t="shared" si="51"/>
        <v>56.79</v>
      </c>
    </row>
    <row r="90" s="2" customFormat="1" ht="21" customHeight="1" spans="1:10">
      <c r="A90" s="25" t="s">
        <v>97</v>
      </c>
      <c r="B90" s="19">
        <v>2681</v>
      </c>
      <c r="C90" s="30">
        <f t="shared" si="45"/>
        <v>64.37081</v>
      </c>
      <c r="D90" s="18">
        <v>0.8</v>
      </c>
      <c r="E90" s="27">
        <f t="shared" si="50"/>
        <v>51.5</v>
      </c>
      <c r="F90" s="26">
        <v>5</v>
      </c>
      <c r="G90" s="27">
        <f t="shared" si="47"/>
        <v>56.5</v>
      </c>
      <c r="H90" s="31">
        <v>-0.344952000000006</v>
      </c>
      <c r="I90" s="31"/>
      <c r="J90" s="27">
        <f t="shared" si="51"/>
        <v>56.16</v>
      </c>
    </row>
    <row r="91" s="2" customFormat="1" ht="21" customHeight="1" spans="1:10">
      <c r="A91" s="25" t="s">
        <v>98</v>
      </c>
      <c r="B91" s="19">
        <v>4165</v>
      </c>
      <c r="C91" s="30">
        <f t="shared" si="45"/>
        <v>100.00165</v>
      </c>
      <c r="D91" s="18">
        <v>0.8</v>
      </c>
      <c r="E91" s="27">
        <f t="shared" si="50"/>
        <v>80</v>
      </c>
      <c r="F91" s="26">
        <v>5</v>
      </c>
      <c r="G91" s="27">
        <f t="shared" si="47"/>
        <v>85</v>
      </c>
      <c r="H91" s="31">
        <v>1.27378400000001</v>
      </c>
      <c r="I91" s="31"/>
      <c r="J91" s="27">
        <f t="shared" si="51"/>
        <v>86.27</v>
      </c>
    </row>
    <row r="92" s="2" customFormat="1" ht="21" customHeight="1" spans="1:10">
      <c r="A92" s="25" t="s">
        <v>99</v>
      </c>
      <c r="B92" s="19">
        <v>3675</v>
      </c>
      <c r="C92" s="30">
        <f t="shared" si="45"/>
        <v>88.23675</v>
      </c>
      <c r="D92" s="18">
        <v>0.8</v>
      </c>
      <c r="E92" s="27">
        <f t="shared" si="50"/>
        <v>70.59</v>
      </c>
      <c r="F92" s="26">
        <v>5</v>
      </c>
      <c r="G92" s="27">
        <f t="shared" si="47"/>
        <v>75.59</v>
      </c>
      <c r="H92" s="31">
        <v>0.747799999999998</v>
      </c>
      <c r="I92" s="31"/>
      <c r="J92" s="27">
        <f t="shared" si="51"/>
        <v>76.34</v>
      </c>
    </row>
    <row r="93" s="2" customFormat="1" ht="21" customHeight="1" spans="1:10">
      <c r="A93" s="25" t="s">
        <v>100</v>
      </c>
      <c r="B93" s="19">
        <v>8534</v>
      </c>
      <c r="C93" s="30">
        <f t="shared" si="45"/>
        <v>204.90134</v>
      </c>
      <c r="D93" s="18">
        <v>0.8</v>
      </c>
      <c r="E93" s="27">
        <f t="shared" si="50"/>
        <v>163.92</v>
      </c>
      <c r="F93" s="26">
        <v>5</v>
      </c>
      <c r="G93" s="27">
        <f t="shared" si="47"/>
        <v>168.92</v>
      </c>
      <c r="H93" s="31">
        <v>0.767944</v>
      </c>
      <c r="I93" s="31"/>
      <c r="J93" s="27">
        <f t="shared" si="51"/>
        <v>169.69</v>
      </c>
    </row>
    <row r="94" s="2" customFormat="1" ht="21" customHeight="1" spans="1:10">
      <c r="A94" s="25" t="s">
        <v>101</v>
      </c>
      <c r="B94" s="19">
        <v>9395</v>
      </c>
      <c r="C94" s="30">
        <f t="shared" si="45"/>
        <v>225.57395</v>
      </c>
      <c r="D94" s="18">
        <v>0.8</v>
      </c>
      <c r="E94" s="27">
        <f t="shared" si="50"/>
        <v>180.46</v>
      </c>
      <c r="F94" s="26">
        <v>5</v>
      </c>
      <c r="G94" s="27">
        <f t="shared" si="47"/>
        <v>185.46</v>
      </c>
      <c r="H94" s="31">
        <v>0.696760000000012</v>
      </c>
      <c r="I94" s="31"/>
      <c r="J94" s="27">
        <f t="shared" si="51"/>
        <v>186.16</v>
      </c>
    </row>
    <row r="95" s="2" customFormat="1" ht="21" customHeight="1" spans="1:10">
      <c r="A95" s="25" t="s">
        <v>102</v>
      </c>
      <c r="B95" s="19">
        <v>15514</v>
      </c>
      <c r="C95" s="30">
        <f t="shared" si="45"/>
        <v>372.49114</v>
      </c>
      <c r="D95" s="18">
        <v>0.8</v>
      </c>
      <c r="E95" s="27">
        <f t="shared" si="50"/>
        <v>297.99</v>
      </c>
      <c r="F95" s="26">
        <v>5</v>
      </c>
      <c r="G95" s="27">
        <f t="shared" si="47"/>
        <v>302.99</v>
      </c>
      <c r="H95" s="31">
        <v>48.243752</v>
      </c>
      <c r="I95" s="31"/>
      <c r="J95" s="27">
        <f t="shared" si="51"/>
        <v>351.23</v>
      </c>
    </row>
    <row r="96" s="3" customFormat="1" ht="21" customHeight="1" spans="1:10">
      <c r="A96" s="37" t="s">
        <v>103</v>
      </c>
      <c r="B96" s="19">
        <v>5669</v>
      </c>
      <c r="C96" s="30">
        <f t="shared" si="45"/>
        <v>136.11269</v>
      </c>
      <c r="D96" s="38">
        <v>0.8</v>
      </c>
      <c r="E96" s="27">
        <f t="shared" si="50"/>
        <v>108.89</v>
      </c>
      <c r="F96" s="39">
        <v>5</v>
      </c>
      <c r="G96" s="27">
        <f t="shared" si="47"/>
        <v>113.89</v>
      </c>
      <c r="H96" s="31">
        <v>0.127752000000001</v>
      </c>
      <c r="I96" s="31"/>
      <c r="J96" s="27">
        <f t="shared" si="51"/>
        <v>114.02</v>
      </c>
    </row>
    <row r="97" s="2" customFormat="1" ht="21" customHeight="1" spans="1:10">
      <c r="A97" s="25" t="s">
        <v>104</v>
      </c>
      <c r="B97" s="19">
        <v>8702</v>
      </c>
      <c r="C97" s="30">
        <f t="shared" si="45"/>
        <v>208.93502</v>
      </c>
      <c r="D97" s="18">
        <v>0.8</v>
      </c>
      <c r="E97" s="27">
        <f t="shared" si="50"/>
        <v>167.15</v>
      </c>
      <c r="F97" s="26">
        <v>5</v>
      </c>
      <c r="G97" s="27">
        <f t="shared" si="47"/>
        <v>172.15</v>
      </c>
      <c r="H97" s="31">
        <v>0.306416000000013</v>
      </c>
      <c r="I97" s="31"/>
      <c r="J97" s="27">
        <f t="shared" si="51"/>
        <v>172.46</v>
      </c>
    </row>
    <row r="98" s="2" customFormat="1" ht="21" customHeight="1" spans="1:10">
      <c r="A98" s="25" t="s">
        <v>105</v>
      </c>
      <c r="B98" s="19">
        <v>6457</v>
      </c>
      <c r="C98" s="30">
        <f t="shared" si="45"/>
        <v>155.03257</v>
      </c>
      <c r="D98" s="18">
        <v>0.8</v>
      </c>
      <c r="E98" s="27">
        <f t="shared" si="50"/>
        <v>124.03</v>
      </c>
      <c r="F98" s="26">
        <v>5</v>
      </c>
      <c r="G98" s="27">
        <f t="shared" si="47"/>
        <v>129.03</v>
      </c>
      <c r="H98" s="31">
        <v>10.729968</v>
      </c>
      <c r="I98" s="31"/>
      <c r="J98" s="27">
        <f t="shared" si="51"/>
        <v>139.76</v>
      </c>
    </row>
    <row r="99" s="2" customFormat="1" ht="21" customHeight="1" spans="1:10">
      <c r="A99" s="25" t="s">
        <v>106</v>
      </c>
      <c r="B99" s="19">
        <v>3397</v>
      </c>
      <c r="C99" s="30">
        <f t="shared" si="45"/>
        <v>81.56197</v>
      </c>
      <c r="D99" s="18">
        <v>0.8</v>
      </c>
      <c r="E99" s="27">
        <f t="shared" si="50"/>
        <v>65.25</v>
      </c>
      <c r="F99" s="26">
        <v>5</v>
      </c>
      <c r="G99" s="27">
        <f t="shared" si="47"/>
        <v>70.25</v>
      </c>
      <c r="H99" s="31">
        <v>-0.592023999999995</v>
      </c>
      <c r="I99" s="31"/>
      <c r="J99" s="27">
        <f t="shared" si="51"/>
        <v>69.66</v>
      </c>
    </row>
    <row r="100" s="2" customFormat="1" ht="21" customHeight="1" spans="1:10">
      <c r="A100" s="25" t="s">
        <v>107</v>
      </c>
      <c r="B100" s="19">
        <v>10799</v>
      </c>
      <c r="C100" s="30">
        <f t="shared" si="45"/>
        <v>259.28399</v>
      </c>
      <c r="D100" s="18">
        <v>0.8</v>
      </c>
      <c r="E100" s="27">
        <f t="shared" si="50"/>
        <v>207.43</v>
      </c>
      <c r="F100" s="26">
        <v>5</v>
      </c>
      <c r="G100" s="27">
        <f t="shared" si="47"/>
        <v>212.43</v>
      </c>
      <c r="H100" s="31">
        <v>1.791192</v>
      </c>
      <c r="I100" s="31"/>
      <c r="J100" s="27">
        <f t="shared" si="51"/>
        <v>214.22</v>
      </c>
    </row>
    <row r="101" s="2" customFormat="1" ht="21" customHeight="1" spans="1:10">
      <c r="A101" s="37" t="s">
        <v>108</v>
      </c>
      <c r="B101" s="19">
        <v>7120</v>
      </c>
      <c r="C101" s="30">
        <f t="shared" si="45"/>
        <v>170.9512</v>
      </c>
      <c r="D101" s="18">
        <v>0.8</v>
      </c>
      <c r="E101" s="27">
        <f t="shared" si="50"/>
        <v>136.76</v>
      </c>
      <c r="F101" s="26">
        <v>5</v>
      </c>
      <c r="G101" s="27">
        <f t="shared" si="47"/>
        <v>141.76</v>
      </c>
      <c r="H101" s="31">
        <v>-0.0732319999999902</v>
      </c>
      <c r="I101" s="31"/>
      <c r="J101" s="27">
        <f t="shared" si="51"/>
        <v>141.69</v>
      </c>
    </row>
    <row r="102" s="2" customFormat="1" ht="21" customHeight="1" spans="1:10">
      <c r="A102" s="37" t="s">
        <v>109</v>
      </c>
      <c r="B102" s="19">
        <v>8099</v>
      </c>
      <c r="C102" s="30">
        <f t="shared" si="45"/>
        <v>194.45699</v>
      </c>
      <c r="D102" s="18">
        <v>0.8</v>
      </c>
      <c r="E102" s="27">
        <f t="shared" si="50"/>
        <v>155.57</v>
      </c>
      <c r="F102" s="26">
        <v>5</v>
      </c>
      <c r="G102" s="27">
        <f t="shared" si="47"/>
        <v>160.57</v>
      </c>
      <c r="H102" s="31">
        <v>-0.016143999999997</v>
      </c>
      <c r="I102" s="31"/>
      <c r="J102" s="27">
        <f t="shared" si="51"/>
        <v>160.55</v>
      </c>
    </row>
    <row r="103" s="2" customFormat="1" ht="21" customHeight="1" spans="1:10">
      <c r="A103" s="37" t="s">
        <v>110</v>
      </c>
      <c r="B103" s="19">
        <v>8913</v>
      </c>
      <c r="C103" s="30">
        <f t="shared" ref="C103:C130" si="52">B103*(147.5+92.6)/10000</f>
        <v>214.00113</v>
      </c>
      <c r="D103" s="18">
        <v>0.8</v>
      </c>
      <c r="E103" s="27">
        <f t="shared" si="50"/>
        <v>171.2</v>
      </c>
      <c r="F103" s="26">
        <v>5</v>
      </c>
      <c r="G103" s="27">
        <f t="shared" ref="G103:G130" si="53">E103+F103</f>
        <v>176.2</v>
      </c>
      <c r="H103" s="31">
        <v>0.397719999999993</v>
      </c>
      <c r="I103" s="31"/>
      <c r="J103" s="27">
        <f t="shared" si="51"/>
        <v>176.6</v>
      </c>
    </row>
    <row r="104" s="2" customFormat="1" ht="21" customHeight="1" spans="1:10">
      <c r="A104" s="37" t="s">
        <v>111</v>
      </c>
      <c r="B104" s="19">
        <v>5341</v>
      </c>
      <c r="C104" s="30">
        <f t="shared" si="52"/>
        <v>128.23741</v>
      </c>
      <c r="D104" s="18">
        <v>0.8</v>
      </c>
      <c r="E104" s="27">
        <f t="shared" si="50"/>
        <v>102.59</v>
      </c>
      <c r="F104" s="26">
        <v>5</v>
      </c>
      <c r="G104" s="27">
        <f t="shared" si="53"/>
        <v>107.59</v>
      </c>
      <c r="H104" s="31">
        <v>0.748328000000015</v>
      </c>
      <c r="I104" s="31"/>
      <c r="J104" s="27">
        <f t="shared" si="51"/>
        <v>108.34</v>
      </c>
    </row>
    <row r="105" s="2" customFormat="1" ht="21" customHeight="1" spans="1:10">
      <c r="A105" s="37" t="s">
        <v>112</v>
      </c>
      <c r="B105" s="19">
        <v>9649</v>
      </c>
      <c r="C105" s="30">
        <f t="shared" si="52"/>
        <v>231.67249</v>
      </c>
      <c r="D105" s="18">
        <v>0.8</v>
      </c>
      <c r="E105" s="27">
        <f t="shared" si="50"/>
        <v>185.34</v>
      </c>
      <c r="F105" s="26">
        <v>5</v>
      </c>
      <c r="G105" s="27">
        <f t="shared" si="53"/>
        <v>190.34</v>
      </c>
      <c r="H105" s="31">
        <v>-0.337800000000016</v>
      </c>
      <c r="I105" s="31"/>
      <c r="J105" s="27">
        <f t="shared" si="51"/>
        <v>190</v>
      </c>
    </row>
    <row r="106" s="2" customFormat="1" ht="21" customHeight="1" spans="1:10">
      <c r="A106" s="37" t="s">
        <v>113</v>
      </c>
      <c r="B106" s="19">
        <v>10014</v>
      </c>
      <c r="C106" s="30">
        <f t="shared" si="52"/>
        <v>240.43614</v>
      </c>
      <c r="D106" s="18">
        <v>0.8</v>
      </c>
      <c r="E106" s="27">
        <f t="shared" si="50"/>
        <v>192.35</v>
      </c>
      <c r="F106" s="26">
        <v>5</v>
      </c>
      <c r="G106" s="27">
        <f t="shared" si="53"/>
        <v>197.35</v>
      </c>
      <c r="H106" s="31">
        <v>5.208472</v>
      </c>
      <c r="I106" s="31"/>
      <c r="J106" s="27">
        <f t="shared" si="51"/>
        <v>202.56</v>
      </c>
    </row>
    <row r="107" s="2" customFormat="1" ht="21" customHeight="1" spans="1:10">
      <c r="A107" s="37" t="s">
        <v>114</v>
      </c>
      <c r="B107" s="19">
        <v>5796</v>
      </c>
      <c r="C107" s="30">
        <f t="shared" si="52"/>
        <v>139.16196</v>
      </c>
      <c r="D107" s="18">
        <v>0.8</v>
      </c>
      <c r="E107" s="27">
        <f t="shared" si="50"/>
        <v>111.33</v>
      </c>
      <c r="F107" s="26">
        <v>5</v>
      </c>
      <c r="G107" s="27">
        <f t="shared" si="53"/>
        <v>116.33</v>
      </c>
      <c r="H107" s="31">
        <v>-0.199967999999998</v>
      </c>
      <c r="I107" s="31"/>
      <c r="J107" s="27">
        <f t="shared" si="51"/>
        <v>116.13</v>
      </c>
    </row>
    <row r="108" s="2" customFormat="1" ht="21" customHeight="1" spans="1:10">
      <c r="A108" s="37" t="s">
        <v>115</v>
      </c>
      <c r="B108" s="19">
        <v>4245</v>
      </c>
      <c r="C108" s="30">
        <f t="shared" si="52"/>
        <v>101.92245</v>
      </c>
      <c r="D108" s="18">
        <v>0.8</v>
      </c>
      <c r="E108" s="27">
        <f t="shared" si="50"/>
        <v>81.54</v>
      </c>
      <c r="F108" s="26">
        <v>5</v>
      </c>
      <c r="G108" s="27">
        <f t="shared" si="53"/>
        <v>86.54</v>
      </c>
      <c r="H108" s="31">
        <v>-0.303640000000001</v>
      </c>
      <c r="I108" s="31"/>
      <c r="J108" s="27">
        <f t="shared" si="51"/>
        <v>86.24</v>
      </c>
    </row>
    <row r="109" s="2" customFormat="1" ht="21" customHeight="1" spans="1:10">
      <c r="A109" s="37" t="s">
        <v>116</v>
      </c>
      <c r="B109" s="19">
        <v>6808</v>
      </c>
      <c r="C109" s="30">
        <f t="shared" si="52"/>
        <v>163.46008</v>
      </c>
      <c r="D109" s="18">
        <v>0.8</v>
      </c>
      <c r="E109" s="27">
        <f t="shared" si="50"/>
        <v>130.77</v>
      </c>
      <c r="F109" s="26">
        <v>5</v>
      </c>
      <c r="G109" s="27">
        <f t="shared" si="53"/>
        <v>135.77</v>
      </c>
      <c r="H109" s="31">
        <v>-0.0159120000000144</v>
      </c>
      <c r="I109" s="31"/>
      <c r="J109" s="27">
        <f t="shared" si="51"/>
        <v>135.75</v>
      </c>
    </row>
    <row r="110" s="2" customFormat="1" ht="21" customHeight="1" spans="1:10">
      <c r="A110" s="37" t="s">
        <v>117</v>
      </c>
      <c r="B110" s="19">
        <v>10027</v>
      </c>
      <c r="C110" s="30">
        <f t="shared" si="52"/>
        <v>240.74827</v>
      </c>
      <c r="D110" s="18">
        <v>0.8</v>
      </c>
      <c r="E110" s="27">
        <f t="shared" si="50"/>
        <v>192.6</v>
      </c>
      <c r="F110" s="26">
        <v>5</v>
      </c>
      <c r="G110" s="27">
        <f t="shared" si="53"/>
        <v>197.6</v>
      </c>
      <c r="H110" s="31">
        <v>-0.166152000000011</v>
      </c>
      <c r="I110" s="31"/>
      <c r="J110" s="27">
        <f t="shared" si="51"/>
        <v>197.43</v>
      </c>
    </row>
    <row r="111" s="2" customFormat="1" ht="21" customHeight="1" spans="1:10">
      <c r="A111" s="37" t="s">
        <v>118</v>
      </c>
      <c r="B111" s="19">
        <v>13155</v>
      </c>
      <c r="C111" s="30">
        <f t="shared" si="52"/>
        <v>315.85155</v>
      </c>
      <c r="D111" s="18">
        <v>0.8</v>
      </c>
      <c r="E111" s="27">
        <f t="shared" si="50"/>
        <v>252.68</v>
      </c>
      <c r="F111" s="26">
        <v>5</v>
      </c>
      <c r="G111" s="27">
        <f t="shared" si="53"/>
        <v>257.68</v>
      </c>
      <c r="H111" s="31">
        <v>1.16059999999999</v>
      </c>
      <c r="I111" s="31"/>
      <c r="J111" s="27">
        <f t="shared" si="51"/>
        <v>258.84</v>
      </c>
    </row>
    <row r="112" s="2" customFormat="1" ht="21" customHeight="1" spans="1:10">
      <c r="A112" s="37" t="s">
        <v>119</v>
      </c>
      <c r="B112" s="19">
        <v>10665</v>
      </c>
      <c r="C112" s="30">
        <f t="shared" si="52"/>
        <v>256.06665</v>
      </c>
      <c r="D112" s="18">
        <v>0.8</v>
      </c>
      <c r="E112" s="27">
        <f t="shared" si="50"/>
        <v>204.85</v>
      </c>
      <c r="F112" s="26">
        <v>5</v>
      </c>
      <c r="G112" s="27">
        <f t="shared" si="53"/>
        <v>209.85</v>
      </c>
      <c r="H112" s="31">
        <v>0.700191999999987</v>
      </c>
      <c r="I112" s="31"/>
      <c r="J112" s="27">
        <f t="shared" si="51"/>
        <v>210.55</v>
      </c>
    </row>
    <row r="113" s="2" customFormat="1" ht="21" customHeight="1" spans="1:10">
      <c r="A113" s="37" t="s">
        <v>120</v>
      </c>
      <c r="B113" s="19">
        <v>5924</v>
      </c>
      <c r="C113" s="30">
        <f t="shared" si="52"/>
        <v>142.23524</v>
      </c>
      <c r="D113" s="18">
        <v>0.8</v>
      </c>
      <c r="E113" s="27">
        <f t="shared" si="50"/>
        <v>113.79</v>
      </c>
      <c r="F113" s="26">
        <v>5</v>
      </c>
      <c r="G113" s="27">
        <f t="shared" si="53"/>
        <v>118.79</v>
      </c>
      <c r="H113" s="31">
        <v>0.104991999999996</v>
      </c>
      <c r="I113" s="31"/>
      <c r="J113" s="27">
        <f t="shared" si="51"/>
        <v>118.89</v>
      </c>
    </row>
    <row r="114" s="2" customFormat="1" ht="21" customHeight="1" spans="1:10">
      <c r="A114" s="25" t="s">
        <v>121</v>
      </c>
      <c r="B114" s="19">
        <v>3591</v>
      </c>
      <c r="C114" s="30">
        <f t="shared" si="52"/>
        <v>86.21991</v>
      </c>
      <c r="D114" s="18">
        <v>0.8</v>
      </c>
      <c r="E114" s="27">
        <f t="shared" si="50"/>
        <v>68.98</v>
      </c>
      <c r="F114" s="26">
        <v>5</v>
      </c>
      <c r="G114" s="27">
        <f t="shared" si="53"/>
        <v>73.98</v>
      </c>
      <c r="H114" s="31">
        <v>0.153536000000003</v>
      </c>
      <c r="I114" s="31"/>
      <c r="J114" s="27">
        <f t="shared" si="51"/>
        <v>74.13</v>
      </c>
    </row>
    <row r="115" s="2" customFormat="1" ht="21" customHeight="1" spans="1:10">
      <c r="A115" s="25" t="s">
        <v>122</v>
      </c>
      <c r="B115" s="19">
        <v>4726</v>
      </c>
      <c r="C115" s="30">
        <f t="shared" si="52"/>
        <v>113.47126</v>
      </c>
      <c r="D115" s="18">
        <v>0.8</v>
      </c>
      <c r="E115" s="27">
        <f t="shared" si="50"/>
        <v>90.78</v>
      </c>
      <c r="F115" s="26">
        <v>5</v>
      </c>
      <c r="G115" s="27">
        <f t="shared" si="53"/>
        <v>95.78</v>
      </c>
      <c r="H115" s="31">
        <v>-0.0261759999999924</v>
      </c>
      <c r="I115" s="31"/>
      <c r="J115" s="27">
        <f t="shared" si="51"/>
        <v>95.75</v>
      </c>
    </row>
    <row r="116" s="2" customFormat="1" ht="21" customHeight="1" spans="1:10">
      <c r="A116" s="25" t="s">
        <v>123</v>
      </c>
      <c r="B116" s="19">
        <v>3756</v>
      </c>
      <c r="C116" s="30">
        <f t="shared" si="52"/>
        <v>90.18156</v>
      </c>
      <c r="D116" s="18">
        <v>0.8</v>
      </c>
      <c r="E116" s="27">
        <f t="shared" si="50"/>
        <v>72.15</v>
      </c>
      <c r="F116" s="26">
        <v>5</v>
      </c>
      <c r="G116" s="27">
        <f t="shared" si="53"/>
        <v>77.15</v>
      </c>
      <c r="H116" s="31">
        <v>2.87752</v>
      </c>
      <c r="I116" s="31"/>
      <c r="J116" s="27">
        <f t="shared" si="51"/>
        <v>80.03</v>
      </c>
    </row>
    <row r="117" s="2" customFormat="1" ht="21" customHeight="1" spans="1:10">
      <c r="A117" s="25" t="s">
        <v>124</v>
      </c>
      <c r="B117" s="19">
        <v>7658</v>
      </c>
      <c r="C117" s="30">
        <f t="shared" si="52"/>
        <v>183.86858</v>
      </c>
      <c r="D117" s="18">
        <v>0.8</v>
      </c>
      <c r="E117" s="27">
        <f t="shared" si="50"/>
        <v>147.09</v>
      </c>
      <c r="F117" s="26">
        <v>5</v>
      </c>
      <c r="G117" s="27">
        <f t="shared" si="53"/>
        <v>152.09</v>
      </c>
      <c r="H117" s="31">
        <v>0.652240000000006</v>
      </c>
      <c r="I117" s="31"/>
      <c r="J117" s="27">
        <f t="shared" si="51"/>
        <v>152.74</v>
      </c>
    </row>
    <row r="118" s="2" customFormat="1" ht="21" customHeight="1" spans="1:10">
      <c r="A118" s="25" t="s">
        <v>125</v>
      </c>
      <c r="B118" s="19">
        <v>8604</v>
      </c>
      <c r="C118" s="30">
        <f t="shared" si="52"/>
        <v>206.58204</v>
      </c>
      <c r="D118" s="18">
        <v>0.8</v>
      </c>
      <c r="E118" s="27">
        <f t="shared" si="50"/>
        <v>165.27</v>
      </c>
      <c r="F118" s="26">
        <v>5</v>
      </c>
      <c r="G118" s="27">
        <f t="shared" si="53"/>
        <v>170.27</v>
      </c>
      <c r="H118" s="31">
        <v>-0.575968000000017</v>
      </c>
      <c r="I118" s="31"/>
      <c r="J118" s="27">
        <f t="shared" si="51"/>
        <v>169.69</v>
      </c>
    </row>
    <row r="119" s="2" customFormat="1" ht="21" customHeight="1" spans="1:10">
      <c r="A119" s="25" t="s">
        <v>126</v>
      </c>
      <c r="B119" s="19">
        <v>5743</v>
      </c>
      <c r="C119" s="30">
        <f t="shared" si="52"/>
        <v>137.88943</v>
      </c>
      <c r="D119" s="18">
        <v>0.8</v>
      </c>
      <c r="E119" s="27">
        <f t="shared" si="50"/>
        <v>110.31</v>
      </c>
      <c r="F119" s="26">
        <v>5</v>
      </c>
      <c r="G119" s="27">
        <f t="shared" si="53"/>
        <v>115.31</v>
      </c>
      <c r="H119" s="31">
        <v>0.954536000000004</v>
      </c>
      <c r="I119" s="31"/>
      <c r="J119" s="27">
        <f t="shared" si="51"/>
        <v>116.26</v>
      </c>
    </row>
    <row r="120" s="2" customFormat="1" ht="21" customHeight="1" spans="1:10">
      <c r="A120" s="25" t="s">
        <v>127</v>
      </c>
      <c r="B120" s="19">
        <v>3853</v>
      </c>
      <c r="C120" s="30">
        <f t="shared" si="52"/>
        <v>92.51053</v>
      </c>
      <c r="D120" s="18">
        <v>0.8</v>
      </c>
      <c r="E120" s="27">
        <f t="shared" si="50"/>
        <v>74.01</v>
      </c>
      <c r="F120" s="26">
        <v>5</v>
      </c>
      <c r="G120" s="27">
        <f t="shared" si="53"/>
        <v>79.01</v>
      </c>
      <c r="H120" s="31">
        <v>0.280695999999992</v>
      </c>
      <c r="I120" s="31"/>
      <c r="J120" s="27">
        <f t="shared" si="51"/>
        <v>79.29</v>
      </c>
    </row>
    <row r="121" s="2" customFormat="1" ht="21" customHeight="1" spans="1:10">
      <c r="A121" s="25" t="s">
        <v>128</v>
      </c>
      <c r="B121" s="19">
        <v>3239</v>
      </c>
      <c r="C121" s="30">
        <f t="shared" si="52"/>
        <v>77.76839</v>
      </c>
      <c r="D121" s="18">
        <v>0.8</v>
      </c>
      <c r="E121" s="27">
        <f t="shared" si="50"/>
        <v>62.21</v>
      </c>
      <c r="F121" s="26">
        <v>5</v>
      </c>
      <c r="G121" s="27">
        <f t="shared" si="53"/>
        <v>67.21</v>
      </c>
      <c r="H121" s="31">
        <v>0.749336</v>
      </c>
      <c r="I121" s="31"/>
      <c r="J121" s="27">
        <f t="shared" si="51"/>
        <v>67.96</v>
      </c>
    </row>
    <row r="122" s="2" customFormat="1" ht="21" customHeight="1" spans="1:10">
      <c r="A122" s="25" t="s">
        <v>129</v>
      </c>
      <c r="B122" s="19">
        <v>1255</v>
      </c>
      <c r="C122" s="30">
        <f t="shared" si="52"/>
        <v>30.13255</v>
      </c>
      <c r="D122" s="18">
        <v>0.8</v>
      </c>
      <c r="E122" s="27">
        <f t="shared" si="50"/>
        <v>24.11</v>
      </c>
      <c r="F122" s="26">
        <v>5</v>
      </c>
      <c r="G122" s="27">
        <f t="shared" si="53"/>
        <v>29.11</v>
      </c>
      <c r="H122" s="31">
        <v>1.117</v>
      </c>
      <c r="I122" s="31"/>
      <c r="J122" s="27">
        <f t="shared" si="51"/>
        <v>30.23</v>
      </c>
    </row>
    <row r="123" s="2" customFormat="1" ht="21" customHeight="1" spans="1:10">
      <c r="A123" s="25" t="s">
        <v>130</v>
      </c>
      <c r="B123" s="19">
        <v>1484</v>
      </c>
      <c r="C123" s="30">
        <f t="shared" si="52"/>
        <v>35.63084</v>
      </c>
      <c r="D123" s="18">
        <v>0.8</v>
      </c>
      <c r="E123" s="27">
        <f t="shared" si="50"/>
        <v>28.5</v>
      </c>
      <c r="F123" s="26">
        <v>5</v>
      </c>
      <c r="G123" s="27">
        <f t="shared" si="53"/>
        <v>33.5</v>
      </c>
      <c r="H123" s="31">
        <v>-0.153632000000002</v>
      </c>
      <c r="I123" s="31"/>
      <c r="J123" s="27">
        <f t="shared" si="51"/>
        <v>33.35</v>
      </c>
    </row>
    <row r="124" s="2" customFormat="1" ht="21" customHeight="1" spans="1:10">
      <c r="A124" s="25" t="s">
        <v>131</v>
      </c>
      <c r="B124" s="19">
        <v>6203</v>
      </c>
      <c r="C124" s="30">
        <f t="shared" si="52"/>
        <v>148.93403</v>
      </c>
      <c r="D124" s="18">
        <v>0.8</v>
      </c>
      <c r="E124" s="27">
        <f t="shared" si="50"/>
        <v>119.15</v>
      </c>
      <c r="F124" s="26">
        <v>5</v>
      </c>
      <c r="G124" s="27">
        <f t="shared" si="53"/>
        <v>124.15</v>
      </c>
      <c r="H124" s="31">
        <v>9.88904000000002</v>
      </c>
      <c r="I124" s="31"/>
      <c r="J124" s="27">
        <f t="shared" si="51"/>
        <v>134.04</v>
      </c>
    </row>
    <row r="125" s="2" customFormat="1" ht="21" customHeight="1" spans="1:10">
      <c r="A125" s="25" t="s">
        <v>132</v>
      </c>
      <c r="B125" s="19">
        <v>14407</v>
      </c>
      <c r="C125" s="30">
        <f t="shared" si="52"/>
        <v>345.91207</v>
      </c>
      <c r="D125" s="18">
        <v>0.8</v>
      </c>
      <c r="E125" s="27">
        <f t="shared" si="50"/>
        <v>276.73</v>
      </c>
      <c r="F125" s="26">
        <v>5</v>
      </c>
      <c r="G125" s="27">
        <f t="shared" si="53"/>
        <v>281.73</v>
      </c>
      <c r="H125" s="31">
        <v>7.993832</v>
      </c>
      <c r="I125" s="31"/>
      <c r="J125" s="27">
        <f t="shared" si="51"/>
        <v>289.72</v>
      </c>
    </row>
    <row r="126" s="2" customFormat="1" ht="21" customHeight="1" spans="1:10">
      <c r="A126" s="25" t="s">
        <v>133</v>
      </c>
      <c r="B126" s="19">
        <v>5209</v>
      </c>
      <c r="C126" s="30">
        <f t="shared" si="52"/>
        <v>125.06809</v>
      </c>
      <c r="D126" s="18">
        <v>0.8</v>
      </c>
      <c r="E126" s="27">
        <f t="shared" si="50"/>
        <v>100.05</v>
      </c>
      <c r="F126" s="26">
        <v>5</v>
      </c>
      <c r="G126" s="27">
        <f t="shared" si="53"/>
        <v>105.05</v>
      </c>
      <c r="H126" s="31">
        <v>0.767471999999998</v>
      </c>
      <c r="I126" s="31">
        <v>-41</v>
      </c>
      <c r="J126" s="27">
        <f t="shared" si="51"/>
        <v>64.82</v>
      </c>
    </row>
    <row r="127" s="2" customFormat="1" ht="21" customHeight="1" spans="1:10">
      <c r="A127" s="25" t="s">
        <v>134</v>
      </c>
      <c r="B127" s="19">
        <v>5900</v>
      </c>
      <c r="C127" s="30">
        <f t="shared" si="52"/>
        <v>141.659</v>
      </c>
      <c r="D127" s="18">
        <v>0.8</v>
      </c>
      <c r="E127" s="27">
        <f t="shared" si="50"/>
        <v>113.33</v>
      </c>
      <c r="F127" s="26">
        <v>5</v>
      </c>
      <c r="G127" s="27">
        <f t="shared" si="53"/>
        <v>118.33</v>
      </c>
      <c r="H127" s="31">
        <v>42.5702</v>
      </c>
      <c r="I127" s="31">
        <v>-26</v>
      </c>
      <c r="J127" s="27">
        <f t="shared" si="51"/>
        <v>134.9</v>
      </c>
    </row>
    <row r="128" s="2" customFormat="1" ht="21" customHeight="1" spans="1:10">
      <c r="A128" s="25" t="s">
        <v>135</v>
      </c>
      <c r="B128" s="19">
        <v>9783</v>
      </c>
      <c r="C128" s="30">
        <f t="shared" si="52"/>
        <v>234.88983</v>
      </c>
      <c r="D128" s="18">
        <v>0.8</v>
      </c>
      <c r="E128" s="27">
        <f t="shared" si="50"/>
        <v>187.91</v>
      </c>
      <c r="F128" s="26">
        <v>5</v>
      </c>
      <c r="G128" s="27">
        <f t="shared" si="53"/>
        <v>192.91</v>
      </c>
      <c r="H128" s="31">
        <v>1.11458399999998</v>
      </c>
      <c r="I128" s="31"/>
      <c r="J128" s="27">
        <f t="shared" si="51"/>
        <v>194.02</v>
      </c>
    </row>
    <row r="129" s="2" customFormat="1" ht="21" customHeight="1" spans="1:10">
      <c r="A129" s="25" t="s">
        <v>136</v>
      </c>
      <c r="B129" s="19">
        <v>4411</v>
      </c>
      <c r="C129" s="30">
        <f t="shared" si="52"/>
        <v>105.90811</v>
      </c>
      <c r="D129" s="18">
        <v>0.8</v>
      </c>
      <c r="E129" s="27">
        <f t="shared" si="50"/>
        <v>84.73</v>
      </c>
      <c r="F129" s="26">
        <v>5</v>
      </c>
      <c r="G129" s="27">
        <f t="shared" si="53"/>
        <v>89.73</v>
      </c>
      <c r="H129" s="31">
        <v>-0.115111999999996</v>
      </c>
      <c r="I129" s="31"/>
      <c r="J129" s="27">
        <f t="shared" si="51"/>
        <v>89.61</v>
      </c>
    </row>
    <row r="130" s="2" customFormat="1" ht="21" customHeight="1" spans="1:10">
      <c r="A130" s="25" t="s">
        <v>137</v>
      </c>
      <c r="B130" s="19">
        <v>3754</v>
      </c>
      <c r="C130" s="30">
        <f t="shared" si="52"/>
        <v>90.13354</v>
      </c>
      <c r="D130" s="18">
        <v>0.8</v>
      </c>
      <c r="E130" s="27">
        <f t="shared" si="50"/>
        <v>72.11</v>
      </c>
      <c r="F130" s="26">
        <v>5</v>
      </c>
      <c r="G130" s="27">
        <f t="shared" si="53"/>
        <v>77.11</v>
      </c>
      <c r="H130" s="31">
        <v>10.29784</v>
      </c>
      <c r="I130" s="31"/>
      <c r="J130" s="27">
        <f t="shared" si="51"/>
        <v>87.41</v>
      </c>
    </row>
    <row r="131" ht="55" customHeight="1" spans="1:10">
      <c r="A131" s="40"/>
      <c r="B131" s="40"/>
      <c r="C131" s="40"/>
      <c r="D131" s="40"/>
      <c r="E131" s="40"/>
      <c r="F131" s="40"/>
      <c r="G131" s="40"/>
      <c r="H131" s="41"/>
      <c r="I131" s="41"/>
      <c r="J131" s="40"/>
    </row>
  </sheetData>
  <mergeCells count="2">
    <mergeCell ref="A2:J2"/>
    <mergeCell ref="A131:J131"/>
  </mergeCells>
  <printOptions horizontalCentered="1"/>
  <pageMargins left="0.472222222222222" right="0.472222222222222" top="0.590277777777778" bottom="0.786805555555556" header="0.5" footer="0.5"/>
  <pageSetup paperSize="9" scale="62" fitToHeight="0" orientation="portrait"/>
  <headerFooter>
    <oddFooter>&amp;C第 &amp;P 页，共 &amp;N 页</oddFooter>
  </headerFooter>
  <ignoredErrors>
    <ignoredError sqref="B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辣辣辣</cp:lastModifiedBy>
  <dcterms:created xsi:type="dcterms:W3CDTF">2022-06-15T15:02:00Z</dcterms:created>
  <dcterms:modified xsi:type="dcterms:W3CDTF">2024-12-20T01:30:42Z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83E40537F723460EB161596733A90940</vt:lpwstr>
  </property>
  <property fmtid="{D5CDD505-2E9C-101B-9397-08002B2CF9AE}" pid="3" name="KSOProductBuildVer">
    <vt:lpwstr>2052-12.1.0.19302</vt:lpwstr>
  </property>
</Properties>
</file>