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25" windowHeight="9195"/>
  </bookViews>
  <sheets>
    <sheet name="2023年省属高校" sheetId="1" r:id="rId1"/>
  </sheets>
  <definedNames>
    <definedName name="_xlnm._FilterDatabase" localSheetId="0" hidden="1">'2023年省属高校'!$A$4:$IJ$83</definedName>
    <definedName name="_xlnm.Print_Titles" localSheetId="0">'2023年省属高校'!$4:$5</definedName>
  </definedNames>
  <calcPr calcId="144525"/>
</workbook>
</file>

<file path=xl/sharedStrings.xml><?xml version="1.0" encoding="utf-8"?>
<sst xmlns="http://schemas.openxmlformats.org/spreadsheetml/2006/main" count="404" uniqueCount="107">
  <si>
    <t>附件2</t>
  </si>
  <si>
    <t>结算2023年省属高校以及中职技校和技工学校学生参加城乡居民基本医疗保险省级补助资金表</t>
  </si>
  <si>
    <t>单位：人、元/人/年、元</t>
  </si>
  <si>
    <t>地区</t>
  </si>
  <si>
    <t>2023年6月底参保人数</t>
  </si>
  <si>
    <t>补助标准</t>
  </si>
  <si>
    <t>省级分档分担比例</t>
  </si>
  <si>
    <t>中央应补助资金</t>
  </si>
  <si>
    <t>省级应补助资金
（一般居民部分）</t>
  </si>
  <si>
    <t>省级应补助资金
（大学生部分）</t>
  </si>
  <si>
    <t>已补助
（粤财社〔2022〕305号）</t>
  </si>
  <si>
    <t>待清算
（粤财社〔2023〕280号）</t>
  </si>
  <si>
    <t>结算补助</t>
  </si>
  <si>
    <t>本次下达</t>
  </si>
  <si>
    <t>纳入2025年提前下达考虑</t>
  </si>
  <si>
    <t>栏次</t>
  </si>
  <si>
    <t>1栏</t>
  </si>
  <si>
    <t>2栏</t>
  </si>
  <si>
    <t>3栏</t>
  </si>
  <si>
    <t>4栏=1栏*640*30%</t>
  </si>
  <si>
    <t>5栏=1栏*640*3栏</t>
  </si>
  <si>
    <t>6栏=1栏*2栏-4栏-5栏</t>
  </si>
  <si>
    <t>7栏</t>
  </si>
  <si>
    <t>8栏（取整）</t>
  </si>
  <si>
    <t>9栏=6栏-7栏+8栏（取整）</t>
  </si>
  <si>
    <t>10栏=9栏（9栏&gt;0）</t>
  </si>
  <si>
    <t>11栏=9栏（9栏&lt;0）</t>
  </si>
  <si>
    <t>合计</t>
  </si>
  <si>
    <t>-</t>
  </si>
  <si>
    <t>广州市小计</t>
  </si>
  <si>
    <t>珠海市小计</t>
  </si>
  <si>
    <t>汕头市小计</t>
  </si>
  <si>
    <t>南澳县</t>
  </si>
  <si>
    <t>金平区</t>
  </si>
  <si>
    <t>龙湖区</t>
  </si>
  <si>
    <t>澄海区</t>
  </si>
  <si>
    <t>濠江区</t>
  </si>
  <si>
    <t>潮阳区</t>
  </si>
  <si>
    <t>潮南区</t>
  </si>
  <si>
    <t>佛山市小计</t>
  </si>
  <si>
    <t>普通学生参保的财政补贴标准为1283元/人，新生（参加一年半）参保的财政补贴标准为1924.5元/人；
低保学生参保的财政补贴标准为1879元/人，新生（参保一年半）参保的财政补贴标准为2818.5元/人。</t>
  </si>
  <si>
    <t>韶关市小计</t>
  </si>
  <si>
    <t>乐昌市</t>
  </si>
  <si>
    <t>南雄市</t>
  </si>
  <si>
    <t>仁化县</t>
  </si>
  <si>
    <t>始兴县</t>
  </si>
  <si>
    <t>翁源县</t>
  </si>
  <si>
    <t>新丰县</t>
  </si>
  <si>
    <t>乳源瑶族自治县</t>
  </si>
  <si>
    <t>曲江区</t>
  </si>
  <si>
    <t>浈江区</t>
  </si>
  <si>
    <t>武江区</t>
  </si>
  <si>
    <t>河源市小计</t>
  </si>
  <si>
    <t>东源县</t>
  </si>
  <si>
    <t>和平县</t>
  </si>
  <si>
    <t>龙川县</t>
  </si>
  <si>
    <t>紫金县</t>
  </si>
  <si>
    <t>连平县</t>
  </si>
  <si>
    <t>源城区</t>
  </si>
  <si>
    <t>江东新区</t>
  </si>
  <si>
    <t>梅州市小计</t>
  </si>
  <si>
    <t>惠州市小计</t>
  </si>
  <si>
    <t>惠东县</t>
  </si>
  <si>
    <t>博罗县</t>
  </si>
  <si>
    <t>龙门县</t>
  </si>
  <si>
    <t>惠城区</t>
  </si>
  <si>
    <t>惠阳区</t>
  </si>
  <si>
    <t>大亚湾区</t>
  </si>
  <si>
    <t>仲恺区</t>
  </si>
  <si>
    <t>汕尾市小计</t>
  </si>
  <si>
    <t>东莞市小计</t>
  </si>
  <si>
    <t>中山市小计</t>
  </si>
  <si>
    <t>江门市小计</t>
  </si>
  <si>
    <t>台山市</t>
  </si>
  <si>
    <t>恩平市</t>
  </si>
  <si>
    <t>开平市</t>
  </si>
  <si>
    <t>鹤山市</t>
  </si>
  <si>
    <t>蓬江区</t>
  </si>
  <si>
    <t>江海区</t>
  </si>
  <si>
    <t>新会区</t>
  </si>
  <si>
    <t>阳江市小计</t>
  </si>
  <si>
    <t>湛江市小计</t>
  </si>
  <si>
    <t>茂名市小计</t>
  </si>
  <si>
    <t>肇庆市小计</t>
  </si>
  <si>
    <t>四会市</t>
  </si>
  <si>
    <t>高要区</t>
  </si>
  <si>
    <t>广宁县</t>
  </si>
  <si>
    <t>德庆县</t>
  </si>
  <si>
    <t>封开县</t>
  </si>
  <si>
    <t>怀集县</t>
  </si>
  <si>
    <t>端州区</t>
  </si>
  <si>
    <t>鼎湖区</t>
  </si>
  <si>
    <t>高新区</t>
  </si>
  <si>
    <t>清远市小计</t>
  </si>
  <si>
    <t>潮州市小计</t>
  </si>
  <si>
    <t>饶平县</t>
  </si>
  <si>
    <t>潮安区</t>
  </si>
  <si>
    <t>湘桥区</t>
  </si>
  <si>
    <t>枫溪区</t>
  </si>
  <si>
    <t>揭阳市小计</t>
  </si>
  <si>
    <t>普宁市</t>
  </si>
  <si>
    <t>揭东区</t>
  </si>
  <si>
    <t>揭西县</t>
  </si>
  <si>
    <t>惠来县</t>
  </si>
  <si>
    <t>榕城区</t>
  </si>
  <si>
    <t>空港区</t>
  </si>
  <si>
    <t>云浮市小计</t>
  </si>
</sst>
</file>

<file path=xl/styles.xml><?xml version="1.0" encoding="utf-8"?>
<styleSheet xmlns="http://schemas.openxmlformats.org/spreadsheetml/2006/main">
  <numFmts count="7">
    <numFmt numFmtId="176" formatCode="0_ "/>
    <numFmt numFmtId="177"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8" formatCode="#,##0_ "/>
  </numFmts>
  <fonts count="37">
    <font>
      <sz val="12"/>
      <name val="宋体"/>
      <charset val="134"/>
    </font>
    <font>
      <sz val="10"/>
      <name val="Arial"/>
      <charset val="0"/>
    </font>
    <font>
      <b/>
      <sz val="26"/>
      <name val="宋体"/>
      <charset val="134"/>
    </font>
    <font>
      <b/>
      <sz val="12"/>
      <name val="宋体"/>
      <charset val="134"/>
      <scheme val="minor"/>
    </font>
    <font>
      <sz val="12"/>
      <name val="仿宋_GB2312"/>
      <charset val="134"/>
    </font>
    <font>
      <sz val="14"/>
      <name val="黑体"/>
      <charset val="134"/>
    </font>
    <font>
      <sz val="20"/>
      <name val="方正小标宋简体"/>
      <charset val="134"/>
    </font>
    <font>
      <sz val="16"/>
      <name val="宋体"/>
      <charset val="134"/>
    </font>
    <font>
      <b/>
      <sz val="10"/>
      <name val="黑体"/>
      <charset val="134"/>
    </font>
    <font>
      <b/>
      <sz val="10"/>
      <name val="宋体"/>
      <charset val="134"/>
    </font>
    <font>
      <sz val="9"/>
      <name val="宋体"/>
      <charset val="134"/>
    </font>
    <font>
      <b/>
      <sz val="12"/>
      <name val="仿宋_GB2312"/>
      <charset val="134"/>
    </font>
    <font>
      <sz val="12"/>
      <color theme="1"/>
      <name val="仿宋_GB2312"/>
      <charset val="134"/>
    </font>
    <font>
      <sz val="10"/>
      <name val="仿宋_GB2312"/>
      <charset val="134"/>
    </font>
    <font>
      <sz val="10"/>
      <name val="宋体"/>
      <charset val="134"/>
    </font>
    <font>
      <b/>
      <sz val="12"/>
      <name val="宋体"/>
      <charset val="134"/>
    </font>
    <font>
      <sz val="11"/>
      <color theme="1"/>
      <name val="宋体"/>
      <charset val="134"/>
      <scheme val="minor"/>
    </font>
    <font>
      <b/>
      <sz val="11"/>
      <color rgb="FFFFFFFF"/>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sz val="12"/>
      <name val="Times New Roman"/>
      <charset val="0"/>
    </font>
    <font>
      <sz val="11"/>
      <color rgb="FFFF00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9" tint="0.599993896298105"/>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0">
    <xf numFmtId="0" fontId="0" fillId="0" borderId="0"/>
    <xf numFmtId="42" fontId="16" fillId="0" borderId="0" applyFont="0" applyFill="0" applyBorder="0" applyAlignment="0" applyProtection="0">
      <alignment vertical="center"/>
    </xf>
    <xf numFmtId="0" fontId="21" fillId="6" borderId="0" applyNumberFormat="0" applyBorder="0" applyAlignment="0" applyProtection="0">
      <alignment vertical="center"/>
    </xf>
    <xf numFmtId="0" fontId="18" fillId="3"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1" fillId="9" borderId="0" applyNumberFormat="0" applyBorder="0" applyAlignment="0" applyProtection="0">
      <alignment vertical="center"/>
    </xf>
    <xf numFmtId="0" fontId="22" fillId="11" borderId="0" applyNumberFormat="0" applyBorder="0" applyAlignment="0" applyProtection="0">
      <alignment vertical="center"/>
    </xf>
    <xf numFmtId="43" fontId="16" fillId="0" borderId="0" applyFont="0" applyFill="0" applyBorder="0" applyAlignment="0" applyProtection="0">
      <alignment vertical="center"/>
    </xf>
    <xf numFmtId="0" fontId="19" fillId="14" borderId="0" applyNumberFormat="0" applyBorder="0" applyAlignment="0" applyProtection="0">
      <alignment vertical="center"/>
    </xf>
    <xf numFmtId="0" fontId="27" fillId="0" borderId="0" applyNumberFormat="0" applyFill="0" applyBorder="0" applyAlignment="0" applyProtection="0">
      <alignment vertical="center"/>
    </xf>
    <xf numFmtId="9" fontId="16" fillId="0" borderId="0" applyFont="0" applyFill="0" applyBorder="0" applyAlignment="0" applyProtection="0">
      <alignment vertical="center"/>
    </xf>
    <xf numFmtId="0" fontId="20" fillId="0" borderId="0" applyNumberFormat="0" applyFill="0" applyBorder="0" applyAlignment="0" applyProtection="0">
      <alignment vertical="center"/>
    </xf>
    <xf numFmtId="0" fontId="16" fillId="17" borderId="11" applyNumberFormat="0" applyFont="0" applyAlignment="0" applyProtection="0">
      <alignment vertical="center"/>
    </xf>
    <xf numFmtId="0" fontId="19" fillId="10"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3" fillId="0" borderId="13" applyNumberFormat="0" applyFill="0" applyAlignment="0" applyProtection="0">
      <alignment vertical="center"/>
    </xf>
    <xf numFmtId="0" fontId="19" fillId="8" borderId="0" applyNumberFormat="0" applyBorder="0" applyAlignment="0" applyProtection="0">
      <alignment vertical="center"/>
    </xf>
    <xf numFmtId="0" fontId="24" fillId="0" borderId="12" applyNumberFormat="0" applyFill="0" applyAlignment="0" applyProtection="0">
      <alignment vertical="center"/>
    </xf>
    <xf numFmtId="0" fontId="19" fillId="5" borderId="0" applyNumberFormat="0" applyBorder="0" applyAlignment="0" applyProtection="0">
      <alignment vertical="center"/>
    </xf>
    <xf numFmtId="0" fontId="23" fillId="12" borderId="9" applyNumberFormat="0" applyAlignment="0" applyProtection="0">
      <alignment vertical="center"/>
    </xf>
    <xf numFmtId="0" fontId="34" fillId="12" borderId="8" applyNumberFormat="0" applyAlignment="0" applyProtection="0">
      <alignment vertical="center"/>
    </xf>
    <xf numFmtId="0" fontId="17" fillId="2" borderId="7" applyNumberFormat="0" applyAlignment="0" applyProtection="0">
      <alignment vertical="center"/>
    </xf>
    <xf numFmtId="0" fontId="21" fillId="13" borderId="0" applyNumberFormat="0" applyBorder="0" applyAlignment="0" applyProtection="0">
      <alignment vertical="center"/>
    </xf>
    <xf numFmtId="0" fontId="19" fillId="19" borderId="0" applyNumberFormat="0" applyBorder="0" applyAlignment="0" applyProtection="0">
      <alignment vertical="center"/>
    </xf>
    <xf numFmtId="0" fontId="25" fillId="0" borderId="10" applyNumberFormat="0" applyFill="0" applyAlignment="0" applyProtection="0">
      <alignment vertical="center"/>
    </xf>
    <xf numFmtId="0" fontId="32" fillId="0" borderId="14" applyNumberFormat="0" applyFill="0" applyAlignment="0" applyProtection="0">
      <alignment vertical="center"/>
    </xf>
    <xf numFmtId="0" fontId="35" fillId="22" borderId="0" applyNumberFormat="0" applyBorder="0" applyAlignment="0" applyProtection="0">
      <alignment vertical="center"/>
    </xf>
    <xf numFmtId="0" fontId="36" fillId="24" borderId="0" applyNumberFormat="0" applyBorder="0" applyAlignment="0" applyProtection="0">
      <alignment vertical="center"/>
    </xf>
    <xf numFmtId="0" fontId="21" fillId="25" borderId="0" applyNumberFormat="0" applyBorder="0" applyAlignment="0" applyProtection="0">
      <alignment vertical="center"/>
    </xf>
    <xf numFmtId="0" fontId="19" fillId="27" borderId="0" applyNumberFormat="0" applyBorder="0" applyAlignment="0" applyProtection="0">
      <alignment vertical="center"/>
    </xf>
    <xf numFmtId="0" fontId="21" fillId="18" borderId="0" applyNumberFormat="0" applyBorder="0" applyAlignment="0" applyProtection="0">
      <alignment vertical="center"/>
    </xf>
    <xf numFmtId="0" fontId="21" fillId="28" borderId="0" applyNumberFormat="0" applyBorder="0" applyAlignment="0" applyProtection="0">
      <alignment vertical="center"/>
    </xf>
    <xf numFmtId="0" fontId="21" fillId="23" borderId="0" applyNumberFormat="0" applyBorder="0" applyAlignment="0" applyProtection="0">
      <alignment vertical="center"/>
    </xf>
    <xf numFmtId="0" fontId="21" fillId="26"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1" fillId="7" borderId="0" applyNumberFormat="0" applyBorder="0" applyAlignment="0" applyProtection="0">
      <alignment vertical="center"/>
    </xf>
    <xf numFmtId="0" fontId="21" fillId="16" borderId="0" applyNumberFormat="0" applyBorder="0" applyAlignment="0" applyProtection="0">
      <alignment vertical="center"/>
    </xf>
    <xf numFmtId="0" fontId="19" fillId="21" borderId="0" applyNumberFormat="0" applyBorder="0" applyAlignment="0" applyProtection="0">
      <alignment vertical="center"/>
    </xf>
    <xf numFmtId="0" fontId="21" fillId="31" borderId="0" applyNumberFormat="0" applyBorder="0" applyAlignment="0" applyProtection="0">
      <alignment vertical="center"/>
    </xf>
    <xf numFmtId="0" fontId="19" fillId="20" borderId="0" applyNumberFormat="0" applyBorder="0" applyAlignment="0" applyProtection="0">
      <alignment vertical="center"/>
    </xf>
    <xf numFmtId="0" fontId="19" fillId="15" borderId="0" applyNumberFormat="0" applyBorder="0" applyAlignment="0" applyProtection="0">
      <alignment vertical="center"/>
    </xf>
    <xf numFmtId="0" fontId="21" fillId="32" borderId="0" applyNumberFormat="0" applyBorder="0" applyAlignment="0" applyProtection="0">
      <alignment vertical="center"/>
    </xf>
    <xf numFmtId="0" fontId="19" fillId="4" borderId="0" applyNumberFormat="0" applyBorder="0" applyAlignment="0" applyProtection="0">
      <alignment vertical="center"/>
    </xf>
    <xf numFmtId="0" fontId="28" fillId="0" borderId="0"/>
  </cellStyleXfs>
  <cellXfs count="58">
    <xf numFmtId="0" fontId="0" fillId="0" borderId="0" xfId="0"/>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vertical="center"/>
    </xf>
    <xf numFmtId="176" fontId="3" fillId="0" borderId="1" xfId="0" applyNumberFormat="1" applyFont="1" applyFill="1" applyBorder="1" applyAlignment="1">
      <alignment vertical="center"/>
    </xf>
    <xf numFmtId="176" fontId="4" fillId="0" borderId="0" xfId="0" applyNumberFormat="1" applyFont="1" applyFill="1" applyAlignment="1">
      <alignment vertical="center"/>
    </xf>
    <xf numFmtId="176" fontId="4" fillId="0" borderId="0" xfId="0" applyNumberFormat="1"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xf>
    <xf numFmtId="177" fontId="0" fillId="0" borderId="0" xfId="0" applyNumberFormat="1" applyFill="1" applyAlignment="1">
      <alignment vertical="center"/>
    </xf>
    <xf numFmtId="0" fontId="0" fillId="0" borderId="0" xfId="0" applyFill="1"/>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right" vertical="center"/>
    </xf>
    <xf numFmtId="176" fontId="4" fillId="0" borderId="2" xfId="0" applyNumberFormat="1" applyFont="1" applyFill="1" applyBorder="1" applyAlignment="1">
      <alignment horizontal="center" vertical="center"/>
    </xf>
    <xf numFmtId="176" fontId="11" fillId="0" borderId="2" xfId="49" applyNumberFormat="1" applyFont="1" applyFill="1" applyBorder="1" applyAlignment="1">
      <alignment horizontal="center" vertical="center" wrapText="1"/>
    </xf>
    <xf numFmtId="178" fontId="4" fillId="0" borderId="2" xfId="0" applyNumberFormat="1" applyFont="1" applyBorder="1" applyAlignment="1">
      <alignment horizontal="right" vertical="center"/>
    </xf>
    <xf numFmtId="0" fontId="4" fillId="0" borderId="2" xfId="0" applyFont="1" applyBorder="1" applyAlignment="1">
      <alignment horizontal="center" vertical="center"/>
    </xf>
    <xf numFmtId="177" fontId="4" fillId="0" borderId="2" xfId="0" applyNumberFormat="1" applyFont="1" applyFill="1" applyBorder="1" applyAlignment="1">
      <alignment horizontal="right" vertical="center"/>
    </xf>
    <xf numFmtId="178" fontId="12" fillId="0" borderId="2" xfId="0" applyNumberFormat="1" applyFont="1" applyFill="1" applyBorder="1" applyAlignment="1" applyProtection="1">
      <alignment horizontal="right" vertical="center"/>
      <protection locked="0"/>
    </xf>
    <xf numFmtId="176" fontId="11" fillId="0" borderId="2" xfId="0" applyNumberFormat="1" applyFont="1" applyFill="1" applyBorder="1" applyAlignment="1">
      <alignment horizontal="center" vertical="center" wrapText="1"/>
    </xf>
    <xf numFmtId="176" fontId="4" fillId="0" borderId="2" xfId="49"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xf>
    <xf numFmtId="177" fontId="4" fillId="0" borderId="2" xfId="0" applyNumberFormat="1" applyFont="1" applyBorder="1" applyAlignment="1">
      <alignment horizontal="right" vertical="center"/>
    </xf>
    <xf numFmtId="0" fontId="13" fillId="0" borderId="2" xfId="0" applyFont="1" applyBorder="1" applyAlignment="1">
      <alignment horizontal="left" vertical="center" wrapText="1"/>
    </xf>
    <xf numFmtId="0" fontId="4" fillId="0" borderId="3" xfId="0" applyFont="1" applyBorder="1" applyAlignment="1">
      <alignment horizontal="center" vertical="center"/>
    </xf>
    <xf numFmtId="176" fontId="4" fillId="0" borderId="2" xfId="0" applyNumberFormat="1" applyFont="1" applyFill="1" applyBorder="1" applyAlignment="1">
      <alignment horizontal="right" vertical="center"/>
    </xf>
    <xf numFmtId="0" fontId="4" fillId="0" borderId="2" xfId="0" applyFont="1" applyFill="1" applyBorder="1" applyAlignment="1">
      <alignment horizontal="right" vertical="center"/>
    </xf>
    <xf numFmtId="177" fontId="4" fillId="0" borderId="3" xfId="0" applyNumberFormat="1" applyFont="1" applyBorder="1" applyAlignment="1">
      <alignment horizontal="right" vertical="center"/>
    </xf>
    <xf numFmtId="177" fontId="4" fillId="0" borderId="4" xfId="0" applyNumberFormat="1" applyFont="1" applyBorder="1" applyAlignment="1">
      <alignment horizontal="right" vertical="center"/>
    </xf>
    <xf numFmtId="176" fontId="4" fillId="0" borderId="2" xfId="0" applyNumberFormat="1" applyFont="1" applyFill="1" applyBorder="1" applyAlignment="1">
      <alignment horizontal="center" vertical="center" wrapText="1"/>
    </xf>
    <xf numFmtId="9" fontId="4"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177" fontId="1" fillId="0" borderId="0" xfId="0" applyNumberFormat="1" applyFont="1" applyFill="1" applyAlignment="1">
      <alignment vertical="center"/>
    </xf>
    <xf numFmtId="177" fontId="14" fillId="0" borderId="0" xfId="0" applyNumberFormat="1" applyFont="1" applyFill="1" applyAlignment="1">
      <alignment horizontal="right" vertical="center"/>
    </xf>
    <xf numFmtId="177" fontId="11" fillId="0" borderId="0" xfId="0" applyNumberFormat="1" applyFont="1" applyFill="1" applyAlignment="1">
      <alignment horizontal="right" vertical="center"/>
    </xf>
    <xf numFmtId="0" fontId="8" fillId="0" borderId="6"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6" fontId="3" fillId="0" borderId="0" xfId="0" applyNumberFormat="1" applyFont="1" applyFill="1" applyAlignment="1">
      <alignment vertical="center"/>
    </xf>
    <xf numFmtId="178" fontId="12" fillId="0" borderId="6" xfId="0" applyNumberFormat="1" applyFont="1" applyFill="1" applyBorder="1" applyAlignment="1" applyProtection="1">
      <alignment horizontal="right" vertical="center"/>
      <protection locked="0"/>
    </xf>
    <xf numFmtId="3" fontId="4" fillId="0" borderId="2" xfId="0" applyNumberFormat="1" applyFont="1" applyFill="1" applyBorder="1" applyAlignment="1">
      <alignment horizontal="right" vertical="center"/>
    </xf>
    <xf numFmtId="176" fontId="3" fillId="0" borderId="0" xfId="0" applyNumberFormat="1" applyFont="1" applyFill="1"/>
    <xf numFmtId="176" fontId="4" fillId="0" borderId="0" xfId="0" applyNumberFormat="1" applyFont="1" applyFill="1"/>
    <xf numFmtId="0" fontId="15" fillId="0" borderId="0" xfId="0" applyFont="1" applyFill="1"/>
    <xf numFmtId="0" fontId="4" fillId="0" borderId="0" xfId="0" applyFont="1" applyFill="1"/>
    <xf numFmtId="0" fontId="4" fillId="0" borderId="0" xfId="0" applyFont="1" applyFill="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06月报格式通知的附件（修改）"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I85"/>
  <sheetViews>
    <sheetView tabSelected="1" workbookViewId="0">
      <selection activeCell="A1" sqref="A1"/>
    </sheetView>
  </sheetViews>
  <sheetFormatPr defaultColWidth="9" defaultRowHeight="14.25"/>
  <cols>
    <col min="1" max="1" width="16.8" style="7" customWidth="1"/>
    <col min="2" max="2" width="19.55" style="8" customWidth="1"/>
    <col min="3" max="3" width="40.25" style="8" customWidth="1"/>
    <col min="4" max="4" width="16.65" style="8" customWidth="1"/>
    <col min="5" max="7" width="18.625" style="8" customWidth="1"/>
    <col min="8" max="8" width="25.0916666666667" style="8" customWidth="1"/>
    <col min="9" max="9" width="21.2666666666667" style="8" customWidth="1"/>
    <col min="10" max="10" width="19.75" style="9" customWidth="1"/>
    <col min="11" max="11" width="20.7666666666667" style="9" customWidth="1"/>
    <col min="12" max="12" width="25.2916666666667" style="3" customWidth="1"/>
    <col min="13" max="148" width="9" style="3"/>
    <col min="149" max="247" width="9" style="10"/>
  </cols>
  <sheetData>
    <row r="1" s="1" customFormat="1" ht="30" customHeight="1" spans="1:11">
      <c r="A1" s="11" t="s">
        <v>0</v>
      </c>
      <c r="B1" s="8"/>
      <c r="C1" s="8"/>
      <c r="D1" s="8"/>
      <c r="E1" s="8"/>
      <c r="F1" s="8"/>
      <c r="G1" s="8"/>
      <c r="H1" s="8"/>
      <c r="I1" s="8"/>
      <c r="J1" s="43"/>
      <c r="K1" s="43"/>
    </row>
    <row r="2" s="2" customFormat="1" ht="36" customHeight="1" spans="1:12">
      <c r="A2" s="12" t="s">
        <v>1</v>
      </c>
      <c r="B2" s="12"/>
      <c r="C2" s="12"/>
      <c r="D2" s="12"/>
      <c r="E2" s="12"/>
      <c r="F2" s="12"/>
      <c r="G2" s="12"/>
      <c r="H2" s="12"/>
      <c r="I2" s="12"/>
      <c r="J2" s="12"/>
      <c r="K2" s="12"/>
      <c r="L2" s="12"/>
    </row>
    <row r="3" s="1" customFormat="1" ht="24" customHeight="1" spans="1:12">
      <c r="A3" s="13"/>
      <c r="B3" s="14"/>
      <c r="C3" s="14"/>
      <c r="D3" s="15"/>
      <c r="E3" s="15"/>
      <c r="F3" s="15"/>
      <c r="G3" s="15"/>
      <c r="H3" s="15"/>
      <c r="I3" s="15"/>
      <c r="K3" s="44"/>
      <c r="L3" s="45" t="s">
        <v>2</v>
      </c>
    </row>
    <row r="4" s="1" customFormat="1" ht="39" customHeight="1" spans="1:12">
      <c r="A4" s="16" t="s">
        <v>3</v>
      </c>
      <c r="B4" s="16" t="s">
        <v>4</v>
      </c>
      <c r="C4" s="16" t="s">
        <v>5</v>
      </c>
      <c r="D4" s="16" t="s">
        <v>6</v>
      </c>
      <c r="E4" s="16" t="s">
        <v>7</v>
      </c>
      <c r="F4" s="16" t="s">
        <v>8</v>
      </c>
      <c r="G4" s="16" t="s">
        <v>9</v>
      </c>
      <c r="H4" s="16" t="s">
        <v>10</v>
      </c>
      <c r="I4" s="46" t="s">
        <v>11</v>
      </c>
      <c r="J4" s="47" t="s">
        <v>12</v>
      </c>
      <c r="K4" s="47" t="s">
        <v>13</v>
      </c>
      <c r="L4" s="16" t="s">
        <v>14</v>
      </c>
    </row>
    <row r="5" s="3" customFormat="1" ht="22" customHeight="1" spans="1:12">
      <c r="A5" s="17" t="s">
        <v>15</v>
      </c>
      <c r="B5" s="18" t="s">
        <v>16</v>
      </c>
      <c r="C5" s="18" t="s">
        <v>17</v>
      </c>
      <c r="D5" s="18" t="s">
        <v>18</v>
      </c>
      <c r="E5" s="18" t="s">
        <v>19</v>
      </c>
      <c r="F5" s="18" t="s">
        <v>20</v>
      </c>
      <c r="G5" s="18" t="s">
        <v>21</v>
      </c>
      <c r="H5" s="18" t="s">
        <v>22</v>
      </c>
      <c r="I5" s="48" t="s">
        <v>23</v>
      </c>
      <c r="J5" s="49" t="s">
        <v>24</v>
      </c>
      <c r="K5" s="49" t="s">
        <v>25</v>
      </c>
      <c r="L5" s="49" t="s">
        <v>26</v>
      </c>
    </row>
    <row r="6" s="4" customFormat="1" ht="22" customHeight="1" spans="1:217">
      <c r="A6" s="19" t="s">
        <v>27</v>
      </c>
      <c r="B6" s="20">
        <f t="shared" ref="B6:G6" si="0">B7+B8+B9+B17+B18+B29+B37+B38+B46+B47+B48+B49+B57+B58+B59+B60+B70+B71+B76+B83</f>
        <v>831451</v>
      </c>
      <c r="C6" s="21" t="s">
        <v>28</v>
      </c>
      <c r="D6" s="21" t="s">
        <v>28</v>
      </c>
      <c r="E6" s="20">
        <f t="shared" si="0"/>
        <v>159638592</v>
      </c>
      <c r="F6" s="20">
        <f t="shared" si="0"/>
        <v>25479200</v>
      </c>
      <c r="G6" s="20">
        <f t="shared" ref="G6:J6" si="1">G7+G8+G9+G17+G18+G29+G37+G38+G46+G47+G48+G49+G57+G58+G59+G60+G70+G71+G76+G83</f>
        <v>555823838.5</v>
      </c>
      <c r="H6" s="20">
        <f t="shared" si="1"/>
        <v>386540000</v>
      </c>
      <c r="I6" s="20">
        <f t="shared" si="1"/>
        <v>-14990000</v>
      </c>
      <c r="J6" s="20">
        <f t="shared" ref="J6:L6" si="2">J7+J8+J9+J17+J18+J29+J37+J38+J46+J47+J48+J49+J57+J58+J59+J60+J70+J71+J76+J83</f>
        <v>154290000</v>
      </c>
      <c r="K6" s="20">
        <f t="shared" si="2"/>
        <v>186390000</v>
      </c>
      <c r="L6" s="20">
        <f t="shared" si="2"/>
        <v>-32100000</v>
      </c>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5"/>
      <c r="GW6" s="55"/>
      <c r="GX6" s="55"/>
      <c r="GY6" s="55"/>
      <c r="GZ6" s="55"/>
      <c r="HA6" s="55"/>
      <c r="HB6" s="55"/>
      <c r="HC6" s="55"/>
      <c r="HD6" s="55"/>
      <c r="HE6" s="55"/>
      <c r="HF6" s="55"/>
      <c r="HG6" s="55"/>
      <c r="HH6" s="55"/>
      <c r="HI6" s="55"/>
    </row>
    <row r="7" s="5" customFormat="1" ht="21" customHeight="1" spans="1:217">
      <c r="A7" s="22" t="s">
        <v>29</v>
      </c>
      <c r="B7" s="23">
        <v>742155</v>
      </c>
      <c r="C7" s="24">
        <v>920</v>
      </c>
      <c r="D7" s="24">
        <v>0</v>
      </c>
      <c r="E7" s="20">
        <f t="shared" ref="E7:E18" si="3">B7*640*0.3</f>
        <v>142493760</v>
      </c>
      <c r="F7" s="23">
        <f>B7*640*D7</f>
        <v>0</v>
      </c>
      <c r="G7" s="25">
        <f t="shared" ref="G7:G9" si="4">B7*C7-E7-F7</f>
        <v>540288840</v>
      </c>
      <c r="H7" s="26">
        <v>357170000</v>
      </c>
      <c r="I7" s="26">
        <v>0</v>
      </c>
      <c r="J7" s="51">
        <f t="shared" ref="J6:J9" si="5">ROUND((G7-H7+I7)/10000,0)*10000</f>
        <v>183120000</v>
      </c>
      <c r="K7" s="26">
        <v>183120000</v>
      </c>
      <c r="L7" s="26"/>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6"/>
      <c r="GW7" s="56"/>
      <c r="GX7" s="56"/>
      <c r="GY7" s="56"/>
      <c r="GZ7" s="56"/>
      <c r="HA7" s="56"/>
      <c r="HB7" s="56"/>
      <c r="HC7" s="56"/>
      <c r="HD7" s="56"/>
      <c r="HE7" s="56"/>
      <c r="HF7" s="56"/>
      <c r="HG7" s="56"/>
      <c r="HH7" s="56"/>
      <c r="HI7" s="56"/>
    </row>
    <row r="8" s="5" customFormat="1" ht="21" customHeight="1" spans="1:217">
      <c r="A8" s="22" t="s">
        <v>30</v>
      </c>
      <c r="B8" s="23">
        <v>7251</v>
      </c>
      <c r="C8" s="24">
        <v>720</v>
      </c>
      <c r="D8" s="24">
        <v>0</v>
      </c>
      <c r="E8" s="20">
        <f t="shared" si="3"/>
        <v>1392192</v>
      </c>
      <c r="F8" s="23">
        <f>B8*640*D8</f>
        <v>0</v>
      </c>
      <c r="G8" s="25">
        <f t="shared" si="4"/>
        <v>3828528</v>
      </c>
      <c r="H8" s="26">
        <v>1460000</v>
      </c>
      <c r="I8" s="26">
        <v>0</v>
      </c>
      <c r="J8" s="51">
        <f t="shared" si="5"/>
        <v>2370000</v>
      </c>
      <c r="K8" s="26">
        <v>2370000</v>
      </c>
      <c r="L8" s="26"/>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6"/>
      <c r="GW8" s="56"/>
      <c r="GX8" s="56"/>
      <c r="GY8" s="56"/>
      <c r="GZ8" s="56"/>
      <c r="HA8" s="56"/>
      <c r="HB8" s="56"/>
      <c r="HC8" s="56"/>
      <c r="HD8" s="56"/>
      <c r="HE8" s="56"/>
      <c r="HF8" s="56"/>
      <c r="HG8" s="56"/>
      <c r="HH8" s="56"/>
      <c r="HI8" s="56"/>
    </row>
    <row r="9" s="5" customFormat="1" ht="21" customHeight="1" spans="1:217">
      <c r="A9" s="27" t="s">
        <v>31</v>
      </c>
      <c r="B9" s="23">
        <v>6786</v>
      </c>
      <c r="C9" s="24">
        <v>640</v>
      </c>
      <c r="D9" s="24" t="s">
        <v>28</v>
      </c>
      <c r="E9" s="20">
        <f t="shared" si="3"/>
        <v>1302912</v>
      </c>
      <c r="F9" s="23">
        <f>SUM(F10:F16)</f>
        <v>2388672</v>
      </c>
      <c r="G9" s="25">
        <f>B9*640-E9-F9</f>
        <v>651456</v>
      </c>
      <c r="H9" s="26">
        <v>2200000</v>
      </c>
      <c r="I9" s="26">
        <v>0</v>
      </c>
      <c r="J9" s="51">
        <f t="shared" si="5"/>
        <v>-1550000</v>
      </c>
      <c r="K9" s="26"/>
      <c r="L9" s="51">
        <v>-1550000</v>
      </c>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6"/>
      <c r="GW9" s="56"/>
      <c r="GX9" s="56"/>
      <c r="GY9" s="56"/>
      <c r="GZ9" s="56"/>
      <c r="HA9" s="56"/>
      <c r="HB9" s="56"/>
      <c r="HC9" s="56"/>
      <c r="HD9" s="56"/>
      <c r="HE9" s="56"/>
      <c r="HF9" s="56"/>
      <c r="HG9" s="56"/>
      <c r="HH9" s="56"/>
      <c r="HI9" s="56"/>
    </row>
    <row r="10" s="6" customFormat="1" ht="21" customHeight="1" spans="1:217">
      <c r="A10" s="28" t="s">
        <v>32</v>
      </c>
      <c r="B10" s="23">
        <v>0</v>
      </c>
      <c r="C10" s="24"/>
      <c r="D10" s="29">
        <v>0.55</v>
      </c>
      <c r="E10" s="20">
        <f t="shared" si="3"/>
        <v>0</v>
      </c>
      <c r="F10" s="23">
        <f t="shared" ref="F9:F16" si="6">B10*640*D10</f>
        <v>0</v>
      </c>
      <c r="G10" s="30">
        <f t="shared" ref="G10:G16" si="7">B10*640-E10-F10</f>
        <v>0</v>
      </c>
      <c r="H10" s="26" t="s">
        <v>28</v>
      </c>
      <c r="I10" s="26" t="s">
        <v>28</v>
      </c>
      <c r="J10" s="26" t="s">
        <v>28</v>
      </c>
      <c r="K10" s="26" t="s">
        <v>28</v>
      </c>
      <c r="L10" s="26" t="s">
        <v>28</v>
      </c>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6"/>
      <c r="GW10" s="56"/>
      <c r="GX10" s="56"/>
      <c r="GY10" s="56"/>
      <c r="GZ10" s="56"/>
      <c r="HA10" s="56"/>
      <c r="HB10" s="56"/>
      <c r="HC10" s="56"/>
      <c r="HD10" s="56"/>
      <c r="HE10" s="56"/>
      <c r="HF10" s="56"/>
      <c r="HG10" s="56"/>
      <c r="HH10" s="56"/>
      <c r="HI10" s="56"/>
    </row>
    <row r="11" s="6" customFormat="1" ht="21" customHeight="1" spans="1:217">
      <c r="A11" s="28" t="s">
        <v>33</v>
      </c>
      <c r="B11" s="23">
        <v>6786</v>
      </c>
      <c r="C11" s="24"/>
      <c r="D11" s="29">
        <v>0.55</v>
      </c>
      <c r="E11" s="20">
        <f t="shared" si="3"/>
        <v>1302912</v>
      </c>
      <c r="F11" s="23">
        <f t="shared" si="6"/>
        <v>2388672</v>
      </c>
      <c r="G11" s="30">
        <f t="shared" si="7"/>
        <v>651456</v>
      </c>
      <c r="H11" s="26" t="s">
        <v>28</v>
      </c>
      <c r="I11" s="26" t="s">
        <v>28</v>
      </c>
      <c r="J11" s="26" t="s">
        <v>28</v>
      </c>
      <c r="K11" s="26" t="s">
        <v>28</v>
      </c>
      <c r="L11" s="26" t="s">
        <v>28</v>
      </c>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6"/>
      <c r="GW11" s="56"/>
      <c r="GX11" s="56"/>
      <c r="GY11" s="56"/>
      <c r="GZ11" s="56"/>
      <c r="HA11" s="56"/>
      <c r="HB11" s="56"/>
      <c r="HC11" s="56"/>
      <c r="HD11" s="56"/>
      <c r="HE11" s="56"/>
      <c r="HF11" s="56"/>
      <c r="HG11" s="56"/>
      <c r="HH11" s="56"/>
      <c r="HI11" s="56"/>
    </row>
    <row r="12" s="6" customFormat="1" ht="21" customHeight="1" spans="1:217">
      <c r="A12" s="28" t="s">
        <v>34</v>
      </c>
      <c r="B12" s="23">
        <v>0</v>
      </c>
      <c r="C12" s="24"/>
      <c r="D12" s="29">
        <v>0.55</v>
      </c>
      <c r="E12" s="20">
        <f t="shared" si="3"/>
        <v>0</v>
      </c>
      <c r="F12" s="23">
        <f t="shared" si="6"/>
        <v>0</v>
      </c>
      <c r="G12" s="30">
        <f t="shared" si="7"/>
        <v>0</v>
      </c>
      <c r="H12" s="26" t="s">
        <v>28</v>
      </c>
      <c r="I12" s="26" t="s">
        <v>28</v>
      </c>
      <c r="J12" s="26" t="s">
        <v>28</v>
      </c>
      <c r="K12" s="26" t="s">
        <v>28</v>
      </c>
      <c r="L12" s="26" t="s">
        <v>28</v>
      </c>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6"/>
      <c r="GW12" s="56"/>
      <c r="GX12" s="56"/>
      <c r="GY12" s="56"/>
      <c r="GZ12" s="56"/>
      <c r="HA12" s="56"/>
      <c r="HB12" s="56"/>
      <c r="HC12" s="56"/>
      <c r="HD12" s="56"/>
      <c r="HE12" s="56"/>
      <c r="HF12" s="56"/>
      <c r="HG12" s="56"/>
      <c r="HH12" s="56"/>
      <c r="HI12" s="56"/>
    </row>
    <row r="13" s="6" customFormat="1" ht="21" customHeight="1" spans="1:217">
      <c r="A13" s="28" t="s">
        <v>35</v>
      </c>
      <c r="B13" s="23">
        <v>0</v>
      </c>
      <c r="C13" s="24"/>
      <c r="D13" s="29">
        <v>0.55</v>
      </c>
      <c r="E13" s="20">
        <f t="shared" si="3"/>
        <v>0</v>
      </c>
      <c r="F13" s="23">
        <f t="shared" si="6"/>
        <v>0</v>
      </c>
      <c r="G13" s="30">
        <f t="shared" si="7"/>
        <v>0</v>
      </c>
      <c r="H13" s="26" t="s">
        <v>28</v>
      </c>
      <c r="I13" s="26" t="s">
        <v>28</v>
      </c>
      <c r="J13" s="26" t="s">
        <v>28</v>
      </c>
      <c r="K13" s="26" t="s">
        <v>28</v>
      </c>
      <c r="L13" s="26" t="s">
        <v>28</v>
      </c>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6"/>
      <c r="GW13" s="56"/>
      <c r="GX13" s="56"/>
      <c r="GY13" s="56"/>
      <c r="GZ13" s="56"/>
      <c r="HA13" s="56"/>
      <c r="HB13" s="56"/>
      <c r="HC13" s="56"/>
      <c r="HD13" s="56"/>
      <c r="HE13" s="56"/>
      <c r="HF13" s="56"/>
      <c r="HG13" s="56"/>
      <c r="HH13" s="56"/>
      <c r="HI13" s="56"/>
    </row>
    <row r="14" s="6" customFormat="1" ht="21" customHeight="1" spans="1:217">
      <c r="A14" s="28" t="s">
        <v>36</v>
      </c>
      <c r="B14" s="23">
        <v>0</v>
      </c>
      <c r="C14" s="24"/>
      <c r="D14" s="29">
        <v>0.55</v>
      </c>
      <c r="E14" s="20">
        <f t="shared" si="3"/>
        <v>0</v>
      </c>
      <c r="F14" s="23">
        <f t="shared" si="6"/>
        <v>0</v>
      </c>
      <c r="G14" s="30">
        <f t="shared" si="7"/>
        <v>0</v>
      </c>
      <c r="H14" s="26" t="s">
        <v>28</v>
      </c>
      <c r="I14" s="26" t="s">
        <v>28</v>
      </c>
      <c r="J14" s="26" t="s">
        <v>28</v>
      </c>
      <c r="K14" s="26" t="s">
        <v>28</v>
      </c>
      <c r="L14" s="26" t="s">
        <v>28</v>
      </c>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6"/>
      <c r="GW14" s="56"/>
      <c r="GX14" s="56"/>
      <c r="GY14" s="56"/>
      <c r="GZ14" s="56"/>
      <c r="HA14" s="56"/>
      <c r="HB14" s="56"/>
      <c r="HC14" s="56"/>
      <c r="HD14" s="56"/>
      <c r="HE14" s="56"/>
      <c r="HF14" s="56"/>
      <c r="HG14" s="56"/>
      <c r="HH14" s="56"/>
      <c r="HI14" s="56"/>
    </row>
    <row r="15" s="6" customFormat="1" ht="21" customHeight="1" spans="1:217">
      <c r="A15" s="28" t="s">
        <v>37</v>
      </c>
      <c r="B15" s="23">
        <v>0</v>
      </c>
      <c r="C15" s="24"/>
      <c r="D15" s="29">
        <v>0.7</v>
      </c>
      <c r="E15" s="20">
        <f t="shared" si="3"/>
        <v>0</v>
      </c>
      <c r="F15" s="23">
        <f t="shared" si="6"/>
        <v>0</v>
      </c>
      <c r="G15" s="30">
        <f t="shared" si="7"/>
        <v>0</v>
      </c>
      <c r="H15" s="26" t="s">
        <v>28</v>
      </c>
      <c r="I15" s="26" t="s">
        <v>28</v>
      </c>
      <c r="J15" s="26" t="s">
        <v>28</v>
      </c>
      <c r="K15" s="26" t="s">
        <v>28</v>
      </c>
      <c r="L15" s="26" t="s">
        <v>28</v>
      </c>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6"/>
      <c r="GW15" s="56"/>
      <c r="GX15" s="56"/>
      <c r="GY15" s="56"/>
      <c r="GZ15" s="56"/>
      <c r="HA15" s="56"/>
      <c r="HB15" s="56"/>
      <c r="HC15" s="56"/>
      <c r="HD15" s="56"/>
      <c r="HE15" s="56"/>
      <c r="HF15" s="56"/>
      <c r="HG15" s="56"/>
      <c r="HH15" s="56"/>
      <c r="HI15" s="56"/>
    </row>
    <row r="16" s="6" customFormat="1" ht="21" customHeight="1" spans="1:217">
      <c r="A16" s="28" t="s">
        <v>38</v>
      </c>
      <c r="B16" s="23">
        <v>0</v>
      </c>
      <c r="C16" s="24"/>
      <c r="D16" s="29">
        <v>0.7</v>
      </c>
      <c r="E16" s="20">
        <f t="shared" si="3"/>
        <v>0</v>
      </c>
      <c r="F16" s="23">
        <f t="shared" si="6"/>
        <v>0</v>
      </c>
      <c r="G16" s="30">
        <f t="shared" si="7"/>
        <v>0</v>
      </c>
      <c r="H16" s="26" t="s">
        <v>28</v>
      </c>
      <c r="I16" s="26" t="s">
        <v>28</v>
      </c>
      <c r="J16" s="26" t="s">
        <v>28</v>
      </c>
      <c r="K16" s="26" t="s">
        <v>28</v>
      </c>
      <c r="L16" s="26" t="s">
        <v>28</v>
      </c>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6"/>
      <c r="GW16" s="56"/>
      <c r="GX16" s="56"/>
      <c r="GY16" s="56"/>
      <c r="GZ16" s="56"/>
      <c r="HA16" s="56"/>
      <c r="HB16" s="56"/>
      <c r="HC16" s="56"/>
      <c r="HD16" s="56"/>
      <c r="HE16" s="56"/>
      <c r="HF16" s="56"/>
      <c r="HG16" s="56"/>
      <c r="HH16" s="56"/>
      <c r="HI16" s="56"/>
    </row>
    <row r="17" s="6" customFormat="1" ht="67" customHeight="1" spans="1:217">
      <c r="A17" s="22" t="s">
        <v>39</v>
      </c>
      <c r="B17" s="23">
        <v>565</v>
      </c>
      <c r="C17" s="31" t="s">
        <v>40</v>
      </c>
      <c r="D17" s="32">
        <v>0</v>
      </c>
      <c r="E17" s="20">
        <f t="shared" si="3"/>
        <v>108480</v>
      </c>
      <c r="F17" s="20">
        <v>0</v>
      </c>
      <c r="G17" s="25">
        <v>682630.5</v>
      </c>
      <c r="H17" s="33">
        <v>0</v>
      </c>
      <c r="I17" s="26">
        <v>-12030000</v>
      </c>
      <c r="J17" s="51">
        <f>ROUND((G17-H17+I17)/10000,0)*10000</f>
        <v>-11350000</v>
      </c>
      <c r="K17" s="26"/>
      <c r="L17" s="26">
        <v>-11350000</v>
      </c>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6"/>
      <c r="GW17" s="56"/>
      <c r="GX17" s="56"/>
      <c r="GY17" s="56"/>
      <c r="GZ17" s="56"/>
      <c r="HA17" s="56"/>
      <c r="HB17" s="56"/>
      <c r="HC17" s="56"/>
      <c r="HD17" s="56"/>
      <c r="HE17" s="56"/>
      <c r="HF17" s="56"/>
      <c r="HG17" s="56"/>
      <c r="HH17" s="56"/>
      <c r="HI17" s="56"/>
    </row>
    <row r="18" s="3" customFormat="1" ht="20" customHeight="1" spans="1:12">
      <c r="A18" s="27" t="s">
        <v>41</v>
      </c>
      <c r="B18" s="20">
        <f>SUM(B19:B28)</f>
        <v>25230</v>
      </c>
      <c r="C18" s="24">
        <v>640</v>
      </c>
      <c r="D18" s="24" t="s">
        <v>28</v>
      </c>
      <c r="E18" s="20">
        <f t="shared" si="3"/>
        <v>4844160</v>
      </c>
      <c r="F18" s="20">
        <f>SUM(F19:F28)</f>
        <v>8880960</v>
      </c>
      <c r="G18" s="25">
        <f>B18*640-E18-F18</f>
        <v>2422080</v>
      </c>
      <c r="H18" s="34">
        <v>6450000</v>
      </c>
      <c r="I18" s="34">
        <v>0</v>
      </c>
      <c r="J18" s="51">
        <f>ROUND((G18-H18+I18)/10000,0)*10000</f>
        <v>-4030000</v>
      </c>
      <c r="K18" s="25"/>
      <c r="L18" s="34">
        <v>-4030000</v>
      </c>
    </row>
    <row r="19" s="3" customFormat="1" ht="20" customHeight="1" spans="1:12">
      <c r="A19" s="28" t="s">
        <v>42</v>
      </c>
      <c r="B19" s="23">
        <v>0</v>
      </c>
      <c r="C19" s="24"/>
      <c r="D19" s="29">
        <v>0.55</v>
      </c>
      <c r="E19" s="20">
        <f t="shared" ref="E19:E38" si="8">B19*640*0.3</f>
        <v>0</v>
      </c>
      <c r="F19" s="23">
        <f>B19*640*D19</f>
        <v>0</v>
      </c>
      <c r="G19" s="30">
        <f t="shared" ref="G19:G29" si="9">B19*640-E19-F19</f>
        <v>0</v>
      </c>
      <c r="H19" s="26" t="s">
        <v>28</v>
      </c>
      <c r="I19" s="26" t="s">
        <v>28</v>
      </c>
      <c r="J19" s="26" t="s">
        <v>28</v>
      </c>
      <c r="K19" s="26" t="s">
        <v>28</v>
      </c>
      <c r="L19" s="26" t="s">
        <v>28</v>
      </c>
    </row>
    <row r="20" s="3" customFormat="1" ht="20" customHeight="1" spans="1:12">
      <c r="A20" s="28" t="s">
        <v>43</v>
      </c>
      <c r="B20" s="23">
        <v>0</v>
      </c>
      <c r="C20" s="24"/>
      <c r="D20" s="29">
        <v>0.7</v>
      </c>
      <c r="E20" s="20">
        <f t="shared" si="8"/>
        <v>0</v>
      </c>
      <c r="F20" s="23">
        <f t="shared" ref="F20:F28" si="10">B20*640*D20</f>
        <v>0</v>
      </c>
      <c r="G20" s="30">
        <f t="shared" si="9"/>
        <v>0</v>
      </c>
      <c r="H20" s="26" t="s">
        <v>28</v>
      </c>
      <c r="I20" s="26" t="s">
        <v>28</v>
      </c>
      <c r="J20" s="26" t="s">
        <v>28</v>
      </c>
      <c r="K20" s="26" t="s">
        <v>28</v>
      </c>
      <c r="L20" s="26" t="s">
        <v>28</v>
      </c>
    </row>
    <row r="21" s="3" customFormat="1" ht="20" customHeight="1" spans="1:12">
      <c r="A21" s="28" t="s">
        <v>44</v>
      </c>
      <c r="B21" s="23">
        <v>0</v>
      </c>
      <c r="C21" s="24"/>
      <c r="D21" s="29">
        <v>0.55</v>
      </c>
      <c r="E21" s="20">
        <f t="shared" si="8"/>
        <v>0</v>
      </c>
      <c r="F21" s="23">
        <f t="shared" si="10"/>
        <v>0</v>
      </c>
      <c r="G21" s="30">
        <f t="shared" si="9"/>
        <v>0</v>
      </c>
      <c r="H21" s="26" t="s">
        <v>28</v>
      </c>
      <c r="I21" s="26" t="s">
        <v>28</v>
      </c>
      <c r="J21" s="26" t="s">
        <v>28</v>
      </c>
      <c r="K21" s="26" t="s">
        <v>28</v>
      </c>
      <c r="L21" s="26" t="s">
        <v>28</v>
      </c>
    </row>
    <row r="22" s="3" customFormat="1" ht="20" customHeight="1" spans="1:12">
      <c r="A22" s="28" t="s">
        <v>45</v>
      </c>
      <c r="B22" s="23">
        <v>0</v>
      </c>
      <c r="C22" s="24"/>
      <c r="D22" s="29">
        <v>0.55</v>
      </c>
      <c r="E22" s="20">
        <f t="shared" si="8"/>
        <v>0</v>
      </c>
      <c r="F22" s="23">
        <f t="shared" si="10"/>
        <v>0</v>
      </c>
      <c r="G22" s="30">
        <f t="shared" si="9"/>
        <v>0</v>
      </c>
      <c r="H22" s="26" t="s">
        <v>28</v>
      </c>
      <c r="I22" s="26" t="s">
        <v>28</v>
      </c>
      <c r="J22" s="26" t="s">
        <v>28</v>
      </c>
      <c r="K22" s="26" t="s">
        <v>28</v>
      </c>
      <c r="L22" s="26" t="s">
        <v>28</v>
      </c>
    </row>
    <row r="23" s="3" customFormat="1" ht="20" customHeight="1" spans="1:12">
      <c r="A23" s="28" t="s">
        <v>46</v>
      </c>
      <c r="B23" s="23">
        <v>0</v>
      </c>
      <c r="C23" s="24"/>
      <c r="D23" s="29">
        <v>0.55</v>
      </c>
      <c r="E23" s="20">
        <f t="shared" si="8"/>
        <v>0</v>
      </c>
      <c r="F23" s="23">
        <f t="shared" si="10"/>
        <v>0</v>
      </c>
      <c r="G23" s="30">
        <f t="shared" si="9"/>
        <v>0</v>
      </c>
      <c r="H23" s="26" t="s">
        <v>28</v>
      </c>
      <c r="I23" s="26" t="s">
        <v>28</v>
      </c>
      <c r="J23" s="26" t="s">
        <v>28</v>
      </c>
      <c r="K23" s="26" t="s">
        <v>28</v>
      </c>
      <c r="L23" s="26" t="s">
        <v>28</v>
      </c>
    </row>
    <row r="24" s="3" customFormat="1" ht="20" customHeight="1" spans="1:12">
      <c r="A24" s="28" t="s">
        <v>47</v>
      </c>
      <c r="B24" s="23">
        <v>0</v>
      </c>
      <c r="C24" s="24"/>
      <c r="D24" s="29">
        <v>0.55</v>
      </c>
      <c r="E24" s="20">
        <f t="shared" si="8"/>
        <v>0</v>
      </c>
      <c r="F24" s="23">
        <f t="shared" si="10"/>
        <v>0</v>
      </c>
      <c r="G24" s="30">
        <f t="shared" si="9"/>
        <v>0</v>
      </c>
      <c r="H24" s="26" t="s">
        <v>28</v>
      </c>
      <c r="I24" s="26" t="s">
        <v>28</v>
      </c>
      <c r="J24" s="26" t="s">
        <v>28</v>
      </c>
      <c r="K24" s="26" t="s">
        <v>28</v>
      </c>
      <c r="L24" s="26" t="s">
        <v>28</v>
      </c>
    </row>
    <row r="25" s="3" customFormat="1" ht="20" customHeight="1" spans="1:12">
      <c r="A25" s="28" t="s">
        <v>48</v>
      </c>
      <c r="B25" s="23">
        <v>0</v>
      </c>
      <c r="C25" s="24"/>
      <c r="D25" s="29">
        <v>0.7</v>
      </c>
      <c r="E25" s="20">
        <f t="shared" si="8"/>
        <v>0</v>
      </c>
      <c r="F25" s="23">
        <f t="shared" si="10"/>
        <v>0</v>
      </c>
      <c r="G25" s="30">
        <f t="shared" si="9"/>
        <v>0</v>
      </c>
      <c r="H25" s="26" t="s">
        <v>28</v>
      </c>
      <c r="I25" s="26" t="s">
        <v>28</v>
      </c>
      <c r="J25" s="26" t="s">
        <v>28</v>
      </c>
      <c r="K25" s="26" t="s">
        <v>28</v>
      </c>
      <c r="L25" s="26" t="s">
        <v>28</v>
      </c>
    </row>
    <row r="26" s="3" customFormat="1" ht="20" customHeight="1" spans="1:12">
      <c r="A26" s="28" t="s">
        <v>49</v>
      </c>
      <c r="B26" s="23">
        <v>2929</v>
      </c>
      <c r="C26" s="24"/>
      <c r="D26" s="29">
        <v>0.55</v>
      </c>
      <c r="E26" s="20">
        <f t="shared" si="8"/>
        <v>562368</v>
      </c>
      <c r="F26" s="23">
        <f t="shared" si="10"/>
        <v>1031008</v>
      </c>
      <c r="G26" s="30">
        <f t="shared" si="9"/>
        <v>281184</v>
      </c>
      <c r="H26" s="26" t="s">
        <v>28</v>
      </c>
      <c r="I26" s="26" t="s">
        <v>28</v>
      </c>
      <c r="J26" s="26" t="s">
        <v>28</v>
      </c>
      <c r="K26" s="26" t="s">
        <v>28</v>
      </c>
      <c r="L26" s="26" t="s">
        <v>28</v>
      </c>
    </row>
    <row r="27" s="3" customFormat="1" ht="20" customHeight="1" spans="1:12">
      <c r="A27" s="28" t="s">
        <v>50</v>
      </c>
      <c r="B27" s="23">
        <v>17241</v>
      </c>
      <c r="C27" s="24"/>
      <c r="D27" s="29">
        <v>0.55</v>
      </c>
      <c r="E27" s="20">
        <f t="shared" si="8"/>
        <v>3310272</v>
      </c>
      <c r="F27" s="23">
        <f t="shared" si="10"/>
        <v>6068832</v>
      </c>
      <c r="G27" s="30">
        <f t="shared" si="9"/>
        <v>1655136</v>
      </c>
      <c r="H27" s="26" t="s">
        <v>28</v>
      </c>
      <c r="I27" s="26" t="s">
        <v>28</v>
      </c>
      <c r="J27" s="26" t="s">
        <v>28</v>
      </c>
      <c r="K27" s="26" t="s">
        <v>28</v>
      </c>
      <c r="L27" s="26" t="s">
        <v>28</v>
      </c>
    </row>
    <row r="28" s="3" customFormat="1" ht="20" customHeight="1" spans="1:12">
      <c r="A28" s="28" t="s">
        <v>51</v>
      </c>
      <c r="B28" s="23">
        <v>5060</v>
      </c>
      <c r="C28" s="24"/>
      <c r="D28" s="29">
        <v>0.55</v>
      </c>
      <c r="E28" s="20">
        <f t="shared" si="8"/>
        <v>971520</v>
      </c>
      <c r="F28" s="23">
        <f t="shared" si="10"/>
        <v>1781120</v>
      </c>
      <c r="G28" s="35">
        <f t="shared" si="9"/>
        <v>485760</v>
      </c>
      <c r="H28" s="26" t="s">
        <v>28</v>
      </c>
      <c r="I28" s="26" t="s">
        <v>28</v>
      </c>
      <c r="J28" s="26" t="s">
        <v>28</v>
      </c>
      <c r="K28" s="26" t="s">
        <v>28</v>
      </c>
      <c r="L28" s="26" t="s">
        <v>28</v>
      </c>
    </row>
    <row r="29" s="3" customFormat="1" ht="20" customHeight="1" spans="1:12">
      <c r="A29" s="27" t="s">
        <v>52</v>
      </c>
      <c r="B29" s="23">
        <f>SUM(B30:B36)</f>
        <v>2420</v>
      </c>
      <c r="C29" s="24">
        <v>640</v>
      </c>
      <c r="D29" s="24" t="s">
        <v>28</v>
      </c>
      <c r="E29" s="20">
        <f t="shared" si="8"/>
        <v>464640</v>
      </c>
      <c r="F29" s="23">
        <f>SUM(F30:F36)</f>
        <v>976352</v>
      </c>
      <c r="G29" s="25">
        <f t="shared" si="9"/>
        <v>107808</v>
      </c>
      <c r="H29" s="34">
        <v>0</v>
      </c>
      <c r="I29" s="34">
        <v>0</v>
      </c>
      <c r="J29" s="51">
        <f>ROUND((G29-H29+I29)/10000,0)*10000</f>
        <v>110000</v>
      </c>
      <c r="K29" s="25">
        <v>110000</v>
      </c>
      <c r="L29" s="34"/>
    </row>
    <row r="30" s="3" customFormat="1" ht="20" customHeight="1" spans="1:12">
      <c r="A30" s="28" t="s">
        <v>53</v>
      </c>
      <c r="B30" s="23">
        <v>360</v>
      </c>
      <c r="C30" s="24"/>
      <c r="D30" s="29">
        <v>0.55</v>
      </c>
      <c r="E30" s="20">
        <f t="shared" si="8"/>
        <v>69120</v>
      </c>
      <c r="F30" s="23">
        <f>B30*640*D30</f>
        <v>126720</v>
      </c>
      <c r="G30" s="36">
        <f t="shared" ref="G30:G38" si="11">B30*640-E30-F30</f>
        <v>34560</v>
      </c>
      <c r="H30" s="26" t="s">
        <v>28</v>
      </c>
      <c r="I30" s="26" t="s">
        <v>28</v>
      </c>
      <c r="J30" s="26" t="s">
        <v>28</v>
      </c>
      <c r="K30" s="26" t="s">
        <v>28</v>
      </c>
      <c r="L30" s="26" t="s">
        <v>28</v>
      </c>
    </row>
    <row r="31" s="3" customFormat="1" ht="20" customHeight="1" spans="1:12">
      <c r="A31" s="28" t="s">
        <v>54</v>
      </c>
      <c r="B31" s="23">
        <v>271</v>
      </c>
      <c r="C31" s="24"/>
      <c r="D31" s="29">
        <v>0.7</v>
      </c>
      <c r="E31" s="20">
        <f t="shared" si="8"/>
        <v>52032</v>
      </c>
      <c r="F31" s="23">
        <f t="shared" ref="F31:F37" si="12">B31*640*D31</f>
        <v>121408</v>
      </c>
      <c r="G31" s="30">
        <f t="shared" si="11"/>
        <v>0</v>
      </c>
      <c r="H31" s="26" t="s">
        <v>28</v>
      </c>
      <c r="I31" s="26" t="s">
        <v>28</v>
      </c>
      <c r="J31" s="26" t="s">
        <v>28</v>
      </c>
      <c r="K31" s="26" t="s">
        <v>28</v>
      </c>
      <c r="L31" s="26" t="s">
        <v>28</v>
      </c>
    </row>
    <row r="32" s="3" customFormat="1" ht="20" customHeight="1" spans="1:12">
      <c r="A32" s="28" t="s">
        <v>55</v>
      </c>
      <c r="B32" s="23">
        <v>500</v>
      </c>
      <c r="C32" s="24"/>
      <c r="D32" s="29">
        <v>0.7</v>
      </c>
      <c r="E32" s="20">
        <f t="shared" si="8"/>
        <v>96000</v>
      </c>
      <c r="F32" s="23">
        <f t="shared" si="12"/>
        <v>224000</v>
      </c>
      <c r="G32" s="30">
        <f t="shared" si="11"/>
        <v>0</v>
      </c>
      <c r="H32" s="26" t="s">
        <v>28</v>
      </c>
      <c r="I32" s="26" t="s">
        <v>28</v>
      </c>
      <c r="J32" s="26" t="s">
        <v>28</v>
      </c>
      <c r="K32" s="26" t="s">
        <v>28</v>
      </c>
      <c r="L32" s="26" t="s">
        <v>28</v>
      </c>
    </row>
    <row r="33" s="3" customFormat="1" ht="20" customHeight="1" spans="1:12">
      <c r="A33" s="28" t="s">
        <v>56</v>
      </c>
      <c r="B33" s="23">
        <v>315</v>
      </c>
      <c r="C33" s="24"/>
      <c r="D33" s="29">
        <v>0.7</v>
      </c>
      <c r="E33" s="20">
        <f t="shared" si="8"/>
        <v>60480</v>
      </c>
      <c r="F33" s="23">
        <f t="shared" si="12"/>
        <v>141120</v>
      </c>
      <c r="G33" s="30">
        <f t="shared" si="11"/>
        <v>0</v>
      </c>
      <c r="H33" s="26" t="s">
        <v>28</v>
      </c>
      <c r="I33" s="26" t="s">
        <v>28</v>
      </c>
      <c r="J33" s="26" t="s">
        <v>28</v>
      </c>
      <c r="K33" s="26" t="s">
        <v>28</v>
      </c>
      <c r="L33" s="26" t="s">
        <v>28</v>
      </c>
    </row>
    <row r="34" s="3" customFormat="1" ht="20" customHeight="1" spans="1:12">
      <c r="A34" s="28" t="s">
        <v>57</v>
      </c>
      <c r="B34" s="23">
        <v>211</v>
      </c>
      <c r="C34" s="24"/>
      <c r="D34" s="29">
        <v>0.7</v>
      </c>
      <c r="E34" s="20">
        <f t="shared" si="8"/>
        <v>40512</v>
      </c>
      <c r="F34" s="23">
        <f t="shared" si="12"/>
        <v>94528</v>
      </c>
      <c r="G34" s="30">
        <f t="shared" si="11"/>
        <v>0</v>
      </c>
      <c r="H34" s="26" t="s">
        <v>28</v>
      </c>
      <c r="I34" s="26" t="s">
        <v>28</v>
      </c>
      <c r="J34" s="26" t="s">
        <v>28</v>
      </c>
      <c r="K34" s="26" t="s">
        <v>28</v>
      </c>
      <c r="L34" s="26" t="s">
        <v>28</v>
      </c>
    </row>
    <row r="35" s="3" customFormat="1" ht="20" customHeight="1" spans="1:12">
      <c r="A35" s="28" t="s">
        <v>58</v>
      </c>
      <c r="B35" s="23">
        <v>711</v>
      </c>
      <c r="C35" s="24"/>
      <c r="D35" s="29">
        <v>0.55</v>
      </c>
      <c r="E35" s="20">
        <f t="shared" si="8"/>
        <v>136512</v>
      </c>
      <c r="F35" s="23">
        <f t="shared" si="12"/>
        <v>250272</v>
      </c>
      <c r="G35" s="30">
        <f t="shared" si="11"/>
        <v>68256</v>
      </c>
      <c r="H35" s="26" t="s">
        <v>28</v>
      </c>
      <c r="I35" s="26" t="s">
        <v>28</v>
      </c>
      <c r="J35" s="26" t="s">
        <v>28</v>
      </c>
      <c r="K35" s="26" t="s">
        <v>28</v>
      </c>
      <c r="L35" s="26" t="s">
        <v>28</v>
      </c>
    </row>
    <row r="36" s="3" customFormat="1" ht="20" customHeight="1" spans="1:12">
      <c r="A36" s="37" t="s">
        <v>59</v>
      </c>
      <c r="B36" s="23">
        <v>52</v>
      </c>
      <c r="C36" s="24"/>
      <c r="D36" s="29">
        <v>0.55</v>
      </c>
      <c r="E36" s="20">
        <f t="shared" si="8"/>
        <v>9984</v>
      </c>
      <c r="F36" s="23">
        <f t="shared" si="12"/>
        <v>18304</v>
      </c>
      <c r="G36" s="35">
        <f t="shared" si="11"/>
        <v>4992</v>
      </c>
      <c r="H36" s="26" t="s">
        <v>28</v>
      </c>
      <c r="I36" s="26" t="s">
        <v>28</v>
      </c>
      <c r="J36" s="26" t="s">
        <v>28</v>
      </c>
      <c r="K36" s="26" t="s">
        <v>28</v>
      </c>
      <c r="L36" s="26" t="s">
        <v>28</v>
      </c>
    </row>
    <row r="37" s="3" customFormat="1" ht="20" customHeight="1" spans="1:12">
      <c r="A37" s="27" t="s">
        <v>60</v>
      </c>
      <c r="B37" s="23">
        <v>1091</v>
      </c>
      <c r="C37" s="24">
        <v>640</v>
      </c>
      <c r="D37" s="38">
        <v>0.7</v>
      </c>
      <c r="E37" s="20">
        <f t="shared" si="8"/>
        <v>209472</v>
      </c>
      <c r="F37" s="23">
        <f t="shared" si="12"/>
        <v>488768</v>
      </c>
      <c r="G37" s="25">
        <f t="shared" si="11"/>
        <v>0</v>
      </c>
      <c r="H37" s="34">
        <v>0</v>
      </c>
      <c r="I37" s="34">
        <v>0</v>
      </c>
      <c r="J37" s="51">
        <f>ROUND((G37-H37+I37)/10000,0)*10000</f>
        <v>0</v>
      </c>
      <c r="K37" s="25">
        <v>0</v>
      </c>
      <c r="L37" s="34"/>
    </row>
    <row r="38" s="3" customFormat="1" ht="20" customHeight="1" spans="1:203">
      <c r="A38" s="27" t="s">
        <v>61</v>
      </c>
      <c r="B38" s="23">
        <f>SUM(B39:B45)</f>
        <v>954</v>
      </c>
      <c r="C38" s="24">
        <v>640</v>
      </c>
      <c r="D38" s="24" t="s">
        <v>28</v>
      </c>
      <c r="E38" s="20">
        <f t="shared" si="8"/>
        <v>183168</v>
      </c>
      <c r="F38" s="23">
        <f>SUM(F39:F45)</f>
        <v>213696</v>
      </c>
      <c r="G38" s="25">
        <f t="shared" si="11"/>
        <v>213696</v>
      </c>
      <c r="H38" s="34">
        <v>650000</v>
      </c>
      <c r="I38" s="34">
        <v>0</v>
      </c>
      <c r="J38" s="51">
        <f>ROUND((G38-H38+I38)/10000,0)*10000</f>
        <v>-440000</v>
      </c>
      <c r="K38" s="25"/>
      <c r="L38" s="34">
        <v>-440000</v>
      </c>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row>
    <row r="39" s="3" customFormat="1" ht="20" customHeight="1" spans="1:203">
      <c r="A39" s="28" t="s">
        <v>62</v>
      </c>
      <c r="B39" s="23">
        <v>0</v>
      </c>
      <c r="C39" s="24"/>
      <c r="D39" s="29">
        <v>0.7</v>
      </c>
      <c r="E39" s="20">
        <f t="shared" ref="E39:E60" si="13">B39*640*0.3</f>
        <v>0</v>
      </c>
      <c r="F39" s="23">
        <f>B39*640*D39</f>
        <v>0</v>
      </c>
      <c r="G39" s="36">
        <f t="shared" ref="G39:G47" si="14">B39*640-E39-F39</f>
        <v>0</v>
      </c>
      <c r="H39" s="26" t="s">
        <v>28</v>
      </c>
      <c r="I39" s="26" t="s">
        <v>28</v>
      </c>
      <c r="J39" s="26" t="s">
        <v>28</v>
      </c>
      <c r="K39" s="26" t="s">
        <v>28</v>
      </c>
      <c r="L39" s="26" t="s">
        <v>28</v>
      </c>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row>
    <row r="40" s="3" customFormat="1" ht="20" customHeight="1" spans="1:203">
      <c r="A40" s="28" t="s">
        <v>63</v>
      </c>
      <c r="B40" s="23">
        <v>15</v>
      </c>
      <c r="C40" s="24"/>
      <c r="D40" s="29">
        <v>0.35</v>
      </c>
      <c r="E40" s="20">
        <f t="shared" si="13"/>
        <v>2880</v>
      </c>
      <c r="F40" s="23">
        <f t="shared" ref="F40:F46" si="15">B40*640*D40</f>
        <v>3360</v>
      </c>
      <c r="G40" s="30">
        <f t="shared" si="14"/>
        <v>3360</v>
      </c>
      <c r="H40" s="26" t="s">
        <v>28</v>
      </c>
      <c r="I40" s="26" t="s">
        <v>28</v>
      </c>
      <c r="J40" s="26" t="s">
        <v>28</v>
      </c>
      <c r="K40" s="26" t="s">
        <v>28</v>
      </c>
      <c r="L40" s="26" t="s">
        <v>28</v>
      </c>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row>
    <row r="41" s="3" customFormat="1" ht="20" customHeight="1" spans="1:203">
      <c r="A41" s="28" t="s">
        <v>64</v>
      </c>
      <c r="B41" s="23">
        <v>0</v>
      </c>
      <c r="C41" s="24"/>
      <c r="D41" s="29">
        <v>0.55</v>
      </c>
      <c r="E41" s="20">
        <f t="shared" si="13"/>
        <v>0</v>
      </c>
      <c r="F41" s="23">
        <f t="shared" si="15"/>
        <v>0</v>
      </c>
      <c r="G41" s="30">
        <f t="shared" si="14"/>
        <v>0</v>
      </c>
      <c r="H41" s="26" t="s">
        <v>28</v>
      </c>
      <c r="I41" s="26" t="s">
        <v>28</v>
      </c>
      <c r="J41" s="26" t="s">
        <v>28</v>
      </c>
      <c r="K41" s="26" t="s">
        <v>28</v>
      </c>
      <c r="L41" s="26" t="s">
        <v>28</v>
      </c>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row>
    <row r="42" ht="20" customHeight="1" spans="1:12">
      <c r="A42" s="28" t="s">
        <v>65</v>
      </c>
      <c r="B42" s="23">
        <v>927</v>
      </c>
      <c r="C42" s="24"/>
      <c r="D42" s="29">
        <v>0.35</v>
      </c>
      <c r="E42" s="20">
        <f t="shared" si="13"/>
        <v>177984</v>
      </c>
      <c r="F42" s="23">
        <f t="shared" si="15"/>
        <v>207648</v>
      </c>
      <c r="G42" s="30">
        <f t="shared" si="14"/>
        <v>207648</v>
      </c>
      <c r="H42" s="26" t="s">
        <v>28</v>
      </c>
      <c r="I42" s="26" t="s">
        <v>28</v>
      </c>
      <c r="J42" s="26" t="s">
        <v>28</v>
      </c>
      <c r="K42" s="26" t="s">
        <v>28</v>
      </c>
      <c r="L42" s="26" t="s">
        <v>28</v>
      </c>
    </row>
    <row r="43" ht="20" customHeight="1" spans="1:12">
      <c r="A43" s="28" t="s">
        <v>66</v>
      </c>
      <c r="B43" s="23">
        <v>12</v>
      </c>
      <c r="C43" s="24"/>
      <c r="D43" s="29">
        <v>0.35</v>
      </c>
      <c r="E43" s="20">
        <f t="shared" si="13"/>
        <v>2304</v>
      </c>
      <c r="F43" s="23">
        <f t="shared" si="15"/>
        <v>2688</v>
      </c>
      <c r="G43" s="30">
        <f t="shared" si="14"/>
        <v>2688</v>
      </c>
      <c r="H43" s="26" t="s">
        <v>28</v>
      </c>
      <c r="I43" s="26" t="s">
        <v>28</v>
      </c>
      <c r="J43" s="26" t="s">
        <v>28</v>
      </c>
      <c r="K43" s="26" t="s">
        <v>28</v>
      </c>
      <c r="L43" s="26" t="s">
        <v>28</v>
      </c>
    </row>
    <row r="44" ht="20" customHeight="1" spans="1:12">
      <c r="A44" s="37" t="s">
        <v>67</v>
      </c>
      <c r="B44" s="23">
        <v>0</v>
      </c>
      <c r="C44" s="24"/>
      <c r="D44" s="29">
        <v>0.35</v>
      </c>
      <c r="E44" s="20">
        <f t="shared" si="13"/>
        <v>0</v>
      </c>
      <c r="F44" s="23">
        <f t="shared" si="15"/>
        <v>0</v>
      </c>
      <c r="G44" s="30">
        <f t="shared" si="14"/>
        <v>0</v>
      </c>
      <c r="H44" s="26" t="s">
        <v>28</v>
      </c>
      <c r="I44" s="26" t="s">
        <v>28</v>
      </c>
      <c r="J44" s="26" t="s">
        <v>28</v>
      </c>
      <c r="K44" s="26" t="s">
        <v>28</v>
      </c>
      <c r="L44" s="26" t="s">
        <v>28</v>
      </c>
    </row>
    <row r="45" ht="20" customHeight="1" spans="1:12">
      <c r="A45" s="37" t="s">
        <v>68</v>
      </c>
      <c r="B45" s="23">
        <v>0</v>
      </c>
      <c r="C45" s="24"/>
      <c r="D45" s="29">
        <v>0.35</v>
      </c>
      <c r="E45" s="20">
        <f t="shared" si="13"/>
        <v>0</v>
      </c>
      <c r="F45" s="23">
        <f t="shared" si="15"/>
        <v>0</v>
      </c>
      <c r="G45" s="35">
        <f t="shared" si="14"/>
        <v>0</v>
      </c>
      <c r="H45" s="26" t="s">
        <v>28</v>
      </c>
      <c r="I45" s="26" t="s">
        <v>28</v>
      </c>
      <c r="J45" s="26" t="s">
        <v>28</v>
      </c>
      <c r="K45" s="26" t="s">
        <v>28</v>
      </c>
      <c r="L45" s="26" t="s">
        <v>28</v>
      </c>
    </row>
    <row r="46" ht="20" customHeight="1" spans="1:12">
      <c r="A46" s="27" t="s">
        <v>69</v>
      </c>
      <c r="B46" s="20">
        <v>879</v>
      </c>
      <c r="C46" s="39">
        <v>640</v>
      </c>
      <c r="D46" s="40">
        <v>0.7</v>
      </c>
      <c r="E46" s="20">
        <f t="shared" si="13"/>
        <v>168768</v>
      </c>
      <c r="F46" s="23">
        <f t="shared" ref="F46:F50" si="16">B46*640*D46</f>
        <v>393792</v>
      </c>
      <c r="G46" s="25">
        <f t="shared" si="14"/>
        <v>0</v>
      </c>
      <c r="H46" s="34">
        <v>0</v>
      </c>
      <c r="I46" s="34">
        <v>0</v>
      </c>
      <c r="J46" s="51">
        <f t="shared" ref="J46:J49" si="17">ROUND((G46-H46+I46)/10000,0)*10000</f>
        <v>0</v>
      </c>
      <c r="K46" s="25">
        <v>0</v>
      </c>
      <c r="L46" s="34"/>
    </row>
    <row r="47" ht="20" customHeight="1" spans="1:12">
      <c r="A47" s="22" t="s">
        <v>70</v>
      </c>
      <c r="B47" s="23">
        <v>4114</v>
      </c>
      <c r="C47" s="24">
        <v>640</v>
      </c>
      <c r="D47" s="24">
        <v>0</v>
      </c>
      <c r="E47" s="20">
        <f t="shared" si="13"/>
        <v>789888</v>
      </c>
      <c r="F47" s="23">
        <f t="shared" si="16"/>
        <v>0</v>
      </c>
      <c r="G47" s="25">
        <f t="shared" si="14"/>
        <v>1843072</v>
      </c>
      <c r="H47" s="34">
        <v>0</v>
      </c>
      <c r="I47" s="52">
        <v>-2960000</v>
      </c>
      <c r="J47" s="51">
        <f t="shared" si="17"/>
        <v>-1120000</v>
      </c>
      <c r="K47" s="25"/>
      <c r="L47" s="34">
        <v>-1120000</v>
      </c>
    </row>
    <row r="48" ht="20" customHeight="1" spans="1:12">
      <c r="A48" s="22" t="s">
        <v>71</v>
      </c>
      <c r="B48" s="23">
        <v>0</v>
      </c>
      <c r="C48" s="24" t="s">
        <v>28</v>
      </c>
      <c r="D48" s="24">
        <v>0</v>
      </c>
      <c r="E48" s="20">
        <f t="shared" si="13"/>
        <v>0</v>
      </c>
      <c r="F48" s="23">
        <f t="shared" si="16"/>
        <v>0</v>
      </c>
      <c r="G48" s="34">
        <v>0</v>
      </c>
      <c r="H48" s="34">
        <v>0</v>
      </c>
      <c r="I48" s="34">
        <v>0</v>
      </c>
      <c r="J48" s="51">
        <f t="shared" si="17"/>
        <v>0</v>
      </c>
      <c r="K48" s="25">
        <v>0</v>
      </c>
      <c r="L48" s="34"/>
    </row>
    <row r="49" ht="20" customHeight="1" spans="1:12">
      <c r="A49" s="22" t="s">
        <v>72</v>
      </c>
      <c r="B49" s="23">
        <v>282</v>
      </c>
      <c r="C49" s="32">
        <v>640</v>
      </c>
      <c r="D49" s="24" t="s">
        <v>28</v>
      </c>
      <c r="E49" s="20">
        <f t="shared" si="13"/>
        <v>54144</v>
      </c>
      <c r="F49" s="20">
        <v>0</v>
      </c>
      <c r="G49" s="25">
        <f>B49*640-E49-F49</f>
        <v>126336</v>
      </c>
      <c r="H49" s="34">
        <v>0</v>
      </c>
      <c r="I49" s="34">
        <v>0</v>
      </c>
      <c r="J49" s="51">
        <f t="shared" si="17"/>
        <v>130000</v>
      </c>
      <c r="K49" s="25">
        <v>130000</v>
      </c>
      <c r="L49" s="34"/>
    </row>
    <row r="50" ht="20" customHeight="1" spans="1:12">
      <c r="A50" s="37" t="s">
        <v>73</v>
      </c>
      <c r="B50" s="23">
        <v>0</v>
      </c>
      <c r="C50" s="41"/>
      <c r="D50" s="29">
        <v>0.35</v>
      </c>
      <c r="E50" s="20">
        <f t="shared" si="13"/>
        <v>0</v>
      </c>
      <c r="F50" s="23">
        <f t="shared" si="16"/>
        <v>0</v>
      </c>
      <c r="G50" s="36">
        <f t="shared" ref="G50:G57" si="18">B50*640-E50-F50</f>
        <v>0</v>
      </c>
      <c r="H50" s="26" t="s">
        <v>28</v>
      </c>
      <c r="I50" s="26" t="s">
        <v>28</v>
      </c>
      <c r="J50" s="26" t="s">
        <v>28</v>
      </c>
      <c r="K50" s="26" t="s">
        <v>28</v>
      </c>
      <c r="L50" s="26" t="s">
        <v>28</v>
      </c>
    </row>
    <row r="51" ht="20" customHeight="1" spans="1:12">
      <c r="A51" s="37" t="s">
        <v>74</v>
      </c>
      <c r="B51" s="23">
        <v>0</v>
      </c>
      <c r="C51" s="41"/>
      <c r="D51" s="29">
        <v>0.35</v>
      </c>
      <c r="E51" s="20">
        <f t="shared" si="13"/>
        <v>0</v>
      </c>
      <c r="F51" s="23">
        <f t="shared" ref="F51:F57" si="19">B51*640*D51</f>
        <v>0</v>
      </c>
      <c r="G51" s="30">
        <f t="shared" si="18"/>
        <v>0</v>
      </c>
      <c r="H51" s="26" t="s">
        <v>28</v>
      </c>
      <c r="I51" s="26" t="s">
        <v>28</v>
      </c>
      <c r="J51" s="26" t="s">
        <v>28</v>
      </c>
      <c r="K51" s="26" t="s">
        <v>28</v>
      </c>
      <c r="L51" s="26" t="s">
        <v>28</v>
      </c>
    </row>
    <row r="52" ht="20" customHeight="1" spans="1:12">
      <c r="A52" s="37" t="s">
        <v>75</v>
      </c>
      <c r="B52" s="23">
        <v>0</v>
      </c>
      <c r="C52" s="41"/>
      <c r="D52" s="29">
        <v>0.35</v>
      </c>
      <c r="E52" s="20">
        <f t="shared" si="13"/>
        <v>0</v>
      </c>
      <c r="F52" s="23">
        <f t="shared" si="19"/>
        <v>0</v>
      </c>
      <c r="G52" s="30">
        <f t="shared" si="18"/>
        <v>0</v>
      </c>
      <c r="H52" s="26" t="s">
        <v>28</v>
      </c>
      <c r="I52" s="26" t="s">
        <v>28</v>
      </c>
      <c r="J52" s="26" t="s">
        <v>28</v>
      </c>
      <c r="K52" s="26" t="s">
        <v>28</v>
      </c>
      <c r="L52" s="26" t="s">
        <v>28</v>
      </c>
    </row>
    <row r="53" ht="20" customHeight="1" spans="1:12">
      <c r="A53" s="28" t="s">
        <v>76</v>
      </c>
      <c r="B53" s="23">
        <v>0</v>
      </c>
      <c r="C53" s="41"/>
      <c r="D53" s="29">
        <v>0.35</v>
      </c>
      <c r="E53" s="20">
        <f t="shared" si="13"/>
        <v>0</v>
      </c>
      <c r="F53" s="23">
        <f t="shared" si="19"/>
        <v>0</v>
      </c>
      <c r="G53" s="30">
        <f t="shared" si="18"/>
        <v>0</v>
      </c>
      <c r="H53" s="26" t="s">
        <v>28</v>
      </c>
      <c r="I53" s="26" t="s">
        <v>28</v>
      </c>
      <c r="J53" s="26" t="s">
        <v>28</v>
      </c>
      <c r="K53" s="26" t="s">
        <v>28</v>
      </c>
      <c r="L53" s="26" t="s">
        <v>28</v>
      </c>
    </row>
    <row r="54" ht="20" customHeight="1" spans="1:12">
      <c r="A54" s="28" t="s">
        <v>77</v>
      </c>
      <c r="B54" s="23">
        <v>0</v>
      </c>
      <c r="C54" s="41"/>
      <c r="D54" s="29">
        <v>0</v>
      </c>
      <c r="E54" s="20">
        <f t="shared" si="13"/>
        <v>0</v>
      </c>
      <c r="F54" s="23">
        <f t="shared" si="19"/>
        <v>0</v>
      </c>
      <c r="G54" s="30">
        <f t="shared" si="18"/>
        <v>0</v>
      </c>
      <c r="H54" s="26" t="s">
        <v>28</v>
      </c>
      <c r="I54" s="26" t="s">
        <v>28</v>
      </c>
      <c r="J54" s="26" t="s">
        <v>28</v>
      </c>
      <c r="K54" s="26" t="s">
        <v>28</v>
      </c>
      <c r="L54" s="26" t="s">
        <v>28</v>
      </c>
    </row>
    <row r="55" ht="20" customHeight="1" spans="1:12">
      <c r="A55" s="28" t="s">
        <v>78</v>
      </c>
      <c r="B55" s="23">
        <v>0</v>
      </c>
      <c r="C55" s="41"/>
      <c r="D55" s="29">
        <v>0</v>
      </c>
      <c r="E55" s="20">
        <f t="shared" si="13"/>
        <v>0</v>
      </c>
      <c r="F55" s="23">
        <f t="shared" si="19"/>
        <v>0</v>
      </c>
      <c r="G55" s="30">
        <f t="shared" si="18"/>
        <v>0</v>
      </c>
      <c r="H55" s="26" t="s">
        <v>28</v>
      </c>
      <c r="I55" s="26" t="s">
        <v>28</v>
      </c>
      <c r="J55" s="26" t="s">
        <v>28</v>
      </c>
      <c r="K55" s="26" t="s">
        <v>28</v>
      </c>
      <c r="L55" s="26" t="s">
        <v>28</v>
      </c>
    </row>
    <row r="56" ht="20" customHeight="1" spans="1:12">
      <c r="A56" s="28" t="s">
        <v>79</v>
      </c>
      <c r="B56" s="23">
        <v>282</v>
      </c>
      <c r="C56" s="42"/>
      <c r="D56" s="29">
        <v>0</v>
      </c>
      <c r="E56" s="20">
        <f t="shared" si="13"/>
        <v>54144</v>
      </c>
      <c r="F56" s="23">
        <f t="shared" si="19"/>
        <v>0</v>
      </c>
      <c r="G56" s="35">
        <f t="shared" si="18"/>
        <v>126336</v>
      </c>
      <c r="H56" s="26" t="s">
        <v>28</v>
      </c>
      <c r="I56" s="26" t="s">
        <v>28</v>
      </c>
      <c r="J56" s="26" t="s">
        <v>28</v>
      </c>
      <c r="K56" s="26" t="s">
        <v>28</v>
      </c>
      <c r="L56" s="26" t="s">
        <v>28</v>
      </c>
    </row>
    <row r="57" ht="20" customHeight="1" spans="1:12">
      <c r="A57" s="27" t="s">
        <v>80</v>
      </c>
      <c r="B57" s="23">
        <v>1232</v>
      </c>
      <c r="C57" s="24">
        <v>640</v>
      </c>
      <c r="D57" s="29">
        <v>0.55</v>
      </c>
      <c r="E57" s="20">
        <f t="shared" si="13"/>
        <v>236544</v>
      </c>
      <c r="F57" s="23">
        <f t="shared" ref="F57:F61" si="20">B57*640*D57</f>
        <v>433664</v>
      </c>
      <c r="G57" s="25">
        <f t="shared" si="18"/>
        <v>118272</v>
      </c>
      <c r="H57" s="34">
        <v>0</v>
      </c>
      <c r="I57" s="34">
        <v>0</v>
      </c>
      <c r="J57" s="51">
        <f t="shared" ref="J57:J60" si="21">ROUND((G57-H57+I57)/10000,0)*10000</f>
        <v>120000</v>
      </c>
      <c r="K57" s="25">
        <v>120000</v>
      </c>
      <c r="L57" s="34"/>
    </row>
    <row r="58" ht="20" customHeight="1" spans="1:12">
      <c r="A58" s="27" t="s">
        <v>81</v>
      </c>
      <c r="B58" s="23">
        <v>16385</v>
      </c>
      <c r="C58" s="24">
        <v>640</v>
      </c>
      <c r="D58" s="29">
        <v>0.55</v>
      </c>
      <c r="E58" s="20">
        <f t="shared" si="13"/>
        <v>3145920</v>
      </c>
      <c r="F58" s="23">
        <f t="shared" si="20"/>
        <v>5767520</v>
      </c>
      <c r="G58" s="25">
        <f t="shared" ref="G58:G60" si="22">B58*640-E58-F58</f>
        <v>1572960</v>
      </c>
      <c r="H58" s="34">
        <v>12140000</v>
      </c>
      <c r="I58" s="34">
        <v>0</v>
      </c>
      <c r="J58" s="51">
        <f t="shared" si="21"/>
        <v>-10570000</v>
      </c>
      <c r="K58" s="25"/>
      <c r="L58" s="34">
        <v>-10570000</v>
      </c>
    </row>
    <row r="59" ht="20" customHeight="1" spans="1:12">
      <c r="A59" s="27" t="s">
        <v>82</v>
      </c>
      <c r="B59" s="23">
        <v>1438</v>
      </c>
      <c r="C59" s="24">
        <v>640</v>
      </c>
      <c r="D59" s="29">
        <v>0.55</v>
      </c>
      <c r="E59" s="20">
        <f t="shared" si="13"/>
        <v>276096</v>
      </c>
      <c r="F59" s="23">
        <f t="shared" si="20"/>
        <v>506176</v>
      </c>
      <c r="G59" s="25">
        <f t="shared" si="22"/>
        <v>138048</v>
      </c>
      <c r="H59" s="34">
        <v>0</v>
      </c>
      <c r="I59" s="34">
        <v>0</v>
      </c>
      <c r="J59" s="51">
        <f t="shared" si="21"/>
        <v>140000</v>
      </c>
      <c r="K59" s="25">
        <v>140000</v>
      </c>
      <c r="L59" s="34"/>
    </row>
    <row r="60" ht="20" customHeight="1" spans="1:12">
      <c r="A60" s="27" t="s">
        <v>83</v>
      </c>
      <c r="B60" s="23">
        <v>15324</v>
      </c>
      <c r="C60" s="24">
        <v>640</v>
      </c>
      <c r="D60" s="39" t="s">
        <v>28</v>
      </c>
      <c r="E60" s="20">
        <f t="shared" si="13"/>
        <v>2942208</v>
      </c>
      <c r="F60" s="20">
        <v>3432576</v>
      </c>
      <c r="G60" s="25">
        <f t="shared" si="22"/>
        <v>3432576</v>
      </c>
      <c r="H60" s="34">
        <v>6470000</v>
      </c>
      <c r="I60" s="34">
        <v>0</v>
      </c>
      <c r="J60" s="51">
        <f t="shared" si="21"/>
        <v>-3040000</v>
      </c>
      <c r="K60" s="25"/>
      <c r="L60" s="34">
        <v>-3040000</v>
      </c>
    </row>
    <row r="61" ht="20" customHeight="1" spans="1:12">
      <c r="A61" s="28" t="s">
        <v>84</v>
      </c>
      <c r="B61" s="23">
        <v>0</v>
      </c>
      <c r="C61" s="24"/>
      <c r="D61" s="29">
        <v>0.35</v>
      </c>
      <c r="E61" s="20">
        <f t="shared" ref="E61:E80" si="23">B61*640*0.3</f>
        <v>0</v>
      </c>
      <c r="F61" s="23">
        <f t="shared" si="20"/>
        <v>0</v>
      </c>
      <c r="G61" s="36">
        <f t="shared" ref="G61:G71" si="24">B61*640-E61-F61</f>
        <v>0</v>
      </c>
      <c r="H61" s="26" t="s">
        <v>28</v>
      </c>
      <c r="I61" s="26" t="s">
        <v>28</v>
      </c>
      <c r="J61" s="26" t="s">
        <v>28</v>
      </c>
      <c r="K61" s="26" t="s">
        <v>28</v>
      </c>
      <c r="L61" s="26" t="s">
        <v>28</v>
      </c>
    </row>
    <row r="62" ht="20" customHeight="1" spans="1:12">
      <c r="A62" s="28" t="s">
        <v>85</v>
      </c>
      <c r="B62" s="23">
        <v>0</v>
      </c>
      <c r="C62" s="24"/>
      <c r="D62" s="29">
        <v>0.35</v>
      </c>
      <c r="E62" s="20">
        <f t="shared" si="23"/>
        <v>0</v>
      </c>
      <c r="F62" s="23">
        <f t="shared" ref="F62:F69" si="25">B62*640*D62</f>
        <v>0</v>
      </c>
      <c r="G62" s="30">
        <f t="shared" si="24"/>
        <v>0</v>
      </c>
      <c r="H62" s="26" t="s">
        <v>28</v>
      </c>
      <c r="I62" s="26" t="s">
        <v>28</v>
      </c>
      <c r="J62" s="26" t="s">
        <v>28</v>
      </c>
      <c r="K62" s="26" t="s">
        <v>28</v>
      </c>
      <c r="L62" s="26" t="s">
        <v>28</v>
      </c>
    </row>
    <row r="63" ht="20" customHeight="1" spans="1:12">
      <c r="A63" s="28" t="s">
        <v>86</v>
      </c>
      <c r="B63" s="23">
        <v>0</v>
      </c>
      <c r="C63" s="24"/>
      <c r="D63" s="29">
        <v>0.55</v>
      </c>
      <c r="E63" s="20">
        <f t="shared" si="23"/>
        <v>0</v>
      </c>
      <c r="F63" s="23">
        <f t="shared" si="25"/>
        <v>0</v>
      </c>
      <c r="G63" s="30">
        <f t="shared" si="24"/>
        <v>0</v>
      </c>
      <c r="H63" s="26" t="s">
        <v>28</v>
      </c>
      <c r="I63" s="26" t="s">
        <v>28</v>
      </c>
      <c r="J63" s="26" t="s">
        <v>28</v>
      </c>
      <c r="K63" s="26" t="s">
        <v>28</v>
      </c>
      <c r="L63" s="26" t="s">
        <v>28</v>
      </c>
    </row>
    <row r="64" ht="20" customHeight="1" spans="1:12">
      <c r="A64" s="28" t="s">
        <v>87</v>
      </c>
      <c r="B64" s="23">
        <v>0</v>
      </c>
      <c r="C64" s="24"/>
      <c r="D64" s="29">
        <v>0.55</v>
      </c>
      <c r="E64" s="20">
        <f t="shared" si="23"/>
        <v>0</v>
      </c>
      <c r="F64" s="23">
        <f t="shared" si="25"/>
        <v>0</v>
      </c>
      <c r="G64" s="30">
        <f t="shared" si="24"/>
        <v>0</v>
      </c>
      <c r="H64" s="26" t="s">
        <v>28</v>
      </c>
      <c r="I64" s="26" t="s">
        <v>28</v>
      </c>
      <c r="J64" s="26" t="s">
        <v>28</v>
      </c>
      <c r="K64" s="26" t="s">
        <v>28</v>
      </c>
      <c r="L64" s="26" t="s">
        <v>28</v>
      </c>
    </row>
    <row r="65" ht="20" customHeight="1" spans="1:12">
      <c r="A65" s="28" t="s">
        <v>88</v>
      </c>
      <c r="B65" s="23">
        <v>0</v>
      </c>
      <c r="C65" s="24"/>
      <c r="D65" s="29">
        <v>0.55</v>
      </c>
      <c r="E65" s="20">
        <f t="shared" si="23"/>
        <v>0</v>
      </c>
      <c r="F65" s="23">
        <f t="shared" si="25"/>
        <v>0</v>
      </c>
      <c r="G65" s="30">
        <f t="shared" si="24"/>
        <v>0</v>
      </c>
      <c r="H65" s="26" t="s">
        <v>28</v>
      </c>
      <c r="I65" s="26" t="s">
        <v>28</v>
      </c>
      <c r="J65" s="26" t="s">
        <v>28</v>
      </c>
      <c r="K65" s="26" t="s">
        <v>28</v>
      </c>
      <c r="L65" s="26" t="s">
        <v>28</v>
      </c>
    </row>
    <row r="66" ht="20" customHeight="1" spans="1:12">
      <c r="A66" s="28" t="s">
        <v>89</v>
      </c>
      <c r="B66" s="23">
        <v>0</v>
      </c>
      <c r="C66" s="24"/>
      <c r="D66" s="29">
        <v>0.55</v>
      </c>
      <c r="E66" s="20">
        <f t="shared" si="23"/>
        <v>0</v>
      </c>
      <c r="F66" s="23">
        <f t="shared" si="25"/>
        <v>0</v>
      </c>
      <c r="G66" s="30">
        <f t="shared" si="24"/>
        <v>0</v>
      </c>
      <c r="H66" s="26" t="s">
        <v>28</v>
      </c>
      <c r="I66" s="26" t="s">
        <v>28</v>
      </c>
      <c r="J66" s="26" t="s">
        <v>28</v>
      </c>
      <c r="K66" s="26" t="s">
        <v>28</v>
      </c>
      <c r="L66" s="26" t="s">
        <v>28</v>
      </c>
    </row>
    <row r="67" ht="20" customHeight="1" spans="1:12">
      <c r="A67" s="28" t="s">
        <v>90</v>
      </c>
      <c r="B67" s="23">
        <v>15324</v>
      </c>
      <c r="C67" s="24"/>
      <c r="D67" s="29">
        <v>0.35</v>
      </c>
      <c r="E67" s="20">
        <f t="shared" si="23"/>
        <v>2942208</v>
      </c>
      <c r="F67" s="23">
        <f t="shared" si="25"/>
        <v>3432576</v>
      </c>
      <c r="G67" s="30">
        <f t="shared" si="24"/>
        <v>3432576</v>
      </c>
      <c r="H67" s="26" t="s">
        <v>28</v>
      </c>
      <c r="I67" s="26" t="s">
        <v>28</v>
      </c>
      <c r="J67" s="26" t="s">
        <v>28</v>
      </c>
      <c r="K67" s="26" t="s">
        <v>28</v>
      </c>
      <c r="L67" s="26" t="s">
        <v>28</v>
      </c>
    </row>
    <row r="68" ht="20" customHeight="1" spans="1:12">
      <c r="A68" s="28" t="s">
        <v>91</v>
      </c>
      <c r="B68" s="23">
        <v>0</v>
      </c>
      <c r="C68" s="24"/>
      <c r="D68" s="29">
        <v>0.35</v>
      </c>
      <c r="E68" s="20">
        <f t="shared" si="23"/>
        <v>0</v>
      </c>
      <c r="F68" s="23">
        <f t="shared" si="25"/>
        <v>0</v>
      </c>
      <c r="G68" s="30">
        <f t="shared" si="24"/>
        <v>0</v>
      </c>
      <c r="H68" s="26" t="s">
        <v>28</v>
      </c>
      <c r="I68" s="26" t="s">
        <v>28</v>
      </c>
      <c r="J68" s="26" t="s">
        <v>28</v>
      </c>
      <c r="K68" s="26" t="s">
        <v>28</v>
      </c>
      <c r="L68" s="26" t="s">
        <v>28</v>
      </c>
    </row>
    <row r="69" ht="20" customHeight="1" spans="1:12">
      <c r="A69" s="37" t="s">
        <v>92</v>
      </c>
      <c r="B69" s="23">
        <v>0</v>
      </c>
      <c r="C69" s="24"/>
      <c r="D69" s="29">
        <v>0.35</v>
      </c>
      <c r="E69" s="20">
        <f t="shared" si="23"/>
        <v>0</v>
      </c>
      <c r="F69" s="23">
        <f t="shared" si="25"/>
        <v>0</v>
      </c>
      <c r="G69" s="35">
        <f t="shared" si="24"/>
        <v>0</v>
      </c>
      <c r="H69" s="26" t="s">
        <v>28</v>
      </c>
      <c r="I69" s="26" t="s">
        <v>28</v>
      </c>
      <c r="J69" s="26" t="s">
        <v>28</v>
      </c>
      <c r="K69" s="26" t="s">
        <v>28</v>
      </c>
      <c r="L69" s="26" t="s">
        <v>28</v>
      </c>
    </row>
    <row r="70" ht="20" customHeight="1" spans="1:12">
      <c r="A70" s="27" t="s">
        <v>93</v>
      </c>
      <c r="B70" s="23">
        <v>0</v>
      </c>
      <c r="C70" s="24" t="s">
        <v>28</v>
      </c>
      <c r="D70" s="39" t="s">
        <v>28</v>
      </c>
      <c r="E70" s="20">
        <f t="shared" si="23"/>
        <v>0</v>
      </c>
      <c r="F70" s="20">
        <v>0</v>
      </c>
      <c r="G70" s="25">
        <f t="shared" si="24"/>
        <v>0</v>
      </c>
      <c r="H70" s="34">
        <v>0</v>
      </c>
      <c r="I70" s="34">
        <v>0</v>
      </c>
      <c r="J70" s="51">
        <f>ROUND((G70-H70+I70)/10000,0)*10000</f>
        <v>0</v>
      </c>
      <c r="K70" s="25">
        <v>0</v>
      </c>
      <c r="L70" s="34"/>
    </row>
    <row r="71" ht="20" customHeight="1" spans="1:12">
      <c r="A71" s="27" t="s">
        <v>94</v>
      </c>
      <c r="B71" s="23">
        <f>SUM(B72:B75)</f>
        <v>3665</v>
      </c>
      <c r="C71" s="24">
        <v>640</v>
      </c>
      <c r="D71" s="39" t="s">
        <v>28</v>
      </c>
      <c r="E71" s="20">
        <f t="shared" si="23"/>
        <v>703680</v>
      </c>
      <c r="F71" s="20">
        <v>1290080</v>
      </c>
      <c r="G71" s="25">
        <f t="shared" si="24"/>
        <v>351840</v>
      </c>
      <c r="H71" s="34">
        <v>0</v>
      </c>
      <c r="I71" s="34">
        <v>0</v>
      </c>
      <c r="J71" s="51">
        <f>ROUND((G71-H71+I71)/10000,0)*10000</f>
        <v>350000</v>
      </c>
      <c r="K71" s="25">
        <v>350000</v>
      </c>
      <c r="L71" s="34"/>
    </row>
    <row r="72" ht="20" customHeight="1" spans="1:12">
      <c r="A72" s="28" t="s">
        <v>95</v>
      </c>
      <c r="B72" s="23">
        <v>0</v>
      </c>
      <c r="C72" s="24"/>
      <c r="D72" s="29">
        <v>0.7</v>
      </c>
      <c r="E72" s="20">
        <f t="shared" si="23"/>
        <v>0</v>
      </c>
      <c r="F72" s="23">
        <f t="shared" ref="F72:F77" si="26">B72*640*D72</f>
        <v>0</v>
      </c>
      <c r="G72" s="36">
        <f t="shared" ref="G72:G76" si="27">B72*640-E72-F72</f>
        <v>0</v>
      </c>
      <c r="H72" s="34" t="s">
        <v>28</v>
      </c>
      <c r="I72" s="34" t="s">
        <v>28</v>
      </c>
      <c r="J72" s="34" t="s">
        <v>28</v>
      </c>
      <c r="K72" s="34" t="s">
        <v>28</v>
      </c>
      <c r="L72" s="34" t="s">
        <v>28</v>
      </c>
    </row>
    <row r="73" ht="20" customHeight="1" spans="1:12">
      <c r="A73" s="28" t="s">
        <v>96</v>
      </c>
      <c r="B73" s="23">
        <v>0</v>
      </c>
      <c r="C73" s="24"/>
      <c r="D73" s="29">
        <v>0.55</v>
      </c>
      <c r="E73" s="20">
        <f t="shared" si="23"/>
        <v>0</v>
      </c>
      <c r="F73" s="23">
        <f t="shared" si="26"/>
        <v>0</v>
      </c>
      <c r="G73" s="30">
        <f t="shared" si="27"/>
        <v>0</v>
      </c>
      <c r="H73" s="34" t="s">
        <v>28</v>
      </c>
      <c r="I73" s="34" t="s">
        <v>28</v>
      </c>
      <c r="J73" s="34" t="s">
        <v>28</v>
      </c>
      <c r="K73" s="34" t="s">
        <v>28</v>
      </c>
      <c r="L73" s="34" t="s">
        <v>28</v>
      </c>
    </row>
    <row r="74" ht="20" customHeight="1" spans="1:12">
      <c r="A74" s="28" t="s">
        <v>97</v>
      </c>
      <c r="B74" s="23">
        <v>3665</v>
      </c>
      <c r="C74" s="24"/>
      <c r="D74" s="29">
        <v>0.55</v>
      </c>
      <c r="E74" s="20">
        <f t="shared" si="23"/>
        <v>703680</v>
      </c>
      <c r="F74" s="23">
        <f t="shared" si="26"/>
        <v>1290080</v>
      </c>
      <c r="G74" s="30">
        <f t="shared" si="27"/>
        <v>351840</v>
      </c>
      <c r="H74" s="34" t="s">
        <v>28</v>
      </c>
      <c r="I74" s="34" t="s">
        <v>28</v>
      </c>
      <c r="J74" s="34" t="s">
        <v>28</v>
      </c>
      <c r="K74" s="34" t="s">
        <v>28</v>
      </c>
      <c r="L74" s="34" t="s">
        <v>28</v>
      </c>
    </row>
    <row r="75" ht="20" customHeight="1" spans="1:12">
      <c r="A75" s="37" t="s">
        <v>98</v>
      </c>
      <c r="B75" s="23">
        <v>0</v>
      </c>
      <c r="C75" s="24"/>
      <c r="D75" s="29">
        <v>0.55</v>
      </c>
      <c r="E75" s="20">
        <f t="shared" si="23"/>
        <v>0</v>
      </c>
      <c r="F75" s="23">
        <f t="shared" si="26"/>
        <v>0</v>
      </c>
      <c r="G75" s="35">
        <f t="shared" si="27"/>
        <v>0</v>
      </c>
      <c r="H75" s="34" t="s">
        <v>28</v>
      </c>
      <c r="I75" s="34" t="s">
        <v>28</v>
      </c>
      <c r="J75" s="34" t="s">
        <v>28</v>
      </c>
      <c r="K75" s="34" t="s">
        <v>28</v>
      </c>
      <c r="L75" s="34" t="s">
        <v>28</v>
      </c>
    </row>
    <row r="76" ht="20" customHeight="1" spans="1:12">
      <c r="A76" s="27" t="s">
        <v>99</v>
      </c>
      <c r="B76" s="23">
        <v>1204</v>
      </c>
      <c r="C76" s="24">
        <v>640</v>
      </c>
      <c r="D76" s="39" t="s">
        <v>28</v>
      </c>
      <c r="E76" s="20">
        <f t="shared" si="23"/>
        <v>231168</v>
      </c>
      <c r="F76" s="20">
        <v>539392</v>
      </c>
      <c r="G76" s="25">
        <f t="shared" si="27"/>
        <v>0</v>
      </c>
      <c r="H76" s="34">
        <v>0</v>
      </c>
      <c r="I76" s="34">
        <v>0</v>
      </c>
      <c r="J76" s="51">
        <f>ROUND((G76-H76+I76)/10000,0)*10000</f>
        <v>0</v>
      </c>
      <c r="K76" s="25">
        <v>0</v>
      </c>
      <c r="L76" s="34"/>
    </row>
    <row r="77" ht="20" customHeight="1" spans="1:12">
      <c r="A77" s="28" t="s">
        <v>100</v>
      </c>
      <c r="B77" s="23">
        <v>0</v>
      </c>
      <c r="C77" s="24"/>
      <c r="D77" s="29">
        <v>0.7</v>
      </c>
      <c r="E77" s="20">
        <f t="shared" ref="E77:E89" si="28">B77*640*0.3</f>
        <v>0</v>
      </c>
      <c r="F77" s="23">
        <f t="shared" si="26"/>
        <v>0</v>
      </c>
      <c r="G77" s="36">
        <f t="shared" ref="G77:G83" si="29">B77*640-E77-F77</f>
        <v>0</v>
      </c>
      <c r="H77" s="34" t="s">
        <v>28</v>
      </c>
      <c r="I77" s="34" t="s">
        <v>28</v>
      </c>
      <c r="J77" s="34" t="s">
        <v>28</v>
      </c>
      <c r="K77" s="34" t="s">
        <v>28</v>
      </c>
      <c r="L77" s="34" t="s">
        <v>28</v>
      </c>
    </row>
    <row r="78" ht="20" customHeight="1" spans="1:12">
      <c r="A78" s="28" t="s">
        <v>101</v>
      </c>
      <c r="B78" s="23">
        <v>0</v>
      </c>
      <c r="C78" s="24"/>
      <c r="D78" s="29">
        <v>0.55</v>
      </c>
      <c r="E78" s="20">
        <f t="shared" si="28"/>
        <v>0</v>
      </c>
      <c r="F78" s="23">
        <f t="shared" ref="F78:F83" si="30">B78*640*D78</f>
        <v>0</v>
      </c>
      <c r="G78" s="30">
        <f t="shared" si="29"/>
        <v>0</v>
      </c>
      <c r="H78" s="34" t="s">
        <v>28</v>
      </c>
      <c r="I78" s="34" t="s">
        <v>28</v>
      </c>
      <c r="J78" s="34" t="s">
        <v>28</v>
      </c>
      <c r="K78" s="34" t="s">
        <v>28</v>
      </c>
      <c r="L78" s="34" t="s">
        <v>28</v>
      </c>
    </row>
    <row r="79" ht="20" customHeight="1" spans="1:12">
      <c r="A79" s="28" t="s">
        <v>102</v>
      </c>
      <c r="B79" s="23">
        <v>0</v>
      </c>
      <c r="C79" s="24"/>
      <c r="D79" s="29">
        <v>0.7</v>
      </c>
      <c r="E79" s="20">
        <f t="shared" si="28"/>
        <v>0</v>
      </c>
      <c r="F79" s="23">
        <f t="shared" si="30"/>
        <v>0</v>
      </c>
      <c r="G79" s="30">
        <f t="shared" si="29"/>
        <v>0</v>
      </c>
      <c r="H79" s="34" t="s">
        <v>28</v>
      </c>
      <c r="I79" s="34" t="s">
        <v>28</v>
      </c>
      <c r="J79" s="34" t="s">
        <v>28</v>
      </c>
      <c r="K79" s="34" t="s">
        <v>28</v>
      </c>
      <c r="L79" s="34" t="s">
        <v>28</v>
      </c>
    </row>
    <row r="80" ht="20" customHeight="1" spans="1:12">
      <c r="A80" s="28" t="s">
        <v>103</v>
      </c>
      <c r="B80" s="23">
        <v>1204</v>
      </c>
      <c r="C80" s="24"/>
      <c r="D80" s="29">
        <v>0.7</v>
      </c>
      <c r="E80" s="20">
        <f t="shared" si="28"/>
        <v>231168</v>
      </c>
      <c r="F80" s="23">
        <f t="shared" si="30"/>
        <v>539392</v>
      </c>
      <c r="G80" s="30">
        <f t="shared" si="29"/>
        <v>0</v>
      </c>
      <c r="H80" s="34" t="s">
        <v>28</v>
      </c>
      <c r="I80" s="34" t="s">
        <v>28</v>
      </c>
      <c r="J80" s="34" t="s">
        <v>28</v>
      </c>
      <c r="K80" s="34" t="s">
        <v>28</v>
      </c>
      <c r="L80" s="34" t="s">
        <v>28</v>
      </c>
    </row>
    <row r="81" ht="20" customHeight="1" spans="1:12">
      <c r="A81" s="28" t="s">
        <v>104</v>
      </c>
      <c r="B81" s="23">
        <v>0</v>
      </c>
      <c r="C81" s="24"/>
      <c r="D81" s="29">
        <v>0.55</v>
      </c>
      <c r="E81" s="20">
        <f t="shared" si="28"/>
        <v>0</v>
      </c>
      <c r="F81" s="23">
        <f t="shared" si="30"/>
        <v>0</v>
      </c>
      <c r="G81" s="30">
        <f t="shared" si="29"/>
        <v>0</v>
      </c>
      <c r="H81" s="34" t="s">
        <v>28</v>
      </c>
      <c r="I81" s="34" t="s">
        <v>28</v>
      </c>
      <c r="J81" s="34" t="s">
        <v>28</v>
      </c>
      <c r="K81" s="34" t="s">
        <v>28</v>
      </c>
      <c r="L81" s="34" t="s">
        <v>28</v>
      </c>
    </row>
    <row r="82" ht="20" customHeight="1" spans="1:12">
      <c r="A82" s="37" t="s">
        <v>105</v>
      </c>
      <c r="B82" s="23">
        <v>0</v>
      </c>
      <c r="C82" s="24"/>
      <c r="D82" s="29">
        <v>0.55</v>
      </c>
      <c r="E82" s="20">
        <f t="shared" si="28"/>
        <v>0</v>
      </c>
      <c r="F82" s="23">
        <f t="shared" si="30"/>
        <v>0</v>
      </c>
      <c r="G82" s="35">
        <f t="shared" si="29"/>
        <v>0</v>
      </c>
      <c r="H82" s="34" t="s">
        <v>28</v>
      </c>
      <c r="I82" s="34" t="s">
        <v>28</v>
      </c>
      <c r="J82" s="34" t="s">
        <v>28</v>
      </c>
      <c r="K82" s="34" t="s">
        <v>28</v>
      </c>
      <c r="L82" s="34" t="s">
        <v>28</v>
      </c>
    </row>
    <row r="83" ht="20" customHeight="1" spans="1:12">
      <c r="A83" s="27" t="s">
        <v>106</v>
      </c>
      <c r="B83" s="23">
        <v>476</v>
      </c>
      <c r="C83" s="24">
        <v>640</v>
      </c>
      <c r="D83" s="29">
        <v>0.55</v>
      </c>
      <c r="E83" s="20">
        <f t="shared" si="28"/>
        <v>91392</v>
      </c>
      <c r="F83" s="23">
        <f t="shared" si="30"/>
        <v>167552</v>
      </c>
      <c r="G83" s="25">
        <f t="shared" si="29"/>
        <v>45696</v>
      </c>
      <c r="H83" s="34">
        <v>0</v>
      </c>
      <c r="I83" s="34">
        <v>0</v>
      </c>
      <c r="J83" s="51">
        <f>ROUND((G83-H83+I83)/10000,0)*10000</f>
        <v>50000</v>
      </c>
      <c r="K83" s="25">
        <v>50000</v>
      </c>
      <c r="L83" s="34"/>
    </row>
    <row r="85" spans="1:12">
      <c r="A85" s="57"/>
      <c r="B85" s="57"/>
      <c r="C85" s="57"/>
      <c r="D85" s="57"/>
      <c r="E85" s="57"/>
      <c r="F85" s="57"/>
      <c r="G85" s="57"/>
      <c r="H85" s="57"/>
      <c r="I85" s="57"/>
      <c r="J85" s="57"/>
      <c r="K85" s="57"/>
      <c r="L85" s="57"/>
    </row>
  </sheetData>
  <autoFilter ref="A4:IJ83">
    <extLst/>
  </autoFilter>
  <mergeCells count="10">
    <mergeCell ref="A2:L2"/>
    <mergeCell ref="A85:L85"/>
    <mergeCell ref="C9:C16"/>
    <mergeCell ref="C18:C28"/>
    <mergeCell ref="C29:C36"/>
    <mergeCell ref="C38:C45"/>
    <mergeCell ref="C49:C56"/>
    <mergeCell ref="C60:C69"/>
    <mergeCell ref="C71:C75"/>
    <mergeCell ref="C76:C82"/>
  </mergeCells>
  <pageMargins left="0.747916666666667" right="0.751388888888889" top="0.432638888888889" bottom="0.904861111111111"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2023年省属高校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夏铮</dc:creator>
  <cp:lastModifiedBy>王莹</cp:lastModifiedBy>
  <dcterms:created xsi:type="dcterms:W3CDTF">2023-11-30T10:38:00Z</dcterms:created>
  <dcterms:modified xsi:type="dcterms:W3CDTF">2024-09-25T14:07:45Z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047630F4E97E4DEC8D65399FB34BF9EF</vt:lpwstr>
  </property>
  <property fmtid="{D5CDD505-2E9C-101B-9397-08002B2CF9AE}" pid="3" name="KSOProductBuildVer">
    <vt:lpwstr>2052-11.8.2.10229</vt:lpwstr>
  </property>
</Properties>
</file>