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2023年" sheetId="2" r:id="rId1"/>
  </sheets>
  <definedNames>
    <definedName name="_xlnm._FilterDatabase" localSheetId="0" hidden="1">'2023年'!$A$8:$IG$88</definedName>
    <definedName name="_xlnm.Print_Titles" localSheetId="0">'2023年'!$4:$7</definedName>
  </definedNames>
  <calcPr calcId="144525"/>
</workbook>
</file>

<file path=xl/sharedStrings.xml><?xml version="1.0" encoding="utf-8"?>
<sst xmlns="http://schemas.openxmlformats.org/spreadsheetml/2006/main" count="116" uniqueCount="107">
  <si>
    <t>附件1</t>
  </si>
  <si>
    <t>结算2023年省财政城乡居民基本医疗保险补助资金及预拨2024年省财政补助资金情况表（一般居民）</t>
  </si>
  <si>
    <t>单位：人、元</t>
  </si>
  <si>
    <t>地区</t>
  </si>
  <si>
    <t>省级出资比例</t>
  </si>
  <si>
    <t>2023年6月底参保人数</t>
  </si>
  <si>
    <t>结算2023年省级补助资金</t>
  </si>
  <si>
    <t>预拨2024年省级补助资金</t>
  </si>
  <si>
    <t>本次下达</t>
  </si>
  <si>
    <t>应拨付</t>
  </si>
  <si>
    <r>
      <rPr>
        <b/>
        <sz val="10"/>
        <rFont val="黑体"/>
        <charset val="134"/>
      </rPr>
      <t>已预拨</t>
    </r>
    <r>
      <rPr>
        <b/>
        <sz val="8"/>
        <rFont val="黑体"/>
        <charset val="134"/>
      </rPr>
      <t>(粤财社〔2022〕305号、粤财社〔2023〕177号、粤财社〔2023〕272号）</t>
    </r>
  </si>
  <si>
    <t>此次结算</t>
  </si>
  <si>
    <t>应预拨</t>
  </si>
  <si>
    <r>
      <rPr>
        <b/>
        <sz val="10"/>
        <rFont val="黑体"/>
        <charset val="134"/>
      </rPr>
      <t>已预拨（</t>
    </r>
    <r>
      <rPr>
        <b/>
        <sz val="8"/>
        <rFont val="黑体"/>
        <charset val="134"/>
      </rPr>
      <t>粤财社〔2023〕280号</t>
    </r>
    <r>
      <rPr>
        <b/>
        <sz val="10"/>
        <rFont val="黑体"/>
        <charset val="134"/>
      </rPr>
      <t>）</t>
    </r>
  </si>
  <si>
    <t>此次下达</t>
  </si>
  <si>
    <t>栏次</t>
  </si>
  <si>
    <t>1栏</t>
  </si>
  <si>
    <t>2栏</t>
  </si>
  <si>
    <t>3栏=1栏*2栏*640</t>
  </si>
  <si>
    <t>4栏</t>
  </si>
  <si>
    <t>5栏=3栏-4栏</t>
  </si>
  <si>
    <t>6栏=1栏*2栏*670</t>
  </si>
  <si>
    <t>7栏</t>
  </si>
  <si>
    <t>8栏=6栏-7栏</t>
  </si>
  <si>
    <t>9栏=5栏+8栏（取整）</t>
  </si>
  <si>
    <t>合计数</t>
  </si>
  <si>
    <t>-</t>
  </si>
  <si>
    <t>汕头市小计</t>
  </si>
  <si>
    <t>南澳县</t>
  </si>
  <si>
    <t>金平区</t>
  </si>
  <si>
    <t>龙湖区</t>
  </si>
  <si>
    <t>澄海区</t>
  </si>
  <si>
    <t>濠江区</t>
  </si>
  <si>
    <t>潮阳区</t>
  </si>
  <si>
    <t>潮南区</t>
  </si>
  <si>
    <t>韶关市小计</t>
  </si>
  <si>
    <t>乐昌市</t>
  </si>
  <si>
    <t>南雄市</t>
  </si>
  <si>
    <t>仁化县</t>
  </si>
  <si>
    <t>始兴县</t>
  </si>
  <si>
    <t>翁源县</t>
  </si>
  <si>
    <t>新丰县</t>
  </si>
  <si>
    <t>乳源瑶族自治县</t>
  </si>
  <si>
    <t>曲江区</t>
  </si>
  <si>
    <t>浈江区</t>
  </si>
  <si>
    <t>武江区</t>
  </si>
  <si>
    <t>河源市小计</t>
  </si>
  <si>
    <t>东源县</t>
  </si>
  <si>
    <t>和平县</t>
  </si>
  <si>
    <t>龙川县</t>
  </si>
  <si>
    <t>紫金县</t>
  </si>
  <si>
    <t>连平县</t>
  </si>
  <si>
    <t>源城区</t>
  </si>
  <si>
    <t>江东新区</t>
  </si>
  <si>
    <t>梅州市小计</t>
  </si>
  <si>
    <t>惠州市小计</t>
  </si>
  <si>
    <t>惠东县</t>
  </si>
  <si>
    <t>博罗县</t>
  </si>
  <si>
    <t>龙门县</t>
  </si>
  <si>
    <t>惠城区</t>
  </si>
  <si>
    <t>惠阳区</t>
  </si>
  <si>
    <t>大亚湾区</t>
  </si>
  <si>
    <t>仲恺区</t>
  </si>
  <si>
    <t>汕尾市小计</t>
  </si>
  <si>
    <t>江门市小计</t>
  </si>
  <si>
    <t>台山市</t>
  </si>
  <si>
    <t>恩平市</t>
  </si>
  <si>
    <t>开平市</t>
  </si>
  <si>
    <t>鹤山市</t>
  </si>
  <si>
    <t>蓬江区</t>
  </si>
  <si>
    <t>江海区</t>
  </si>
  <si>
    <t>新会区</t>
  </si>
  <si>
    <t>阳江市小计</t>
  </si>
  <si>
    <t>湛江市小计</t>
  </si>
  <si>
    <t>茂名市小计</t>
  </si>
  <si>
    <t>肇庆市小计</t>
  </si>
  <si>
    <t>四会市</t>
  </si>
  <si>
    <t>高要区</t>
  </si>
  <si>
    <t>广宁县</t>
  </si>
  <si>
    <t>德庆县</t>
  </si>
  <si>
    <t>封开县</t>
  </si>
  <si>
    <t>怀集县</t>
  </si>
  <si>
    <t>端州区</t>
  </si>
  <si>
    <t>鼎湖区</t>
  </si>
  <si>
    <t>高新区</t>
  </si>
  <si>
    <t>清远市小计</t>
  </si>
  <si>
    <t>英德市</t>
  </si>
  <si>
    <t>连州市</t>
  </si>
  <si>
    <t>佛冈县</t>
  </si>
  <si>
    <t>清新区</t>
  </si>
  <si>
    <t>连山壮族瑶族自治县</t>
  </si>
  <si>
    <t>连南瑶族自治县</t>
  </si>
  <si>
    <t>阳山县</t>
  </si>
  <si>
    <t>清城区</t>
  </si>
  <si>
    <t>潮州市小计</t>
  </si>
  <si>
    <t>饶平县</t>
  </si>
  <si>
    <t>潮安区</t>
  </si>
  <si>
    <t>湘桥区</t>
  </si>
  <si>
    <t>枫溪区</t>
  </si>
  <si>
    <t>揭阳市小计</t>
  </si>
  <si>
    <t>普宁市</t>
  </si>
  <si>
    <t>揭东区</t>
  </si>
  <si>
    <t>揭西县</t>
  </si>
  <si>
    <t>惠来县</t>
  </si>
  <si>
    <t>榕城区</t>
  </si>
  <si>
    <t>空港区</t>
  </si>
  <si>
    <t>云浮市小计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</si>
</sst>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2"/>
      <name val="宋体"/>
      <charset val="134"/>
    </font>
    <font>
      <sz val="10"/>
      <name val="Arial"/>
      <charset val="0"/>
    </font>
    <font>
      <b/>
      <sz val="26"/>
      <name val="宋体"/>
      <charset val="134"/>
    </font>
    <font>
      <b/>
      <sz val="12"/>
      <name val="Arial"/>
      <charset val="0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6"/>
      <name val="宋体"/>
      <charset val="134"/>
    </font>
    <font>
      <b/>
      <sz val="12"/>
      <name val="黑体"/>
      <charset val="134"/>
    </font>
    <font>
      <b/>
      <sz val="12"/>
      <name val="黑体"/>
      <charset val="0"/>
    </font>
    <font>
      <b/>
      <sz val="10"/>
      <name val="黑体"/>
      <charset val="134"/>
    </font>
    <font>
      <b/>
      <sz val="10"/>
      <name val="黑体"/>
      <charset val="0"/>
    </font>
    <font>
      <b/>
      <sz val="10"/>
      <name val="仿宋_GB2312"/>
      <charset val="134"/>
    </font>
    <font>
      <sz val="9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0"/>
    </font>
    <font>
      <b/>
      <sz val="12"/>
      <name val="宋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0"/>
    <xf numFmtId="0" fontId="36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38" fillId="12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2" fillId="31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39" fillId="27" borderId="8" applyNumberFormat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8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vertical="center"/>
    </xf>
    <xf numFmtId="0" fontId="0" fillId="0" borderId="0" xfId="0" applyFill="1"/>
    <xf numFmtId="0" fontId="0" fillId="2" borderId="0" xfId="0" applyFill="1"/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177" fontId="6" fillId="0" borderId="1" xfId="9" applyNumberFormat="1" applyFont="1" applyFill="1" applyBorder="1" applyAlignment="1">
      <alignment horizontal="left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 applyProtection="1">
      <alignment horizontal="right" vertical="center"/>
      <protection locked="0"/>
    </xf>
    <xf numFmtId="177" fontId="6" fillId="0" borderId="1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/>
    <xf numFmtId="176" fontId="21" fillId="0" borderId="1" xfId="0" applyNumberFormat="1" applyFont="1" applyFill="1" applyBorder="1" applyAlignment="1">
      <alignment horizontal="center" vertical="center"/>
    </xf>
    <xf numFmtId="177" fontId="4" fillId="0" borderId="0" xfId="23" applyNumberFormat="1" applyFont="1" applyFill="1" applyAlignment="1">
      <alignment horizontal="left" vertical="center" wrapText="1"/>
    </xf>
    <xf numFmtId="9" fontId="4" fillId="0" borderId="0" xfId="23" applyNumberFormat="1" applyFont="1" applyFill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2006月报格式通知的附件（修改）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89"/>
  <sheetViews>
    <sheetView tabSelected="1" workbookViewId="0">
      <selection activeCell="A2" sqref="A2:J2"/>
    </sheetView>
  </sheetViews>
  <sheetFormatPr defaultColWidth="9" defaultRowHeight="14.25"/>
  <cols>
    <col min="1" max="1" width="15.25" customWidth="1"/>
    <col min="2" max="2" width="19.625" style="10" customWidth="1"/>
    <col min="3" max="3" width="21.5" customWidth="1"/>
    <col min="4" max="4" width="19.625" customWidth="1"/>
    <col min="5" max="7" width="19.625" style="11" customWidth="1"/>
    <col min="8" max="10" width="19.625" style="10" customWidth="1"/>
  </cols>
  <sheetData>
    <row r="1" s="1" customFormat="1" ht="21" customHeight="1" spans="1:10">
      <c r="A1" s="12" t="s">
        <v>0</v>
      </c>
      <c r="B1" s="13"/>
      <c r="C1" s="14"/>
      <c r="D1" s="15"/>
      <c r="E1" s="38"/>
      <c r="F1" s="38"/>
      <c r="G1" s="38"/>
      <c r="H1" s="15"/>
      <c r="I1" s="15"/>
      <c r="J1" s="15"/>
    </row>
    <row r="2" s="2" customFormat="1" ht="46" customHeight="1" spans="1:10">
      <c r="A2" s="16" t="s">
        <v>1</v>
      </c>
      <c r="B2" s="16"/>
      <c r="C2" s="16"/>
      <c r="D2" s="16"/>
      <c r="E2" s="39"/>
      <c r="F2" s="39"/>
      <c r="G2" s="39"/>
      <c r="H2" s="16"/>
      <c r="I2" s="16"/>
      <c r="J2" s="16"/>
    </row>
    <row r="3" s="1" customFormat="1" ht="18" customHeight="1" spans="1:10">
      <c r="A3" s="17"/>
      <c r="C3" s="14"/>
      <c r="D3" s="15"/>
      <c r="E3" s="38"/>
      <c r="F3" s="38"/>
      <c r="G3" s="38"/>
      <c r="H3" s="15"/>
      <c r="I3" s="15"/>
      <c r="J3" s="50" t="s">
        <v>2</v>
      </c>
    </row>
    <row r="4" s="3" customFormat="1" ht="31" customHeight="1" spans="1:241">
      <c r="A4" s="18" t="s">
        <v>3</v>
      </c>
      <c r="B4" s="19" t="s">
        <v>4</v>
      </c>
      <c r="C4" s="20" t="s">
        <v>5</v>
      </c>
      <c r="D4" s="21" t="s">
        <v>6</v>
      </c>
      <c r="E4" s="40"/>
      <c r="F4" s="40"/>
      <c r="G4" s="41" t="s">
        <v>7</v>
      </c>
      <c r="H4" s="21"/>
      <c r="I4" s="21"/>
      <c r="J4" s="21" t="s">
        <v>8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</row>
    <row r="5" s="1" customFormat="1" ht="15" customHeight="1" spans="1:10">
      <c r="A5" s="22"/>
      <c r="B5" s="23"/>
      <c r="C5" s="23"/>
      <c r="D5" s="24" t="s">
        <v>9</v>
      </c>
      <c r="E5" s="42" t="s">
        <v>10</v>
      </c>
      <c r="F5" s="42" t="s">
        <v>11</v>
      </c>
      <c r="G5" s="42" t="s">
        <v>12</v>
      </c>
      <c r="H5" s="24" t="s">
        <v>13</v>
      </c>
      <c r="I5" s="24" t="s">
        <v>14</v>
      </c>
      <c r="J5" s="52"/>
    </row>
    <row r="6" s="4" customFormat="1" ht="35" customHeight="1" spans="1:10">
      <c r="A6" s="22"/>
      <c r="B6" s="23"/>
      <c r="C6" s="23"/>
      <c r="D6" s="25"/>
      <c r="E6" s="42"/>
      <c r="F6" s="42"/>
      <c r="G6" s="42"/>
      <c r="H6" s="24"/>
      <c r="I6" s="24"/>
      <c r="J6" s="52"/>
    </row>
    <row r="7" s="4" customFormat="1" ht="19.95" customHeight="1" spans="1:10">
      <c r="A7" s="26" t="s">
        <v>15</v>
      </c>
      <c r="B7" s="27" t="s">
        <v>16</v>
      </c>
      <c r="C7" s="27" t="s">
        <v>17</v>
      </c>
      <c r="D7" s="27" t="s">
        <v>18</v>
      </c>
      <c r="E7" s="43" t="s">
        <v>19</v>
      </c>
      <c r="F7" s="44" t="s">
        <v>20</v>
      </c>
      <c r="G7" s="44" t="s">
        <v>21</v>
      </c>
      <c r="H7" s="45" t="s">
        <v>22</v>
      </c>
      <c r="I7" s="45" t="s">
        <v>23</v>
      </c>
      <c r="J7" s="45" t="s">
        <v>24</v>
      </c>
    </row>
    <row r="8" s="5" customFormat="1" ht="25.05" customHeight="1" spans="1:10">
      <c r="A8" s="28" t="s">
        <v>25</v>
      </c>
      <c r="B8" s="29" t="s">
        <v>26</v>
      </c>
      <c r="C8" s="30">
        <f t="shared" ref="C8:F8" si="0">C9+C17+C28+C36+C37+C45+C46+C54+C55+C56+C57+C67+C76+C81+C88</f>
        <v>47998074</v>
      </c>
      <c r="D8" s="30">
        <f t="shared" si="0"/>
        <v>17578023872</v>
      </c>
      <c r="E8" s="46">
        <f t="shared" si="0"/>
        <v>17829927488</v>
      </c>
      <c r="F8" s="46">
        <f t="shared" ref="F8:J8" si="1">F9+F17+F28+F36+F37+F45+F46+F54+F55+F56+F57+F67+F76+F81+F88</f>
        <v>-251903615.999999</v>
      </c>
      <c r="G8" s="46">
        <f t="shared" si="1"/>
        <v>18401993741</v>
      </c>
      <c r="H8" s="30">
        <f t="shared" si="1"/>
        <v>17157140000</v>
      </c>
      <c r="I8" s="30">
        <f t="shared" si="1"/>
        <v>1244853741</v>
      </c>
      <c r="J8" s="30">
        <f t="shared" si="1"/>
        <v>992960000</v>
      </c>
    </row>
    <row r="9" s="6" customFormat="1" ht="24.9" customHeight="1" spans="1:10">
      <c r="A9" s="31" t="s">
        <v>27</v>
      </c>
      <c r="B9" s="29" t="s">
        <v>26</v>
      </c>
      <c r="C9" s="30">
        <f t="shared" ref="C9:G9" si="2">SUM(C10:C16)</f>
        <v>3886436</v>
      </c>
      <c r="D9" s="30">
        <f t="shared" si="2"/>
        <v>1594099616</v>
      </c>
      <c r="E9" s="46">
        <v>1626194400</v>
      </c>
      <c r="F9" s="46">
        <f>D9-E9</f>
        <v>-32094784</v>
      </c>
      <c r="G9" s="46">
        <f>SUM(G10:G16)</f>
        <v>1668823035.5</v>
      </c>
      <c r="H9" s="30">
        <v>1492580000</v>
      </c>
      <c r="I9" s="30">
        <f>G9-H9</f>
        <v>176243035.5</v>
      </c>
      <c r="J9" s="30">
        <f>ROUND((F9+I9)/10000,0)*10000</f>
        <v>144150000</v>
      </c>
    </row>
    <row r="10" s="7" customFormat="1" ht="24.9" customHeight="1" spans="1:10">
      <c r="A10" s="32" t="s">
        <v>28</v>
      </c>
      <c r="B10" s="33">
        <v>0.55</v>
      </c>
      <c r="C10" s="34">
        <v>53869</v>
      </c>
      <c r="D10" s="34">
        <f>B10*C10*640</f>
        <v>18961888</v>
      </c>
      <c r="E10" s="47"/>
      <c r="F10" s="47"/>
      <c r="G10" s="47">
        <f>B10*C10*670</f>
        <v>19850726.5</v>
      </c>
      <c r="H10" s="30"/>
      <c r="I10" s="30"/>
      <c r="J10" s="30"/>
    </row>
    <row r="11" s="7" customFormat="1" ht="24.9" customHeight="1" spans="1:10">
      <c r="A11" s="32" t="s">
        <v>29</v>
      </c>
      <c r="B11" s="33">
        <v>0.55</v>
      </c>
      <c r="C11" s="34">
        <v>359729</v>
      </c>
      <c r="D11" s="34">
        <f t="shared" ref="D11:D16" si="3">B11*C11*640</f>
        <v>126624608</v>
      </c>
      <c r="E11" s="47"/>
      <c r="F11" s="47"/>
      <c r="G11" s="47">
        <f t="shared" ref="G11:G16" si="4">B11*C11*670</f>
        <v>132560136.5</v>
      </c>
      <c r="H11" s="30"/>
      <c r="I11" s="30"/>
      <c r="J11" s="30"/>
    </row>
    <row r="12" s="7" customFormat="1" ht="24.9" customHeight="1" spans="1:10">
      <c r="A12" s="32" t="s">
        <v>30</v>
      </c>
      <c r="B12" s="33">
        <v>0.55</v>
      </c>
      <c r="C12" s="34">
        <v>292261</v>
      </c>
      <c r="D12" s="34">
        <f t="shared" si="3"/>
        <v>102875872</v>
      </c>
      <c r="E12" s="47"/>
      <c r="F12" s="47"/>
      <c r="G12" s="47">
        <f t="shared" si="4"/>
        <v>107698178.5</v>
      </c>
      <c r="H12" s="30"/>
      <c r="I12" s="30"/>
      <c r="J12" s="30"/>
    </row>
    <row r="13" s="7" customFormat="1" ht="24.9" customHeight="1" spans="1:10">
      <c r="A13" s="32" t="s">
        <v>31</v>
      </c>
      <c r="B13" s="33">
        <v>0.55</v>
      </c>
      <c r="C13" s="34">
        <v>618923</v>
      </c>
      <c r="D13" s="34">
        <f t="shared" si="3"/>
        <v>217860896</v>
      </c>
      <c r="E13" s="47"/>
      <c r="F13" s="47"/>
      <c r="G13" s="47">
        <f t="shared" si="4"/>
        <v>228073125.5</v>
      </c>
      <c r="H13" s="30"/>
      <c r="I13" s="30"/>
      <c r="J13" s="30"/>
    </row>
    <row r="14" s="7" customFormat="1" ht="24.9" customHeight="1" spans="1:10">
      <c r="A14" s="32" t="s">
        <v>32</v>
      </c>
      <c r="B14" s="33">
        <v>0.55</v>
      </c>
      <c r="C14" s="34">
        <v>206715</v>
      </c>
      <c r="D14" s="34">
        <f t="shared" si="3"/>
        <v>72763680</v>
      </c>
      <c r="E14" s="47"/>
      <c r="F14" s="47"/>
      <c r="G14" s="47">
        <f t="shared" si="4"/>
        <v>76174477.5</v>
      </c>
      <c r="H14" s="30"/>
      <c r="I14" s="30"/>
      <c r="J14" s="30"/>
    </row>
    <row r="15" s="7" customFormat="1" ht="24.9" customHeight="1" spans="1:10">
      <c r="A15" s="32" t="s">
        <v>33</v>
      </c>
      <c r="B15" s="33">
        <v>0.7</v>
      </c>
      <c r="C15" s="34">
        <v>1335316</v>
      </c>
      <c r="D15" s="34">
        <f t="shared" si="3"/>
        <v>598221568</v>
      </c>
      <c r="E15" s="47"/>
      <c r="F15" s="47"/>
      <c r="G15" s="47">
        <f t="shared" si="4"/>
        <v>626263204</v>
      </c>
      <c r="H15" s="30"/>
      <c r="I15" s="30"/>
      <c r="J15" s="30"/>
    </row>
    <row r="16" s="7" customFormat="1" ht="24.9" customHeight="1" spans="1:10">
      <c r="A16" s="32" t="s">
        <v>34</v>
      </c>
      <c r="B16" s="33">
        <v>0.7</v>
      </c>
      <c r="C16" s="34">
        <v>1019623</v>
      </c>
      <c r="D16" s="34">
        <f t="shared" si="3"/>
        <v>456791104</v>
      </c>
      <c r="E16" s="47"/>
      <c r="F16" s="47"/>
      <c r="G16" s="47">
        <f t="shared" si="4"/>
        <v>478203187</v>
      </c>
      <c r="H16" s="30"/>
      <c r="I16" s="30"/>
      <c r="J16" s="30"/>
    </row>
    <row r="17" s="6" customFormat="1" ht="24.9" customHeight="1" spans="1:10">
      <c r="A17" s="31" t="s">
        <v>35</v>
      </c>
      <c r="B17" s="35" t="s">
        <v>26</v>
      </c>
      <c r="C17" s="30">
        <f t="shared" ref="C17:G17" si="5">SUM(C18:C27)</f>
        <v>2125661</v>
      </c>
      <c r="D17" s="30">
        <f t="shared" si="5"/>
        <v>794661824</v>
      </c>
      <c r="E17" s="48">
        <v>803653632</v>
      </c>
      <c r="F17" s="46">
        <f>D17-E17</f>
        <v>-8991808</v>
      </c>
      <c r="G17" s="46">
        <f>SUM(G18:G27)</f>
        <v>831911597</v>
      </c>
      <c r="H17" s="30">
        <v>774240000</v>
      </c>
      <c r="I17" s="30">
        <f>G17-H17</f>
        <v>57671597</v>
      </c>
      <c r="J17" s="30">
        <f>ROUND((F17+I17)/10000,0)*10000</f>
        <v>48680000</v>
      </c>
    </row>
    <row r="18" s="7" customFormat="1" ht="24.9" customHeight="1" spans="1:10">
      <c r="A18" s="32" t="s">
        <v>36</v>
      </c>
      <c r="B18" s="33">
        <v>0.55</v>
      </c>
      <c r="C18" s="34">
        <v>346114</v>
      </c>
      <c r="D18" s="34">
        <f>B18*C18*640</f>
        <v>121832128</v>
      </c>
      <c r="E18" s="47"/>
      <c r="F18" s="47"/>
      <c r="G18" s="47">
        <f>B18*C18*670</f>
        <v>127543009</v>
      </c>
      <c r="H18" s="30"/>
      <c r="I18" s="30"/>
      <c r="J18" s="30"/>
    </row>
    <row r="19" s="7" customFormat="1" ht="24.9" customHeight="1" spans="1:10">
      <c r="A19" s="32" t="s">
        <v>37</v>
      </c>
      <c r="B19" s="33">
        <v>0.7</v>
      </c>
      <c r="C19" s="34">
        <v>329280</v>
      </c>
      <c r="D19" s="34">
        <f t="shared" ref="D19:D27" si="6">B19*C19*640</f>
        <v>147517440</v>
      </c>
      <c r="E19" s="47"/>
      <c r="F19" s="47"/>
      <c r="G19" s="47">
        <f t="shared" ref="G19:G27" si="7">B19*C19*670</f>
        <v>154432320</v>
      </c>
      <c r="H19" s="30"/>
      <c r="I19" s="30"/>
      <c r="J19" s="30"/>
    </row>
    <row r="20" s="7" customFormat="1" ht="24.9" customHeight="1" spans="1:10">
      <c r="A20" s="32" t="s">
        <v>38</v>
      </c>
      <c r="B20" s="33">
        <v>0.55</v>
      </c>
      <c r="C20" s="34">
        <v>159435</v>
      </c>
      <c r="D20" s="34">
        <f t="shared" si="6"/>
        <v>56121120</v>
      </c>
      <c r="E20" s="47"/>
      <c r="F20" s="47"/>
      <c r="G20" s="47">
        <f t="shared" si="7"/>
        <v>58751797.5</v>
      </c>
      <c r="H20" s="30"/>
      <c r="I20" s="30"/>
      <c r="J20" s="30"/>
    </row>
    <row r="21" s="7" customFormat="1" ht="24.9" customHeight="1" spans="1:10">
      <c r="A21" s="32" t="s">
        <v>39</v>
      </c>
      <c r="B21" s="33">
        <v>0.55</v>
      </c>
      <c r="C21" s="34">
        <v>173774</v>
      </c>
      <c r="D21" s="34">
        <f t="shared" si="6"/>
        <v>61168448</v>
      </c>
      <c r="E21" s="47"/>
      <c r="F21" s="47"/>
      <c r="G21" s="47">
        <f t="shared" si="7"/>
        <v>64035719</v>
      </c>
      <c r="H21" s="30"/>
      <c r="I21" s="30"/>
      <c r="J21" s="30"/>
    </row>
    <row r="22" s="7" customFormat="1" ht="24.9" customHeight="1" spans="1:10">
      <c r="A22" s="32" t="s">
        <v>40</v>
      </c>
      <c r="B22" s="33">
        <v>0.55</v>
      </c>
      <c r="C22" s="34">
        <v>308967</v>
      </c>
      <c r="D22" s="34">
        <f t="shared" si="6"/>
        <v>108756384</v>
      </c>
      <c r="E22" s="47"/>
      <c r="F22" s="47"/>
      <c r="G22" s="47">
        <f t="shared" si="7"/>
        <v>113854339.5</v>
      </c>
      <c r="H22" s="30"/>
      <c r="I22" s="30"/>
      <c r="J22" s="30"/>
    </row>
    <row r="23" s="7" customFormat="1" ht="24.9" customHeight="1" spans="1:10">
      <c r="A23" s="32" t="s">
        <v>41</v>
      </c>
      <c r="B23" s="33">
        <v>0.55</v>
      </c>
      <c r="C23" s="34">
        <v>178369</v>
      </c>
      <c r="D23" s="34">
        <f t="shared" si="6"/>
        <v>62785888</v>
      </c>
      <c r="E23" s="47"/>
      <c r="F23" s="47"/>
      <c r="G23" s="47">
        <f t="shared" si="7"/>
        <v>65728976.5</v>
      </c>
      <c r="H23" s="30"/>
      <c r="I23" s="30"/>
      <c r="J23" s="30"/>
    </row>
    <row r="24" s="7" customFormat="1" ht="24.9" customHeight="1" spans="1:10">
      <c r="A24" s="32" t="s">
        <v>42</v>
      </c>
      <c r="B24" s="33">
        <v>0.7</v>
      </c>
      <c r="C24" s="34">
        <v>154357</v>
      </c>
      <c r="D24" s="34">
        <f t="shared" si="6"/>
        <v>69151936</v>
      </c>
      <c r="E24" s="47"/>
      <c r="F24" s="47"/>
      <c r="G24" s="47">
        <f t="shared" si="7"/>
        <v>72393433</v>
      </c>
      <c r="H24" s="30"/>
      <c r="I24" s="30"/>
      <c r="J24" s="30"/>
    </row>
    <row r="25" s="7" customFormat="1" ht="24.9" customHeight="1" spans="1:10">
      <c r="A25" s="32" t="s">
        <v>43</v>
      </c>
      <c r="B25" s="33">
        <v>0.55</v>
      </c>
      <c r="C25" s="34">
        <v>189684</v>
      </c>
      <c r="D25" s="34">
        <f t="shared" si="6"/>
        <v>66768768</v>
      </c>
      <c r="E25" s="47"/>
      <c r="F25" s="47"/>
      <c r="G25" s="47">
        <f t="shared" si="7"/>
        <v>69898554</v>
      </c>
      <c r="H25" s="30"/>
      <c r="I25" s="30"/>
      <c r="J25" s="30"/>
    </row>
    <row r="26" s="7" customFormat="1" ht="24.9" customHeight="1" spans="1:10">
      <c r="A26" s="32" t="s">
        <v>44</v>
      </c>
      <c r="B26" s="33">
        <v>0.55</v>
      </c>
      <c r="C26" s="34">
        <v>143378</v>
      </c>
      <c r="D26" s="34">
        <f t="shared" si="6"/>
        <v>50469056</v>
      </c>
      <c r="E26" s="47"/>
      <c r="F26" s="47"/>
      <c r="G26" s="47">
        <f t="shared" si="7"/>
        <v>52834793</v>
      </c>
      <c r="H26" s="30"/>
      <c r="I26" s="30"/>
      <c r="J26" s="30"/>
    </row>
    <row r="27" s="7" customFormat="1" ht="24.9" customHeight="1" spans="1:10">
      <c r="A27" s="32" t="s">
        <v>45</v>
      </c>
      <c r="B27" s="33">
        <v>0.55</v>
      </c>
      <c r="C27" s="34">
        <v>142303</v>
      </c>
      <c r="D27" s="34">
        <f t="shared" si="6"/>
        <v>50090656</v>
      </c>
      <c r="E27" s="47"/>
      <c r="F27" s="47"/>
      <c r="G27" s="47">
        <f t="shared" si="7"/>
        <v>52438655.5</v>
      </c>
      <c r="H27" s="30"/>
      <c r="I27" s="30"/>
      <c r="J27" s="30"/>
    </row>
    <row r="28" s="6" customFormat="1" ht="24.9" customHeight="1" spans="1:10">
      <c r="A28" s="31" t="s">
        <v>46</v>
      </c>
      <c r="B28" s="35" t="s">
        <v>26</v>
      </c>
      <c r="C28" s="36">
        <f t="shared" ref="C28:G28" si="8">SUM(C29:C35)</f>
        <v>2357121</v>
      </c>
      <c r="D28" s="36">
        <f t="shared" si="8"/>
        <v>994250400</v>
      </c>
      <c r="E28" s="49">
        <v>1025799680</v>
      </c>
      <c r="F28" s="46">
        <f>D28-E28</f>
        <v>-31549280</v>
      </c>
      <c r="G28" s="49">
        <f>SUM(G29:G35)</f>
        <v>1040855887.5</v>
      </c>
      <c r="H28" s="30">
        <v>983950000</v>
      </c>
      <c r="I28" s="30">
        <f>G28-H28</f>
        <v>56905887.5</v>
      </c>
      <c r="J28" s="30">
        <f>ROUND((F28+I28)/10000,0)*10000</f>
        <v>25360000</v>
      </c>
    </row>
    <row r="29" s="7" customFormat="1" ht="24.9" customHeight="1" spans="1:10">
      <c r="A29" s="32" t="s">
        <v>47</v>
      </c>
      <c r="B29" s="33">
        <v>0.55</v>
      </c>
      <c r="C29" s="34">
        <v>393333</v>
      </c>
      <c r="D29" s="34">
        <f>B29*C29*640</f>
        <v>138453216</v>
      </c>
      <c r="E29" s="47"/>
      <c r="F29" s="47"/>
      <c r="G29" s="47">
        <f>B29*C29*670</f>
        <v>144943210.5</v>
      </c>
      <c r="H29" s="30"/>
      <c r="I29" s="30"/>
      <c r="J29" s="30"/>
    </row>
    <row r="30" s="7" customFormat="1" ht="24.9" customHeight="1" spans="1:10">
      <c r="A30" s="32" t="s">
        <v>48</v>
      </c>
      <c r="B30" s="33">
        <v>0.7</v>
      </c>
      <c r="C30" s="34">
        <v>371578</v>
      </c>
      <c r="D30" s="34">
        <f t="shared" ref="D30:D36" si="9">B30*C30*640</f>
        <v>166466944</v>
      </c>
      <c r="E30" s="47"/>
      <c r="F30" s="47"/>
      <c r="G30" s="47">
        <f t="shared" ref="G30:G36" si="10">B30*C30*670</f>
        <v>174270082</v>
      </c>
      <c r="H30" s="30"/>
      <c r="I30" s="30"/>
      <c r="J30" s="30"/>
    </row>
    <row r="31" s="7" customFormat="1" ht="24.9" customHeight="1" spans="1:10">
      <c r="A31" s="32" t="s">
        <v>49</v>
      </c>
      <c r="B31" s="33">
        <v>0.7</v>
      </c>
      <c r="C31" s="34">
        <v>592468</v>
      </c>
      <c r="D31" s="34">
        <f t="shared" si="9"/>
        <v>265425664</v>
      </c>
      <c r="E31" s="47"/>
      <c r="F31" s="47"/>
      <c r="G31" s="47">
        <f t="shared" si="10"/>
        <v>277867492</v>
      </c>
      <c r="H31" s="30"/>
      <c r="I31" s="30"/>
      <c r="J31" s="30"/>
    </row>
    <row r="32" s="7" customFormat="1" ht="24.9" customHeight="1" spans="1:10">
      <c r="A32" s="32" t="s">
        <v>50</v>
      </c>
      <c r="B32" s="33">
        <v>0.7</v>
      </c>
      <c r="C32" s="34">
        <v>471983</v>
      </c>
      <c r="D32" s="34">
        <f t="shared" si="9"/>
        <v>211448384</v>
      </c>
      <c r="E32" s="47"/>
      <c r="F32" s="47"/>
      <c r="G32" s="47">
        <f t="shared" si="10"/>
        <v>221360027</v>
      </c>
      <c r="H32" s="30"/>
      <c r="I32" s="30"/>
      <c r="J32" s="30"/>
    </row>
    <row r="33" s="7" customFormat="1" ht="24.9" customHeight="1" spans="1:10">
      <c r="A33" s="32" t="s">
        <v>51</v>
      </c>
      <c r="B33" s="33">
        <v>0.7</v>
      </c>
      <c r="C33" s="34">
        <v>277969</v>
      </c>
      <c r="D33" s="34">
        <f t="shared" si="9"/>
        <v>124530112</v>
      </c>
      <c r="E33" s="47"/>
      <c r="F33" s="47"/>
      <c r="G33" s="47">
        <f t="shared" si="10"/>
        <v>130367461</v>
      </c>
      <c r="H33" s="30"/>
      <c r="I33" s="30"/>
      <c r="J33" s="30"/>
    </row>
    <row r="34" s="7" customFormat="1" ht="24.9" customHeight="1" spans="1:10">
      <c r="A34" s="32" t="s">
        <v>52</v>
      </c>
      <c r="B34" s="33">
        <v>0.55</v>
      </c>
      <c r="C34" s="34">
        <v>180756</v>
      </c>
      <c r="D34" s="34">
        <f t="shared" si="9"/>
        <v>63626112</v>
      </c>
      <c r="E34" s="47"/>
      <c r="F34" s="47"/>
      <c r="G34" s="47">
        <f t="shared" si="10"/>
        <v>66608586</v>
      </c>
      <c r="H34" s="30"/>
      <c r="I34" s="30"/>
      <c r="J34" s="30"/>
    </row>
    <row r="35" s="7" customFormat="1" ht="24.9" customHeight="1" spans="1:10">
      <c r="A35" s="37" t="s">
        <v>53</v>
      </c>
      <c r="B35" s="33">
        <v>0.55</v>
      </c>
      <c r="C35" s="34">
        <v>69034</v>
      </c>
      <c r="D35" s="34">
        <f t="shared" si="9"/>
        <v>24299968</v>
      </c>
      <c r="E35" s="47"/>
      <c r="F35" s="47"/>
      <c r="G35" s="47">
        <f t="shared" si="10"/>
        <v>25439029</v>
      </c>
      <c r="H35" s="30"/>
      <c r="I35" s="30"/>
      <c r="J35" s="30"/>
    </row>
    <row r="36" s="6" customFormat="1" ht="24.9" customHeight="1" spans="1:10">
      <c r="A36" s="31" t="s">
        <v>54</v>
      </c>
      <c r="B36" s="33">
        <v>0.7</v>
      </c>
      <c r="C36" s="36">
        <v>3505114</v>
      </c>
      <c r="D36" s="34">
        <f t="shared" si="9"/>
        <v>1570291072</v>
      </c>
      <c r="E36" s="49">
        <v>1615367040</v>
      </c>
      <c r="F36" s="46">
        <f>D36-E36</f>
        <v>-45075968</v>
      </c>
      <c r="G36" s="47">
        <f t="shared" si="10"/>
        <v>1643898466</v>
      </c>
      <c r="H36" s="30">
        <v>1499620000</v>
      </c>
      <c r="I36" s="30">
        <f>G36-H36</f>
        <v>144278466</v>
      </c>
      <c r="J36" s="30">
        <f>ROUND((F36+I36)/10000,0)*10000</f>
        <v>99200000</v>
      </c>
    </row>
    <row r="37" s="6" customFormat="1" ht="24.9" customHeight="1" spans="1:10">
      <c r="A37" s="31" t="s">
        <v>55</v>
      </c>
      <c r="B37" s="35" t="s">
        <v>26</v>
      </c>
      <c r="C37" s="36">
        <f t="shared" ref="C37:G37" si="11">SUM(C38:C44)</f>
        <v>2354881</v>
      </c>
      <c r="D37" s="36">
        <f t="shared" si="11"/>
        <v>695727232</v>
      </c>
      <c r="E37" s="49">
        <v>712251136</v>
      </c>
      <c r="F37" s="46">
        <f>D37-E37</f>
        <v>-16523904</v>
      </c>
      <c r="G37" s="49">
        <f>SUM(G38:G44)</f>
        <v>728339446</v>
      </c>
      <c r="H37" s="30">
        <v>700920000</v>
      </c>
      <c r="I37" s="30">
        <f>G37-H37</f>
        <v>27419446</v>
      </c>
      <c r="J37" s="30">
        <f>ROUND((F37+I37)/10000,0)*10000</f>
        <v>10900000</v>
      </c>
    </row>
    <row r="38" s="7" customFormat="1" ht="24.9" customHeight="1" spans="1:10">
      <c r="A38" s="32" t="s">
        <v>56</v>
      </c>
      <c r="B38" s="33">
        <v>0.7</v>
      </c>
      <c r="C38" s="34">
        <v>617527</v>
      </c>
      <c r="D38" s="34">
        <f>B38*C38*640</f>
        <v>276652096</v>
      </c>
      <c r="E38" s="47"/>
      <c r="F38" s="47"/>
      <c r="G38" s="47">
        <f>B38*C38*670</f>
        <v>289620163</v>
      </c>
      <c r="H38" s="30"/>
      <c r="I38" s="30"/>
      <c r="J38" s="30"/>
    </row>
    <row r="39" s="7" customFormat="1" ht="24.9" customHeight="1" spans="1:10">
      <c r="A39" s="32" t="s">
        <v>57</v>
      </c>
      <c r="B39" s="33">
        <v>0.35</v>
      </c>
      <c r="C39" s="34">
        <v>583995</v>
      </c>
      <c r="D39" s="34">
        <f t="shared" ref="D39:D45" si="12">B39*C39*640</f>
        <v>130814880</v>
      </c>
      <c r="E39" s="47"/>
      <c r="F39" s="47"/>
      <c r="G39" s="47">
        <f t="shared" ref="G39:G44" si="13">B39*C39*670</f>
        <v>136946827.5</v>
      </c>
      <c r="H39" s="30"/>
      <c r="I39" s="30"/>
      <c r="J39" s="30"/>
    </row>
    <row r="40" s="7" customFormat="1" ht="24.9" customHeight="1" spans="1:10">
      <c r="A40" s="32" t="s">
        <v>58</v>
      </c>
      <c r="B40" s="33">
        <v>0.55</v>
      </c>
      <c r="C40" s="34">
        <v>233655</v>
      </c>
      <c r="D40" s="34">
        <f t="shared" si="12"/>
        <v>82246560</v>
      </c>
      <c r="E40" s="47"/>
      <c r="F40" s="47"/>
      <c r="G40" s="47">
        <f t="shared" si="13"/>
        <v>86101867.5</v>
      </c>
      <c r="H40" s="30"/>
      <c r="I40" s="30"/>
      <c r="J40" s="30"/>
    </row>
    <row r="41" s="7" customFormat="1" ht="24.9" customHeight="1" spans="1:10">
      <c r="A41" s="32" t="s">
        <v>59</v>
      </c>
      <c r="B41" s="33">
        <v>0.35</v>
      </c>
      <c r="C41" s="34">
        <v>479747</v>
      </c>
      <c r="D41" s="34">
        <f t="shared" si="12"/>
        <v>107463328</v>
      </c>
      <c r="E41" s="47"/>
      <c r="F41" s="47"/>
      <c r="G41" s="47">
        <f t="shared" si="13"/>
        <v>112500671.5</v>
      </c>
      <c r="H41" s="30"/>
      <c r="I41" s="30"/>
      <c r="J41" s="30"/>
    </row>
    <row r="42" s="7" customFormat="1" ht="24.9" customHeight="1" spans="1:10">
      <c r="A42" s="32" t="s">
        <v>60</v>
      </c>
      <c r="B42" s="33">
        <v>0.35</v>
      </c>
      <c r="C42" s="34">
        <v>241022</v>
      </c>
      <c r="D42" s="34">
        <f t="shared" si="12"/>
        <v>53988928</v>
      </c>
      <c r="E42" s="47"/>
      <c r="F42" s="47"/>
      <c r="G42" s="47">
        <f t="shared" si="13"/>
        <v>56519659</v>
      </c>
      <c r="H42" s="30"/>
      <c r="I42" s="30"/>
      <c r="J42" s="30"/>
    </row>
    <row r="43" s="7" customFormat="1" ht="24.9" customHeight="1" spans="1:10">
      <c r="A43" s="37" t="s">
        <v>61</v>
      </c>
      <c r="B43" s="33">
        <v>0.35</v>
      </c>
      <c r="C43" s="34">
        <v>88411</v>
      </c>
      <c r="D43" s="34">
        <f t="shared" si="12"/>
        <v>19804064</v>
      </c>
      <c r="E43" s="47"/>
      <c r="F43" s="47"/>
      <c r="G43" s="47">
        <f t="shared" si="13"/>
        <v>20732379.5</v>
      </c>
      <c r="H43" s="30"/>
      <c r="I43" s="30"/>
      <c r="J43" s="30"/>
    </row>
    <row r="44" s="7" customFormat="1" ht="24.9" customHeight="1" spans="1:10">
      <c r="A44" s="37" t="s">
        <v>62</v>
      </c>
      <c r="B44" s="33">
        <v>0.35</v>
      </c>
      <c r="C44" s="34">
        <v>110524</v>
      </c>
      <c r="D44" s="34">
        <f t="shared" si="12"/>
        <v>24757376</v>
      </c>
      <c r="E44" s="47"/>
      <c r="F44" s="47"/>
      <c r="G44" s="47">
        <f t="shared" ref="G44:G47" si="14">B44*C44*670</f>
        <v>25917878</v>
      </c>
      <c r="H44" s="30"/>
      <c r="I44" s="30"/>
      <c r="J44" s="30"/>
    </row>
    <row r="45" s="6" customFormat="1" ht="24.9" customHeight="1" spans="1:10">
      <c r="A45" s="31" t="s">
        <v>63</v>
      </c>
      <c r="B45" s="33">
        <v>0.7</v>
      </c>
      <c r="C45" s="36">
        <v>2363830</v>
      </c>
      <c r="D45" s="34">
        <f t="shared" si="12"/>
        <v>1058995840</v>
      </c>
      <c r="E45" s="49">
        <v>1078004832</v>
      </c>
      <c r="F45" s="46">
        <f>D45-E45</f>
        <v>-19008992</v>
      </c>
      <c r="G45" s="47">
        <f t="shared" si="14"/>
        <v>1108636270</v>
      </c>
      <c r="H45" s="30">
        <v>1051060000</v>
      </c>
      <c r="I45" s="30">
        <f>G45-H45</f>
        <v>57576270</v>
      </c>
      <c r="J45" s="30">
        <f>ROUND((F45+I45)/10000,0)*10000</f>
        <v>38570000</v>
      </c>
    </row>
    <row r="46" s="6" customFormat="1" ht="24.9" customHeight="1" spans="1:10">
      <c r="A46" s="31" t="s">
        <v>64</v>
      </c>
      <c r="B46" s="35" t="s">
        <v>26</v>
      </c>
      <c r="C46" s="36">
        <f t="shared" ref="C46:G46" si="15">SUM(C47:C53)</f>
        <v>2306484</v>
      </c>
      <c r="D46" s="36">
        <f t="shared" si="15"/>
        <v>362906656</v>
      </c>
      <c r="E46" s="49">
        <v>370429248</v>
      </c>
      <c r="F46" s="46">
        <f>D46-E46</f>
        <v>-7522592</v>
      </c>
      <c r="G46" s="49">
        <f>SUM(G47:G53)</f>
        <v>379917905.5</v>
      </c>
      <c r="H46" s="30">
        <v>364540000</v>
      </c>
      <c r="I46" s="30">
        <f>G46-H46</f>
        <v>15377905.5</v>
      </c>
      <c r="J46" s="30">
        <f>ROUND((F46+I46)/10000,0)*10000</f>
        <v>7860000</v>
      </c>
    </row>
    <row r="47" s="7" customFormat="1" ht="24.9" customHeight="1" spans="1:10">
      <c r="A47" s="37" t="s">
        <v>65</v>
      </c>
      <c r="B47" s="33">
        <v>0.35</v>
      </c>
      <c r="C47" s="34">
        <v>623050</v>
      </c>
      <c r="D47" s="34">
        <f>B47*C47*640</f>
        <v>139563200</v>
      </c>
      <c r="E47" s="47"/>
      <c r="F47" s="47"/>
      <c r="G47" s="47">
        <f>B47*C47*670</f>
        <v>146105225</v>
      </c>
      <c r="H47" s="30"/>
      <c r="I47" s="30"/>
      <c r="J47" s="30"/>
    </row>
    <row r="48" s="7" customFormat="1" ht="24.9" customHeight="1" spans="1:10">
      <c r="A48" s="37" t="s">
        <v>66</v>
      </c>
      <c r="B48" s="33">
        <v>0.35</v>
      </c>
      <c r="C48" s="34">
        <v>346437</v>
      </c>
      <c r="D48" s="34">
        <f t="shared" ref="D48:D56" si="16">B48*C48*640</f>
        <v>77601888</v>
      </c>
      <c r="E48" s="47"/>
      <c r="F48" s="47"/>
      <c r="G48" s="47">
        <f t="shared" ref="G48:G54" si="17">B48*C48*670</f>
        <v>81239476.5</v>
      </c>
      <c r="H48" s="30"/>
      <c r="I48" s="30"/>
      <c r="J48" s="30"/>
    </row>
    <row r="49" s="7" customFormat="1" ht="24.9" customHeight="1" spans="1:10">
      <c r="A49" s="37" t="s">
        <v>67</v>
      </c>
      <c r="B49" s="33">
        <v>0.35</v>
      </c>
      <c r="C49" s="34">
        <v>425949</v>
      </c>
      <c r="D49" s="34">
        <f t="shared" si="16"/>
        <v>95412576</v>
      </c>
      <c r="E49" s="47"/>
      <c r="F49" s="47"/>
      <c r="G49" s="47">
        <f t="shared" si="17"/>
        <v>99885040.5</v>
      </c>
      <c r="H49" s="30"/>
      <c r="I49" s="30"/>
      <c r="J49" s="30"/>
    </row>
    <row r="50" s="7" customFormat="1" ht="24.9" customHeight="1" spans="1:10">
      <c r="A50" s="32" t="s">
        <v>68</v>
      </c>
      <c r="B50" s="33">
        <v>0.35</v>
      </c>
      <c r="C50" s="34">
        <v>224683</v>
      </c>
      <c r="D50" s="34">
        <f t="shared" si="16"/>
        <v>50328992</v>
      </c>
      <c r="E50" s="47"/>
      <c r="F50" s="47"/>
      <c r="G50" s="47">
        <f t="shared" si="17"/>
        <v>52688163.5</v>
      </c>
      <c r="H50" s="30"/>
      <c r="I50" s="30"/>
      <c r="J50" s="30"/>
    </row>
    <row r="51" s="7" customFormat="1" ht="24.9" customHeight="1" spans="1:10">
      <c r="A51" s="32" t="s">
        <v>69</v>
      </c>
      <c r="B51" s="33">
        <v>0</v>
      </c>
      <c r="C51" s="34">
        <v>213363</v>
      </c>
      <c r="D51" s="34">
        <f t="shared" si="16"/>
        <v>0</v>
      </c>
      <c r="E51" s="47"/>
      <c r="F51" s="47"/>
      <c r="G51" s="47">
        <f t="shared" si="17"/>
        <v>0</v>
      </c>
      <c r="H51" s="30"/>
      <c r="I51" s="30"/>
      <c r="J51" s="30"/>
    </row>
    <row r="52" s="7" customFormat="1" ht="24.9" customHeight="1" spans="1:10">
      <c r="A52" s="32" t="s">
        <v>70</v>
      </c>
      <c r="B52" s="33">
        <v>0</v>
      </c>
      <c r="C52" s="34">
        <v>75269</v>
      </c>
      <c r="D52" s="34">
        <f t="shared" si="16"/>
        <v>0</v>
      </c>
      <c r="E52" s="47"/>
      <c r="F52" s="47"/>
      <c r="G52" s="47">
        <f t="shared" si="17"/>
        <v>0</v>
      </c>
      <c r="H52" s="30"/>
      <c r="I52" s="30"/>
      <c r="J52" s="30"/>
    </row>
    <row r="53" s="7" customFormat="1" ht="24.9" customHeight="1" spans="1:10">
      <c r="A53" s="32" t="s">
        <v>71</v>
      </c>
      <c r="B53" s="33">
        <v>0</v>
      </c>
      <c r="C53" s="34">
        <v>397733</v>
      </c>
      <c r="D53" s="34">
        <f t="shared" si="16"/>
        <v>0</v>
      </c>
      <c r="E53" s="47"/>
      <c r="F53" s="47"/>
      <c r="G53" s="47">
        <f t="shared" si="17"/>
        <v>0</v>
      </c>
      <c r="H53" s="30"/>
      <c r="I53" s="30"/>
      <c r="J53" s="30"/>
    </row>
    <row r="54" s="6" customFormat="1" ht="24.9" customHeight="1" spans="1:10">
      <c r="A54" s="31" t="s">
        <v>72</v>
      </c>
      <c r="B54" s="33">
        <v>0.55</v>
      </c>
      <c r="C54" s="36">
        <v>2202225</v>
      </c>
      <c r="D54" s="34">
        <f t="shared" si="16"/>
        <v>775183200</v>
      </c>
      <c r="E54" s="49">
        <v>791417440</v>
      </c>
      <c r="F54" s="46">
        <f>D54-E54</f>
        <v>-16234240</v>
      </c>
      <c r="G54" s="46">
        <f t="shared" si="17"/>
        <v>811519912.5</v>
      </c>
      <c r="H54" s="30">
        <v>778810000</v>
      </c>
      <c r="I54" s="30">
        <f t="shared" ref="I54:I57" si="18">G54-H54</f>
        <v>32709912.5</v>
      </c>
      <c r="J54" s="30">
        <f t="shared" ref="J54:J57" si="19">ROUND((F54+I54)/10000,0)*10000</f>
        <v>16480000</v>
      </c>
    </row>
    <row r="55" s="6" customFormat="1" ht="24.9" customHeight="1" spans="1:10">
      <c r="A55" s="31" t="s">
        <v>73</v>
      </c>
      <c r="B55" s="33">
        <v>0.55</v>
      </c>
      <c r="C55" s="36">
        <v>5896125</v>
      </c>
      <c r="D55" s="34">
        <f t="shared" si="16"/>
        <v>2075436000</v>
      </c>
      <c r="E55" s="49">
        <v>2043846112</v>
      </c>
      <c r="F55" s="46">
        <f>D55-E55</f>
        <v>31589888.0000002</v>
      </c>
      <c r="G55" s="46">
        <f t="shared" ref="G55:G58" si="20">B55*C55*670</f>
        <v>2172722062.5</v>
      </c>
      <c r="H55" s="30">
        <v>1937040000</v>
      </c>
      <c r="I55" s="30">
        <f t="shared" si="18"/>
        <v>235682062.5</v>
      </c>
      <c r="J55" s="30">
        <f t="shared" si="19"/>
        <v>267270000</v>
      </c>
    </row>
    <row r="56" s="6" customFormat="1" ht="24.9" customHeight="1" spans="1:10">
      <c r="A56" s="31" t="s">
        <v>74</v>
      </c>
      <c r="B56" s="33">
        <v>0.55</v>
      </c>
      <c r="C56" s="36">
        <v>5585648</v>
      </c>
      <c r="D56" s="34">
        <f t="shared" si="16"/>
        <v>1966148096</v>
      </c>
      <c r="E56" s="49">
        <v>1971539680</v>
      </c>
      <c r="F56" s="46">
        <f>D56-E56</f>
        <v>-5391583.99999976</v>
      </c>
      <c r="G56" s="46">
        <f t="shared" si="20"/>
        <v>2058311288</v>
      </c>
      <c r="H56" s="30">
        <v>1918930000</v>
      </c>
      <c r="I56" s="30">
        <f t="shared" si="18"/>
        <v>139381288</v>
      </c>
      <c r="J56" s="30">
        <f t="shared" si="19"/>
        <v>133990000</v>
      </c>
    </row>
    <row r="57" s="6" customFormat="1" ht="24.9" customHeight="1" spans="1:10">
      <c r="A57" s="31" t="s">
        <v>75</v>
      </c>
      <c r="B57" s="35" t="s">
        <v>26</v>
      </c>
      <c r="C57" s="36">
        <f t="shared" ref="C57:G57" si="21">SUM(C58:C66)</f>
        <v>3106629</v>
      </c>
      <c r="D57" s="36">
        <f t="shared" si="21"/>
        <v>933768928</v>
      </c>
      <c r="E57" s="49">
        <v>954588480</v>
      </c>
      <c r="F57" s="46">
        <f>D57-E57</f>
        <v>-20819552</v>
      </c>
      <c r="G57" s="49">
        <f>SUM(G58:G66)</f>
        <v>977539346.5</v>
      </c>
      <c r="H57" s="30">
        <v>939390000</v>
      </c>
      <c r="I57" s="30">
        <f t="shared" si="18"/>
        <v>38149346.5</v>
      </c>
      <c r="J57" s="30">
        <f t="shared" si="19"/>
        <v>17330000</v>
      </c>
    </row>
    <row r="58" s="7" customFormat="1" ht="24.9" customHeight="1" spans="1:10">
      <c r="A58" s="32" t="s">
        <v>76</v>
      </c>
      <c r="B58" s="33">
        <v>0.35</v>
      </c>
      <c r="C58" s="34">
        <v>294424</v>
      </c>
      <c r="D58" s="34">
        <f>B58*C58*640</f>
        <v>65950976</v>
      </c>
      <c r="E58" s="47"/>
      <c r="F58" s="47"/>
      <c r="G58" s="47">
        <f>B58*C58*670</f>
        <v>69042428</v>
      </c>
      <c r="H58" s="30"/>
      <c r="I58" s="30"/>
      <c r="J58" s="30"/>
    </row>
    <row r="59" s="7" customFormat="1" ht="24.9" customHeight="1" spans="1:10">
      <c r="A59" s="32" t="s">
        <v>77</v>
      </c>
      <c r="B59" s="33">
        <v>0.35</v>
      </c>
      <c r="C59" s="34">
        <v>607985</v>
      </c>
      <c r="D59" s="34">
        <f t="shared" ref="D59:D66" si="22">B59*C59*640</f>
        <v>136188640</v>
      </c>
      <c r="E59" s="47"/>
      <c r="F59" s="47"/>
      <c r="G59" s="47">
        <f t="shared" ref="G59:G66" si="23">B59*C59*670</f>
        <v>142572482.5</v>
      </c>
      <c r="H59" s="30"/>
      <c r="I59" s="30"/>
      <c r="J59" s="30"/>
    </row>
    <row r="60" s="7" customFormat="1" ht="24.9" customHeight="1" spans="1:10">
      <c r="A60" s="32" t="s">
        <v>78</v>
      </c>
      <c r="B60" s="33">
        <v>0.55</v>
      </c>
      <c r="C60" s="34">
        <v>402553</v>
      </c>
      <c r="D60" s="34">
        <f t="shared" si="22"/>
        <v>141698656</v>
      </c>
      <c r="E60" s="47"/>
      <c r="F60" s="47"/>
      <c r="G60" s="47">
        <f t="shared" si="23"/>
        <v>148340780.5</v>
      </c>
      <c r="H60" s="30"/>
      <c r="I60" s="30"/>
      <c r="J60" s="30"/>
    </row>
    <row r="61" s="7" customFormat="1" ht="24.9" customHeight="1" spans="1:10">
      <c r="A61" s="32" t="s">
        <v>79</v>
      </c>
      <c r="B61" s="33">
        <v>0.55</v>
      </c>
      <c r="C61" s="34">
        <v>288864</v>
      </c>
      <c r="D61" s="34">
        <f t="shared" si="22"/>
        <v>101680128</v>
      </c>
      <c r="E61" s="47"/>
      <c r="F61" s="47"/>
      <c r="G61" s="47">
        <f t="shared" si="23"/>
        <v>106446384</v>
      </c>
      <c r="H61" s="30"/>
      <c r="I61" s="30"/>
      <c r="J61" s="30"/>
    </row>
    <row r="62" s="7" customFormat="1" ht="24.9" customHeight="1" spans="1:10">
      <c r="A62" s="32" t="s">
        <v>80</v>
      </c>
      <c r="B62" s="33">
        <v>0.55</v>
      </c>
      <c r="C62" s="34">
        <v>353308</v>
      </c>
      <c r="D62" s="34">
        <f t="shared" si="22"/>
        <v>124364416</v>
      </c>
      <c r="E62" s="47"/>
      <c r="F62" s="47"/>
      <c r="G62" s="47">
        <f t="shared" si="23"/>
        <v>130193998</v>
      </c>
      <c r="H62" s="30"/>
      <c r="I62" s="30"/>
      <c r="J62" s="30"/>
    </row>
    <row r="63" s="7" customFormat="1" ht="24.9" customHeight="1" spans="1:10">
      <c r="A63" s="32" t="s">
        <v>81</v>
      </c>
      <c r="B63" s="33">
        <v>0.55</v>
      </c>
      <c r="C63" s="34">
        <v>813744</v>
      </c>
      <c r="D63" s="34">
        <f t="shared" si="22"/>
        <v>286437888</v>
      </c>
      <c r="E63" s="47"/>
      <c r="F63" s="47"/>
      <c r="G63" s="47">
        <f t="shared" si="23"/>
        <v>299864664</v>
      </c>
      <c r="H63" s="30"/>
      <c r="I63" s="30"/>
      <c r="J63" s="30"/>
    </row>
    <row r="64" s="7" customFormat="1" ht="24.9" customHeight="1" spans="1:10">
      <c r="A64" s="32" t="s">
        <v>82</v>
      </c>
      <c r="B64" s="33">
        <v>0.35</v>
      </c>
      <c r="C64" s="34">
        <v>186094</v>
      </c>
      <c r="D64" s="34">
        <f t="shared" si="22"/>
        <v>41685056</v>
      </c>
      <c r="E64" s="47"/>
      <c r="F64" s="47"/>
      <c r="G64" s="47">
        <f t="shared" si="23"/>
        <v>43639043</v>
      </c>
      <c r="H64" s="30"/>
      <c r="I64" s="30"/>
      <c r="J64" s="30"/>
    </row>
    <row r="65" s="7" customFormat="1" ht="24.9" customHeight="1" spans="1:10">
      <c r="A65" s="32" t="s">
        <v>83</v>
      </c>
      <c r="B65" s="33">
        <v>0.35</v>
      </c>
      <c r="C65" s="34">
        <v>130100</v>
      </c>
      <c r="D65" s="34">
        <f t="shared" si="22"/>
        <v>29142400</v>
      </c>
      <c r="E65" s="47"/>
      <c r="F65" s="47"/>
      <c r="G65" s="47">
        <f t="shared" si="23"/>
        <v>30508450</v>
      </c>
      <c r="H65" s="30"/>
      <c r="I65" s="30"/>
      <c r="J65" s="30"/>
    </row>
    <row r="66" s="7" customFormat="1" ht="24.9" customHeight="1" spans="1:10">
      <c r="A66" s="37" t="s">
        <v>84</v>
      </c>
      <c r="B66" s="33">
        <v>0.35</v>
      </c>
      <c r="C66" s="34">
        <v>29557</v>
      </c>
      <c r="D66" s="34">
        <f t="shared" si="22"/>
        <v>6620768</v>
      </c>
      <c r="E66" s="47"/>
      <c r="F66" s="47"/>
      <c r="G66" s="47">
        <f t="shared" si="23"/>
        <v>6931116.5</v>
      </c>
      <c r="H66" s="30"/>
      <c r="I66" s="30"/>
      <c r="J66" s="30"/>
    </row>
    <row r="67" s="6" customFormat="1" ht="24.9" customHeight="1" spans="1:10">
      <c r="A67" s="31" t="s">
        <v>85</v>
      </c>
      <c r="B67" s="35" t="s">
        <v>26</v>
      </c>
      <c r="C67" s="36">
        <f t="shared" ref="C67:G67" si="24">SUM(C68:C75)</f>
        <v>3064125</v>
      </c>
      <c r="D67" s="36">
        <f t="shared" si="24"/>
        <v>1099102368</v>
      </c>
      <c r="E67" s="49">
        <v>1116364320</v>
      </c>
      <c r="F67" s="46">
        <f>D67-E67</f>
        <v>-17261952</v>
      </c>
      <c r="G67" s="49">
        <f>SUM(G68:G75)</f>
        <v>1150622791.5</v>
      </c>
      <c r="H67" s="30">
        <v>1098570000</v>
      </c>
      <c r="I67" s="30">
        <f>G67-H67</f>
        <v>52052791.5</v>
      </c>
      <c r="J67" s="30">
        <f>ROUND((F67+I67)/10000,0)*10000</f>
        <v>34790000</v>
      </c>
    </row>
    <row r="68" s="7" customFormat="1" ht="24.9" customHeight="1" spans="1:10">
      <c r="A68" s="32" t="s">
        <v>86</v>
      </c>
      <c r="B68" s="33">
        <v>0.55</v>
      </c>
      <c r="C68" s="34">
        <v>877629</v>
      </c>
      <c r="D68" s="34">
        <f>B68*C68*640</f>
        <v>308925408</v>
      </c>
      <c r="E68" s="47"/>
      <c r="F68" s="47"/>
      <c r="G68" s="47">
        <f>B68*C68*670</f>
        <v>323406286.5</v>
      </c>
      <c r="H68" s="30"/>
      <c r="I68" s="30"/>
      <c r="J68" s="30"/>
    </row>
    <row r="69" s="7" customFormat="1" ht="24.9" customHeight="1" spans="1:10">
      <c r="A69" s="32" t="s">
        <v>87</v>
      </c>
      <c r="B69" s="33">
        <v>0.55</v>
      </c>
      <c r="C69" s="34">
        <v>366899</v>
      </c>
      <c r="D69" s="34">
        <f>B69*C69*640</f>
        <v>129148448</v>
      </c>
      <c r="E69" s="47"/>
      <c r="F69" s="47"/>
      <c r="G69" s="47">
        <f t="shared" ref="G69:G75" si="25">B69*C69*670</f>
        <v>135202281.5</v>
      </c>
      <c r="H69" s="30"/>
      <c r="I69" s="30"/>
      <c r="J69" s="30"/>
    </row>
    <row r="70" s="7" customFormat="1" ht="24.9" customHeight="1" spans="1:10">
      <c r="A70" s="32" t="s">
        <v>88</v>
      </c>
      <c r="B70" s="33">
        <v>0.55</v>
      </c>
      <c r="C70" s="34">
        <v>240481</v>
      </c>
      <c r="D70" s="34">
        <f t="shared" ref="D68:D75" si="26">B70*C70*640</f>
        <v>84649312</v>
      </c>
      <c r="E70" s="47"/>
      <c r="F70" s="47"/>
      <c r="G70" s="47">
        <f t="shared" si="25"/>
        <v>88617248.5</v>
      </c>
      <c r="H70" s="30"/>
      <c r="I70" s="30"/>
      <c r="J70" s="30"/>
    </row>
    <row r="71" s="7" customFormat="1" ht="24.9" customHeight="1" spans="1:10">
      <c r="A71" s="32" t="s">
        <v>89</v>
      </c>
      <c r="B71" s="33">
        <v>0.55</v>
      </c>
      <c r="C71" s="34">
        <v>504981</v>
      </c>
      <c r="D71" s="34">
        <f t="shared" si="26"/>
        <v>177753312</v>
      </c>
      <c r="E71" s="47"/>
      <c r="F71" s="47"/>
      <c r="G71" s="47">
        <f t="shared" si="25"/>
        <v>186085498.5</v>
      </c>
      <c r="H71" s="30"/>
      <c r="I71" s="30"/>
      <c r="J71" s="30"/>
    </row>
    <row r="72" s="7" customFormat="1" ht="28.95" customHeight="1" spans="1:10">
      <c r="A72" s="32" t="s">
        <v>90</v>
      </c>
      <c r="B72" s="33">
        <v>0.7</v>
      </c>
      <c r="C72" s="34">
        <v>87330</v>
      </c>
      <c r="D72" s="34">
        <f t="shared" si="26"/>
        <v>39123840</v>
      </c>
      <c r="E72" s="47"/>
      <c r="F72" s="47"/>
      <c r="G72" s="47">
        <f t="shared" si="25"/>
        <v>40957770</v>
      </c>
      <c r="H72" s="30"/>
      <c r="I72" s="30"/>
      <c r="J72" s="30"/>
    </row>
    <row r="73" s="7" customFormat="1" ht="24.9" customHeight="1" spans="1:10">
      <c r="A73" s="32" t="s">
        <v>91</v>
      </c>
      <c r="B73" s="33">
        <v>0.7</v>
      </c>
      <c r="C73" s="34">
        <v>126528</v>
      </c>
      <c r="D73" s="34">
        <f t="shared" si="26"/>
        <v>56684544</v>
      </c>
      <c r="E73" s="47"/>
      <c r="F73" s="47"/>
      <c r="G73" s="47">
        <f t="shared" si="25"/>
        <v>59341632</v>
      </c>
      <c r="H73" s="30"/>
      <c r="I73" s="30"/>
      <c r="J73" s="30"/>
    </row>
    <row r="74" s="7" customFormat="1" ht="24.9" customHeight="1" spans="1:10">
      <c r="A74" s="32" t="s">
        <v>92</v>
      </c>
      <c r="B74" s="33">
        <v>0.55</v>
      </c>
      <c r="C74" s="34">
        <v>401708</v>
      </c>
      <c r="D74" s="34">
        <f t="shared" si="26"/>
        <v>141401216</v>
      </c>
      <c r="E74" s="47"/>
      <c r="F74" s="47"/>
      <c r="G74" s="47">
        <f t="shared" si="25"/>
        <v>148029398</v>
      </c>
      <c r="H74" s="30"/>
      <c r="I74" s="30"/>
      <c r="J74" s="30"/>
    </row>
    <row r="75" s="7" customFormat="1" ht="24.9" customHeight="1" spans="1:10">
      <c r="A75" s="32" t="s">
        <v>93</v>
      </c>
      <c r="B75" s="33">
        <v>0.55</v>
      </c>
      <c r="C75" s="34">
        <v>458569</v>
      </c>
      <c r="D75" s="34">
        <f t="shared" si="26"/>
        <v>161416288</v>
      </c>
      <c r="E75" s="47"/>
      <c r="F75" s="47"/>
      <c r="G75" s="47">
        <f t="shared" si="25"/>
        <v>168982676.5</v>
      </c>
      <c r="H75" s="30"/>
      <c r="I75" s="30"/>
      <c r="J75" s="30"/>
    </row>
    <row r="76" s="6" customFormat="1" ht="24.9" customHeight="1" spans="1:10">
      <c r="A76" s="31" t="s">
        <v>94</v>
      </c>
      <c r="B76" s="35" t="s">
        <v>26</v>
      </c>
      <c r="C76" s="36">
        <f t="shared" ref="C76:G76" si="27">SUM(C77:C80)</f>
        <v>2063306</v>
      </c>
      <c r="D76" s="36">
        <f t="shared" si="27"/>
        <v>801022592</v>
      </c>
      <c r="E76" s="49">
        <v>811308320</v>
      </c>
      <c r="F76" s="46">
        <f>D76-E76</f>
        <v>-10285728</v>
      </c>
      <c r="G76" s="49">
        <f>SUM(G77:G80)</f>
        <v>838570526</v>
      </c>
      <c r="H76" s="30">
        <v>771490000</v>
      </c>
      <c r="I76" s="30">
        <f>G76-H76</f>
        <v>67080526</v>
      </c>
      <c r="J76" s="30">
        <f>ROUND((F76+I76)/10000,0)*10000</f>
        <v>56790000</v>
      </c>
    </row>
    <row r="77" s="7" customFormat="1" ht="24.9" customHeight="1" spans="1:10">
      <c r="A77" s="32" t="s">
        <v>95</v>
      </c>
      <c r="B77" s="33">
        <v>0.7</v>
      </c>
      <c r="C77" s="34">
        <v>778530</v>
      </c>
      <c r="D77" s="34">
        <f>B77*C77*640</f>
        <v>348781440</v>
      </c>
      <c r="E77" s="47"/>
      <c r="F77" s="47"/>
      <c r="G77" s="47">
        <f t="shared" ref="G77:G82" si="28">B77*C77*670</f>
        <v>365130570</v>
      </c>
      <c r="H77" s="30"/>
      <c r="I77" s="30"/>
      <c r="J77" s="30"/>
    </row>
    <row r="78" s="7" customFormat="1" ht="24.9" customHeight="1" spans="1:10">
      <c r="A78" s="32" t="s">
        <v>96</v>
      </c>
      <c r="B78" s="33">
        <v>0.55</v>
      </c>
      <c r="C78" s="34">
        <v>858769</v>
      </c>
      <c r="D78" s="34">
        <f>B78*C78*640</f>
        <v>302286688</v>
      </c>
      <c r="E78" s="47"/>
      <c r="F78" s="47"/>
      <c r="G78" s="47">
        <f t="shared" si="28"/>
        <v>316456376.5</v>
      </c>
      <c r="H78" s="30"/>
      <c r="I78" s="30"/>
      <c r="J78" s="30"/>
    </row>
    <row r="79" s="7" customFormat="1" ht="24.9" customHeight="1" spans="1:10">
      <c r="A79" s="32" t="s">
        <v>97</v>
      </c>
      <c r="B79" s="33">
        <v>0.55</v>
      </c>
      <c r="C79" s="34">
        <v>342698</v>
      </c>
      <c r="D79" s="34">
        <f>B79*C79*640</f>
        <v>120629696</v>
      </c>
      <c r="E79" s="47"/>
      <c r="F79" s="47"/>
      <c r="G79" s="47">
        <f t="shared" si="28"/>
        <v>126284213</v>
      </c>
      <c r="H79" s="30"/>
      <c r="I79" s="30"/>
      <c r="J79" s="30"/>
    </row>
    <row r="80" s="7" customFormat="1" ht="24.9" customHeight="1" spans="1:10">
      <c r="A80" s="37" t="s">
        <v>98</v>
      </c>
      <c r="B80" s="33">
        <v>0.55</v>
      </c>
      <c r="C80" s="34">
        <v>83309</v>
      </c>
      <c r="D80" s="34">
        <f>B80*C80*640</f>
        <v>29324768</v>
      </c>
      <c r="E80" s="47"/>
      <c r="F80" s="47"/>
      <c r="G80" s="47">
        <f t="shared" si="28"/>
        <v>30699366.5</v>
      </c>
      <c r="H80" s="30"/>
      <c r="I80" s="30"/>
      <c r="J80" s="30"/>
    </row>
    <row r="81" s="6" customFormat="1" ht="24.9" customHeight="1" spans="1:10">
      <c r="A81" s="31" t="s">
        <v>99</v>
      </c>
      <c r="B81" s="35" t="s">
        <v>26</v>
      </c>
      <c r="C81" s="36">
        <f t="shared" ref="C81:G81" si="29">SUM(C82:C87)</f>
        <v>5072696</v>
      </c>
      <c r="D81" s="36">
        <f t="shared" si="29"/>
        <v>2114486912</v>
      </c>
      <c r="E81" s="49">
        <v>2149802016</v>
      </c>
      <c r="F81" s="46">
        <f>D81-E81</f>
        <v>-35315104</v>
      </c>
      <c r="G81" s="49">
        <f>SUM(G82:G87)</f>
        <v>2213603486</v>
      </c>
      <c r="H81" s="30">
        <v>2098740000</v>
      </c>
      <c r="I81" s="30">
        <f>G81-H81</f>
        <v>114863486</v>
      </c>
      <c r="J81" s="30">
        <f>ROUND((F81+I81)/10000,0)*10000</f>
        <v>79550000</v>
      </c>
    </row>
    <row r="82" s="7" customFormat="1" ht="24.9" customHeight="1" spans="1:10">
      <c r="A82" s="32" t="s">
        <v>100</v>
      </c>
      <c r="B82" s="33">
        <v>0.7</v>
      </c>
      <c r="C82" s="34">
        <v>1791858</v>
      </c>
      <c r="D82" s="34">
        <f t="shared" ref="D82:D88" si="30">B82*C82*640</f>
        <v>802752384</v>
      </c>
      <c r="E82" s="47"/>
      <c r="F82" s="47"/>
      <c r="G82" s="47">
        <f t="shared" si="28"/>
        <v>840381402</v>
      </c>
      <c r="H82" s="30"/>
      <c r="I82" s="30"/>
      <c r="J82" s="30"/>
    </row>
    <row r="83" s="7" customFormat="1" ht="24.9" customHeight="1" spans="1:10">
      <c r="A83" s="32" t="s">
        <v>101</v>
      </c>
      <c r="B83" s="33">
        <v>0.55</v>
      </c>
      <c r="C83" s="34">
        <v>840843</v>
      </c>
      <c r="D83" s="34">
        <f t="shared" si="30"/>
        <v>295976736</v>
      </c>
      <c r="E83" s="47"/>
      <c r="F83" s="47"/>
      <c r="G83" s="47">
        <f t="shared" ref="G83:G88" si="31">B83*C83*670</f>
        <v>309850645.5</v>
      </c>
      <c r="H83" s="30"/>
      <c r="I83" s="30"/>
      <c r="J83" s="30"/>
    </row>
    <row r="84" s="7" customFormat="1" ht="24.9" customHeight="1" spans="1:10">
      <c r="A84" s="32" t="s">
        <v>102</v>
      </c>
      <c r="B84" s="33">
        <v>0.7</v>
      </c>
      <c r="C84" s="34">
        <v>680534</v>
      </c>
      <c r="D84" s="34">
        <f t="shared" si="30"/>
        <v>304879232</v>
      </c>
      <c r="E84" s="47"/>
      <c r="F84" s="47"/>
      <c r="G84" s="47">
        <f t="shared" si="31"/>
        <v>319170446</v>
      </c>
      <c r="H84" s="30"/>
      <c r="I84" s="30"/>
      <c r="J84" s="30"/>
    </row>
    <row r="85" s="7" customFormat="1" ht="24.9" customHeight="1" spans="1:10">
      <c r="A85" s="32" t="s">
        <v>103</v>
      </c>
      <c r="B85" s="33">
        <v>0.7</v>
      </c>
      <c r="C85" s="34">
        <v>953628</v>
      </c>
      <c r="D85" s="34">
        <f t="shared" si="30"/>
        <v>427225344</v>
      </c>
      <c r="E85" s="47"/>
      <c r="F85" s="47"/>
      <c r="G85" s="47">
        <f t="shared" si="31"/>
        <v>447251532</v>
      </c>
      <c r="H85" s="30"/>
      <c r="I85" s="30"/>
      <c r="J85" s="30"/>
    </row>
    <row r="86" s="7" customFormat="1" ht="24.9" customHeight="1" spans="1:10">
      <c r="A86" s="32" t="s">
        <v>104</v>
      </c>
      <c r="B86" s="33">
        <v>0.55</v>
      </c>
      <c r="C86" s="34">
        <v>454274</v>
      </c>
      <c r="D86" s="34">
        <f t="shared" si="30"/>
        <v>159904448</v>
      </c>
      <c r="E86" s="47"/>
      <c r="F86" s="47"/>
      <c r="G86" s="47">
        <f t="shared" si="31"/>
        <v>167399969</v>
      </c>
      <c r="H86" s="30"/>
      <c r="I86" s="30"/>
      <c r="J86" s="30"/>
    </row>
    <row r="87" s="7" customFormat="1" ht="24.9" customHeight="1" spans="1:10">
      <c r="A87" s="37" t="s">
        <v>105</v>
      </c>
      <c r="B87" s="33">
        <v>0.55</v>
      </c>
      <c r="C87" s="34">
        <v>351559</v>
      </c>
      <c r="D87" s="34">
        <f t="shared" si="30"/>
        <v>123748768</v>
      </c>
      <c r="E87" s="47"/>
      <c r="F87" s="47"/>
      <c r="G87" s="47">
        <f t="shared" si="31"/>
        <v>129549491.5</v>
      </c>
      <c r="H87" s="30"/>
      <c r="I87" s="30"/>
      <c r="J87" s="30"/>
    </row>
    <row r="88" s="8" customFormat="1" ht="24.9" customHeight="1" spans="1:10">
      <c r="A88" s="31" t="s">
        <v>106</v>
      </c>
      <c r="B88" s="33">
        <v>0.55</v>
      </c>
      <c r="C88" s="36">
        <v>2107793</v>
      </c>
      <c r="D88" s="34">
        <f t="shared" si="30"/>
        <v>741943136</v>
      </c>
      <c r="E88" s="49">
        <v>759361152</v>
      </c>
      <c r="F88" s="46">
        <f>D88-E88</f>
        <v>-17418015.9999999</v>
      </c>
      <c r="G88" s="47">
        <f t="shared" si="31"/>
        <v>776721720.5</v>
      </c>
      <c r="H88" s="30">
        <v>747260000</v>
      </c>
      <c r="I88" s="30">
        <f>G88-H88</f>
        <v>29461720.5000001</v>
      </c>
      <c r="J88" s="30">
        <f>ROUND((F88+I88)/10000,0)*10000</f>
        <v>12040000</v>
      </c>
    </row>
    <row r="89" s="9" customFormat="1" ht="18.75" customHeight="1" spans="1:10">
      <c r="A89" s="53"/>
      <c r="B89" s="54"/>
      <c r="D89" s="55"/>
      <c r="E89" s="56"/>
      <c r="F89" s="56"/>
      <c r="G89" s="56"/>
      <c r="H89" s="55"/>
      <c r="I89" s="55"/>
      <c r="J89" s="55"/>
    </row>
  </sheetData>
  <autoFilter ref="A8:IG88">
    <extLst/>
  </autoFilter>
  <mergeCells count="13">
    <mergeCell ref="A2:J2"/>
    <mergeCell ref="D4:F4"/>
    <mergeCell ref="G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夏铮</dc:creator>
  <cp:lastModifiedBy>ht706</cp:lastModifiedBy>
  <dcterms:created xsi:type="dcterms:W3CDTF">2023-12-02T01:34:00Z</dcterms:created>
  <dcterms:modified xsi:type="dcterms:W3CDTF">2024-09-23T18:19:12Z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FAAD1291381041EEB8059B234541934C</vt:lpwstr>
  </property>
  <property fmtid="{D5CDD505-2E9C-101B-9397-08002B2CF9AE}" pid="3" name="KSOProductBuildVer">
    <vt:lpwstr>2052-11.8.2.12125</vt:lpwstr>
  </property>
</Properties>
</file>