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372"/>
  </bookViews>
  <sheets>
    <sheet name="油茶产业发展示范奖补项目 和油茶重点县补助" sheetId="3" r:id="rId1"/>
    <sheet name="林业有害生物防治补助-松材线虫、薇甘菊" sheetId="4" r:id="rId2"/>
    <sheet name="林业有害生物防治补助—-互花米草" sheetId="6" r:id="rId3"/>
    <sheet name="森林防火补助" sheetId="7" state="hidden" r:id="rId4"/>
    <sheet name="林业科技推广示范补助" sheetId="10" state="hidden" r:id="rId5"/>
    <sheet name="林木良种培育补助" sheetId="13" r:id="rId6"/>
  </sheets>
  <definedNames>
    <definedName name="_xlnm.Print_Area" localSheetId="0">'油茶产业发展示范奖补项目 和油茶重点县补助'!$A$1:$H$11</definedName>
    <definedName name="_xlnm.Print_Area" localSheetId="1">'林业有害生物防治补助-松材线虫、薇甘菊'!$A$1:$G$96</definedName>
    <definedName name="_xlnm.Print_Titles" localSheetId="1">'林业有害生物防治补助-松材线虫、薇甘菊'!#REF!</definedName>
    <definedName name="_xlnm._FilterDatabase" localSheetId="1" hidden="1">'林业有害生物防治补助-松材线虫、薇甘菊'!$A$6:$Q$96</definedName>
    <definedName name="_xlnm.Print_Titles" localSheetId="3">森林防火补助!$4:$4</definedName>
    <definedName name="_xlnm.Print_Titles" localSheetId="4">林业科技推广示范补助!$4:$4</definedName>
  </definedNames>
  <calcPr calcId="144525"/>
</workbook>
</file>

<file path=xl/sharedStrings.xml><?xml version="1.0" encoding="utf-8"?>
<sst xmlns="http://schemas.openxmlformats.org/spreadsheetml/2006/main" count="351" uniqueCount="239">
  <si>
    <t>附件3</t>
  </si>
  <si>
    <t>资金及任务分配方案（油茶产业发展示范奖补项目
和油茶重点县补助）</t>
  </si>
  <si>
    <t>单位：万亩、万元</t>
  </si>
  <si>
    <t>序号</t>
  </si>
  <si>
    <t>单位</t>
  </si>
  <si>
    <t>重点县油茶新造面积</t>
  </si>
  <si>
    <t>低改</t>
  </si>
  <si>
    <t>项目名称</t>
  </si>
  <si>
    <t>建设任务</t>
  </si>
  <si>
    <t>金额（万元）</t>
  </si>
  <si>
    <t>备注</t>
  </si>
  <si>
    <t xml:space="preserve">  合计</t>
  </si>
  <si>
    <t>一</t>
  </si>
  <si>
    <t>河源市</t>
  </si>
  <si>
    <t>市本级</t>
  </si>
  <si>
    <t>油茶发展补助</t>
  </si>
  <si>
    <t>油茶产业发展示范奖补项目根据实施方案以及财政部下达的目标任务；重点县任务为新造（龙川、和平、东源）新造7.4万亩</t>
  </si>
  <si>
    <t>河源油茶产业发展示范项目奖补资金为12000万元，重点县奖补为2900.8万元（按照392元/亩补助新造任务7.4万亩）。补助资金全部下达到市本级，由河源市根据实际情况进一步统筹。</t>
  </si>
  <si>
    <t>二</t>
  </si>
  <si>
    <t>梅州市</t>
  </si>
  <si>
    <t>兴宁市</t>
  </si>
  <si>
    <t>油茶重点县油茶新造任务0.5万亩</t>
  </si>
  <si>
    <t>按照392元/亩补助</t>
  </si>
  <si>
    <t>三</t>
  </si>
  <si>
    <t>茂名市</t>
  </si>
  <si>
    <t>高州市</t>
  </si>
  <si>
    <t>油茶重点县油茶新造任务0.33万亩</t>
  </si>
  <si>
    <t>资金及任务分配方案（林业有害生物防治补助-松材线虫、薇甘菊）</t>
  </si>
  <si>
    <r>
      <rPr>
        <b/>
        <sz val="12"/>
        <color rgb="FF000000"/>
        <rFont val="宋体"/>
        <charset val="134"/>
      </rPr>
      <t>序号</t>
    </r>
  </si>
  <si>
    <r>
      <rPr>
        <b/>
        <sz val="12"/>
        <color rgb="FF000000"/>
        <rFont val="宋体"/>
        <charset val="134"/>
      </rPr>
      <t>单位</t>
    </r>
  </si>
  <si>
    <t>补助金额</t>
  </si>
  <si>
    <t>持松材线虫病防治及预防面积</t>
  </si>
  <si>
    <t>薇甘菊等林业有害生物防控</t>
  </si>
  <si>
    <t>示范带动全省林业有害生物绩效防治面积</t>
  </si>
  <si>
    <r>
      <rPr>
        <b/>
        <sz val="12"/>
        <color rgb="FF000000"/>
        <rFont val="宋体"/>
        <charset val="134"/>
      </rPr>
      <t>总计</t>
    </r>
  </si>
  <si>
    <t>红：</t>
  </si>
  <si>
    <t>拔除镇</t>
  </si>
  <si>
    <t>线虫防治</t>
  </si>
  <si>
    <t>线虫预防</t>
  </si>
  <si>
    <t>拔除区</t>
  </si>
  <si>
    <r>
      <rPr>
        <b/>
        <sz val="12"/>
        <color rgb="FF000000"/>
        <rFont val="宋体"/>
        <charset val="134"/>
      </rPr>
      <t>一</t>
    </r>
  </si>
  <si>
    <r>
      <rPr>
        <b/>
        <sz val="12"/>
        <color rgb="FF000000"/>
        <rFont val="宋体"/>
        <charset val="134"/>
      </rPr>
      <t>市县小计</t>
    </r>
  </si>
  <si>
    <t>（一）</t>
  </si>
  <si>
    <t>汕头市</t>
  </si>
  <si>
    <t>林业有害生物应急药剂采购</t>
  </si>
  <si>
    <t>澄海区</t>
  </si>
  <si>
    <t>松材线虫病镇级疫点拔除成效巩固</t>
  </si>
  <si>
    <t>濠江区</t>
  </si>
  <si>
    <t>松材线虫病镇级疫点拔除补助</t>
  </si>
  <si>
    <t>潮南区</t>
  </si>
  <si>
    <t>南澳县</t>
  </si>
  <si>
    <t>（二）</t>
  </si>
  <si>
    <t>韶关市</t>
  </si>
  <si>
    <t>曲江区</t>
  </si>
  <si>
    <t>乐昌市</t>
  </si>
  <si>
    <t>南雄市</t>
  </si>
  <si>
    <t>始兴县</t>
  </si>
  <si>
    <t>仁化县</t>
  </si>
  <si>
    <t>翁源县</t>
  </si>
  <si>
    <t>乳源县</t>
  </si>
  <si>
    <t>（三）</t>
  </si>
  <si>
    <t>源城区</t>
  </si>
  <si>
    <t>东源县</t>
  </si>
  <si>
    <t>和平县</t>
  </si>
  <si>
    <t>紫金县</t>
  </si>
  <si>
    <t>（四）</t>
  </si>
  <si>
    <t>梅江区</t>
  </si>
  <si>
    <t>松材线虫病防治补助</t>
  </si>
  <si>
    <t>梅县区</t>
  </si>
  <si>
    <t>大埔县</t>
  </si>
  <si>
    <t>丰顺县</t>
  </si>
  <si>
    <t>五华县</t>
  </si>
  <si>
    <t>平远县</t>
  </si>
  <si>
    <t>蕉岭县</t>
  </si>
  <si>
    <t>（五）</t>
  </si>
  <si>
    <t>惠州市</t>
  </si>
  <si>
    <t>惠城区</t>
  </si>
  <si>
    <t>惠阳区</t>
  </si>
  <si>
    <t>惠东县</t>
  </si>
  <si>
    <t>博罗县</t>
  </si>
  <si>
    <t>龙门县</t>
  </si>
  <si>
    <t>（六）</t>
  </si>
  <si>
    <r>
      <rPr>
        <b/>
        <sz val="12"/>
        <color rgb="FF000000"/>
        <rFont val="宋体"/>
        <charset val="134"/>
      </rPr>
      <t>汕尾市</t>
    </r>
  </si>
  <si>
    <r>
      <rPr>
        <sz val="12"/>
        <color rgb="FF000000"/>
        <rFont val="宋体"/>
        <charset val="134"/>
      </rPr>
      <t>海丰县</t>
    </r>
  </si>
  <si>
    <t>（七）</t>
  </si>
  <si>
    <t>江门市</t>
  </si>
  <si>
    <t>蓬江区</t>
  </si>
  <si>
    <t>新会区</t>
  </si>
  <si>
    <t>鹤山市</t>
  </si>
  <si>
    <t>（八）</t>
  </si>
  <si>
    <r>
      <rPr>
        <b/>
        <sz val="12"/>
        <color rgb="FF000000"/>
        <rFont val="宋体"/>
        <charset val="134"/>
      </rPr>
      <t>阳江市</t>
    </r>
  </si>
  <si>
    <t>江城区</t>
  </si>
  <si>
    <t>松材线虫病县级疫区拔除成效巩固和薇甘菊等防治</t>
  </si>
  <si>
    <t>阳东区</t>
  </si>
  <si>
    <t>薇甘菊防治补助</t>
  </si>
  <si>
    <r>
      <rPr>
        <sz val="12"/>
        <color rgb="FF000000"/>
        <rFont val="宋体"/>
        <charset val="134"/>
      </rPr>
      <t>阳春市</t>
    </r>
  </si>
  <si>
    <t>（九）</t>
  </si>
  <si>
    <t>湛江市</t>
  </si>
  <si>
    <t>雷州市</t>
  </si>
  <si>
    <t>（十）</t>
  </si>
  <si>
    <r>
      <rPr>
        <b/>
        <sz val="12"/>
        <color rgb="FF000000"/>
        <rFont val="宋体"/>
        <charset val="134"/>
      </rPr>
      <t>茂名市</t>
    </r>
  </si>
  <si>
    <r>
      <rPr>
        <sz val="12"/>
        <color rgb="FF000000"/>
        <rFont val="宋体"/>
        <charset val="134"/>
      </rPr>
      <t>高州市</t>
    </r>
  </si>
  <si>
    <t>松材线虫病县级疫区拔除成效巩固、薇甘菊防治</t>
  </si>
  <si>
    <t>信宜市</t>
  </si>
  <si>
    <t>重点预防区松材线虫病预防</t>
  </si>
  <si>
    <t>（十一）</t>
  </si>
  <si>
    <t>肇庆市</t>
  </si>
  <si>
    <t>鼎湖区</t>
  </si>
  <si>
    <t>四会市</t>
  </si>
  <si>
    <t>松材线虫病县级疫区拔除成效巩固</t>
  </si>
  <si>
    <t>广宁县</t>
  </si>
  <si>
    <t>德庆县</t>
  </si>
  <si>
    <t>封开县</t>
  </si>
  <si>
    <t>怀集县</t>
  </si>
  <si>
    <t>（十二）</t>
  </si>
  <si>
    <t>清远市</t>
  </si>
  <si>
    <t>清城区</t>
  </si>
  <si>
    <t>英德市</t>
  </si>
  <si>
    <t>连州市</t>
  </si>
  <si>
    <t>阳山县</t>
  </si>
  <si>
    <t>连南县</t>
  </si>
  <si>
    <t>连山县</t>
  </si>
  <si>
    <t>佛冈县</t>
  </si>
  <si>
    <t>（十三）</t>
  </si>
  <si>
    <r>
      <rPr>
        <b/>
        <sz val="12"/>
        <color rgb="FF000000"/>
        <rFont val="宋体"/>
        <charset val="134"/>
      </rPr>
      <t>潮州市</t>
    </r>
  </si>
  <si>
    <t>潮安区</t>
  </si>
  <si>
    <t>饶平县</t>
  </si>
  <si>
    <t>（十四）</t>
  </si>
  <si>
    <t>揭阳市</t>
  </si>
  <si>
    <t>榕城区</t>
  </si>
  <si>
    <t>揭东区</t>
  </si>
  <si>
    <t>普宁市</t>
  </si>
  <si>
    <t>揭西县</t>
  </si>
  <si>
    <t>松材线虫防治补助</t>
  </si>
  <si>
    <t>惠来县</t>
  </si>
  <si>
    <t>（十五）</t>
  </si>
  <si>
    <t>云浮市</t>
  </si>
  <si>
    <t>罗定市</t>
  </si>
  <si>
    <t>郁南县</t>
  </si>
  <si>
    <t>资金及任务分配方案（林业有害生物防治补助—-互花米草）</t>
  </si>
  <si>
    <t>单位：亩，万元</t>
  </si>
  <si>
    <t>行政区划</t>
  </si>
  <si>
    <t>除治面积（亩）</t>
  </si>
  <si>
    <t>拟安排金额</t>
  </si>
  <si>
    <t>阳江市合计</t>
  </si>
  <si>
    <t>2024年中央财政林业草原改革发展资金&lt;森林防火补助&gt;分配方案</t>
  </si>
  <si>
    <t>单位：万元</t>
  </si>
  <si>
    <t>建设内容</t>
  </si>
  <si>
    <t>全省  合计</t>
  </si>
  <si>
    <t>阳江市林业局</t>
  </si>
  <si>
    <t>阳江市林业局2024年市本级森林火情早期处理能力提升项目</t>
  </si>
  <si>
    <t>进行森林防火装备设备配置和森林防火宣传项目建设，不断提升我市各县（市区）森林防火基础和森林火灾早期处置能力。购置风机、扑火工具、森林灭火水枪、扑火装备、训练装备、无人机等。</t>
  </si>
  <si>
    <t>清远市林业局</t>
  </si>
  <si>
    <t>清远市森林防火补助建设项目</t>
  </si>
  <si>
    <t>进一步加强清远市国有林场的森林防灭火基础，全面提升早期火情处置综合防控能力，项目建设主要内容包括购置阻燃服270套、对讲机40台、以水灭火装备9套、永久性森林防火宣传牌50块。</t>
  </si>
  <si>
    <t>肇庆市林业局</t>
  </si>
  <si>
    <t>肇庆市属国有林场2024年森林火情早期处理能力提升项目</t>
  </si>
  <si>
    <t>1.市属林场半专业打火队、护林队伍购置一批个人防护装备。2.购置森林防火移动宣传岗。</t>
  </si>
  <si>
    <t>资金及任务分配方案（林业科技推广示范补助）</t>
  </si>
  <si>
    <t>中央驻穗及省级其他单位项目  小计</t>
  </si>
  <si>
    <t>中国林业科学研究院热带林业研究所</t>
  </si>
  <si>
    <t>“短杂34号”等木麻黄抗青枯病新品种的示范与推广</t>
  </si>
  <si>
    <t>仲恺农业工程学院</t>
  </si>
  <si>
    <t>油茶智慧化高产稳产技术集成与示范推广</t>
  </si>
  <si>
    <t>广东生态工程职业学院</t>
  </si>
  <si>
    <t>澳洲坚果丰产栽培及立体种植示范推广</t>
  </si>
  <si>
    <t>局属单位项目  小计</t>
  </si>
  <si>
    <t>广东省林业科学研究院</t>
  </si>
  <si>
    <t>油茶高效栽培技术集成示范推广</t>
  </si>
  <si>
    <t>竹重组材在装配式结构及家具中应用示范推广</t>
  </si>
  <si>
    <t>基于森林提质增效的木荷等阔叶树种壮苗培育技术推广</t>
  </si>
  <si>
    <t>广东省西江林场</t>
  </si>
  <si>
    <t>牛大力等灌木药食植物林下种植示范</t>
  </si>
  <si>
    <t>广东省乐昌林场</t>
  </si>
  <si>
    <t>楠木等阔叶树大径材培育技术推广</t>
  </si>
  <si>
    <t>市县项目  小计</t>
  </si>
  <si>
    <t>肇庆市国有北岭山林场</t>
  </si>
  <si>
    <t>以景观林培育为目标的森林质量提升技术推广</t>
  </si>
  <si>
    <t>肇庆市国有林场管理中心</t>
  </si>
  <si>
    <t>火力楠、木荷等储备林树种大径材培育技术推广</t>
  </si>
  <si>
    <t>梅州市农林科学院微生物研究所</t>
  </si>
  <si>
    <t>林下林菌立体栽培科技示范推广</t>
  </si>
  <si>
    <t>丰顺县林业科学研究所</t>
  </si>
  <si>
    <t>梅片树高效繁育及栽培技术推广</t>
  </si>
  <si>
    <t>河源市国有桂山林场</t>
  </si>
  <si>
    <t>重要乡土阔叶树改造提升水源林质量技术推广项目</t>
  </si>
  <si>
    <t>佛山市林业科学研究所（佛山植物园）</t>
  </si>
  <si>
    <t>降香黄檀、闽南等珍贵树种高效培育技术推广示范</t>
  </si>
  <si>
    <t>茂名市林业科学研究所</t>
  </si>
  <si>
    <t>茂名市岑软油茶良种系列示范推广</t>
  </si>
  <si>
    <t>资金及任务分配方案（林木良种培育补助）</t>
  </si>
  <si>
    <r>
      <rPr>
        <b/>
        <sz val="12"/>
        <color rgb="FF000000"/>
        <rFont val="宋体"/>
        <charset val="134"/>
      </rPr>
      <t>小计</t>
    </r>
    <r>
      <rPr>
        <b/>
        <sz val="12"/>
        <color rgb="FF000000"/>
        <rFont val="Times New Roman"/>
        <charset val="134"/>
      </rPr>
      <t xml:space="preserve">
</t>
    </r>
    <r>
      <rPr>
        <b/>
        <sz val="12"/>
        <color rgb="FF000000"/>
        <rFont val="宋体"/>
        <charset val="134"/>
      </rPr>
      <t>（万元）</t>
    </r>
  </si>
  <si>
    <r>
      <rPr>
        <b/>
        <sz val="12"/>
        <color rgb="FF000000"/>
        <rFont val="宋体"/>
        <charset val="134"/>
      </rPr>
      <t>良种繁育补助</t>
    </r>
  </si>
  <si>
    <r>
      <rPr>
        <b/>
        <sz val="12"/>
        <color rgb="FF000000"/>
        <rFont val="宋体"/>
        <charset val="134"/>
      </rPr>
      <t>良种苗木培育补助</t>
    </r>
  </si>
  <si>
    <r>
      <rPr>
        <b/>
        <sz val="12"/>
        <color rgb="FF000000"/>
        <rFont val="宋体"/>
        <charset val="134"/>
      </rPr>
      <t>金额</t>
    </r>
    <r>
      <rPr>
        <b/>
        <sz val="12"/>
        <color rgb="FF000000"/>
        <rFont val="Times New Roman"/>
        <charset val="134"/>
      </rPr>
      <t xml:space="preserve">
</t>
    </r>
    <r>
      <rPr>
        <b/>
        <sz val="12"/>
        <color rgb="FF000000"/>
        <rFont val="宋体"/>
        <charset val="134"/>
      </rPr>
      <t>（万元）</t>
    </r>
  </si>
  <si>
    <r>
      <rPr>
        <b/>
        <sz val="12"/>
        <color rgb="FF000000"/>
        <rFont val="宋体"/>
        <charset val="134"/>
      </rPr>
      <t>面积</t>
    </r>
    <r>
      <rPr>
        <b/>
        <sz val="12"/>
        <color rgb="FF000000"/>
        <rFont val="Times New Roman"/>
        <charset val="134"/>
      </rPr>
      <t xml:space="preserve">
</t>
    </r>
    <r>
      <rPr>
        <b/>
        <sz val="12"/>
        <color rgb="FF000000"/>
        <rFont val="宋体"/>
        <charset val="134"/>
      </rPr>
      <t>（万亩）</t>
    </r>
  </si>
  <si>
    <r>
      <rPr>
        <b/>
        <sz val="12"/>
        <color rgb="FF000000"/>
        <rFont val="宋体"/>
        <charset val="134"/>
      </rPr>
      <t>培育数量</t>
    </r>
    <r>
      <rPr>
        <b/>
        <sz val="12"/>
        <color rgb="FF000000"/>
        <rFont val="Times New Roman"/>
        <charset val="134"/>
      </rPr>
      <t xml:space="preserve">
</t>
    </r>
    <r>
      <rPr>
        <b/>
        <sz val="12"/>
        <color rgb="FF000000"/>
        <rFont val="宋体"/>
        <charset val="134"/>
      </rPr>
      <t>（万株）</t>
    </r>
  </si>
  <si>
    <r>
      <rPr>
        <b/>
        <sz val="12"/>
        <color rgb="FF000000"/>
        <rFont val="宋体"/>
        <charset val="134"/>
      </rPr>
      <t>全省</t>
    </r>
    <r>
      <rPr>
        <b/>
        <sz val="12"/>
        <color rgb="FF000000"/>
        <rFont val="Times New Roman"/>
        <charset val="134"/>
      </rPr>
      <t xml:space="preserve">  </t>
    </r>
    <r>
      <rPr>
        <b/>
        <sz val="12"/>
        <color rgb="FF000000"/>
        <rFont val="宋体"/>
        <charset val="134"/>
      </rPr>
      <t>合计</t>
    </r>
  </si>
  <si>
    <r>
      <rPr>
        <b/>
        <sz val="12"/>
        <color rgb="FF000000"/>
        <rFont val="宋体"/>
        <charset val="134"/>
      </rPr>
      <t>市县</t>
    </r>
    <r>
      <rPr>
        <b/>
        <sz val="12"/>
        <color rgb="FF000000"/>
        <rFont val="Times New Roman"/>
        <charset val="134"/>
      </rPr>
      <t xml:space="preserve">  </t>
    </r>
    <r>
      <rPr>
        <b/>
        <sz val="12"/>
        <color rgb="FF000000"/>
        <rFont val="宋体"/>
        <charset val="134"/>
      </rPr>
      <t>小计</t>
    </r>
  </si>
  <si>
    <r>
      <rPr>
        <b/>
        <sz val="12"/>
        <color rgb="FF000000"/>
        <rFont val="宋体"/>
        <charset val="134"/>
      </rPr>
      <t>（一）</t>
    </r>
  </si>
  <si>
    <r>
      <rPr>
        <b/>
        <sz val="12"/>
        <color rgb="FF000000"/>
        <rFont val="宋体"/>
        <charset val="134"/>
      </rPr>
      <t>广州市</t>
    </r>
  </si>
  <si>
    <r>
      <rPr>
        <sz val="12"/>
        <color rgb="FF000000"/>
        <rFont val="宋体"/>
        <charset val="134"/>
      </rPr>
      <t>广州市林业和园林科学研究院</t>
    </r>
  </si>
  <si>
    <r>
      <rPr>
        <b/>
        <sz val="12"/>
        <color rgb="FF000000"/>
        <rFont val="宋体"/>
        <charset val="134"/>
      </rPr>
      <t>（二）</t>
    </r>
  </si>
  <si>
    <r>
      <rPr>
        <b/>
        <sz val="12"/>
        <color rgb="FF000000"/>
        <rFont val="宋体"/>
        <charset val="134"/>
      </rPr>
      <t>佛山市</t>
    </r>
  </si>
  <si>
    <r>
      <rPr>
        <sz val="12"/>
        <color rgb="FF000000"/>
        <rFont val="宋体"/>
        <charset val="134"/>
      </rPr>
      <t>佛山市林业科学研究所（佛山植物园）</t>
    </r>
  </si>
  <si>
    <r>
      <rPr>
        <b/>
        <sz val="12"/>
        <color rgb="FF000000"/>
        <rFont val="宋体"/>
        <charset val="134"/>
      </rPr>
      <t>（三）</t>
    </r>
  </si>
  <si>
    <r>
      <rPr>
        <b/>
        <sz val="12"/>
        <color rgb="FF000000"/>
        <rFont val="宋体"/>
        <charset val="134"/>
      </rPr>
      <t>韶关市</t>
    </r>
  </si>
  <si>
    <r>
      <rPr>
        <sz val="12"/>
        <color rgb="FF000000"/>
        <rFont val="宋体"/>
        <charset val="134"/>
      </rPr>
      <t>韶关市曲江区国有小坑林场</t>
    </r>
  </si>
  <si>
    <r>
      <rPr>
        <sz val="12"/>
        <color rgb="FF000000"/>
        <rFont val="宋体"/>
        <charset val="134"/>
      </rPr>
      <t>乐昌市龙山林场</t>
    </r>
  </si>
  <si>
    <r>
      <rPr>
        <b/>
        <sz val="12"/>
        <color rgb="FF000000"/>
        <rFont val="宋体"/>
        <charset val="134"/>
      </rPr>
      <t>（四）</t>
    </r>
  </si>
  <si>
    <r>
      <rPr>
        <b/>
        <sz val="12"/>
        <color rgb="FF000000"/>
        <rFont val="宋体"/>
        <charset val="134"/>
      </rPr>
      <t>梅州市</t>
    </r>
  </si>
  <si>
    <r>
      <rPr>
        <sz val="12"/>
        <color rgb="FF000000"/>
        <rFont val="宋体"/>
        <charset val="134"/>
      </rPr>
      <t>梅州市农林科学院林业研究所</t>
    </r>
  </si>
  <si>
    <r>
      <rPr>
        <b/>
        <sz val="12"/>
        <color rgb="FF000000"/>
        <rFont val="宋体"/>
        <charset val="134"/>
      </rPr>
      <t>（五）</t>
    </r>
  </si>
  <si>
    <r>
      <rPr>
        <b/>
        <sz val="12"/>
        <color rgb="FF000000"/>
        <rFont val="宋体"/>
        <charset val="134"/>
      </rPr>
      <t>江门市</t>
    </r>
  </si>
  <si>
    <r>
      <rPr>
        <sz val="12"/>
        <color rgb="FF000000"/>
        <rFont val="宋体"/>
        <charset val="134"/>
      </rPr>
      <t>江门市大沙林场</t>
    </r>
  </si>
  <si>
    <r>
      <rPr>
        <sz val="12"/>
        <color rgb="FF000000"/>
        <rFont val="宋体"/>
        <charset val="134"/>
      </rPr>
      <t>江门市新会区林业科学研究所</t>
    </r>
  </si>
  <si>
    <r>
      <rPr>
        <sz val="12"/>
        <color rgb="FF000000"/>
        <rFont val="宋体"/>
        <charset val="134"/>
      </rPr>
      <t>台山市红岭种子园</t>
    </r>
  </si>
  <si>
    <r>
      <rPr>
        <b/>
        <sz val="12"/>
        <color rgb="FF000000"/>
        <rFont val="宋体"/>
        <charset val="134"/>
      </rPr>
      <t>（六）</t>
    </r>
  </si>
  <si>
    <r>
      <rPr>
        <b/>
        <sz val="12"/>
        <color rgb="FF000000"/>
        <rFont val="宋体"/>
        <charset val="134"/>
      </rPr>
      <t>湛江市</t>
    </r>
  </si>
  <si>
    <r>
      <rPr>
        <sz val="12"/>
        <color rgb="FF000000"/>
        <rFont val="宋体"/>
        <charset val="134"/>
      </rPr>
      <t>湛江市林业良种繁育场</t>
    </r>
  </si>
  <si>
    <r>
      <rPr>
        <b/>
        <sz val="12"/>
        <color rgb="FF000000"/>
        <rFont val="宋体"/>
        <charset val="134"/>
      </rPr>
      <t>（七）</t>
    </r>
  </si>
  <si>
    <r>
      <rPr>
        <sz val="12"/>
        <color rgb="FF000000"/>
        <rFont val="宋体"/>
        <charset val="134"/>
      </rPr>
      <t>信宜市林业科学研究所</t>
    </r>
  </si>
  <si>
    <r>
      <rPr>
        <b/>
        <sz val="12"/>
        <color rgb="FF000000"/>
        <rFont val="宋体"/>
        <charset val="134"/>
      </rPr>
      <t>（八）</t>
    </r>
  </si>
  <si>
    <r>
      <rPr>
        <b/>
        <sz val="12"/>
        <color rgb="FF000000"/>
        <rFont val="宋体"/>
        <charset val="134"/>
      </rPr>
      <t>肇庆市</t>
    </r>
  </si>
  <si>
    <r>
      <rPr>
        <sz val="12"/>
        <color rgb="FF000000"/>
        <rFont val="宋体"/>
        <charset val="134"/>
      </rPr>
      <t>肇庆市国有大南山林场</t>
    </r>
  </si>
  <si>
    <r>
      <rPr>
        <b/>
        <sz val="12"/>
        <color rgb="FF000000"/>
        <rFont val="宋体"/>
        <charset val="134"/>
      </rPr>
      <t>（九）</t>
    </r>
  </si>
  <si>
    <r>
      <rPr>
        <b/>
        <sz val="12"/>
        <color rgb="FF000000"/>
        <rFont val="宋体"/>
        <charset val="134"/>
      </rPr>
      <t>省直管县</t>
    </r>
    <r>
      <rPr>
        <b/>
        <sz val="12"/>
        <color rgb="FF000000"/>
        <rFont val="Times New Roman"/>
        <charset val="134"/>
      </rPr>
      <t xml:space="preserve">  </t>
    </r>
    <r>
      <rPr>
        <b/>
        <sz val="12"/>
        <color rgb="FF000000"/>
        <rFont val="宋体"/>
        <charset val="134"/>
      </rPr>
      <t>小计</t>
    </r>
  </si>
  <si>
    <r>
      <rPr>
        <sz val="12"/>
        <color rgb="FF000000"/>
        <rFont val="宋体"/>
        <charset val="134"/>
      </rPr>
      <t>龙川县林业科学研究所</t>
    </r>
  </si>
  <si>
    <r>
      <rPr>
        <sz val="12"/>
        <color rgb="FF000000"/>
        <rFont val="宋体"/>
        <charset val="134"/>
      </rPr>
      <t>紫金县林业技术推广站</t>
    </r>
  </si>
  <si>
    <r>
      <rPr>
        <sz val="12"/>
        <color rgb="FF000000"/>
        <rFont val="宋体"/>
        <charset val="134"/>
      </rPr>
      <t>丰顺县林业科学研究所</t>
    </r>
  </si>
  <si>
    <r>
      <rPr>
        <sz val="12"/>
        <color rgb="FF000000"/>
        <rFont val="宋体"/>
        <charset val="134"/>
      </rPr>
      <t>梅州市瑞丰源现代农业发展有限公司（兴宁市）</t>
    </r>
  </si>
  <si>
    <r>
      <rPr>
        <sz val="12"/>
        <color rgb="FF000000"/>
        <rFont val="宋体"/>
        <charset val="134"/>
      </rPr>
      <t>海丰县林业科学研究所</t>
    </r>
  </si>
  <si>
    <r>
      <rPr>
        <sz val="12"/>
        <color rgb="FF000000"/>
        <rFont val="宋体"/>
        <charset val="134"/>
      </rPr>
      <t>高州市林业科学研究所</t>
    </r>
  </si>
  <si>
    <r>
      <rPr>
        <sz val="12"/>
        <color rgb="FF000000"/>
        <rFont val="宋体"/>
        <charset val="134"/>
      </rPr>
      <t>英德市林业科学研究所</t>
    </r>
  </si>
  <si>
    <r>
      <rPr>
        <b/>
        <sz val="12"/>
        <color rgb="FF000000"/>
        <rFont val="宋体"/>
        <charset val="134"/>
      </rPr>
      <t>二</t>
    </r>
  </si>
  <si>
    <r>
      <rPr>
        <b/>
        <sz val="12"/>
        <color rgb="FF000000"/>
        <rFont val="宋体"/>
        <charset val="134"/>
      </rPr>
      <t>省级</t>
    </r>
    <r>
      <rPr>
        <b/>
        <sz val="12"/>
        <color rgb="FF000000"/>
        <rFont val="Times New Roman"/>
        <charset val="134"/>
      </rPr>
      <t xml:space="preserve">  </t>
    </r>
    <r>
      <rPr>
        <b/>
        <sz val="12"/>
        <color rgb="FF000000"/>
        <rFont val="宋体"/>
        <charset val="134"/>
      </rPr>
      <t>小计</t>
    </r>
  </si>
  <si>
    <r>
      <rPr>
        <sz val="12"/>
        <color rgb="FF000000"/>
        <rFont val="宋体"/>
        <charset val="134"/>
      </rPr>
      <t>广东省沙头角林场（广东梧桐山国家森林公园管理处）</t>
    </r>
  </si>
  <si>
    <r>
      <rPr>
        <sz val="12"/>
        <color rgb="FF000000"/>
        <rFont val="宋体"/>
        <charset val="134"/>
      </rPr>
      <t>广东省龙眼洞林场（广东莲花顶森林公园管理处）</t>
    </r>
  </si>
  <si>
    <r>
      <rPr>
        <sz val="12"/>
        <color rgb="FF000000"/>
        <rFont val="宋体"/>
        <charset val="134"/>
      </rPr>
      <t>中国林业科学研究院速生树木研究所</t>
    </r>
  </si>
</sst>
</file>

<file path=xl/styles.xml><?xml version="1.0" encoding="utf-8"?>
<styleSheet xmlns="http://schemas.openxmlformats.org/spreadsheetml/2006/main">
  <numFmts count="7">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_ "/>
    <numFmt numFmtId="177" formatCode="0.0000_ "/>
    <numFmt numFmtId="178" formatCode="0_ "/>
  </numFmts>
  <fonts count="59">
    <font>
      <sz val="11"/>
      <color theme="1"/>
      <name val="宋体"/>
      <charset val="134"/>
      <scheme val="minor"/>
    </font>
    <font>
      <sz val="11"/>
      <color rgb="FF000000"/>
      <name val="宋体"/>
      <charset val="134"/>
    </font>
    <font>
      <sz val="12"/>
      <name val="黑体"/>
      <charset val="134"/>
    </font>
    <font>
      <sz val="16"/>
      <color rgb="FF000000"/>
      <name val="方正小标宋简体"/>
      <charset val="134"/>
    </font>
    <font>
      <b/>
      <sz val="12"/>
      <color rgb="FF000000"/>
      <name val="Times New Roman"/>
      <charset val="134"/>
    </font>
    <font>
      <b/>
      <sz val="12"/>
      <color rgb="FF000000"/>
      <name val="宋体"/>
      <charset val="134"/>
    </font>
    <font>
      <sz val="12"/>
      <color rgb="FF000000"/>
      <name val="Times New Roman"/>
      <charset val="134"/>
    </font>
    <font>
      <b/>
      <sz val="12"/>
      <name val="宋体"/>
      <charset val="134"/>
    </font>
    <font>
      <sz val="12"/>
      <name val="宋体"/>
      <charset val="134"/>
    </font>
    <font>
      <sz val="16"/>
      <name val="方正小标宋简体"/>
      <charset val="0"/>
    </font>
    <font>
      <sz val="16"/>
      <name val="方正小标宋简体"/>
      <charset val="134"/>
    </font>
    <font>
      <sz val="10"/>
      <name val="宋体"/>
      <charset val="134"/>
    </font>
    <font>
      <b/>
      <sz val="14"/>
      <name val="宋体"/>
      <charset val="134"/>
    </font>
    <font>
      <b/>
      <sz val="12"/>
      <name val="Times New Roman"/>
      <charset val="134"/>
    </font>
    <font>
      <sz val="10"/>
      <name val="Times New Roman"/>
      <charset val="134"/>
    </font>
    <font>
      <sz val="10"/>
      <name val="Times New Roman"/>
      <charset val="0"/>
    </font>
    <font>
      <sz val="10"/>
      <color indexed="8"/>
      <name val="宋体"/>
      <charset val="134"/>
    </font>
    <font>
      <b/>
      <sz val="11"/>
      <color theme="1"/>
      <name val="宋体"/>
      <charset val="134"/>
      <scheme val="minor"/>
    </font>
    <font>
      <sz val="16"/>
      <color theme="1"/>
      <name val="方正小标宋简体"/>
      <charset val="134"/>
    </font>
    <font>
      <sz val="12"/>
      <color theme="1"/>
      <name val="宋体"/>
      <charset val="134"/>
    </font>
    <font>
      <b/>
      <sz val="12"/>
      <color theme="1"/>
      <name val="方正书宋_GBK"/>
      <charset val="134"/>
    </font>
    <font>
      <b/>
      <sz val="12"/>
      <color theme="1"/>
      <name val="宋体"/>
      <charset val="134"/>
    </font>
    <font>
      <b/>
      <sz val="12"/>
      <color theme="1"/>
      <name val="Times New Roman"/>
      <charset val="134"/>
    </font>
    <font>
      <b/>
      <sz val="14"/>
      <color theme="1"/>
      <name val="Times New Roman"/>
      <charset val="134"/>
    </font>
    <font>
      <sz val="12"/>
      <color theme="1"/>
      <name val="Times New Roman"/>
      <charset val="134"/>
    </font>
    <font>
      <sz val="14"/>
      <color theme="1"/>
      <name val="Times New Roman"/>
      <charset val="134"/>
    </font>
    <font>
      <sz val="12"/>
      <color rgb="FF000000"/>
      <name val="方正书宋_GBK"/>
      <charset val="134"/>
    </font>
    <font>
      <b/>
      <sz val="10"/>
      <color rgb="FF000000"/>
      <name val="宋体"/>
      <charset val="134"/>
    </font>
    <font>
      <b/>
      <sz val="10"/>
      <color rgb="FF000000"/>
      <name val="Times New Roman"/>
      <charset val="134"/>
    </font>
    <font>
      <sz val="12"/>
      <color rgb="FF000000"/>
      <name val="宋体"/>
      <charset val="134"/>
    </font>
    <font>
      <sz val="10"/>
      <color rgb="FF000000"/>
      <name val="宋体"/>
      <charset val="134"/>
    </font>
    <font>
      <sz val="10"/>
      <color rgb="FF000000"/>
      <name val="Times New Roman"/>
      <charset val="134"/>
    </font>
    <font>
      <sz val="12"/>
      <name val="Times New Roman"/>
      <charset val="134"/>
    </font>
    <font>
      <b/>
      <sz val="12"/>
      <color theme="1"/>
      <name val="宋体"/>
      <charset val="134"/>
      <scheme val="minor"/>
    </font>
    <font>
      <sz val="11"/>
      <name val="宋体"/>
      <charset val="134"/>
    </font>
    <font>
      <sz val="16"/>
      <color theme="1"/>
      <name val="方正小标宋简体"/>
      <charset val="0"/>
    </font>
    <font>
      <sz val="14"/>
      <color theme="1"/>
      <name val="仿宋"/>
      <charset val="134"/>
    </font>
    <font>
      <sz val="10"/>
      <color theme="1"/>
      <name val="宋体"/>
      <charset val="134"/>
    </font>
    <font>
      <b/>
      <sz val="14"/>
      <color theme="1"/>
      <name val="宋体"/>
      <charset val="134"/>
    </font>
    <font>
      <sz val="13"/>
      <color theme="1"/>
      <name val="仿宋"/>
      <charset val="134"/>
    </font>
    <font>
      <b/>
      <sz val="13"/>
      <color theme="3"/>
      <name val="宋体"/>
      <charset val="134"/>
      <scheme val="minor"/>
    </font>
    <font>
      <sz val="11"/>
      <color theme="0"/>
      <name val="宋体"/>
      <charset val="0"/>
      <scheme val="minor"/>
    </font>
    <font>
      <sz val="11"/>
      <color rgb="FF006100"/>
      <name val="宋体"/>
      <charset val="0"/>
      <scheme val="minor"/>
    </font>
    <font>
      <sz val="11"/>
      <color theme="1"/>
      <name val="宋体"/>
      <charset val="0"/>
      <scheme val="minor"/>
    </font>
    <font>
      <sz val="11"/>
      <color rgb="FF3F3F76"/>
      <name val="宋体"/>
      <charset val="0"/>
      <scheme val="minor"/>
    </font>
    <font>
      <b/>
      <sz val="11"/>
      <color theme="3"/>
      <name val="宋体"/>
      <charset val="134"/>
      <scheme val="minor"/>
    </font>
    <font>
      <sz val="11"/>
      <color rgb="FF9C6500"/>
      <name val="宋体"/>
      <charset val="0"/>
      <scheme val="minor"/>
    </font>
    <font>
      <sz val="11"/>
      <color rgb="FF9C0006"/>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EB9C"/>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bgColor indexed="64"/>
      </patternFill>
    </fill>
    <fill>
      <patternFill patternType="solid">
        <fgColor rgb="FFF2F2F2"/>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9" tint="0.59999389629810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43" fillId="5" borderId="0" applyNumberFormat="0" applyBorder="0" applyAlignment="0" applyProtection="0">
      <alignment vertical="center"/>
    </xf>
    <xf numFmtId="0" fontId="44" fillId="6"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3" fillId="9" borderId="0" applyNumberFormat="0" applyBorder="0" applyAlignment="0" applyProtection="0">
      <alignment vertical="center"/>
    </xf>
    <xf numFmtId="0" fontId="47" fillId="10" borderId="0" applyNumberFormat="0" applyBorder="0" applyAlignment="0" applyProtection="0">
      <alignment vertical="center"/>
    </xf>
    <xf numFmtId="43" fontId="0" fillId="0" borderId="0" applyFont="0" applyFill="0" applyBorder="0" applyAlignment="0" applyProtection="0">
      <alignment vertical="center"/>
    </xf>
    <xf numFmtId="0" fontId="41" fillId="8" borderId="0" applyNumberFormat="0" applyBorder="0" applyAlignment="0" applyProtection="0">
      <alignment vertical="center"/>
    </xf>
    <xf numFmtId="0" fontId="49" fillId="0" borderId="0" applyNumberFormat="0" applyFill="0" applyBorder="0" applyAlignment="0" applyProtection="0">
      <alignment vertical="center"/>
    </xf>
    <xf numFmtId="9" fontId="0" fillId="0" borderId="0" applyFont="0" applyFill="0" applyBorder="0" applyAlignment="0" applyProtection="0">
      <alignment vertical="center"/>
    </xf>
    <xf numFmtId="0" fontId="50" fillId="0" borderId="0" applyNumberFormat="0" applyFill="0" applyBorder="0" applyAlignment="0" applyProtection="0">
      <alignment vertical="center"/>
    </xf>
    <xf numFmtId="0" fontId="0" fillId="14" borderId="9" applyNumberFormat="0" applyFont="0" applyAlignment="0" applyProtection="0">
      <alignment vertical="center"/>
    </xf>
    <xf numFmtId="0" fontId="41" fillId="17" borderId="0" applyNumberFormat="0" applyBorder="0" applyAlignment="0" applyProtection="0">
      <alignment vertical="center"/>
    </xf>
    <xf numFmtId="0" fontId="45"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48" fillId="0" borderId="6" applyNumberFormat="0" applyFill="0" applyAlignment="0" applyProtection="0">
      <alignment vertical="center"/>
    </xf>
    <xf numFmtId="0" fontId="40" fillId="0" borderId="6" applyNumberFormat="0" applyFill="0" applyAlignment="0" applyProtection="0">
      <alignment vertical="center"/>
    </xf>
    <xf numFmtId="0" fontId="41" fillId="4" borderId="0" applyNumberFormat="0" applyBorder="0" applyAlignment="0" applyProtection="0">
      <alignment vertical="center"/>
    </xf>
    <xf numFmtId="0" fontId="45" fillId="0" borderId="8" applyNumberFormat="0" applyFill="0" applyAlignment="0" applyProtection="0">
      <alignment vertical="center"/>
    </xf>
    <xf numFmtId="0" fontId="41" fillId="13" borderId="0" applyNumberFormat="0" applyBorder="0" applyAlignment="0" applyProtection="0">
      <alignment vertical="center"/>
    </xf>
    <xf numFmtId="0" fontId="56" fillId="21" borderId="12" applyNumberFormat="0" applyAlignment="0" applyProtection="0">
      <alignment vertical="center"/>
    </xf>
    <xf numFmtId="0" fontId="57" fillId="21" borderId="7" applyNumberFormat="0" applyAlignment="0" applyProtection="0">
      <alignment vertical="center"/>
    </xf>
    <xf numFmtId="0" fontId="58" fillId="26" borderId="13" applyNumberFormat="0" applyAlignment="0" applyProtection="0">
      <alignment vertical="center"/>
    </xf>
    <xf numFmtId="0" fontId="43" fillId="12" borderId="0" applyNumberFormat="0" applyBorder="0" applyAlignment="0" applyProtection="0">
      <alignment vertical="center"/>
    </xf>
    <xf numFmtId="0" fontId="41" fillId="11" borderId="0" applyNumberFormat="0" applyBorder="0" applyAlignment="0" applyProtection="0">
      <alignment vertical="center"/>
    </xf>
    <xf numFmtId="0" fontId="51" fillId="0" borderId="10" applyNumberFormat="0" applyFill="0" applyAlignment="0" applyProtection="0">
      <alignment vertical="center"/>
    </xf>
    <xf numFmtId="0" fontId="52" fillId="0" borderId="11" applyNumberFormat="0" applyFill="0" applyAlignment="0" applyProtection="0">
      <alignment vertical="center"/>
    </xf>
    <xf numFmtId="0" fontId="42" fillId="3" borderId="0" applyNumberFormat="0" applyBorder="0" applyAlignment="0" applyProtection="0">
      <alignment vertical="center"/>
    </xf>
    <xf numFmtId="0" fontId="46" fillId="7" borderId="0" applyNumberFormat="0" applyBorder="0" applyAlignment="0" applyProtection="0">
      <alignment vertical="center"/>
    </xf>
    <xf numFmtId="0" fontId="43" fillId="27" borderId="0" applyNumberFormat="0" applyBorder="0" applyAlignment="0" applyProtection="0">
      <alignment vertical="center"/>
    </xf>
    <xf numFmtId="0" fontId="41" fillId="25" borderId="0" applyNumberFormat="0" applyBorder="0" applyAlignment="0" applyProtection="0">
      <alignment vertical="center"/>
    </xf>
    <xf numFmtId="0" fontId="43" fillId="16" borderId="0" applyNumberFormat="0" applyBorder="0" applyAlignment="0" applyProtection="0">
      <alignment vertical="center"/>
    </xf>
    <xf numFmtId="0" fontId="43" fillId="19" borderId="0" applyNumberFormat="0" applyBorder="0" applyAlignment="0" applyProtection="0">
      <alignment vertical="center"/>
    </xf>
    <xf numFmtId="0" fontId="43" fillId="22" borderId="0" applyNumberFormat="0" applyBorder="0" applyAlignment="0" applyProtection="0">
      <alignment vertical="center"/>
    </xf>
    <xf numFmtId="0" fontId="43" fillId="24" borderId="0" applyNumberFormat="0" applyBorder="0" applyAlignment="0" applyProtection="0">
      <alignment vertical="center"/>
    </xf>
    <xf numFmtId="0" fontId="41" fillId="18" borderId="0" applyNumberFormat="0" applyBorder="0" applyAlignment="0" applyProtection="0">
      <alignment vertical="center"/>
    </xf>
    <xf numFmtId="0" fontId="41" fillId="23" borderId="0" applyNumberFormat="0" applyBorder="0" applyAlignment="0" applyProtection="0">
      <alignment vertical="center"/>
    </xf>
    <xf numFmtId="0" fontId="43" fillId="15" borderId="0" applyNumberFormat="0" applyBorder="0" applyAlignment="0" applyProtection="0">
      <alignment vertical="center"/>
    </xf>
    <xf numFmtId="0" fontId="43" fillId="28" borderId="0" applyNumberFormat="0" applyBorder="0" applyAlignment="0" applyProtection="0">
      <alignment vertical="center"/>
    </xf>
    <xf numFmtId="0" fontId="41" fillId="20" borderId="0" applyNumberFormat="0" applyBorder="0" applyAlignment="0" applyProtection="0">
      <alignment vertical="center"/>
    </xf>
    <xf numFmtId="0" fontId="43" fillId="29" borderId="0" applyNumberFormat="0" applyBorder="0" applyAlignment="0" applyProtection="0">
      <alignment vertical="center"/>
    </xf>
    <xf numFmtId="0" fontId="41" fillId="2" borderId="0" applyNumberFormat="0" applyBorder="0" applyAlignment="0" applyProtection="0">
      <alignment vertical="center"/>
    </xf>
    <xf numFmtId="0" fontId="41" fillId="31" borderId="0" applyNumberFormat="0" applyBorder="0" applyAlignment="0" applyProtection="0">
      <alignment vertical="center"/>
    </xf>
    <xf numFmtId="0" fontId="43" fillId="32" borderId="0" applyNumberFormat="0" applyBorder="0" applyAlignment="0" applyProtection="0">
      <alignment vertical="center"/>
    </xf>
    <xf numFmtId="0" fontId="41" fillId="30" borderId="0" applyNumberFormat="0" applyBorder="0" applyAlignment="0" applyProtection="0">
      <alignment vertical="center"/>
    </xf>
  </cellStyleXfs>
  <cellXfs count="93">
    <xf numFmtId="0" fontId="0" fillId="0" borderId="0" xfId="0">
      <alignment vertical="center"/>
    </xf>
    <xf numFmtId="0" fontId="0" fillId="0" borderId="0" xfId="0"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5"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6" fillId="0" borderId="2" xfId="0" applyFont="1" applyFill="1" applyBorder="1" applyAlignment="1">
      <alignment vertical="center"/>
    </xf>
    <xf numFmtId="0" fontId="6" fillId="0" borderId="2"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left" vertical="center" wrapText="1"/>
    </xf>
    <xf numFmtId="0" fontId="7"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1" fillId="0" borderId="0" xfId="0" applyFont="1" applyFill="1" applyBorder="1" applyAlignment="1">
      <alignment horizontal="right" vertical="center"/>
    </xf>
    <xf numFmtId="0" fontId="12" fillId="0" borderId="2"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vertical="center"/>
    </xf>
    <xf numFmtId="0" fontId="7" fillId="0" borderId="2" xfId="0" applyFont="1" applyFill="1" applyBorder="1" applyAlignment="1">
      <alignment vertical="center" wrapText="1"/>
    </xf>
    <xf numFmtId="0" fontId="13" fillId="0" borderId="2" xfId="0" applyFont="1" applyFill="1" applyBorder="1" applyAlignment="1">
      <alignment vertical="center" wrapText="1"/>
    </xf>
    <xf numFmtId="0" fontId="14" fillId="0" borderId="2" xfId="0" applyFont="1" applyFill="1" applyBorder="1" applyAlignment="1">
      <alignment vertical="center"/>
    </xf>
    <xf numFmtId="0" fontId="11" fillId="0" borderId="2" xfId="0" applyFont="1" applyFill="1" applyBorder="1" applyAlignment="1">
      <alignment vertical="center" wrapText="1"/>
    </xf>
    <xf numFmtId="0" fontId="15" fillId="0" borderId="2" xfId="0" applyFont="1" applyFill="1" applyBorder="1" applyAlignment="1">
      <alignment vertical="center" wrapText="1"/>
    </xf>
    <xf numFmtId="0" fontId="16" fillId="0" borderId="2" xfId="0" applyFont="1" applyFill="1" applyBorder="1" applyAlignment="1" applyProtection="1">
      <alignment horizontal="left" vertical="center" wrapText="1"/>
    </xf>
    <xf numFmtId="0" fontId="16" fillId="0" borderId="2" xfId="0" applyFont="1" applyFill="1" applyBorder="1" applyAlignment="1" applyProtection="1">
      <alignment vertical="center" wrapText="1"/>
    </xf>
    <xf numFmtId="0" fontId="14" fillId="0" borderId="2" xfId="0" applyFont="1" applyFill="1" applyBorder="1" applyAlignment="1">
      <alignment vertical="center" wrapText="1"/>
    </xf>
    <xf numFmtId="0" fontId="17" fillId="0" borderId="0" xfId="0" applyFont="1" applyFill="1" applyAlignment="1">
      <alignment vertical="center"/>
    </xf>
    <xf numFmtId="0" fontId="0" fillId="0" borderId="0" xfId="0" applyFont="1" applyFill="1" applyAlignment="1">
      <alignment vertical="center"/>
    </xf>
    <xf numFmtId="0" fontId="0" fillId="0" borderId="0" xfId="0" applyFill="1" applyAlignment="1">
      <alignment vertical="center"/>
    </xf>
    <xf numFmtId="0" fontId="18" fillId="0" borderId="0" xfId="0" applyFont="1" applyFill="1" applyAlignment="1">
      <alignment horizontal="center" vertical="center" wrapText="1"/>
    </xf>
    <xf numFmtId="0" fontId="19"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2" fillId="0" borderId="2" xfId="0" applyFont="1" applyFill="1" applyBorder="1" applyAlignment="1">
      <alignment horizontal="center" vertical="center" wrapText="1"/>
    </xf>
    <xf numFmtId="176" fontId="23" fillId="0" borderId="2" xfId="0" applyNumberFormat="1" applyFont="1" applyFill="1" applyBorder="1" applyAlignment="1">
      <alignment horizontal="center" vertical="center" wrapText="1"/>
    </xf>
    <xf numFmtId="0" fontId="24" fillId="0" borderId="2" xfId="0" applyFont="1" applyFill="1" applyBorder="1" applyAlignment="1">
      <alignment horizontal="center" vertical="center" wrapText="1"/>
    </xf>
    <xf numFmtId="176" fontId="25" fillId="0" borderId="2" xfId="0" applyNumberFormat="1"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NumberFormat="1" applyFill="1" applyAlignment="1">
      <alignment vertical="center"/>
    </xf>
    <xf numFmtId="0" fontId="3"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28" fillId="0" borderId="2" xfId="0" applyFont="1" applyFill="1" applyBorder="1" applyAlignment="1">
      <alignment horizontal="left" vertical="center" wrapText="1"/>
    </xf>
    <xf numFmtId="0" fontId="29" fillId="0" borderId="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30" fillId="0" borderId="2" xfId="0" applyFont="1" applyFill="1" applyBorder="1" applyAlignment="1">
      <alignment horizontal="left" vertical="center" wrapText="1"/>
    </xf>
    <xf numFmtId="0" fontId="29" fillId="0" borderId="2" xfId="0" applyFont="1" applyFill="1" applyBorder="1" applyAlignment="1">
      <alignment horizontal="center" vertical="center"/>
    </xf>
    <xf numFmtId="0" fontId="6" fillId="0" borderId="2" xfId="0" applyNumberFormat="1" applyFont="1" applyFill="1" applyBorder="1" applyAlignment="1">
      <alignment horizontal="center" vertical="center"/>
    </xf>
    <xf numFmtId="0" fontId="30" fillId="0" borderId="2" xfId="0" applyFont="1" applyFill="1" applyBorder="1" applyAlignment="1">
      <alignment horizontal="left" vertical="center"/>
    </xf>
    <xf numFmtId="0" fontId="31" fillId="0" borderId="2" xfId="0" applyFont="1" applyFill="1" applyBorder="1" applyAlignment="1">
      <alignment horizontal="left" vertical="center" wrapText="1"/>
    </xf>
    <xf numFmtId="0" fontId="29" fillId="0" borderId="2"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2" xfId="0" applyFont="1" applyFill="1" applyBorder="1" applyAlignment="1">
      <alignment horizontal="center" vertical="center"/>
    </xf>
    <xf numFmtId="0" fontId="33" fillId="0" borderId="0" xfId="0" applyFont="1" applyFill="1" applyBorder="1" applyAlignment="1">
      <alignment vertical="center"/>
    </xf>
    <xf numFmtId="0" fontId="0" fillId="0" borderId="0" xfId="0" applyFill="1" applyBorder="1" applyAlignment="1">
      <alignment horizontal="center" vertical="center"/>
    </xf>
    <xf numFmtId="0" fontId="34" fillId="0" borderId="0" xfId="0" applyFont="1" applyFill="1" applyBorder="1" applyAlignment="1">
      <alignment vertical="center"/>
    </xf>
    <xf numFmtId="0" fontId="35" fillId="0" borderId="0" xfId="0" applyFont="1" applyFill="1" applyBorder="1" applyAlignment="1">
      <alignment horizontal="center" vertical="center" wrapText="1"/>
    </xf>
    <xf numFmtId="0" fontId="35" fillId="0" borderId="0" xfId="0" applyFont="1" applyFill="1" applyBorder="1" applyAlignment="1">
      <alignment horizontal="center" vertical="center"/>
    </xf>
    <xf numFmtId="0" fontId="36" fillId="0" borderId="0" xfId="0" applyFont="1" applyFill="1" applyBorder="1" applyAlignment="1">
      <alignment vertical="center"/>
    </xf>
    <xf numFmtId="0" fontId="36" fillId="0" borderId="0" xfId="0" applyFont="1" applyFill="1" applyBorder="1" applyAlignment="1">
      <alignment horizontal="center" vertical="center"/>
    </xf>
    <xf numFmtId="0" fontId="37" fillId="0" borderId="0" xfId="0" applyFont="1" applyFill="1" applyBorder="1" applyAlignment="1">
      <alignment horizontal="right" vertical="center"/>
    </xf>
    <xf numFmtId="0" fontId="38" fillId="0" borderId="2" xfId="0" applyFont="1" applyFill="1" applyBorder="1" applyAlignment="1">
      <alignment horizontal="center" vertical="center"/>
    </xf>
    <xf numFmtId="0" fontId="38" fillId="0" borderId="2" xfId="0" applyFont="1" applyFill="1" applyBorder="1" applyAlignment="1">
      <alignment horizontal="center" vertical="center" wrapText="1"/>
    </xf>
    <xf numFmtId="0" fontId="21" fillId="0" borderId="2" xfId="0" applyFont="1" applyFill="1" applyBorder="1" applyAlignment="1">
      <alignment horizontal="center" vertical="center"/>
    </xf>
    <xf numFmtId="0" fontId="21" fillId="0" borderId="2" xfId="0" applyFont="1" applyFill="1" applyBorder="1" applyAlignment="1">
      <alignment horizontal="left" vertical="center"/>
    </xf>
    <xf numFmtId="0" fontId="21" fillId="0" borderId="2" xfId="0" applyFont="1" applyFill="1" applyBorder="1" applyAlignment="1">
      <alignment vertical="center"/>
    </xf>
    <xf numFmtId="0" fontId="21" fillId="0" borderId="5" xfId="0" applyFont="1" applyFill="1" applyBorder="1" applyAlignment="1">
      <alignment vertical="center"/>
    </xf>
    <xf numFmtId="176" fontId="21" fillId="0" borderId="2" xfId="0" applyNumberFormat="1" applyFont="1" applyFill="1" applyBorder="1" applyAlignment="1">
      <alignment horizontal="center" vertical="center"/>
    </xf>
    <xf numFmtId="178" fontId="21" fillId="0" borderId="2" xfId="0" applyNumberFormat="1" applyFont="1" applyFill="1" applyBorder="1" applyAlignment="1">
      <alignment vertical="center"/>
    </xf>
    <xf numFmtId="0" fontId="39" fillId="0" borderId="2" xfId="0" applyFont="1" applyFill="1" applyBorder="1" applyAlignment="1">
      <alignment horizontal="center" vertical="center" wrapText="1"/>
    </xf>
    <xf numFmtId="0" fontId="37" fillId="0" borderId="2" xfId="0" applyFont="1" applyFill="1" applyBorder="1" applyAlignment="1">
      <alignment horizontal="center" vertical="center" wrapText="1"/>
    </xf>
    <xf numFmtId="176" fontId="39" fillId="0" borderId="2" xfId="0" applyNumberFormat="1" applyFont="1" applyFill="1" applyBorder="1" applyAlignment="1">
      <alignment horizontal="center" vertical="center" wrapText="1"/>
    </xf>
    <xf numFmtId="178" fontId="37" fillId="0" borderId="2" xfId="0" applyNumberFormat="1" applyFont="1" applyFill="1" applyBorder="1" applyAlignment="1">
      <alignment horizontal="center" vertical="center" wrapText="1"/>
    </xf>
    <xf numFmtId="0" fontId="21" fillId="0" borderId="5" xfId="0" applyFont="1" applyFill="1" applyBorder="1" applyAlignment="1">
      <alignment horizontal="center" vertical="center" wrapText="1"/>
    </xf>
    <xf numFmtId="176" fontId="21" fillId="0" borderId="2" xfId="0" applyNumberFormat="1" applyFont="1" applyFill="1" applyBorder="1" applyAlignment="1">
      <alignment horizontal="center" vertical="center" wrapText="1"/>
    </xf>
    <xf numFmtId="178" fontId="21" fillId="0" borderId="2"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H16"/>
  <sheetViews>
    <sheetView tabSelected="1" view="pageBreakPreview" zoomScaleNormal="100" workbookViewId="0">
      <selection activeCell="N6" sqref="N6"/>
    </sheetView>
  </sheetViews>
  <sheetFormatPr defaultColWidth="9" defaultRowHeight="14.4" outlineLevelCol="7"/>
  <cols>
    <col min="1" max="1" width="9" style="1"/>
    <col min="2" max="2" width="14.5" style="1" customWidth="1"/>
    <col min="3" max="4" width="22.5" style="1" hidden="1" customWidth="1"/>
    <col min="5" max="5" width="15.25" style="1" customWidth="1"/>
    <col min="6" max="6" width="16.3796296296296" style="1" customWidth="1"/>
    <col min="7" max="7" width="19" style="71" customWidth="1"/>
    <col min="8" max="8" width="23.75" style="1" customWidth="1"/>
    <col min="9" max="16384" width="9" style="1"/>
  </cols>
  <sheetData>
    <row r="1" s="1" customFormat="1" spans="1:1">
      <c r="A1" s="72" t="s">
        <v>0</v>
      </c>
    </row>
    <row r="2" ht="53" customHeight="1" spans="1:8">
      <c r="A2" s="73" t="s">
        <v>1</v>
      </c>
      <c r="B2" s="74"/>
      <c r="C2" s="74"/>
      <c r="D2" s="74"/>
      <c r="E2" s="74"/>
      <c r="F2" s="74"/>
      <c r="G2" s="74"/>
      <c r="H2" s="74"/>
    </row>
    <row r="3" ht="25" customHeight="1" spans="2:8">
      <c r="B3" s="75"/>
      <c r="C3" s="75"/>
      <c r="D3" s="75"/>
      <c r="E3" s="75"/>
      <c r="F3" s="75"/>
      <c r="G3" s="76"/>
      <c r="H3" s="77" t="s">
        <v>2</v>
      </c>
    </row>
    <row r="4" ht="32" customHeight="1" spans="1:8">
      <c r="A4" s="78" t="s">
        <v>3</v>
      </c>
      <c r="B4" s="78" t="s">
        <v>4</v>
      </c>
      <c r="C4" s="78" t="s">
        <v>5</v>
      </c>
      <c r="D4" s="78" t="s">
        <v>6</v>
      </c>
      <c r="E4" s="78" t="s">
        <v>7</v>
      </c>
      <c r="F4" s="78" t="s">
        <v>8</v>
      </c>
      <c r="G4" s="79" t="s">
        <v>9</v>
      </c>
      <c r="H4" s="79" t="s">
        <v>10</v>
      </c>
    </row>
    <row r="5" s="70" customFormat="1" ht="32" customHeight="1" spans="1:8">
      <c r="A5" s="80"/>
      <c r="B5" s="40" t="s">
        <v>11</v>
      </c>
      <c r="C5" s="81"/>
      <c r="D5" s="81"/>
      <c r="E5" s="82"/>
      <c r="F5" s="83"/>
      <c r="G5" s="84">
        <f>SUM(G6,G8,G10)</f>
        <v>15226</v>
      </c>
      <c r="H5" s="85"/>
    </row>
    <row r="6" s="70" customFormat="1" ht="32" customHeight="1" spans="1:8">
      <c r="A6" s="80" t="s">
        <v>12</v>
      </c>
      <c r="B6" s="40" t="s">
        <v>13</v>
      </c>
      <c r="C6" s="81"/>
      <c r="D6" s="81"/>
      <c r="E6" s="82"/>
      <c r="F6" s="83"/>
      <c r="G6" s="84">
        <f t="shared" ref="G6:G10" si="0">SUM(G7)</f>
        <v>14900.8</v>
      </c>
      <c r="H6" s="85"/>
    </row>
    <row r="7" s="70" customFormat="1" ht="104" customHeight="1" spans="1:8">
      <c r="A7" s="86">
        <v>1</v>
      </c>
      <c r="B7" s="86" t="s">
        <v>14</v>
      </c>
      <c r="C7" s="86"/>
      <c r="D7" s="86"/>
      <c r="E7" s="86" t="s">
        <v>15</v>
      </c>
      <c r="F7" s="87" t="s">
        <v>16</v>
      </c>
      <c r="G7" s="88">
        <v>14900.8</v>
      </c>
      <c r="H7" s="89" t="s">
        <v>17</v>
      </c>
    </row>
    <row r="8" s="70" customFormat="1" ht="32" customHeight="1" spans="1:8">
      <c r="A8" s="40" t="s">
        <v>18</v>
      </c>
      <c r="B8" s="40" t="s">
        <v>19</v>
      </c>
      <c r="C8" s="40"/>
      <c r="D8" s="40"/>
      <c r="E8" s="40"/>
      <c r="F8" s="90"/>
      <c r="G8" s="91">
        <f t="shared" si="0"/>
        <v>196</v>
      </c>
      <c r="H8" s="92"/>
    </row>
    <row r="9" ht="69" customHeight="1" spans="1:8">
      <c r="A9" s="86">
        <v>1</v>
      </c>
      <c r="B9" s="86" t="s">
        <v>20</v>
      </c>
      <c r="C9" s="86">
        <v>0.5</v>
      </c>
      <c r="D9" s="86">
        <v>0.25</v>
      </c>
      <c r="E9" s="86" t="s">
        <v>15</v>
      </c>
      <c r="F9" s="86" t="s">
        <v>21</v>
      </c>
      <c r="G9" s="88">
        <v>196</v>
      </c>
      <c r="H9" s="86" t="s">
        <v>22</v>
      </c>
    </row>
    <row r="10" s="70" customFormat="1" ht="32" customHeight="1" spans="1:8">
      <c r="A10" s="40" t="s">
        <v>23</v>
      </c>
      <c r="B10" s="40" t="s">
        <v>24</v>
      </c>
      <c r="C10" s="40"/>
      <c r="D10" s="40"/>
      <c r="E10" s="40"/>
      <c r="F10" s="90"/>
      <c r="G10" s="91">
        <f t="shared" si="0"/>
        <v>129.2</v>
      </c>
      <c r="H10" s="92"/>
    </row>
    <row r="11" ht="68" customHeight="1" spans="1:8">
      <c r="A11" s="86">
        <v>1</v>
      </c>
      <c r="B11" s="86" t="s">
        <v>25</v>
      </c>
      <c r="C11" s="86">
        <v>0.33</v>
      </c>
      <c r="D11" s="86">
        <v>0.8</v>
      </c>
      <c r="E11" s="86" t="s">
        <v>15</v>
      </c>
      <c r="F11" s="86" t="s">
        <v>26</v>
      </c>
      <c r="G11" s="88">
        <v>129.2</v>
      </c>
      <c r="H11" s="86" t="s">
        <v>22</v>
      </c>
    </row>
    <row r="12" ht="25" customHeight="1"/>
    <row r="13" ht="25" customHeight="1"/>
    <row r="14" ht="25" customHeight="1"/>
    <row r="15" ht="25" customHeight="1"/>
    <row r="16" ht="25" customHeight="1"/>
  </sheetData>
  <mergeCells count="1">
    <mergeCell ref="A2:H2"/>
  </mergeCells>
  <printOptions horizontalCentered="1"/>
  <pageMargins left="0.472222222222222" right="0.393055555555556" top="0.629861111111111" bottom="0.590277777777778" header="0.393055555555556" footer="0.354166666666667"/>
  <pageSetup paperSize="9" scale="98" fitToHeight="0"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Q96"/>
  <sheetViews>
    <sheetView view="pageBreakPreview" zoomScaleNormal="100" workbookViewId="0">
      <pane xSplit="2" ySplit="5" topLeftCell="C48" activePane="bottomRight" state="frozen"/>
      <selection/>
      <selection pane="topRight"/>
      <selection pane="bottomLeft"/>
      <selection pane="bottomRight" activeCell="A1" sqref="$A1:$XFD1"/>
    </sheetView>
  </sheetViews>
  <sheetFormatPr defaultColWidth="9" defaultRowHeight="14.4"/>
  <cols>
    <col min="1" max="1" width="9.12962962962963" style="36" customWidth="1"/>
    <col min="2" max="2" width="10.8796296296296" style="36" customWidth="1"/>
    <col min="3" max="3" width="10.7592592592593" style="36" customWidth="1"/>
    <col min="4" max="4" width="17" style="36" customWidth="1"/>
    <col min="5" max="5" width="15.1574074074074" style="47" customWidth="1"/>
    <col min="6" max="6" width="15.6481481481481" style="36" customWidth="1"/>
    <col min="7" max="7" width="30.537037037037" style="36" customWidth="1"/>
    <col min="8" max="8" width="5.75" style="36" hidden="1" customWidth="1"/>
    <col min="9" max="9" width="4.25" style="36" hidden="1" customWidth="1"/>
    <col min="10" max="10" width="6.87962962962963" style="36" hidden="1" customWidth="1"/>
    <col min="11" max="11" width="4.25" style="36" hidden="1" customWidth="1"/>
    <col min="12" max="12" width="8.25" style="36" hidden="1" customWidth="1"/>
    <col min="13" max="13" width="4.5" style="36" hidden="1" customWidth="1"/>
    <col min="14" max="14" width="6.25" style="36" hidden="1" customWidth="1"/>
    <col min="15" max="15" width="4.25" style="36" hidden="1" customWidth="1"/>
    <col min="16" max="16" width="9" style="36" hidden="1" customWidth="1"/>
    <col min="17" max="17" width="5.5" style="36" hidden="1" customWidth="1"/>
    <col min="18" max="16384" width="9" style="36"/>
  </cols>
  <sheetData>
    <row r="1" s="1" customFormat="1" ht="15.6" spans="1:1">
      <c r="A1" s="4"/>
    </row>
    <row r="2" ht="65" customHeight="1" spans="1:7">
      <c r="A2" s="48" t="s">
        <v>27</v>
      </c>
      <c r="B2" s="48"/>
      <c r="C2" s="48"/>
      <c r="D2" s="48"/>
      <c r="E2" s="48"/>
      <c r="F2" s="48"/>
      <c r="G2" s="48"/>
    </row>
    <row r="3" ht="24" customHeight="1" spans="1:7">
      <c r="A3" s="49"/>
      <c r="B3" s="49"/>
      <c r="C3" s="50"/>
      <c r="D3" s="50"/>
      <c r="E3" s="51"/>
      <c r="F3" s="50"/>
      <c r="G3" s="52" t="s">
        <v>2</v>
      </c>
    </row>
    <row r="4" ht="65" customHeight="1" spans="1:7">
      <c r="A4" s="7" t="s">
        <v>28</v>
      </c>
      <c r="B4" s="7" t="s">
        <v>29</v>
      </c>
      <c r="C4" s="53" t="s">
        <v>30</v>
      </c>
      <c r="D4" s="53" t="s">
        <v>31</v>
      </c>
      <c r="E4" s="54" t="s">
        <v>32</v>
      </c>
      <c r="F4" s="53" t="s">
        <v>33</v>
      </c>
      <c r="G4" s="53" t="s">
        <v>10</v>
      </c>
    </row>
    <row r="5" ht="15.6" spans="1:17">
      <c r="A5" s="7"/>
      <c r="B5" s="7" t="s">
        <v>34</v>
      </c>
      <c r="C5" s="7">
        <f t="shared" ref="C5:F5" si="0">C6</f>
        <v>4000</v>
      </c>
      <c r="D5" s="7">
        <f t="shared" si="0"/>
        <v>11.7939</v>
      </c>
      <c r="E5" s="7">
        <f t="shared" si="0"/>
        <v>1.425</v>
      </c>
      <c r="F5" s="7">
        <f t="shared" si="0"/>
        <v>236.2013</v>
      </c>
      <c r="G5" s="7"/>
      <c r="H5" s="36" t="s">
        <v>35</v>
      </c>
      <c r="I5" s="36">
        <v>15</v>
      </c>
      <c r="J5" s="36" t="s">
        <v>36</v>
      </c>
      <c r="K5" s="36">
        <v>85</v>
      </c>
      <c r="L5" s="36" t="s">
        <v>37</v>
      </c>
      <c r="M5" s="36">
        <v>70</v>
      </c>
      <c r="N5" s="36" t="s">
        <v>38</v>
      </c>
      <c r="O5" s="36">
        <v>30</v>
      </c>
      <c r="P5" s="36" t="s">
        <v>39</v>
      </c>
      <c r="Q5" s="36">
        <v>130</v>
      </c>
    </row>
    <row r="6" ht="15.6" spans="1:8">
      <c r="A6" s="7" t="s">
        <v>40</v>
      </c>
      <c r="B6" s="7" t="s">
        <v>41</v>
      </c>
      <c r="C6" s="55">
        <f t="shared" ref="C6:F6" si="1">C7+C13+C22+C28+C38+C45+C48+C53+C58+C61+C65+C73+C82+C86+C93</f>
        <v>4000</v>
      </c>
      <c r="D6" s="55">
        <f t="shared" si="1"/>
        <v>11.7939</v>
      </c>
      <c r="E6" s="56">
        <f t="shared" si="1"/>
        <v>1.425</v>
      </c>
      <c r="F6" s="56">
        <f t="shared" si="1"/>
        <v>236.2013</v>
      </c>
      <c r="G6" s="57"/>
      <c r="H6" s="36">
        <f>C8+C14+C23+C29+C39+C46+C49+C54+C59+C62+C66+C74+C83+C87+C94</f>
        <v>225</v>
      </c>
    </row>
    <row r="7" ht="15.6" spans="1:7">
      <c r="A7" s="53" t="s">
        <v>42</v>
      </c>
      <c r="B7" s="53" t="s">
        <v>43</v>
      </c>
      <c r="C7" s="7">
        <f t="shared" ref="C7:F7" si="2">SUM(C8:C12)</f>
        <v>285</v>
      </c>
      <c r="D7" s="55">
        <f t="shared" si="2"/>
        <v>0.8571</v>
      </c>
      <c r="E7" s="56">
        <f t="shared" si="2"/>
        <v>0.075</v>
      </c>
      <c r="F7" s="56">
        <f t="shared" si="2"/>
        <v>0.7095</v>
      </c>
      <c r="G7" s="57"/>
    </row>
    <row r="8" ht="15.6" spans="1:7">
      <c r="A8" s="13">
        <v>1</v>
      </c>
      <c r="B8" s="58" t="s">
        <v>14</v>
      </c>
      <c r="C8" s="13">
        <f>$I$5</f>
        <v>15</v>
      </c>
      <c r="D8" s="55"/>
      <c r="E8" s="59">
        <v>0.075</v>
      </c>
      <c r="F8" s="13">
        <v>0.075</v>
      </c>
      <c r="G8" s="60" t="s">
        <v>44</v>
      </c>
    </row>
    <row r="9" s="36" customFormat="1" ht="15.6" spans="1:7">
      <c r="A9" s="15">
        <v>2</v>
      </c>
      <c r="B9" s="61" t="s">
        <v>45</v>
      </c>
      <c r="C9" s="15">
        <v>70</v>
      </c>
      <c r="D9" s="15">
        <v>0.2222</v>
      </c>
      <c r="E9" s="62"/>
      <c r="F9" s="15">
        <v>0.0909</v>
      </c>
      <c r="G9" s="63" t="s">
        <v>46</v>
      </c>
    </row>
    <row r="10" ht="15.6" spans="1:7">
      <c r="A10" s="13">
        <v>3</v>
      </c>
      <c r="B10" s="58" t="s">
        <v>47</v>
      </c>
      <c r="C10" s="13">
        <v>60</v>
      </c>
      <c r="D10" s="13">
        <v>0.1905</v>
      </c>
      <c r="E10" s="59"/>
      <c r="F10" s="15">
        <v>0.1167</v>
      </c>
      <c r="G10" s="60" t="s">
        <v>48</v>
      </c>
    </row>
    <row r="11" ht="15.6" spans="1:7">
      <c r="A11" s="13">
        <v>4</v>
      </c>
      <c r="B11" s="58" t="s">
        <v>49</v>
      </c>
      <c r="C11" s="15">
        <v>70</v>
      </c>
      <c r="D11" s="15">
        <v>0.2222</v>
      </c>
      <c r="E11" s="62"/>
      <c r="F11" s="15">
        <v>0</v>
      </c>
      <c r="G11" s="63" t="s">
        <v>46</v>
      </c>
    </row>
    <row r="12" ht="15.6" spans="1:7">
      <c r="A12" s="13">
        <v>5</v>
      </c>
      <c r="B12" s="58" t="s">
        <v>50</v>
      </c>
      <c r="C12" s="13">
        <v>70</v>
      </c>
      <c r="D12" s="15">
        <v>0.2222</v>
      </c>
      <c r="E12" s="62"/>
      <c r="F12" s="15">
        <v>0.4269</v>
      </c>
      <c r="G12" s="63" t="s">
        <v>46</v>
      </c>
    </row>
    <row r="13" ht="15.6" spans="1:7">
      <c r="A13" s="53" t="s">
        <v>51</v>
      </c>
      <c r="B13" s="53" t="s">
        <v>52</v>
      </c>
      <c r="C13" s="7">
        <f t="shared" ref="C13:F13" si="3">SUM(C14:C21)</f>
        <v>445</v>
      </c>
      <c r="D13" s="55">
        <f t="shared" si="3"/>
        <v>1.3652</v>
      </c>
      <c r="E13" s="56">
        <f t="shared" si="3"/>
        <v>0.075</v>
      </c>
      <c r="F13" s="56">
        <f t="shared" si="3"/>
        <v>15.4912</v>
      </c>
      <c r="G13" s="64"/>
    </row>
    <row r="14" ht="15.6" spans="1:7">
      <c r="A14" s="13">
        <v>1</v>
      </c>
      <c r="B14" s="58" t="s">
        <v>14</v>
      </c>
      <c r="C14" s="13">
        <f>$I$5</f>
        <v>15</v>
      </c>
      <c r="D14" s="55"/>
      <c r="E14" s="59">
        <v>0.075</v>
      </c>
      <c r="F14" s="13">
        <v>0.075</v>
      </c>
      <c r="G14" s="60" t="s">
        <v>44</v>
      </c>
    </row>
    <row r="15" ht="15.6" spans="1:7">
      <c r="A15" s="13">
        <v>2</v>
      </c>
      <c r="B15" s="58" t="s">
        <v>53</v>
      </c>
      <c r="C15" s="13">
        <v>60</v>
      </c>
      <c r="D15" s="13">
        <v>0.1905</v>
      </c>
      <c r="E15" s="59"/>
      <c r="F15" s="15">
        <v>3.2689</v>
      </c>
      <c r="G15" s="60" t="s">
        <v>48</v>
      </c>
    </row>
    <row r="16" ht="15.6" spans="1:7">
      <c r="A16" s="13">
        <v>3</v>
      </c>
      <c r="B16" s="58" t="s">
        <v>54</v>
      </c>
      <c r="C16" s="13">
        <v>60</v>
      </c>
      <c r="D16" s="13">
        <v>0.1905</v>
      </c>
      <c r="E16" s="59"/>
      <c r="F16" s="15">
        <v>0.6805</v>
      </c>
      <c r="G16" s="60" t="s">
        <v>48</v>
      </c>
    </row>
    <row r="17" ht="15.6" spans="1:7">
      <c r="A17" s="13">
        <v>4</v>
      </c>
      <c r="B17" s="58" t="s">
        <v>55</v>
      </c>
      <c r="C17" s="13">
        <v>60</v>
      </c>
      <c r="D17" s="13">
        <v>0.1905</v>
      </c>
      <c r="E17" s="59"/>
      <c r="F17" s="15">
        <v>2.8508</v>
      </c>
      <c r="G17" s="60" t="s">
        <v>48</v>
      </c>
    </row>
    <row r="18" ht="15.6" spans="1:7">
      <c r="A18" s="13">
        <v>5</v>
      </c>
      <c r="B18" s="58" t="s">
        <v>56</v>
      </c>
      <c r="C18" s="13">
        <v>60</v>
      </c>
      <c r="D18" s="13">
        <v>0.1905</v>
      </c>
      <c r="E18" s="59"/>
      <c r="F18" s="15">
        <v>0.5554</v>
      </c>
      <c r="G18" s="60" t="s">
        <v>48</v>
      </c>
    </row>
    <row r="19" ht="15.6" spans="1:7">
      <c r="A19" s="13">
        <v>6</v>
      </c>
      <c r="B19" s="58" t="s">
        <v>57</v>
      </c>
      <c r="C19" s="15">
        <v>70</v>
      </c>
      <c r="D19" s="15">
        <v>0.2222</v>
      </c>
      <c r="E19" s="62"/>
      <c r="F19" s="15">
        <v>0.5241</v>
      </c>
      <c r="G19" s="63" t="s">
        <v>46</v>
      </c>
    </row>
    <row r="20" ht="15.6" spans="1:7">
      <c r="A20" s="13">
        <v>7</v>
      </c>
      <c r="B20" s="58" t="s">
        <v>58</v>
      </c>
      <c r="C20" s="13">
        <v>60</v>
      </c>
      <c r="D20" s="13">
        <v>0.1905</v>
      </c>
      <c r="E20" s="59"/>
      <c r="F20" s="15">
        <v>5.42</v>
      </c>
      <c r="G20" s="60" t="s">
        <v>48</v>
      </c>
    </row>
    <row r="21" ht="15.6" spans="1:7">
      <c r="A21" s="13">
        <v>8</v>
      </c>
      <c r="B21" s="58" t="s">
        <v>59</v>
      </c>
      <c r="C21" s="13">
        <v>60</v>
      </c>
      <c r="D21" s="13">
        <v>0.1905</v>
      </c>
      <c r="E21" s="59"/>
      <c r="F21" s="15">
        <v>2.1165</v>
      </c>
      <c r="G21" s="60" t="s">
        <v>48</v>
      </c>
    </row>
    <row r="22" ht="15.6" spans="1:7">
      <c r="A22" s="53" t="s">
        <v>60</v>
      </c>
      <c r="B22" s="53" t="s">
        <v>13</v>
      </c>
      <c r="C22" s="7">
        <f t="shared" ref="C22:F22" si="4">SUM(C23:C27)</f>
        <v>265</v>
      </c>
      <c r="D22" s="55">
        <f t="shared" si="4"/>
        <v>0.7937</v>
      </c>
      <c r="E22" s="56">
        <f t="shared" si="4"/>
        <v>0.075</v>
      </c>
      <c r="F22" s="56">
        <f t="shared" si="4"/>
        <v>72.6117</v>
      </c>
      <c r="G22" s="64"/>
    </row>
    <row r="23" ht="15.6" spans="1:7">
      <c r="A23" s="13">
        <v>1</v>
      </c>
      <c r="B23" s="58" t="s">
        <v>14</v>
      </c>
      <c r="C23" s="13">
        <f>$I$5</f>
        <v>15</v>
      </c>
      <c r="D23" s="55"/>
      <c r="E23" s="59">
        <v>0.075</v>
      </c>
      <c r="F23" s="13">
        <v>0.075</v>
      </c>
      <c r="G23" s="60" t="s">
        <v>44</v>
      </c>
    </row>
    <row r="24" ht="15.6" spans="1:7">
      <c r="A24" s="13">
        <v>2</v>
      </c>
      <c r="B24" s="58" t="s">
        <v>61</v>
      </c>
      <c r="C24" s="13">
        <v>60</v>
      </c>
      <c r="D24" s="13">
        <v>0.1905</v>
      </c>
      <c r="E24" s="59"/>
      <c r="F24" s="15">
        <v>3.6876</v>
      </c>
      <c r="G24" s="60" t="s">
        <v>48</v>
      </c>
    </row>
    <row r="25" ht="15.6" spans="1:7">
      <c r="A25" s="13">
        <v>3</v>
      </c>
      <c r="B25" s="58" t="s">
        <v>62</v>
      </c>
      <c r="C25" s="13">
        <v>60</v>
      </c>
      <c r="D25" s="13">
        <v>0.1905</v>
      </c>
      <c r="E25" s="59"/>
      <c r="F25" s="15">
        <v>35.6669</v>
      </c>
      <c r="G25" s="60" t="s">
        <v>48</v>
      </c>
    </row>
    <row r="26" ht="15.6" spans="1:7">
      <c r="A26" s="13">
        <v>4</v>
      </c>
      <c r="B26" s="58" t="s">
        <v>63</v>
      </c>
      <c r="C26" s="13">
        <v>60</v>
      </c>
      <c r="D26" s="13">
        <v>0.1905</v>
      </c>
      <c r="E26" s="59"/>
      <c r="F26" s="15">
        <v>14.1348</v>
      </c>
      <c r="G26" s="60" t="s">
        <v>48</v>
      </c>
    </row>
    <row r="27" ht="15.6" spans="1:7">
      <c r="A27" s="13">
        <v>5</v>
      </c>
      <c r="B27" s="58" t="s">
        <v>64</v>
      </c>
      <c r="C27" s="15">
        <v>70</v>
      </c>
      <c r="D27" s="15">
        <v>0.2222</v>
      </c>
      <c r="E27" s="62"/>
      <c r="F27" s="15">
        <v>19.0474</v>
      </c>
      <c r="G27" s="63" t="s">
        <v>46</v>
      </c>
    </row>
    <row r="28" ht="15.6" spans="1:7">
      <c r="A28" s="53" t="s">
        <v>65</v>
      </c>
      <c r="B28" s="53" t="s">
        <v>19</v>
      </c>
      <c r="C28" s="7">
        <f t="shared" ref="C28:F28" si="5">SUM(C29:C37)</f>
        <v>510</v>
      </c>
      <c r="D28" s="55">
        <f t="shared" si="5"/>
        <v>1.5714</v>
      </c>
      <c r="E28" s="56">
        <f t="shared" si="5"/>
        <v>0.075</v>
      </c>
      <c r="F28" s="56">
        <f t="shared" si="5"/>
        <v>77.1398</v>
      </c>
      <c r="G28" s="60"/>
    </row>
    <row r="29" ht="15.6" spans="1:7">
      <c r="A29" s="13">
        <v>1</v>
      </c>
      <c r="B29" s="58" t="s">
        <v>14</v>
      </c>
      <c r="C29" s="13">
        <f>$I$5</f>
        <v>15</v>
      </c>
      <c r="D29" s="55"/>
      <c r="E29" s="59">
        <v>0.075</v>
      </c>
      <c r="F29" s="13">
        <v>0.075</v>
      </c>
      <c r="G29" s="60" t="s">
        <v>44</v>
      </c>
    </row>
    <row r="30" s="36" customFormat="1" ht="15.6" spans="1:7">
      <c r="A30" s="13">
        <v>2</v>
      </c>
      <c r="B30" s="58" t="s">
        <v>66</v>
      </c>
      <c r="C30" s="13">
        <v>50</v>
      </c>
      <c r="D30" s="13">
        <v>0.1587</v>
      </c>
      <c r="E30" s="59"/>
      <c r="F30" s="15">
        <v>13.836</v>
      </c>
      <c r="G30" s="60" t="s">
        <v>67</v>
      </c>
    </row>
    <row r="31" ht="15.6" spans="1:7">
      <c r="A31" s="13">
        <v>2</v>
      </c>
      <c r="B31" s="58" t="s">
        <v>68</v>
      </c>
      <c r="C31" s="13">
        <v>65</v>
      </c>
      <c r="D31" s="13">
        <v>0.2063</v>
      </c>
      <c r="E31" s="59"/>
      <c r="F31" s="15">
        <v>6.9905</v>
      </c>
      <c r="G31" s="60" t="s">
        <v>67</v>
      </c>
    </row>
    <row r="32" ht="15.6" spans="1:7">
      <c r="A32" s="13">
        <v>3</v>
      </c>
      <c r="B32" s="58" t="s">
        <v>20</v>
      </c>
      <c r="C32" s="13">
        <v>60</v>
      </c>
      <c r="D32" s="13">
        <v>0.1905</v>
      </c>
      <c r="E32" s="59"/>
      <c r="F32" s="15">
        <v>9.8636</v>
      </c>
      <c r="G32" s="60" t="s">
        <v>48</v>
      </c>
    </row>
    <row r="33" ht="15.6" spans="1:7">
      <c r="A33" s="13">
        <v>4</v>
      </c>
      <c r="B33" s="58" t="s">
        <v>69</v>
      </c>
      <c r="C33" s="15">
        <v>70</v>
      </c>
      <c r="D33" s="15">
        <v>0.2222</v>
      </c>
      <c r="E33" s="62"/>
      <c r="F33" s="15">
        <v>13.8745</v>
      </c>
      <c r="G33" s="63" t="s">
        <v>46</v>
      </c>
    </row>
    <row r="34" ht="15.6" spans="1:7">
      <c r="A34" s="13">
        <v>5</v>
      </c>
      <c r="B34" s="58" t="s">
        <v>70</v>
      </c>
      <c r="C34" s="13">
        <v>60</v>
      </c>
      <c r="D34" s="13">
        <v>0.1905</v>
      </c>
      <c r="E34" s="59"/>
      <c r="F34" s="15">
        <v>10.5276</v>
      </c>
      <c r="G34" s="60" t="s">
        <v>48</v>
      </c>
    </row>
    <row r="35" ht="15.6" spans="1:7">
      <c r="A35" s="13">
        <v>6</v>
      </c>
      <c r="B35" s="58" t="s">
        <v>71</v>
      </c>
      <c r="C35" s="13">
        <v>60</v>
      </c>
      <c r="D35" s="13">
        <v>0.1905</v>
      </c>
      <c r="E35" s="59"/>
      <c r="F35" s="15">
        <v>13.0493</v>
      </c>
      <c r="G35" s="60" t="s">
        <v>48</v>
      </c>
    </row>
    <row r="36" ht="15.6" spans="1:7">
      <c r="A36" s="13">
        <v>7</v>
      </c>
      <c r="B36" s="58" t="s">
        <v>72</v>
      </c>
      <c r="C36" s="13">
        <v>60</v>
      </c>
      <c r="D36" s="13">
        <v>0.1905</v>
      </c>
      <c r="E36" s="59"/>
      <c r="F36" s="15">
        <v>6.9322</v>
      </c>
      <c r="G36" s="60" t="s">
        <v>48</v>
      </c>
    </row>
    <row r="37" ht="15.6" spans="1:7">
      <c r="A37" s="13">
        <v>8</v>
      </c>
      <c r="B37" s="58" t="s">
        <v>73</v>
      </c>
      <c r="C37" s="15">
        <v>70</v>
      </c>
      <c r="D37" s="15">
        <v>0.2222</v>
      </c>
      <c r="E37" s="62"/>
      <c r="F37" s="15">
        <v>1.9911</v>
      </c>
      <c r="G37" s="63" t="s">
        <v>46</v>
      </c>
    </row>
    <row r="38" ht="15.6" spans="1:7">
      <c r="A38" s="53" t="s">
        <v>74</v>
      </c>
      <c r="B38" s="53" t="s">
        <v>75</v>
      </c>
      <c r="C38" s="7">
        <f t="shared" ref="C38:F38" si="6">SUM(C39:C44)</f>
        <v>335</v>
      </c>
      <c r="D38" s="55">
        <f t="shared" si="6"/>
        <v>1.0159</v>
      </c>
      <c r="E38" s="56">
        <f t="shared" si="6"/>
        <v>0.075</v>
      </c>
      <c r="F38" s="56">
        <f t="shared" si="6"/>
        <v>24.1265</v>
      </c>
      <c r="G38" s="60"/>
    </row>
    <row r="39" ht="15.6" spans="1:7">
      <c r="A39" s="13">
        <v>1</v>
      </c>
      <c r="B39" s="58" t="s">
        <v>14</v>
      </c>
      <c r="C39" s="13">
        <f>$I$5</f>
        <v>15</v>
      </c>
      <c r="D39" s="55"/>
      <c r="E39" s="59">
        <v>0.075</v>
      </c>
      <c r="F39" s="13">
        <v>0.075</v>
      </c>
      <c r="G39" s="60" t="s">
        <v>44</v>
      </c>
    </row>
    <row r="40" ht="15.6" spans="1:7">
      <c r="A40" s="13">
        <v>2</v>
      </c>
      <c r="B40" s="58" t="s">
        <v>76</v>
      </c>
      <c r="C40" s="13">
        <v>60</v>
      </c>
      <c r="D40" s="13">
        <v>0.1905</v>
      </c>
      <c r="E40" s="59"/>
      <c r="F40" s="15">
        <v>4.0638</v>
      </c>
      <c r="G40" s="60" t="s">
        <v>48</v>
      </c>
    </row>
    <row r="41" ht="15.6" spans="1:7">
      <c r="A41" s="13">
        <v>3</v>
      </c>
      <c r="B41" s="58" t="s">
        <v>77</v>
      </c>
      <c r="C41" s="13">
        <v>60</v>
      </c>
      <c r="D41" s="13">
        <v>0.1905</v>
      </c>
      <c r="E41" s="59"/>
      <c r="F41" s="15">
        <v>3.1838</v>
      </c>
      <c r="G41" s="60" t="s">
        <v>48</v>
      </c>
    </row>
    <row r="42" s="36" customFormat="1" ht="15.6" spans="1:7">
      <c r="A42" s="13">
        <v>4</v>
      </c>
      <c r="B42" s="58" t="s">
        <v>78</v>
      </c>
      <c r="C42" s="13">
        <v>60</v>
      </c>
      <c r="D42" s="13">
        <v>0.1905</v>
      </c>
      <c r="E42" s="59"/>
      <c r="F42" s="15">
        <v>10.7081</v>
      </c>
      <c r="G42" s="60" t="s">
        <v>48</v>
      </c>
    </row>
    <row r="43" ht="15.6" spans="1:7">
      <c r="A43" s="13">
        <v>5</v>
      </c>
      <c r="B43" s="58" t="s">
        <v>79</v>
      </c>
      <c r="C43" s="15">
        <v>70</v>
      </c>
      <c r="D43" s="15">
        <v>0.2222</v>
      </c>
      <c r="E43" s="62"/>
      <c r="F43" s="15">
        <v>1.9829</v>
      </c>
      <c r="G43" s="63" t="s">
        <v>46</v>
      </c>
    </row>
    <row r="44" ht="15.6" spans="1:7">
      <c r="A44" s="13">
        <v>6</v>
      </c>
      <c r="B44" s="58" t="s">
        <v>80</v>
      </c>
      <c r="C44" s="15">
        <v>70</v>
      </c>
      <c r="D44" s="15">
        <v>0.2222</v>
      </c>
      <c r="E44" s="62"/>
      <c r="F44" s="15">
        <v>4.1129</v>
      </c>
      <c r="G44" s="63" t="s">
        <v>46</v>
      </c>
    </row>
    <row r="45" ht="15.6" spans="1:7">
      <c r="A45" s="53" t="s">
        <v>81</v>
      </c>
      <c r="B45" s="7" t="s">
        <v>82</v>
      </c>
      <c r="C45" s="7">
        <f t="shared" ref="C45:F45" si="7">SUM(C46:C47)</f>
        <v>85</v>
      </c>
      <c r="D45" s="55">
        <f t="shared" si="7"/>
        <v>0.2222</v>
      </c>
      <c r="E45" s="56">
        <f t="shared" si="7"/>
        <v>0.075</v>
      </c>
      <c r="F45" s="56">
        <f t="shared" si="7"/>
        <v>1.2328</v>
      </c>
      <c r="G45" s="64"/>
    </row>
    <row r="46" ht="15.6" spans="1:7">
      <c r="A46" s="13">
        <v>1</v>
      </c>
      <c r="B46" s="58" t="s">
        <v>14</v>
      </c>
      <c r="C46" s="13">
        <f>$I$5</f>
        <v>15</v>
      </c>
      <c r="D46" s="55"/>
      <c r="E46" s="59">
        <v>0.075</v>
      </c>
      <c r="F46" s="13">
        <v>0.075</v>
      </c>
      <c r="G46" s="60" t="s">
        <v>44</v>
      </c>
    </row>
    <row r="47" ht="15.6" spans="1:7">
      <c r="A47" s="13">
        <v>2</v>
      </c>
      <c r="B47" s="13" t="s">
        <v>83</v>
      </c>
      <c r="C47" s="13">
        <v>70</v>
      </c>
      <c r="D47" s="15">
        <v>0.2222</v>
      </c>
      <c r="E47" s="62"/>
      <c r="F47" s="15">
        <v>1.1578</v>
      </c>
      <c r="G47" s="63" t="s">
        <v>46</v>
      </c>
    </row>
    <row r="48" ht="15.6" spans="1:7">
      <c r="A48" s="53" t="s">
        <v>84</v>
      </c>
      <c r="B48" s="53" t="s">
        <v>85</v>
      </c>
      <c r="C48" s="7">
        <f t="shared" ref="C48:F48" si="8">SUM(C49:C52)</f>
        <v>205</v>
      </c>
      <c r="D48" s="55">
        <f t="shared" si="8"/>
        <v>0.6032</v>
      </c>
      <c r="E48" s="56">
        <f t="shared" si="8"/>
        <v>0.075</v>
      </c>
      <c r="F48" s="56">
        <f t="shared" si="8"/>
        <v>0.4326</v>
      </c>
      <c r="G48" s="64"/>
    </row>
    <row r="49" ht="15.6" spans="1:7">
      <c r="A49" s="13">
        <v>1</v>
      </c>
      <c r="B49" s="58" t="s">
        <v>14</v>
      </c>
      <c r="C49" s="13">
        <f>$I$5</f>
        <v>15</v>
      </c>
      <c r="D49" s="55"/>
      <c r="E49" s="59">
        <v>0.075</v>
      </c>
      <c r="F49" s="13">
        <v>0.075</v>
      </c>
      <c r="G49" s="60" t="s">
        <v>44</v>
      </c>
    </row>
    <row r="50" ht="15.6" spans="1:7">
      <c r="A50" s="13">
        <v>2</v>
      </c>
      <c r="B50" s="58" t="s">
        <v>86</v>
      </c>
      <c r="C50" s="13">
        <v>60</v>
      </c>
      <c r="D50" s="13">
        <v>0.1905</v>
      </c>
      <c r="E50" s="59"/>
      <c r="F50" s="15">
        <v>0.0454</v>
      </c>
      <c r="G50" s="60" t="s">
        <v>48</v>
      </c>
    </row>
    <row r="51" ht="15.6" spans="1:7">
      <c r="A51" s="13">
        <v>3</v>
      </c>
      <c r="B51" s="58" t="s">
        <v>87</v>
      </c>
      <c r="C51" s="13">
        <v>60</v>
      </c>
      <c r="D51" s="13">
        <v>0.1905</v>
      </c>
      <c r="E51" s="59"/>
      <c r="F51" s="15">
        <v>0.1295</v>
      </c>
      <c r="G51" s="60" t="s">
        <v>48</v>
      </c>
    </row>
    <row r="52" ht="15.6" spans="1:7">
      <c r="A52" s="13">
        <v>4</v>
      </c>
      <c r="B52" s="58" t="s">
        <v>88</v>
      </c>
      <c r="C52" s="13">
        <v>70</v>
      </c>
      <c r="D52" s="15">
        <v>0.2222</v>
      </c>
      <c r="E52" s="62"/>
      <c r="F52" s="15">
        <v>0.1827</v>
      </c>
      <c r="G52" s="63" t="s">
        <v>46</v>
      </c>
    </row>
    <row r="53" ht="15.6" spans="1:7">
      <c r="A53" s="53" t="s">
        <v>89</v>
      </c>
      <c r="B53" s="7" t="s">
        <v>90</v>
      </c>
      <c r="C53" s="7">
        <f t="shared" ref="C53:F53" si="9">SUM(C54:C57)</f>
        <v>195</v>
      </c>
      <c r="D53" s="55">
        <f t="shared" si="9"/>
        <v>0.4762</v>
      </c>
      <c r="E53" s="56">
        <f t="shared" si="9"/>
        <v>0.225</v>
      </c>
      <c r="F53" s="56">
        <f t="shared" si="9"/>
        <v>0.3423</v>
      </c>
      <c r="G53" s="64"/>
    </row>
    <row r="54" ht="15.6" spans="1:7">
      <c r="A54" s="13">
        <v>1</v>
      </c>
      <c r="B54" s="58" t="s">
        <v>14</v>
      </c>
      <c r="C54" s="13">
        <f>$I$5</f>
        <v>15</v>
      </c>
      <c r="D54" s="55"/>
      <c r="E54" s="59">
        <v>0.075</v>
      </c>
      <c r="F54" s="13">
        <v>0.075</v>
      </c>
      <c r="G54" s="60" t="s">
        <v>44</v>
      </c>
    </row>
    <row r="55" ht="24" spans="1:7">
      <c r="A55" s="13">
        <v>2</v>
      </c>
      <c r="B55" s="65" t="s">
        <v>91</v>
      </c>
      <c r="C55" s="13">
        <v>80</v>
      </c>
      <c r="D55" s="13">
        <v>0.254</v>
      </c>
      <c r="E55" s="59"/>
      <c r="F55" s="15">
        <v>0</v>
      </c>
      <c r="G55" s="60" t="s">
        <v>92</v>
      </c>
    </row>
    <row r="56" s="36" customFormat="1" ht="15.6" spans="1:7">
      <c r="A56" s="13">
        <v>3</v>
      </c>
      <c r="B56" s="58" t="s">
        <v>93</v>
      </c>
      <c r="C56" s="13">
        <v>30</v>
      </c>
      <c r="D56" s="55"/>
      <c r="E56" s="59">
        <v>0.15</v>
      </c>
      <c r="F56" s="15">
        <v>0.15</v>
      </c>
      <c r="G56" s="60" t="s">
        <v>94</v>
      </c>
    </row>
    <row r="57" ht="15.6" spans="1:7">
      <c r="A57" s="13">
        <v>4</v>
      </c>
      <c r="B57" s="59" t="s">
        <v>95</v>
      </c>
      <c r="C57" s="13">
        <v>70</v>
      </c>
      <c r="D57" s="15">
        <v>0.2222</v>
      </c>
      <c r="E57" s="62"/>
      <c r="F57" s="15">
        <v>0.1173</v>
      </c>
      <c r="G57" s="63" t="s">
        <v>46</v>
      </c>
    </row>
    <row r="58" ht="15.6" spans="1:7">
      <c r="A58" s="53" t="s">
        <v>96</v>
      </c>
      <c r="B58" s="53" t="s">
        <v>97</v>
      </c>
      <c r="C58" s="7">
        <f t="shared" ref="C58:F58" si="10">SUM(C59:C60)</f>
        <v>45</v>
      </c>
      <c r="D58" s="56">
        <f t="shared" si="10"/>
        <v>0</v>
      </c>
      <c r="E58" s="56">
        <f t="shared" si="10"/>
        <v>0.225</v>
      </c>
      <c r="F58" s="56">
        <f t="shared" si="10"/>
        <v>0.225</v>
      </c>
      <c r="G58" s="64"/>
    </row>
    <row r="59" ht="15.6" spans="1:7">
      <c r="A59" s="13">
        <v>1</v>
      </c>
      <c r="B59" s="58" t="s">
        <v>14</v>
      </c>
      <c r="C59" s="13">
        <f>$I$5</f>
        <v>15</v>
      </c>
      <c r="D59" s="55"/>
      <c r="E59" s="59">
        <v>0.075</v>
      </c>
      <c r="F59" s="13">
        <v>0.075</v>
      </c>
      <c r="G59" s="60" t="s">
        <v>44</v>
      </c>
    </row>
    <row r="60" s="36" customFormat="1" ht="15.6" spans="1:7">
      <c r="A60" s="13">
        <v>2</v>
      </c>
      <c r="B60" s="58" t="s">
        <v>98</v>
      </c>
      <c r="C60" s="13">
        <v>30</v>
      </c>
      <c r="D60" s="55"/>
      <c r="E60" s="59">
        <v>0.15</v>
      </c>
      <c r="F60" s="15">
        <v>0.15</v>
      </c>
      <c r="G60" s="60" t="s">
        <v>94</v>
      </c>
    </row>
    <row r="61" ht="15.6" spans="1:7">
      <c r="A61" s="53" t="s">
        <v>99</v>
      </c>
      <c r="B61" s="7" t="s">
        <v>100</v>
      </c>
      <c r="C61" s="7">
        <f t="shared" ref="C61:F61" si="11">SUM(C62:C64)</f>
        <v>125</v>
      </c>
      <c r="D61" s="7">
        <f t="shared" si="11"/>
        <v>0.3492</v>
      </c>
      <c r="E61" s="56">
        <f t="shared" si="11"/>
        <v>0.075</v>
      </c>
      <c r="F61" s="56">
        <f t="shared" si="11"/>
        <v>0.225</v>
      </c>
      <c r="G61" s="64"/>
    </row>
    <row r="62" ht="15.6" spans="1:7">
      <c r="A62" s="13">
        <v>1</v>
      </c>
      <c r="B62" s="65" t="s">
        <v>14</v>
      </c>
      <c r="C62" s="13">
        <f>$I$5</f>
        <v>15</v>
      </c>
      <c r="D62" s="55"/>
      <c r="E62" s="59">
        <v>0.075</v>
      </c>
      <c r="F62" s="13">
        <v>0.075</v>
      </c>
      <c r="G62" s="60" t="s">
        <v>44</v>
      </c>
    </row>
    <row r="63" ht="24" spans="1:7">
      <c r="A63" s="66">
        <v>2</v>
      </c>
      <c r="B63" s="13" t="s">
        <v>101</v>
      </c>
      <c r="C63" s="13">
        <v>80</v>
      </c>
      <c r="D63" s="13">
        <v>0.254</v>
      </c>
      <c r="E63" s="59"/>
      <c r="F63" s="15">
        <v>0</v>
      </c>
      <c r="G63" s="60" t="s">
        <v>102</v>
      </c>
    </row>
    <row r="64" s="36" customFormat="1" ht="15.6" spans="1:7">
      <c r="A64" s="66">
        <v>3</v>
      </c>
      <c r="B64" s="67" t="s">
        <v>103</v>
      </c>
      <c r="C64" s="68">
        <v>30</v>
      </c>
      <c r="D64" s="68">
        <v>0.0952</v>
      </c>
      <c r="E64" s="59"/>
      <c r="F64" s="69">
        <v>0.15</v>
      </c>
      <c r="G64" s="60" t="s">
        <v>104</v>
      </c>
    </row>
    <row r="65" ht="31.2" spans="1:7">
      <c r="A65" s="53" t="s">
        <v>105</v>
      </c>
      <c r="B65" s="53" t="s">
        <v>106</v>
      </c>
      <c r="C65" s="7">
        <f t="shared" ref="C65:F65" si="12">SUM(C66:C72)</f>
        <v>425</v>
      </c>
      <c r="D65" s="55">
        <f t="shared" si="12"/>
        <v>1.3016</v>
      </c>
      <c r="E65" s="56">
        <f t="shared" si="12"/>
        <v>0.075</v>
      </c>
      <c r="F65" s="56">
        <f t="shared" si="12"/>
        <v>5.9449</v>
      </c>
      <c r="G65" s="64"/>
    </row>
    <row r="66" ht="15.6" spans="1:7">
      <c r="A66" s="13">
        <v>1</v>
      </c>
      <c r="B66" s="65" t="s">
        <v>14</v>
      </c>
      <c r="C66" s="13">
        <f>$I$5</f>
        <v>15</v>
      </c>
      <c r="D66" s="55"/>
      <c r="E66" s="59">
        <v>0.075</v>
      </c>
      <c r="F66" s="13">
        <v>0.075</v>
      </c>
      <c r="G66" s="60" t="s">
        <v>44</v>
      </c>
    </row>
    <row r="67" ht="15.6" spans="1:7">
      <c r="A67" s="13">
        <v>2</v>
      </c>
      <c r="B67" s="65" t="s">
        <v>107</v>
      </c>
      <c r="C67" s="15">
        <v>70</v>
      </c>
      <c r="D67" s="15">
        <v>0.2222</v>
      </c>
      <c r="E67" s="62"/>
      <c r="F67" s="15">
        <v>0.9165</v>
      </c>
      <c r="G67" s="63" t="s">
        <v>46</v>
      </c>
    </row>
    <row r="68" ht="15.6" spans="1:7">
      <c r="A68" s="13">
        <v>3</v>
      </c>
      <c r="B68" s="65" t="s">
        <v>108</v>
      </c>
      <c r="C68" s="13">
        <v>80</v>
      </c>
      <c r="D68" s="13">
        <v>0.254</v>
      </c>
      <c r="E68" s="59"/>
      <c r="F68" s="15">
        <v>0</v>
      </c>
      <c r="G68" s="63" t="s">
        <v>109</v>
      </c>
    </row>
    <row r="69" ht="15.6" spans="1:7">
      <c r="A69" s="13">
        <v>4</v>
      </c>
      <c r="B69" s="65" t="s">
        <v>110</v>
      </c>
      <c r="C69" s="13">
        <v>60</v>
      </c>
      <c r="D69" s="13">
        <v>0.1905</v>
      </c>
      <c r="E69" s="59"/>
      <c r="F69" s="15">
        <v>1.3218</v>
      </c>
      <c r="G69" s="60" t="s">
        <v>48</v>
      </c>
    </row>
    <row r="70" ht="15.6" spans="1:7">
      <c r="A70" s="13">
        <v>5</v>
      </c>
      <c r="B70" s="65" t="s">
        <v>111</v>
      </c>
      <c r="C70" s="15">
        <v>70</v>
      </c>
      <c r="D70" s="15">
        <v>0.2222</v>
      </c>
      <c r="E70" s="62"/>
      <c r="F70" s="15">
        <v>0.1942</v>
      </c>
      <c r="G70" s="63" t="s">
        <v>46</v>
      </c>
    </row>
    <row r="71" ht="15.6" spans="1:7">
      <c r="A71" s="13">
        <v>6</v>
      </c>
      <c r="B71" s="65" t="s">
        <v>112</v>
      </c>
      <c r="C71" s="13">
        <v>60</v>
      </c>
      <c r="D71" s="13">
        <v>0.1905</v>
      </c>
      <c r="E71" s="59"/>
      <c r="F71" s="15">
        <v>0.7317</v>
      </c>
      <c r="G71" s="60" t="s">
        <v>48</v>
      </c>
    </row>
    <row r="72" ht="15.6" spans="1:7">
      <c r="A72" s="13">
        <v>7</v>
      </c>
      <c r="B72" s="58" t="s">
        <v>113</v>
      </c>
      <c r="C72" s="15">
        <v>70</v>
      </c>
      <c r="D72" s="15">
        <v>0.2222</v>
      </c>
      <c r="E72" s="62"/>
      <c r="F72" s="15">
        <v>2.7057</v>
      </c>
      <c r="G72" s="63" t="s">
        <v>46</v>
      </c>
    </row>
    <row r="73" ht="31.2" spans="1:7">
      <c r="A73" s="53" t="s">
        <v>114</v>
      </c>
      <c r="B73" s="53" t="s">
        <v>115</v>
      </c>
      <c r="C73" s="7">
        <f t="shared" ref="C73:F73" si="13">SUM(C74:C81)</f>
        <v>485</v>
      </c>
      <c r="D73" s="55">
        <f t="shared" si="13"/>
        <v>1.4921</v>
      </c>
      <c r="E73" s="56">
        <f t="shared" si="13"/>
        <v>0.075</v>
      </c>
      <c r="F73" s="56">
        <f t="shared" si="13"/>
        <v>25.6469</v>
      </c>
      <c r="G73" s="64"/>
    </row>
    <row r="74" ht="15.6" spans="1:7">
      <c r="A74" s="13">
        <v>1</v>
      </c>
      <c r="B74" s="65" t="s">
        <v>14</v>
      </c>
      <c r="C74" s="13">
        <f>$I$5</f>
        <v>15</v>
      </c>
      <c r="D74" s="55"/>
      <c r="E74" s="59">
        <v>0.075</v>
      </c>
      <c r="F74" s="13">
        <v>0.075</v>
      </c>
      <c r="G74" s="60" t="s">
        <v>44</v>
      </c>
    </row>
    <row r="75" ht="15.6" spans="1:7">
      <c r="A75" s="13">
        <v>2</v>
      </c>
      <c r="B75" s="65" t="s">
        <v>116</v>
      </c>
      <c r="C75" s="15">
        <v>70</v>
      </c>
      <c r="D75" s="15">
        <v>0.2222</v>
      </c>
      <c r="E75" s="62"/>
      <c r="F75" s="15">
        <v>4.0394</v>
      </c>
      <c r="G75" s="63" t="s">
        <v>46</v>
      </c>
    </row>
    <row r="76" ht="15.6" spans="1:7">
      <c r="A76" s="13">
        <v>3</v>
      </c>
      <c r="B76" s="65" t="s">
        <v>117</v>
      </c>
      <c r="C76" s="13">
        <v>60</v>
      </c>
      <c r="D76" s="13">
        <v>0.1905</v>
      </c>
      <c r="E76" s="59"/>
      <c r="F76" s="15">
        <v>15.9197</v>
      </c>
      <c r="G76" s="60" t="s">
        <v>48</v>
      </c>
    </row>
    <row r="77" ht="15.6" spans="1:7">
      <c r="A77" s="13">
        <v>4</v>
      </c>
      <c r="B77" s="65" t="s">
        <v>118</v>
      </c>
      <c r="C77" s="13">
        <v>60</v>
      </c>
      <c r="D77" s="13">
        <v>0.1905</v>
      </c>
      <c r="E77" s="59"/>
      <c r="F77" s="15">
        <v>0.8323</v>
      </c>
      <c r="G77" s="60" t="s">
        <v>48</v>
      </c>
    </row>
    <row r="78" ht="15.6" spans="1:7">
      <c r="A78" s="13">
        <v>5</v>
      </c>
      <c r="B78" s="58" t="s">
        <v>119</v>
      </c>
      <c r="C78" s="15">
        <v>70</v>
      </c>
      <c r="D78" s="15">
        <v>0.2222</v>
      </c>
      <c r="E78" s="62"/>
      <c r="F78" s="15">
        <v>3.8839</v>
      </c>
      <c r="G78" s="63" t="s">
        <v>46</v>
      </c>
    </row>
    <row r="79" ht="15.6" spans="1:7">
      <c r="A79" s="13">
        <v>6</v>
      </c>
      <c r="B79" s="65" t="s">
        <v>120</v>
      </c>
      <c r="C79" s="13">
        <v>80</v>
      </c>
      <c r="D79" s="13">
        <v>0.254</v>
      </c>
      <c r="E79" s="59"/>
      <c r="F79" s="15">
        <v>0</v>
      </c>
      <c r="G79" s="63" t="s">
        <v>109</v>
      </c>
    </row>
    <row r="80" ht="15.6" spans="1:7">
      <c r="A80" s="13">
        <v>7</v>
      </c>
      <c r="B80" s="65" t="s">
        <v>121</v>
      </c>
      <c r="C80" s="15">
        <v>70</v>
      </c>
      <c r="D80" s="15">
        <v>0.2222</v>
      </c>
      <c r="E80" s="62"/>
      <c r="F80" s="15">
        <v>0.1947</v>
      </c>
      <c r="G80" s="63" t="s">
        <v>46</v>
      </c>
    </row>
    <row r="81" ht="15.6" spans="1:7">
      <c r="A81" s="13">
        <v>8</v>
      </c>
      <c r="B81" s="65" t="s">
        <v>122</v>
      </c>
      <c r="C81" s="13">
        <v>60</v>
      </c>
      <c r="D81" s="13">
        <v>0.1905</v>
      </c>
      <c r="E81" s="59"/>
      <c r="F81" s="15">
        <v>0.7019</v>
      </c>
      <c r="G81" s="60" t="s">
        <v>48</v>
      </c>
    </row>
    <row r="82" ht="18" customHeight="1" spans="1:7">
      <c r="A82" s="53" t="s">
        <v>123</v>
      </c>
      <c r="B82" s="7" t="s">
        <v>124</v>
      </c>
      <c r="C82" s="7">
        <f t="shared" ref="C82:F82" si="14">SUM(C83:C85)</f>
        <v>145</v>
      </c>
      <c r="D82" s="55">
        <f t="shared" si="14"/>
        <v>0.4127</v>
      </c>
      <c r="E82" s="56">
        <f t="shared" si="14"/>
        <v>0.075</v>
      </c>
      <c r="F82" s="56">
        <f t="shared" si="14"/>
        <v>1.3636</v>
      </c>
      <c r="G82" s="64"/>
    </row>
    <row r="83" ht="15.6" spans="1:7">
      <c r="A83" s="13">
        <v>1</v>
      </c>
      <c r="B83" s="65" t="s">
        <v>14</v>
      </c>
      <c r="C83" s="13">
        <f>$I$5</f>
        <v>15</v>
      </c>
      <c r="D83" s="55"/>
      <c r="E83" s="59">
        <v>0.075</v>
      </c>
      <c r="F83" s="13">
        <v>0.075</v>
      </c>
      <c r="G83" s="60" t="s">
        <v>44</v>
      </c>
    </row>
    <row r="84" ht="15.6" spans="1:7">
      <c r="A84" s="13">
        <v>2</v>
      </c>
      <c r="B84" s="65" t="s">
        <v>125</v>
      </c>
      <c r="C84" s="13">
        <v>60</v>
      </c>
      <c r="D84" s="13">
        <v>0.1905</v>
      </c>
      <c r="E84" s="59"/>
      <c r="F84" s="15">
        <v>0.4639</v>
      </c>
      <c r="G84" s="60" t="s">
        <v>48</v>
      </c>
    </row>
    <row r="85" s="36" customFormat="1" ht="15.6" spans="1:7">
      <c r="A85" s="15">
        <v>3</v>
      </c>
      <c r="B85" s="61" t="s">
        <v>126</v>
      </c>
      <c r="C85" s="15">
        <v>70</v>
      </c>
      <c r="D85" s="15">
        <v>0.2222</v>
      </c>
      <c r="E85" s="62"/>
      <c r="F85" s="15">
        <v>0.8247</v>
      </c>
      <c r="G85" s="63" t="s">
        <v>46</v>
      </c>
    </row>
    <row r="86" ht="18" customHeight="1" spans="1:7">
      <c r="A86" s="53" t="s">
        <v>127</v>
      </c>
      <c r="B86" s="53" t="s">
        <v>128</v>
      </c>
      <c r="C86" s="7">
        <f t="shared" ref="C86:F86" si="15">SUM(C87:C92)</f>
        <v>305</v>
      </c>
      <c r="D86" s="55">
        <f t="shared" si="15"/>
        <v>0.9207</v>
      </c>
      <c r="E86" s="56">
        <f t="shared" si="15"/>
        <v>0.075</v>
      </c>
      <c r="F86" s="56">
        <f t="shared" si="15"/>
        <v>4.9504</v>
      </c>
      <c r="G86" s="64"/>
    </row>
    <row r="87" ht="18" customHeight="1" spans="1:7">
      <c r="A87" s="13">
        <v>1</v>
      </c>
      <c r="B87" s="65" t="s">
        <v>14</v>
      </c>
      <c r="C87" s="13">
        <f>$I$5</f>
        <v>15</v>
      </c>
      <c r="D87" s="55"/>
      <c r="E87" s="59">
        <v>0.075</v>
      </c>
      <c r="F87" s="13">
        <v>0.075</v>
      </c>
      <c r="G87" s="60" t="s">
        <v>44</v>
      </c>
    </row>
    <row r="88" ht="18" customHeight="1" spans="1:7">
      <c r="A88" s="13">
        <v>2</v>
      </c>
      <c r="B88" s="65" t="s">
        <v>129</v>
      </c>
      <c r="C88" s="13">
        <v>60</v>
      </c>
      <c r="D88" s="13">
        <v>0.1905</v>
      </c>
      <c r="E88" s="59"/>
      <c r="F88" s="15">
        <v>1.0559</v>
      </c>
      <c r="G88" s="60" t="s">
        <v>48</v>
      </c>
    </row>
    <row r="89" ht="18" customHeight="1" spans="1:7">
      <c r="A89" s="13">
        <v>3</v>
      </c>
      <c r="B89" s="58" t="s">
        <v>130</v>
      </c>
      <c r="C89" s="13">
        <v>60</v>
      </c>
      <c r="D89" s="13">
        <v>0.1905</v>
      </c>
      <c r="E89" s="59"/>
      <c r="F89" s="15">
        <v>1.3894</v>
      </c>
      <c r="G89" s="60" t="s">
        <v>48</v>
      </c>
    </row>
    <row r="90" ht="18" customHeight="1" spans="1:7">
      <c r="A90" s="13">
        <v>4</v>
      </c>
      <c r="B90" s="58" t="s">
        <v>131</v>
      </c>
      <c r="C90" s="13">
        <v>60</v>
      </c>
      <c r="D90" s="13">
        <v>0.1905</v>
      </c>
      <c r="E90" s="59"/>
      <c r="F90" s="15">
        <v>1.1535</v>
      </c>
      <c r="G90" s="60" t="s">
        <v>48</v>
      </c>
    </row>
    <row r="91" s="36" customFormat="1" ht="15.6" spans="1:7">
      <c r="A91" s="13">
        <v>5</v>
      </c>
      <c r="B91" s="58" t="s">
        <v>132</v>
      </c>
      <c r="C91" s="13">
        <v>50</v>
      </c>
      <c r="D91" s="13">
        <v>0.1587</v>
      </c>
      <c r="E91" s="59"/>
      <c r="F91" s="15">
        <v>1.1795</v>
      </c>
      <c r="G91" s="60" t="s">
        <v>133</v>
      </c>
    </row>
    <row r="92" ht="15.6" spans="1:7">
      <c r="A92" s="13">
        <v>6</v>
      </c>
      <c r="B92" s="58" t="s">
        <v>134</v>
      </c>
      <c r="C92" s="13">
        <v>60</v>
      </c>
      <c r="D92" s="13">
        <v>0.1905</v>
      </c>
      <c r="E92" s="59"/>
      <c r="F92" s="15">
        <v>0.0971</v>
      </c>
      <c r="G92" s="60" t="s">
        <v>48</v>
      </c>
    </row>
    <row r="93" ht="18" customHeight="1" spans="1:7">
      <c r="A93" s="53" t="s">
        <v>135</v>
      </c>
      <c r="B93" s="53" t="s">
        <v>136</v>
      </c>
      <c r="C93" s="7">
        <f t="shared" ref="C93:F93" si="16">SUM(C94:C96)</f>
        <v>145</v>
      </c>
      <c r="D93" s="55">
        <f t="shared" si="16"/>
        <v>0.4127</v>
      </c>
      <c r="E93" s="56">
        <f t="shared" si="16"/>
        <v>0.075</v>
      </c>
      <c r="F93" s="56">
        <f t="shared" si="16"/>
        <v>5.7591</v>
      </c>
      <c r="G93" s="64"/>
    </row>
    <row r="94" ht="18" customHeight="1" spans="1:7">
      <c r="A94" s="13">
        <v>1</v>
      </c>
      <c r="B94" s="65" t="s">
        <v>14</v>
      </c>
      <c r="C94" s="13">
        <f>$I$5</f>
        <v>15</v>
      </c>
      <c r="D94" s="55"/>
      <c r="E94" s="59">
        <v>0.075</v>
      </c>
      <c r="F94" s="13">
        <v>0.075</v>
      </c>
      <c r="G94" s="60" t="s">
        <v>44</v>
      </c>
    </row>
    <row r="95" ht="15.6" spans="1:7">
      <c r="A95" s="13">
        <v>2</v>
      </c>
      <c r="B95" s="65" t="s">
        <v>137</v>
      </c>
      <c r="C95" s="15">
        <v>70</v>
      </c>
      <c r="D95" s="15">
        <v>0.2222</v>
      </c>
      <c r="E95" s="62"/>
      <c r="F95" s="15">
        <v>0.1446</v>
      </c>
      <c r="G95" s="63" t="s">
        <v>46</v>
      </c>
    </row>
    <row r="96" s="36" customFormat="1" ht="18" customHeight="1" spans="1:7">
      <c r="A96" s="13">
        <v>3</v>
      </c>
      <c r="B96" s="65" t="s">
        <v>138</v>
      </c>
      <c r="C96" s="13">
        <v>60</v>
      </c>
      <c r="D96" s="13">
        <v>0.1905</v>
      </c>
      <c r="E96" s="59"/>
      <c r="F96" s="15">
        <v>5.5395</v>
      </c>
      <c r="G96" s="60" t="s">
        <v>48</v>
      </c>
    </row>
  </sheetData>
  <mergeCells count="1">
    <mergeCell ref="A2:G2"/>
  </mergeCells>
  <pageMargins left="0.751388888888889" right="0.751388888888889" top="1" bottom="1" header="0.5" footer="0.5"/>
  <pageSetup paperSize="9" scale="80"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M6"/>
  <sheetViews>
    <sheetView workbookViewId="0">
      <pane ySplit="4" topLeftCell="A5" activePane="bottomLeft" state="frozen"/>
      <selection/>
      <selection pane="bottomLeft" activeCell="A2" sqref="A2:G2"/>
    </sheetView>
  </sheetViews>
  <sheetFormatPr defaultColWidth="8.72222222222222" defaultRowHeight="14.4" outlineLevelRow="5"/>
  <cols>
    <col min="1" max="1" width="15.3796296296296" style="36" customWidth="1"/>
    <col min="2" max="2" width="16.8796296296296" style="36" customWidth="1"/>
    <col min="3" max="4" width="17" style="36" customWidth="1"/>
    <col min="5" max="5" width="17" style="36" hidden="1" customWidth="1"/>
    <col min="6" max="6" width="19.1296296296296" style="36" hidden="1" customWidth="1"/>
    <col min="7" max="7" width="18.6296296296296" style="36" customWidth="1"/>
    <col min="8" max="8" width="10.3796296296296" style="36"/>
    <col min="9" max="16384" width="8.72222222222222" style="36"/>
  </cols>
  <sheetData>
    <row r="1" s="1" customFormat="1" ht="15.6" spans="1:1">
      <c r="A1" s="4"/>
    </row>
    <row r="2" ht="59" customHeight="1" spans="1:7">
      <c r="A2" s="37" t="s">
        <v>139</v>
      </c>
      <c r="B2" s="37"/>
      <c r="C2" s="37"/>
      <c r="D2" s="37"/>
      <c r="E2" s="37"/>
      <c r="F2" s="37"/>
      <c r="G2" s="37"/>
    </row>
    <row r="3" ht="26" customHeight="1" spans="7:7">
      <c r="G3" s="36" t="s">
        <v>140</v>
      </c>
    </row>
    <row r="4" ht="51" customHeight="1" spans="1:7">
      <c r="A4" s="38" t="s">
        <v>3</v>
      </c>
      <c r="B4" s="38" t="s">
        <v>141</v>
      </c>
      <c r="C4" s="38" t="s">
        <v>142</v>
      </c>
      <c r="D4" s="38" t="s">
        <v>143</v>
      </c>
      <c r="E4" s="38"/>
      <c r="F4" s="38" t="s">
        <v>143</v>
      </c>
      <c r="G4" s="38" t="s">
        <v>10</v>
      </c>
    </row>
    <row r="5" s="34" customFormat="1" ht="61" customHeight="1" spans="1:7">
      <c r="A5" s="39"/>
      <c r="B5" s="40" t="s">
        <v>144</v>
      </c>
      <c r="C5" s="41">
        <f t="shared" ref="C5:F5" si="0">SUM(C6:C6)</f>
        <v>2700</v>
      </c>
      <c r="D5" s="41">
        <f t="shared" si="0"/>
        <v>810</v>
      </c>
      <c r="E5" s="42">
        <f>ROUND(F5,0)</f>
        <v>810</v>
      </c>
      <c r="F5" s="41">
        <f t="shared" si="0"/>
        <v>810</v>
      </c>
      <c r="G5" s="41"/>
    </row>
    <row r="6" s="35" customFormat="1" ht="94" customHeight="1" spans="1:13">
      <c r="A6" s="43">
        <v>1</v>
      </c>
      <c r="B6" s="38" t="s">
        <v>91</v>
      </c>
      <c r="C6" s="13">
        <v>2700</v>
      </c>
      <c r="D6" s="13">
        <v>810</v>
      </c>
      <c r="E6" s="42">
        <f>ROUND(F6,0)</f>
        <v>810</v>
      </c>
      <c r="F6" s="44">
        <f>C6*3000/10000</f>
        <v>810</v>
      </c>
      <c r="G6" s="45"/>
      <c r="H6" s="46"/>
      <c r="I6" s="46"/>
      <c r="J6" s="46"/>
      <c r="K6" s="46"/>
      <c r="L6" s="46"/>
      <c r="M6" s="46"/>
    </row>
  </sheetData>
  <mergeCells count="1">
    <mergeCell ref="A2:G2"/>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pageSetUpPr fitToPage="1"/>
  </sheetPr>
  <dimension ref="A1:F8"/>
  <sheetViews>
    <sheetView view="pageBreakPreview" zoomScaleNormal="130" workbookViewId="0">
      <pane ySplit="4" topLeftCell="A5" activePane="bottomLeft" state="frozen"/>
      <selection/>
      <selection pane="bottomLeft" activeCell="A1" sqref="$A1:$XFD1"/>
    </sheetView>
  </sheetViews>
  <sheetFormatPr defaultColWidth="10" defaultRowHeight="15.6" outlineLevelRow="7" outlineLevelCol="5"/>
  <cols>
    <col min="1" max="1" width="7.36111111111111" style="18" customWidth="1"/>
    <col min="2" max="2" width="29.1666666666667" style="19" customWidth="1"/>
    <col min="3" max="3" width="34.0277777777778" style="19" customWidth="1"/>
    <col min="4" max="4" width="106.666666666667" style="19" hidden="1" customWidth="1"/>
    <col min="5" max="5" width="19.3055555555556" style="18" customWidth="1"/>
    <col min="6" max="6" width="10.5185185185185" style="18" customWidth="1"/>
    <col min="7" max="16384" width="10" style="18"/>
  </cols>
  <sheetData>
    <row r="1" s="1" customFormat="1" spans="1:1">
      <c r="A1" s="4"/>
    </row>
    <row r="2" ht="21.6" spans="1:6">
      <c r="A2" s="21" t="s">
        <v>145</v>
      </c>
      <c r="B2" s="21"/>
      <c r="C2" s="21"/>
      <c r="D2" s="21"/>
      <c r="E2" s="21"/>
      <c r="F2" s="21"/>
    </row>
    <row r="3" ht="21.6" spans="1:6">
      <c r="A3" s="21"/>
      <c r="B3" s="21"/>
      <c r="C3" s="21"/>
      <c r="D3" s="21"/>
      <c r="E3" s="21"/>
      <c r="F3" s="22" t="s">
        <v>146</v>
      </c>
    </row>
    <row r="4" ht="32" customHeight="1" spans="1:6">
      <c r="A4" s="23" t="s">
        <v>3</v>
      </c>
      <c r="B4" s="24" t="s">
        <v>4</v>
      </c>
      <c r="C4" s="24" t="s">
        <v>7</v>
      </c>
      <c r="D4" s="24" t="s">
        <v>147</v>
      </c>
      <c r="E4" s="23" t="s">
        <v>9</v>
      </c>
      <c r="F4" s="23" t="s">
        <v>10</v>
      </c>
    </row>
    <row r="5" s="17" customFormat="1" ht="32" customHeight="1" spans="1:6">
      <c r="A5" s="25"/>
      <c r="B5" s="26" t="s">
        <v>148</v>
      </c>
      <c r="C5" s="27"/>
      <c r="D5" s="27"/>
      <c r="E5" s="25">
        <f>SUM(E6:E8)</f>
        <v>272</v>
      </c>
      <c r="F5" s="25"/>
    </row>
    <row r="6" ht="32" customHeight="1" spans="1:6">
      <c r="A6" s="28">
        <v>1</v>
      </c>
      <c r="B6" s="29" t="s">
        <v>149</v>
      </c>
      <c r="C6" s="29" t="s">
        <v>150</v>
      </c>
      <c r="D6" s="33" t="s">
        <v>151</v>
      </c>
      <c r="E6" s="28">
        <v>100</v>
      </c>
      <c r="F6" s="28"/>
    </row>
    <row r="7" ht="32" customHeight="1" spans="1:6">
      <c r="A7" s="28">
        <v>2</v>
      </c>
      <c r="B7" s="29" t="s">
        <v>152</v>
      </c>
      <c r="C7" s="29" t="s">
        <v>153</v>
      </c>
      <c r="D7" s="33" t="s">
        <v>154</v>
      </c>
      <c r="E7" s="28">
        <v>100</v>
      </c>
      <c r="F7" s="28"/>
    </row>
    <row r="8" ht="32" customHeight="1" spans="1:6">
      <c r="A8" s="28">
        <v>3</v>
      </c>
      <c r="B8" s="33" t="s">
        <v>155</v>
      </c>
      <c r="C8" s="33" t="s">
        <v>156</v>
      </c>
      <c r="D8" s="29" t="s">
        <v>157</v>
      </c>
      <c r="E8" s="28">
        <v>72</v>
      </c>
      <c r="F8" s="28"/>
    </row>
  </sheetData>
  <mergeCells count="1">
    <mergeCell ref="A2:F2"/>
  </mergeCells>
  <printOptions horizontalCentered="1"/>
  <pageMargins left="0.472222222222222" right="0.393055555555556" top="0.472222222222222" bottom="0.432638888888889" header="0.314583333333333" footer="0.196527777777778"/>
  <pageSetup paperSize="9" scale="96" fitToHeight="0" orientation="portrait" horizontalDpi="60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pageSetUpPr fitToPage="1"/>
  </sheetPr>
  <dimension ref="A1:F23"/>
  <sheetViews>
    <sheetView view="pageBreakPreview" zoomScaleNormal="130" workbookViewId="0">
      <pane ySplit="4" topLeftCell="A5" activePane="bottomLeft" state="frozen"/>
      <selection/>
      <selection pane="bottomLeft" activeCell="C13" sqref="C13"/>
    </sheetView>
  </sheetViews>
  <sheetFormatPr defaultColWidth="10" defaultRowHeight="15.6" outlineLevelCol="5"/>
  <cols>
    <col min="1" max="1" width="7.36111111111111" style="18" customWidth="1"/>
    <col min="2" max="2" width="29.1666666666667" style="19" customWidth="1"/>
    <col min="3" max="3" width="34.0277777777778" style="19" customWidth="1"/>
    <col min="4" max="4" width="106.666666666667" style="19" hidden="1" customWidth="1"/>
    <col min="5" max="5" width="19.3055555555556" style="18" customWidth="1"/>
    <col min="6" max="6" width="11.0925925925926" style="18" customWidth="1"/>
    <col min="7" max="16384" width="10" style="18"/>
  </cols>
  <sheetData>
    <row r="1" s="1" customFormat="1" spans="1:1">
      <c r="A1" s="4"/>
    </row>
    <row r="2" ht="38" customHeight="1" spans="1:6">
      <c r="A2" s="20" t="s">
        <v>158</v>
      </c>
      <c r="B2" s="21"/>
      <c r="C2" s="21"/>
      <c r="D2" s="21"/>
      <c r="E2" s="21"/>
      <c r="F2" s="21"/>
    </row>
    <row r="3" ht="21.6" spans="1:6">
      <c r="A3" s="20"/>
      <c r="B3" s="21"/>
      <c r="C3" s="21"/>
      <c r="D3" s="21"/>
      <c r="E3" s="21"/>
      <c r="F3" s="22" t="s">
        <v>146</v>
      </c>
    </row>
    <row r="4" ht="32" customHeight="1" spans="1:6">
      <c r="A4" s="23" t="s">
        <v>3</v>
      </c>
      <c r="B4" s="24" t="s">
        <v>4</v>
      </c>
      <c r="C4" s="24" t="s">
        <v>7</v>
      </c>
      <c r="D4" s="24" t="s">
        <v>147</v>
      </c>
      <c r="E4" s="23" t="s">
        <v>9</v>
      </c>
      <c r="F4" s="23" t="s">
        <v>10</v>
      </c>
    </row>
    <row r="5" s="17" customFormat="1" ht="32" customHeight="1" spans="1:6">
      <c r="A5" s="25"/>
      <c r="B5" s="26" t="s">
        <v>148</v>
      </c>
      <c r="C5" s="27"/>
      <c r="D5" s="27"/>
      <c r="E5" s="25">
        <f>SUM(E6,E10,E16)</f>
        <v>1500</v>
      </c>
      <c r="F5" s="25"/>
    </row>
    <row r="6" s="17" customFormat="1" ht="32" customHeight="1" spans="1:6">
      <c r="A6" s="25"/>
      <c r="B6" s="26" t="s">
        <v>159</v>
      </c>
      <c r="C6" s="27"/>
      <c r="D6" s="27"/>
      <c r="E6" s="25">
        <f>SUM(E7:E9)</f>
        <v>300</v>
      </c>
      <c r="F6" s="25"/>
    </row>
    <row r="7" ht="32" customHeight="1" spans="1:6">
      <c r="A7" s="28">
        <v>1</v>
      </c>
      <c r="B7" s="29" t="s">
        <v>160</v>
      </c>
      <c r="C7" s="29" t="s">
        <v>161</v>
      </c>
      <c r="D7" s="30"/>
      <c r="E7" s="28">
        <v>100</v>
      </c>
      <c r="F7" s="28"/>
    </row>
    <row r="8" ht="32" customHeight="1" spans="1:6">
      <c r="A8" s="28">
        <v>2</v>
      </c>
      <c r="B8" s="29" t="s">
        <v>162</v>
      </c>
      <c r="C8" s="30" t="s">
        <v>163</v>
      </c>
      <c r="D8" s="30"/>
      <c r="E8" s="28">
        <v>100</v>
      </c>
      <c r="F8" s="28"/>
    </row>
    <row r="9" ht="32" customHeight="1" spans="1:6">
      <c r="A9" s="28">
        <v>3</v>
      </c>
      <c r="B9" s="29" t="s">
        <v>164</v>
      </c>
      <c r="C9" s="30" t="s">
        <v>165</v>
      </c>
      <c r="D9" s="29"/>
      <c r="E9" s="28">
        <v>100</v>
      </c>
      <c r="F9" s="28"/>
    </row>
    <row r="10" s="17" customFormat="1" ht="32" customHeight="1" spans="1:6">
      <c r="A10" s="25"/>
      <c r="B10" s="26" t="s">
        <v>166</v>
      </c>
      <c r="C10" s="27"/>
      <c r="D10" s="27"/>
      <c r="E10" s="25">
        <f>SUM(E11:E15)</f>
        <v>500</v>
      </c>
      <c r="F10" s="25"/>
    </row>
    <row r="11" ht="32" customHeight="1" spans="1:6">
      <c r="A11" s="28">
        <v>1</v>
      </c>
      <c r="B11" s="30" t="s">
        <v>167</v>
      </c>
      <c r="C11" s="30" t="s">
        <v>168</v>
      </c>
      <c r="D11" s="30"/>
      <c r="E11" s="28">
        <v>100</v>
      </c>
      <c r="F11" s="28"/>
    </row>
    <row r="12" ht="32" customHeight="1" spans="1:6">
      <c r="A12" s="28">
        <v>2</v>
      </c>
      <c r="B12" s="30" t="s">
        <v>167</v>
      </c>
      <c r="C12" s="30" t="s">
        <v>169</v>
      </c>
      <c r="D12" s="30"/>
      <c r="E12" s="28">
        <v>100</v>
      </c>
      <c r="F12" s="28"/>
    </row>
    <row r="13" ht="32" customHeight="1" spans="1:6">
      <c r="A13" s="28">
        <v>3</v>
      </c>
      <c r="B13" s="30" t="s">
        <v>167</v>
      </c>
      <c r="C13" s="30" t="s">
        <v>170</v>
      </c>
      <c r="D13" s="30"/>
      <c r="E13" s="28">
        <v>100</v>
      </c>
      <c r="F13" s="28"/>
    </row>
    <row r="14" ht="32" customHeight="1" spans="1:6">
      <c r="A14" s="28">
        <v>4</v>
      </c>
      <c r="B14" s="30" t="s">
        <v>171</v>
      </c>
      <c r="C14" s="30" t="s">
        <v>172</v>
      </c>
      <c r="D14" s="30"/>
      <c r="E14" s="28">
        <v>100</v>
      </c>
      <c r="F14" s="28"/>
    </row>
    <row r="15" ht="32" customHeight="1" spans="1:6">
      <c r="A15" s="28">
        <v>5</v>
      </c>
      <c r="B15" s="30" t="s">
        <v>173</v>
      </c>
      <c r="C15" s="30" t="s">
        <v>174</v>
      </c>
      <c r="D15" s="30"/>
      <c r="E15" s="28">
        <v>100</v>
      </c>
      <c r="F15" s="28"/>
    </row>
    <row r="16" s="17" customFormat="1" ht="32" customHeight="1" spans="1:6">
      <c r="A16" s="25"/>
      <c r="B16" s="26" t="s">
        <v>175</v>
      </c>
      <c r="C16" s="27"/>
      <c r="D16" s="27"/>
      <c r="E16" s="25">
        <f>SUM(E17:E23)</f>
        <v>700</v>
      </c>
      <c r="F16" s="25"/>
    </row>
    <row r="17" ht="32" customHeight="1" spans="1:6">
      <c r="A17" s="28">
        <v>1</v>
      </c>
      <c r="B17" s="31" t="s">
        <v>176</v>
      </c>
      <c r="C17" s="29" t="s">
        <v>177</v>
      </c>
      <c r="D17" s="30"/>
      <c r="E17" s="28">
        <v>100</v>
      </c>
      <c r="F17" s="28"/>
    </row>
    <row r="18" ht="32" customHeight="1" spans="1:6">
      <c r="A18" s="28">
        <v>2</v>
      </c>
      <c r="B18" s="31" t="s">
        <v>178</v>
      </c>
      <c r="C18" s="29" t="s">
        <v>179</v>
      </c>
      <c r="D18" s="30"/>
      <c r="E18" s="28">
        <v>100</v>
      </c>
      <c r="F18" s="28"/>
    </row>
    <row r="19" ht="32" customHeight="1" spans="1:6">
      <c r="A19" s="28">
        <v>3</v>
      </c>
      <c r="B19" s="31" t="s">
        <v>180</v>
      </c>
      <c r="C19" s="31" t="s">
        <v>181</v>
      </c>
      <c r="D19" s="30"/>
      <c r="E19" s="28">
        <v>100</v>
      </c>
      <c r="F19" s="28"/>
    </row>
    <row r="20" ht="32" customHeight="1" spans="1:6">
      <c r="A20" s="28">
        <v>4</v>
      </c>
      <c r="B20" s="31" t="s">
        <v>182</v>
      </c>
      <c r="C20" s="31" t="s">
        <v>183</v>
      </c>
      <c r="D20" s="30"/>
      <c r="E20" s="28">
        <v>100</v>
      </c>
      <c r="F20" s="28"/>
    </row>
    <row r="21" ht="32" customHeight="1" spans="1:6">
      <c r="A21" s="28">
        <v>5</v>
      </c>
      <c r="B21" s="32" t="s">
        <v>184</v>
      </c>
      <c r="C21" s="31" t="s">
        <v>185</v>
      </c>
      <c r="D21" s="30"/>
      <c r="E21" s="28">
        <v>100</v>
      </c>
      <c r="F21" s="28"/>
    </row>
    <row r="22" ht="32" customHeight="1" spans="1:6">
      <c r="A22" s="28">
        <v>6</v>
      </c>
      <c r="B22" s="32" t="s">
        <v>186</v>
      </c>
      <c r="C22" s="31" t="s">
        <v>187</v>
      </c>
      <c r="D22" s="30"/>
      <c r="E22" s="28">
        <v>100</v>
      </c>
      <c r="F22" s="28"/>
    </row>
    <row r="23" ht="32" customHeight="1" spans="1:6">
      <c r="A23" s="28">
        <v>7</v>
      </c>
      <c r="B23" s="32" t="s">
        <v>188</v>
      </c>
      <c r="C23" s="31" t="s">
        <v>189</v>
      </c>
      <c r="D23" s="30"/>
      <c r="E23" s="28">
        <v>100</v>
      </c>
      <c r="F23" s="28"/>
    </row>
  </sheetData>
  <mergeCells count="1">
    <mergeCell ref="A2:F2"/>
  </mergeCells>
  <printOptions horizontalCentered="1"/>
  <pageMargins left="0.472222222222222" right="0.393055555555556" top="0.472222222222222" bottom="0.432638888888889" header="0.314583333333333" footer="0.196527777777778"/>
  <pageSetup paperSize="9" scale="95" fitToHeight="0" orientation="portrait" horizontalDpi="60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pageSetUpPr fitToPage="1"/>
  </sheetPr>
  <dimension ref="A1:G38"/>
  <sheetViews>
    <sheetView view="pageBreakPreview" zoomScaleNormal="100" workbookViewId="0">
      <selection activeCell="L11" sqref="L11"/>
    </sheetView>
  </sheetViews>
  <sheetFormatPr defaultColWidth="9" defaultRowHeight="14.4" outlineLevelCol="6"/>
  <cols>
    <col min="1" max="1" width="9" style="3"/>
    <col min="2" max="2" width="26.75" style="2" customWidth="1"/>
    <col min="3" max="7" width="12.6296296296296" style="2" customWidth="1"/>
    <col min="8" max="16384" width="9" style="2"/>
  </cols>
  <sheetData>
    <row r="1" s="1" customFormat="1" ht="15.6" spans="1:1">
      <c r="A1" s="4"/>
    </row>
    <row r="2" ht="29" customHeight="1" spans="1:7">
      <c r="A2" s="5" t="s">
        <v>190</v>
      </c>
      <c r="B2" s="5"/>
      <c r="C2" s="5"/>
      <c r="D2" s="5"/>
      <c r="E2" s="5"/>
      <c r="F2" s="5"/>
      <c r="G2" s="5"/>
    </row>
    <row r="3" ht="21.6" spans="1:7">
      <c r="A3" s="6"/>
      <c r="B3" s="6"/>
      <c r="C3" s="6"/>
      <c r="D3" s="6"/>
      <c r="E3" s="6"/>
      <c r="F3" s="6"/>
      <c r="G3" s="6"/>
    </row>
    <row r="4" ht="32" customHeight="1" spans="1:7">
      <c r="A4" s="7" t="s">
        <v>28</v>
      </c>
      <c r="B4" s="7" t="s">
        <v>29</v>
      </c>
      <c r="C4" s="7" t="s">
        <v>191</v>
      </c>
      <c r="D4" s="7" t="s">
        <v>192</v>
      </c>
      <c r="E4" s="7"/>
      <c r="F4" s="7" t="s">
        <v>193</v>
      </c>
      <c r="G4" s="7"/>
    </row>
    <row r="5" ht="32" customHeight="1" spans="1:7">
      <c r="A5" s="7"/>
      <c r="B5" s="7"/>
      <c r="C5" s="7"/>
      <c r="D5" s="7" t="s">
        <v>194</v>
      </c>
      <c r="E5" s="7" t="s">
        <v>195</v>
      </c>
      <c r="F5" s="7" t="s">
        <v>194</v>
      </c>
      <c r="G5" s="7" t="s">
        <v>196</v>
      </c>
    </row>
    <row r="6" ht="32" customHeight="1" spans="1:7">
      <c r="A6" s="8" t="s">
        <v>197</v>
      </c>
      <c r="B6" s="9"/>
      <c r="C6" s="7">
        <f t="shared" ref="C6:G6" si="0">SUM(C7,C35)</f>
        <v>748</v>
      </c>
      <c r="D6" s="7">
        <f t="shared" si="0"/>
        <v>620</v>
      </c>
      <c r="E6" s="7">
        <f t="shared" si="0"/>
        <v>2.98</v>
      </c>
      <c r="F6" s="7">
        <f t="shared" si="0"/>
        <v>128</v>
      </c>
      <c r="G6" s="7">
        <f t="shared" si="0"/>
        <v>183</v>
      </c>
    </row>
    <row r="7" ht="32" customHeight="1" spans="1:7">
      <c r="A7" s="7" t="s">
        <v>40</v>
      </c>
      <c r="B7" s="10" t="s">
        <v>198</v>
      </c>
      <c r="C7" s="7">
        <f>SUM(C8,C10,C12,C15,C17,C21,C23,C25,C27)</f>
        <v>628</v>
      </c>
      <c r="D7" s="7">
        <f>SUM(D8,D10,D12,D15,D17,D21,D23,D25,D27)</f>
        <v>500</v>
      </c>
      <c r="E7" s="7">
        <f>SUM(E8,E10,E12,E15,E17,E21,E23,E25,E27)</f>
        <v>2.6</v>
      </c>
      <c r="F7" s="7">
        <f>SUM(F8,F10,F12,F15,F17,F21,F23,F27)</f>
        <v>128</v>
      </c>
      <c r="G7" s="7">
        <f>SUM(G8,G10,G12,G15,G17,G21,G23,G27)</f>
        <v>183</v>
      </c>
    </row>
    <row r="8" ht="32" customHeight="1" spans="1:7">
      <c r="A8" s="7" t="s">
        <v>199</v>
      </c>
      <c r="B8" s="11" t="s">
        <v>200</v>
      </c>
      <c r="C8" s="7">
        <f t="shared" ref="C8:C38" si="1">D8+F8</f>
        <v>20</v>
      </c>
      <c r="D8" s="7">
        <f>SUM(D9)</f>
        <v>20</v>
      </c>
      <c r="E8" s="7">
        <f>SUM(E9)</f>
        <v>0.03</v>
      </c>
      <c r="F8" s="12"/>
      <c r="G8" s="12"/>
    </row>
    <row r="9" ht="32" customHeight="1" spans="1:7">
      <c r="A9" s="13">
        <v>1</v>
      </c>
      <c r="B9" s="14" t="s">
        <v>201</v>
      </c>
      <c r="C9" s="13">
        <f t="shared" si="1"/>
        <v>20</v>
      </c>
      <c r="D9" s="15">
        <v>20</v>
      </c>
      <c r="E9" s="13">
        <v>0.03</v>
      </c>
      <c r="F9" s="7"/>
      <c r="G9" s="7"/>
    </row>
    <row r="10" ht="32" customHeight="1" spans="1:7">
      <c r="A10" s="7" t="s">
        <v>202</v>
      </c>
      <c r="B10" s="11" t="s">
        <v>203</v>
      </c>
      <c r="C10" s="7">
        <f t="shared" si="1"/>
        <v>20</v>
      </c>
      <c r="D10" s="7">
        <f>SUM(D11)</f>
        <v>20</v>
      </c>
      <c r="E10" s="7">
        <f>SUM(E11)</f>
        <v>0.03</v>
      </c>
      <c r="F10" s="7"/>
      <c r="G10" s="7"/>
    </row>
    <row r="11" ht="32" customHeight="1" spans="1:7">
      <c r="A11" s="13">
        <v>1</v>
      </c>
      <c r="B11" s="14" t="s">
        <v>204</v>
      </c>
      <c r="C11" s="13">
        <f t="shared" si="1"/>
        <v>20</v>
      </c>
      <c r="D11" s="15">
        <v>20</v>
      </c>
      <c r="E11" s="13">
        <v>0.03</v>
      </c>
      <c r="F11" s="7"/>
      <c r="G11" s="7"/>
    </row>
    <row r="12" s="2" customFormat="1" ht="32" customHeight="1" spans="1:7">
      <c r="A12" s="7" t="s">
        <v>205</v>
      </c>
      <c r="B12" s="11" t="s">
        <v>206</v>
      </c>
      <c r="C12" s="7">
        <f t="shared" si="1"/>
        <v>215</v>
      </c>
      <c r="D12" s="7">
        <f t="shared" ref="D12:G12" si="2">SUM(D13:D14)</f>
        <v>205</v>
      </c>
      <c r="E12" s="7">
        <f t="shared" si="2"/>
        <v>1.58</v>
      </c>
      <c r="F12" s="7">
        <f t="shared" si="2"/>
        <v>10</v>
      </c>
      <c r="G12" s="7">
        <f t="shared" si="2"/>
        <v>10</v>
      </c>
    </row>
    <row r="13" ht="32" customHeight="1" spans="1:7">
      <c r="A13" s="13">
        <v>1</v>
      </c>
      <c r="B13" s="16" t="s">
        <v>207</v>
      </c>
      <c r="C13" s="13">
        <f t="shared" si="1"/>
        <v>110</v>
      </c>
      <c r="D13" s="13">
        <v>100</v>
      </c>
      <c r="E13" s="15">
        <v>0.56</v>
      </c>
      <c r="F13" s="13">
        <v>10</v>
      </c>
      <c r="G13" s="13">
        <v>10</v>
      </c>
    </row>
    <row r="14" ht="32" customHeight="1" spans="1:7">
      <c r="A14" s="13">
        <v>2</v>
      </c>
      <c r="B14" s="16" t="s">
        <v>208</v>
      </c>
      <c r="C14" s="13">
        <f t="shared" si="1"/>
        <v>105</v>
      </c>
      <c r="D14" s="13">
        <v>105</v>
      </c>
      <c r="E14" s="13">
        <v>1.02</v>
      </c>
      <c r="F14" s="13"/>
      <c r="G14" s="13"/>
    </row>
    <row r="15" s="2" customFormat="1" ht="32" customHeight="1" spans="1:7">
      <c r="A15" s="7" t="s">
        <v>209</v>
      </c>
      <c r="B15" s="11" t="s">
        <v>210</v>
      </c>
      <c r="C15" s="7">
        <f t="shared" si="1"/>
        <v>10</v>
      </c>
      <c r="D15" s="7"/>
      <c r="E15" s="7"/>
      <c r="F15" s="7">
        <f>SUM(F16)</f>
        <v>10</v>
      </c>
      <c r="G15" s="7">
        <f>SUM(G16)</f>
        <v>10</v>
      </c>
    </row>
    <row r="16" ht="32" customHeight="1" spans="1:7">
      <c r="A16" s="13">
        <v>1</v>
      </c>
      <c r="B16" s="16" t="s">
        <v>211</v>
      </c>
      <c r="C16" s="13">
        <f t="shared" si="1"/>
        <v>10</v>
      </c>
      <c r="D16" s="7"/>
      <c r="E16" s="7"/>
      <c r="F16" s="13">
        <v>10</v>
      </c>
      <c r="G16" s="13">
        <v>10</v>
      </c>
    </row>
    <row r="17" s="2" customFormat="1" ht="32" customHeight="1" spans="1:7">
      <c r="A17" s="7" t="s">
        <v>212</v>
      </c>
      <c r="B17" s="11" t="s">
        <v>213</v>
      </c>
      <c r="C17" s="7">
        <f t="shared" si="1"/>
        <v>135</v>
      </c>
      <c r="D17" s="7">
        <f t="shared" ref="D17:G17" si="3">SUM(D18:D20)</f>
        <v>125</v>
      </c>
      <c r="E17" s="7">
        <f t="shared" si="3"/>
        <v>0.47</v>
      </c>
      <c r="F17" s="7">
        <f t="shared" si="3"/>
        <v>10</v>
      </c>
      <c r="G17" s="7">
        <f t="shared" si="3"/>
        <v>20</v>
      </c>
    </row>
    <row r="18" ht="32" customHeight="1" spans="1:7">
      <c r="A18" s="13">
        <v>1</v>
      </c>
      <c r="B18" s="16" t="s">
        <v>214</v>
      </c>
      <c r="C18" s="13">
        <f t="shared" si="1"/>
        <v>20</v>
      </c>
      <c r="D18" s="13">
        <v>20</v>
      </c>
      <c r="E18" s="13">
        <v>0.03</v>
      </c>
      <c r="F18" s="13"/>
      <c r="G18" s="13"/>
    </row>
    <row r="19" ht="32" customHeight="1" spans="1:7">
      <c r="A19" s="13">
        <v>2</v>
      </c>
      <c r="B19" s="16" t="s">
        <v>215</v>
      </c>
      <c r="C19" s="13">
        <f t="shared" si="1"/>
        <v>25</v>
      </c>
      <c r="D19" s="13">
        <v>25</v>
      </c>
      <c r="E19" s="13">
        <v>0.08</v>
      </c>
      <c r="F19" s="13"/>
      <c r="G19" s="13"/>
    </row>
    <row r="20" ht="32" customHeight="1" spans="1:7">
      <c r="A20" s="13">
        <v>3</v>
      </c>
      <c r="B20" s="16" t="s">
        <v>216</v>
      </c>
      <c r="C20" s="13">
        <f t="shared" si="1"/>
        <v>90</v>
      </c>
      <c r="D20" s="13">
        <v>80</v>
      </c>
      <c r="E20" s="13">
        <v>0.36</v>
      </c>
      <c r="F20" s="13">
        <v>10</v>
      </c>
      <c r="G20" s="13">
        <v>20</v>
      </c>
    </row>
    <row r="21" s="2" customFormat="1" ht="32" customHeight="1" spans="1:7">
      <c r="A21" s="7" t="s">
        <v>217</v>
      </c>
      <c r="B21" s="11" t="s">
        <v>218</v>
      </c>
      <c r="C21" s="7">
        <f t="shared" si="1"/>
        <v>25</v>
      </c>
      <c r="D21" s="7">
        <f t="shared" ref="D21:D25" si="4">SUM(D22)</f>
        <v>25</v>
      </c>
      <c r="E21" s="7">
        <f t="shared" ref="E21:E25" si="5">SUM(E22)</f>
        <v>0.08</v>
      </c>
      <c r="F21" s="7"/>
      <c r="G21" s="7"/>
    </row>
    <row r="22" ht="32" customHeight="1" spans="1:7">
      <c r="A22" s="13">
        <v>1</v>
      </c>
      <c r="B22" s="16" t="s">
        <v>219</v>
      </c>
      <c r="C22" s="13">
        <f t="shared" si="1"/>
        <v>25</v>
      </c>
      <c r="D22" s="13">
        <v>25</v>
      </c>
      <c r="E22" s="13">
        <v>0.08</v>
      </c>
      <c r="F22" s="13"/>
      <c r="G22" s="13"/>
    </row>
    <row r="23" s="2" customFormat="1" ht="32" customHeight="1" spans="1:7">
      <c r="A23" s="7" t="s">
        <v>220</v>
      </c>
      <c r="B23" s="11" t="s">
        <v>100</v>
      </c>
      <c r="C23" s="7">
        <f t="shared" si="1"/>
        <v>25</v>
      </c>
      <c r="D23" s="7">
        <f t="shared" si="4"/>
        <v>25</v>
      </c>
      <c r="E23" s="7">
        <f t="shared" si="5"/>
        <v>0.12</v>
      </c>
      <c r="F23" s="7"/>
      <c r="G23" s="7"/>
    </row>
    <row r="24" ht="32" customHeight="1" spans="1:7">
      <c r="A24" s="13">
        <v>1</v>
      </c>
      <c r="B24" s="16" t="s">
        <v>221</v>
      </c>
      <c r="C24" s="13">
        <f t="shared" si="1"/>
        <v>25</v>
      </c>
      <c r="D24" s="13">
        <v>25</v>
      </c>
      <c r="E24" s="13">
        <v>0.12</v>
      </c>
      <c r="F24" s="13"/>
      <c r="G24" s="13"/>
    </row>
    <row r="25" s="2" customFormat="1" ht="32" customHeight="1" spans="1:7">
      <c r="A25" s="7" t="s">
        <v>222</v>
      </c>
      <c r="B25" s="11" t="s">
        <v>223</v>
      </c>
      <c r="C25" s="7">
        <f t="shared" si="1"/>
        <v>30</v>
      </c>
      <c r="D25" s="7">
        <f t="shared" si="4"/>
        <v>30</v>
      </c>
      <c r="E25" s="7">
        <f t="shared" si="5"/>
        <v>0.05</v>
      </c>
      <c r="F25" s="7"/>
      <c r="G25" s="7"/>
    </row>
    <row r="26" ht="32" customHeight="1" spans="1:7">
      <c r="A26" s="13">
        <v>1</v>
      </c>
      <c r="B26" s="16" t="s">
        <v>224</v>
      </c>
      <c r="C26" s="13">
        <f t="shared" si="1"/>
        <v>30</v>
      </c>
      <c r="D26" s="13">
        <v>30</v>
      </c>
      <c r="E26" s="13">
        <v>0.05</v>
      </c>
      <c r="F26" s="13"/>
      <c r="G26" s="13"/>
    </row>
    <row r="27" s="2" customFormat="1" ht="32" customHeight="1" spans="1:7">
      <c r="A27" s="7" t="s">
        <v>225</v>
      </c>
      <c r="B27" s="11" t="s">
        <v>226</v>
      </c>
      <c r="C27" s="7">
        <f t="shared" si="1"/>
        <v>148</v>
      </c>
      <c r="D27" s="7">
        <f t="shared" ref="D27:G27" si="6">SUM(D28:D34)</f>
        <v>50</v>
      </c>
      <c r="E27" s="7">
        <f t="shared" si="6"/>
        <v>0.24</v>
      </c>
      <c r="F27" s="7">
        <f t="shared" si="6"/>
        <v>98</v>
      </c>
      <c r="G27" s="7">
        <f t="shared" si="6"/>
        <v>143</v>
      </c>
    </row>
    <row r="28" ht="32" customHeight="1" spans="1:7">
      <c r="A28" s="13">
        <v>1</v>
      </c>
      <c r="B28" s="16" t="s">
        <v>227</v>
      </c>
      <c r="C28" s="13">
        <f t="shared" si="1"/>
        <v>15</v>
      </c>
      <c r="D28" s="13"/>
      <c r="E28" s="13"/>
      <c r="F28" s="13">
        <v>15</v>
      </c>
      <c r="G28" s="13">
        <v>30</v>
      </c>
    </row>
    <row r="29" ht="32" customHeight="1" spans="1:7">
      <c r="A29" s="13">
        <v>2</v>
      </c>
      <c r="B29" s="16" t="s">
        <v>228</v>
      </c>
      <c r="C29" s="13">
        <f t="shared" si="1"/>
        <v>10</v>
      </c>
      <c r="D29" s="13"/>
      <c r="E29" s="13"/>
      <c r="F29" s="13">
        <v>10</v>
      </c>
      <c r="G29" s="13">
        <v>20</v>
      </c>
    </row>
    <row r="30" ht="32" customHeight="1" spans="1:7">
      <c r="A30" s="13">
        <v>3</v>
      </c>
      <c r="B30" s="16" t="s">
        <v>229</v>
      </c>
      <c r="C30" s="13">
        <f t="shared" si="1"/>
        <v>10</v>
      </c>
      <c r="D30" s="13"/>
      <c r="E30" s="13"/>
      <c r="F30" s="13">
        <v>10</v>
      </c>
      <c r="G30" s="13">
        <v>20</v>
      </c>
    </row>
    <row r="31" ht="32" customHeight="1" spans="1:7">
      <c r="A31" s="13">
        <v>4</v>
      </c>
      <c r="B31" s="16" t="s">
        <v>230</v>
      </c>
      <c r="C31" s="13">
        <f t="shared" si="1"/>
        <v>43</v>
      </c>
      <c r="D31" s="13"/>
      <c r="E31" s="13"/>
      <c r="F31" s="13">
        <v>43</v>
      </c>
      <c r="G31" s="13">
        <v>43</v>
      </c>
    </row>
    <row r="32" ht="32" customHeight="1" spans="1:7">
      <c r="A32" s="13">
        <v>5</v>
      </c>
      <c r="B32" s="16" t="s">
        <v>231</v>
      </c>
      <c r="C32" s="13">
        <f t="shared" si="1"/>
        <v>10</v>
      </c>
      <c r="D32" s="13"/>
      <c r="E32" s="13"/>
      <c r="F32" s="13">
        <v>10</v>
      </c>
      <c r="G32" s="13">
        <v>20</v>
      </c>
    </row>
    <row r="33" ht="32" customHeight="1" spans="1:7">
      <c r="A33" s="13">
        <v>6</v>
      </c>
      <c r="B33" s="14" t="s">
        <v>232</v>
      </c>
      <c r="C33" s="13">
        <f t="shared" si="1"/>
        <v>10</v>
      </c>
      <c r="D33" s="13"/>
      <c r="E33" s="13"/>
      <c r="F33" s="13">
        <v>10</v>
      </c>
      <c r="G33" s="13">
        <v>10</v>
      </c>
    </row>
    <row r="34" ht="32" customHeight="1" spans="1:7">
      <c r="A34" s="13">
        <v>7</v>
      </c>
      <c r="B34" s="16" t="s">
        <v>233</v>
      </c>
      <c r="C34" s="13">
        <f t="shared" si="1"/>
        <v>50</v>
      </c>
      <c r="D34" s="13">
        <v>50</v>
      </c>
      <c r="E34" s="13">
        <v>0.24</v>
      </c>
      <c r="F34" s="13"/>
      <c r="G34" s="13"/>
    </row>
    <row r="35" ht="32" customHeight="1" spans="1:7">
      <c r="A35" s="7" t="s">
        <v>234</v>
      </c>
      <c r="B35" s="11" t="s">
        <v>235</v>
      </c>
      <c r="C35" s="7">
        <f t="shared" si="1"/>
        <v>120</v>
      </c>
      <c r="D35" s="7">
        <f t="shared" ref="D35:G35" si="7">SUM(D36:D38)</f>
        <v>120</v>
      </c>
      <c r="E35" s="7">
        <f t="shared" si="7"/>
        <v>0.38</v>
      </c>
      <c r="F35" s="7">
        <f t="shared" si="7"/>
        <v>0</v>
      </c>
      <c r="G35" s="7">
        <f t="shared" si="7"/>
        <v>0</v>
      </c>
    </row>
    <row r="36" ht="32" customHeight="1" spans="1:7">
      <c r="A36" s="13">
        <v>1</v>
      </c>
      <c r="B36" s="14" t="s">
        <v>236</v>
      </c>
      <c r="C36" s="13">
        <f t="shared" si="1"/>
        <v>35</v>
      </c>
      <c r="D36" s="15">
        <v>35</v>
      </c>
      <c r="E36" s="15">
        <v>0.11</v>
      </c>
      <c r="F36" s="13"/>
      <c r="G36" s="13"/>
    </row>
    <row r="37" ht="32" customHeight="1" spans="1:7">
      <c r="A37" s="13">
        <v>2</v>
      </c>
      <c r="B37" s="16" t="s">
        <v>237</v>
      </c>
      <c r="C37" s="13">
        <f t="shared" si="1"/>
        <v>60</v>
      </c>
      <c r="D37" s="13">
        <v>60</v>
      </c>
      <c r="E37" s="13">
        <v>0.2</v>
      </c>
      <c r="F37" s="13"/>
      <c r="G37" s="13"/>
    </row>
    <row r="38" ht="32" customHeight="1" spans="1:7">
      <c r="A38" s="13">
        <v>3</v>
      </c>
      <c r="B38" s="16" t="s">
        <v>238</v>
      </c>
      <c r="C38" s="13">
        <f t="shared" si="1"/>
        <v>25</v>
      </c>
      <c r="D38" s="13">
        <v>25</v>
      </c>
      <c r="E38" s="13">
        <v>0.07</v>
      </c>
      <c r="F38" s="13"/>
      <c r="G38" s="13"/>
    </row>
  </sheetData>
  <mergeCells count="7">
    <mergeCell ref="A2:G2"/>
    <mergeCell ref="D4:E4"/>
    <mergeCell ref="F4:G4"/>
    <mergeCell ref="A6:B6"/>
    <mergeCell ref="A4:A5"/>
    <mergeCell ref="B4:B5"/>
    <mergeCell ref="C4:C5"/>
  </mergeCells>
  <printOptions horizontalCentered="1"/>
  <pageMargins left="0.314583333333333" right="0.275" top="0.393055555555556" bottom="0.511805555555556" header="0.196527777777778" footer="0.196527777777778"/>
  <pageSetup paperSize="9"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6</vt:i4>
      </vt:variant>
    </vt:vector>
  </HeadingPairs>
  <TitlesOfParts>
    <vt:vector size="6" baseType="lpstr">
      <vt:lpstr>油茶产业发展示范奖补项目 和油茶重点县补助</vt:lpstr>
      <vt:lpstr>林业有害生物防治补助-松材线虫、薇甘菊</vt:lpstr>
      <vt:lpstr>林业有害生物防治补助—-互花米草</vt:lpstr>
      <vt:lpstr>森林防火补助</vt:lpstr>
      <vt:lpstr>林业科技推广示范补助</vt:lpstr>
      <vt:lpstr>林木良种培育补助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邬晓婧</dc:creator>
  <cp:lastModifiedBy>邬晓婧</cp:lastModifiedBy>
  <dcterms:created xsi:type="dcterms:W3CDTF">2023-12-19T06:58:00Z</dcterms:created>
  <dcterms:modified xsi:type="dcterms:W3CDTF">2023-12-19T12:34:25Z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