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1"/>
  </bookViews>
  <sheets>
    <sheet name="国有林保护修复补助" sheetId="2" r:id="rId1"/>
    <sheet name="停伐补助" sheetId="3" r:id="rId2"/>
  </sheets>
  <definedNames>
    <definedName name="_xlnm.Print_Titles" localSheetId="0">国有林保护修复补助!$4:$5</definedName>
    <definedName name="_xlnm._FilterDatabase">#REF!</definedName>
    <definedName name="_xlnm.Print_Titles" localSheetId="1">停伐补助!$4:$4</definedName>
    <definedName name="_xlnm._FilterDatabase" localSheetId="1">#REF!</definedName>
  </definedNames>
  <calcPr calcId="144525"/>
</workbook>
</file>

<file path=xl/sharedStrings.xml><?xml version="1.0" encoding="utf-8"?>
<sst xmlns="http://schemas.openxmlformats.org/spreadsheetml/2006/main" count="252" uniqueCount="165">
  <si>
    <t>附件8</t>
  </si>
  <si>
    <t>资金及任务分配方案（国有林保护修复补助）</t>
  </si>
  <si>
    <t>单位：万亩/亩、万元</t>
  </si>
  <si>
    <t>序号</t>
  </si>
  <si>
    <t>单位</t>
  </si>
  <si>
    <t>合计</t>
  </si>
  <si>
    <t>国有国家级公益林管护补助</t>
  </si>
  <si>
    <t>国有天然商品林管护补助</t>
  </si>
  <si>
    <t>备注</t>
  </si>
  <si>
    <t>面积（万亩）</t>
  </si>
  <si>
    <t>资金</t>
  </si>
  <si>
    <t>面积（亩）</t>
  </si>
  <si>
    <t>金额</t>
  </si>
  <si>
    <t>全省合计</t>
  </si>
  <si>
    <t>一</t>
  </si>
  <si>
    <t>市县小计</t>
  </si>
  <si>
    <t>（一）</t>
  </si>
  <si>
    <t>深圳市</t>
  </si>
  <si>
    <t>南山区</t>
  </si>
  <si>
    <t>深汕合作区</t>
  </si>
  <si>
    <t>（二）</t>
  </si>
  <si>
    <t>珠海市</t>
  </si>
  <si>
    <t>斗门区</t>
  </si>
  <si>
    <t>万山区</t>
  </si>
  <si>
    <t>（三）</t>
  </si>
  <si>
    <t>韶关市</t>
  </si>
  <si>
    <t>浈江区</t>
  </si>
  <si>
    <t>武江区</t>
  </si>
  <si>
    <t>始兴县</t>
  </si>
  <si>
    <t>新丰县</t>
  </si>
  <si>
    <t>曲江区</t>
  </si>
  <si>
    <t>乐昌市</t>
  </si>
  <si>
    <t>市属单位</t>
  </si>
  <si>
    <t>（四）</t>
  </si>
  <si>
    <t>河源市</t>
  </si>
  <si>
    <t>源城区</t>
  </si>
  <si>
    <t>新丰江</t>
  </si>
  <si>
    <t>和平县</t>
  </si>
  <si>
    <t>（五）</t>
  </si>
  <si>
    <t>梅州市</t>
  </si>
  <si>
    <t>梅江区</t>
  </si>
  <si>
    <t>梅县区</t>
  </si>
  <si>
    <t>蕉岭县</t>
  </si>
  <si>
    <t>平远县</t>
  </si>
  <si>
    <t>（六）</t>
  </si>
  <si>
    <t>惠州市</t>
  </si>
  <si>
    <t>惠城区</t>
  </si>
  <si>
    <t>惠东县</t>
  </si>
  <si>
    <t>龙门县</t>
  </si>
  <si>
    <t>（七）</t>
  </si>
  <si>
    <t>汕尾市</t>
  </si>
  <si>
    <t>（八）</t>
  </si>
  <si>
    <t>江门市</t>
  </si>
  <si>
    <t>台山市</t>
  </si>
  <si>
    <t>鹤山市</t>
  </si>
  <si>
    <t>（九）</t>
  </si>
  <si>
    <t>阳江市</t>
  </si>
  <si>
    <t>阳东区</t>
  </si>
  <si>
    <t>（十）</t>
  </si>
  <si>
    <t>湛江市</t>
  </si>
  <si>
    <t>麻章区</t>
  </si>
  <si>
    <t>吴川市</t>
  </si>
  <si>
    <t>（十一）</t>
  </si>
  <si>
    <t>茂名市</t>
  </si>
  <si>
    <t>滨海新区</t>
  </si>
  <si>
    <t>（十二）</t>
  </si>
  <si>
    <t>肇庆市</t>
  </si>
  <si>
    <t>鼎湖山保护区</t>
  </si>
  <si>
    <t>大旺区</t>
  </si>
  <si>
    <t>（十三）</t>
  </si>
  <si>
    <t>清远市</t>
  </si>
  <si>
    <t>清新区</t>
  </si>
  <si>
    <t>佛冈县</t>
  </si>
  <si>
    <t>连州市</t>
  </si>
  <si>
    <t>阳山县</t>
  </si>
  <si>
    <t>（十四）</t>
  </si>
  <si>
    <t>潮州市</t>
  </si>
  <si>
    <t>潮安区</t>
  </si>
  <si>
    <t>（十五）</t>
  </si>
  <si>
    <t>揭阳市</t>
  </si>
  <si>
    <t>揭西县</t>
  </si>
  <si>
    <t>（十六）</t>
  </si>
  <si>
    <t>云浮市</t>
  </si>
  <si>
    <t>郁南县</t>
  </si>
  <si>
    <t>二</t>
  </si>
  <si>
    <t>省直管县小计</t>
  </si>
  <si>
    <t>（十七）</t>
  </si>
  <si>
    <t>南澳县</t>
  </si>
  <si>
    <t>（十八）</t>
  </si>
  <si>
    <t>乳源县</t>
  </si>
  <si>
    <t>（十九）</t>
  </si>
  <si>
    <t>翁源县</t>
  </si>
  <si>
    <t>（二十）</t>
  </si>
  <si>
    <t>南雄市</t>
  </si>
  <si>
    <t>（二十一）</t>
  </si>
  <si>
    <t>仁化县</t>
  </si>
  <si>
    <t>（二十二）</t>
  </si>
  <si>
    <t>连平县</t>
  </si>
  <si>
    <t>（二十三）</t>
  </si>
  <si>
    <t>龙川县</t>
  </si>
  <si>
    <t>（二十四）</t>
  </si>
  <si>
    <t>紫金县</t>
  </si>
  <si>
    <t>（二十五）</t>
  </si>
  <si>
    <t>兴宁市</t>
  </si>
  <si>
    <t>（二十六）</t>
  </si>
  <si>
    <t>大埔县</t>
  </si>
  <si>
    <t>（二十七）</t>
  </si>
  <si>
    <t>丰顺县</t>
  </si>
  <si>
    <t>（二十八）</t>
  </si>
  <si>
    <t>五华县</t>
  </si>
  <si>
    <t>（二十九）</t>
  </si>
  <si>
    <t>博罗县</t>
  </si>
  <si>
    <t>（三十）</t>
  </si>
  <si>
    <t>阳春市</t>
  </si>
  <si>
    <t>（三十一）</t>
  </si>
  <si>
    <t>徐闻县</t>
  </si>
  <si>
    <t>（三十二）</t>
  </si>
  <si>
    <t>雷州市</t>
  </si>
  <si>
    <t>（三十三）</t>
  </si>
  <si>
    <t>封开县</t>
  </si>
  <si>
    <t>（三十四）</t>
  </si>
  <si>
    <t>怀集县</t>
  </si>
  <si>
    <t>（三十五）</t>
  </si>
  <si>
    <t>英德市</t>
  </si>
  <si>
    <t>（三十六）</t>
  </si>
  <si>
    <t>连南县</t>
  </si>
  <si>
    <t>（三十七）</t>
  </si>
  <si>
    <t>连山县</t>
  </si>
  <si>
    <t>（三十八）</t>
  </si>
  <si>
    <t>饶平县</t>
  </si>
  <si>
    <t>（三十九）</t>
  </si>
  <si>
    <t>惠来县</t>
  </si>
  <si>
    <t>三</t>
  </si>
  <si>
    <t>省级小计</t>
  </si>
  <si>
    <t>省乳阳林场</t>
  </si>
  <si>
    <t>省沙头角林场</t>
  </si>
  <si>
    <t>省龙眼洞林场</t>
  </si>
  <si>
    <t>省天井山林场</t>
  </si>
  <si>
    <t>省樟木头林场</t>
  </si>
  <si>
    <t>省乐昌林场</t>
  </si>
  <si>
    <t>省连山林场</t>
  </si>
  <si>
    <t>省东江林场</t>
  </si>
  <si>
    <t>省九连山林场</t>
  </si>
  <si>
    <t>省西江林场</t>
  </si>
  <si>
    <t>省德庆林场</t>
  </si>
  <si>
    <t>省郁南林场</t>
  </si>
  <si>
    <t>省云浮林场</t>
  </si>
  <si>
    <t>林科院西江分院</t>
  </si>
  <si>
    <t>资金及任务分配方案（全面停止天然林商业性采伐补助）</t>
  </si>
  <si>
    <t>单位：亩、万元</t>
  </si>
  <si>
    <t>国有天然
商品林面积</t>
  </si>
  <si>
    <t>曲江林场6064亩、仁化林场13269亩、河口林场5521亩、九曲水林场166亩</t>
  </si>
  <si>
    <t>黎明林场11068亩、牛岭水林场1004亩、红星林场4297亩、坪山林场421亩、下石林场439亩、桂山林场1491亩</t>
  </si>
  <si>
    <t>梅南林场105亩</t>
  </si>
  <si>
    <t>汤泉林场1293亩</t>
  </si>
  <si>
    <t>黄羌林场445亩、吉溪林场2169亩</t>
  </si>
  <si>
    <t>河排林场3725亩、大沙林场1379亩、四堡林场677亩</t>
  </si>
  <si>
    <t>阳东县</t>
  </si>
  <si>
    <t>阳江林场1644亩、花滩林场453亩</t>
  </si>
  <si>
    <t>八一林场1662亩、厚元林场1629亩、新田林场2357亩、荷塘林场1162亩、文楼林场2281亩、平定林场762亩、电白林场2719亩</t>
  </si>
  <si>
    <t>清桂林场952亩、葵垌林场55亩</t>
  </si>
  <si>
    <t>小龙林场778亩、龙坪林场3023亩、杨梅林场7013亩、英德林场2217亩、长江坝场134亩、金鸡林场1429亩、铁溪林场158亩、笔架山林场2557亩</t>
  </si>
  <si>
    <t>韩江林场5003亩</t>
  </si>
  <si>
    <t>大云雾林场977亩、同乐林场275亩</t>
  </si>
  <si>
    <t>省属林场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</si>
</sst>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6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FF0000"/>
      <name val="宋体"/>
      <charset val="134"/>
    </font>
    <font>
      <sz val="14"/>
      <color rgb="FF000000"/>
      <name val="黑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9" borderId="1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5" xfId="0" applyNumberFormat="1" applyBorder="1" applyAlignment="1">
      <alignment vertical="center"/>
    </xf>
    <xf numFmtId="177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77" fontId="8" fillId="0" borderId="5" xfId="0" applyNumberFormat="1" applyFont="1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view="pageBreakPreview" zoomScaleNormal="100" workbookViewId="0">
      <pane ySplit="6" topLeftCell="A7" activePane="bottomLeft" state="frozen"/>
      <selection/>
      <selection pane="bottomLeft" activeCell="A2" sqref="A2:H2"/>
    </sheetView>
  </sheetViews>
  <sheetFormatPr defaultColWidth="9" defaultRowHeight="13.5" outlineLevelCol="7"/>
  <cols>
    <col min="1" max="1" width="8.75" customWidth="1"/>
    <col min="2" max="2" width="14.625" customWidth="1"/>
    <col min="3" max="8" width="15" customWidth="1"/>
    <col min="9" max="16384" width="9" style="19"/>
  </cols>
  <sheetData>
    <row r="1" ht="18.75" spans="1:1">
      <c r="A1" s="20" t="s">
        <v>0</v>
      </c>
    </row>
    <row r="2" ht="5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7.95" customHeight="1" spans="1:8">
      <c r="A3" s="21"/>
      <c r="B3" s="21"/>
      <c r="C3" s="21"/>
      <c r="D3" s="21"/>
      <c r="E3" s="32" t="s">
        <v>2</v>
      </c>
      <c r="F3" s="32"/>
      <c r="G3" s="32"/>
      <c r="H3" s="32"/>
    </row>
    <row r="4" ht="21" customHeight="1" spans="1:8">
      <c r="A4" s="22" t="s">
        <v>3</v>
      </c>
      <c r="B4" s="22" t="s">
        <v>4</v>
      </c>
      <c r="C4" s="22" t="s">
        <v>5</v>
      </c>
      <c r="D4" s="23" t="s">
        <v>6</v>
      </c>
      <c r="E4" s="23"/>
      <c r="F4" s="33" t="s">
        <v>7</v>
      </c>
      <c r="G4" s="34"/>
      <c r="H4" s="23" t="s">
        <v>8</v>
      </c>
    </row>
    <row r="5" ht="21" customHeight="1" spans="1:8">
      <c r="A5" s="24"/>
      <c r="B5" s="24"/>
      <c r="C5" s="24"/>
      <c r="D5" s="23" t="s">
        <v>9</v>
      </c>
      <c r="E5" s="23" t="s">
        <v>10</v>
      </c>
      <c r="F5" s="23" t="s">
        <v>11</v>
      </c>
      <c r="G5" s="23" t="s">
        <v>12</v>
      </c>
      <c r="H5" s="35"/>
    </row>
    <row r="6" ht="21" customHeight="1" spans="1:8">
      <c r="A6" s="25"/>
      <c r="B6" s="23" t="s">
        <v>13</v>
      </c>
      <c r="C6" s="26">
        <f t="shared" ref="C6:C69" si="0">E6+G6</f>
        <v>3168.55</v>
      </c>
      <c r="D6" s="26">
        <f t="shared" ref="D6:G6" si="1">D7+D72+D96</f>
        <v>296.88</v>
      </c>
      <c r="E6" s="26">
        <f t="shared" si="1"/>
        <v>2968.8</v>
      </c>
      <c r="F6" s="23">
        <f t="shared" si="1"/>
        <v>199751</v>
      </c>
      <c r="G6" s="23">
        <f t="shared" si="1"/>
        <v>199.75</v>
      </c>
      <c r="H6" s="35"/>
    </row>
    <row r="7" ht="21" customHeight="1" spans="1:8">
      <c r="A7" s="23" t="s">
        <v>14</v>
      </c>
      <c r="B7" s="23" t="s">
        <v>15</v>
      </c>
      <c r="C7" s="26">
        <f t="shared" si="0"/>
        <v>1379.77</v>
      </c>
      <c r="D7" s="26">
        <f t="shared" ref="D7:G7" si="2">+D8+D11+D14+D22+D27+D33+D38+D40+D44+D47+D51+D54+D58+D64+D67+D69</f>
        <v>124.83</v>
      </c>
      <c r="E7" s="26">
        <f t="shared" si="2"/>
        <v>1248.3</v>
      </c>
      <c r="F7" s="23">
        <f t="shared" si="2"/>
        <v>131468</v>
      </c>
      <c r="G7" s="23">
        <f t="shared" si="2"/>
        <v>131.47</v>
      </c>
      <c r="H7" s="35"/>
    </row>
    <row r="8" ht="21" customHeight="1" spans="1:8">
      <c r="A8" s="23" t="s">
        <v>16</v>
      </c>
      <c r="B8" s="27" t="s">
        <v>17</v>
      </c>
      <c r="C8" s="26">
        <f t="shared" si="0"/>
        <v>6.9</v>
      </c>
      <c r="D8" s="26">
        <f>D9+D10</f>
        <v>0.69</v>
      </c>
      <c r="E8" s="26">
        <f>E9+E10</f>
        <v>6.9</v>
      </c>
      <c r="F8" s="23"/>
      <c r="G8" s="26"/>
      <c r="H8" s="35"/>
    </row>
    <row r="9" ht="21" customHeight="1" spans="1:8">
      <c r="A9" s="28">
        <v>1</v>
      </c>
      <c r="B9" s="29" t="s">
        <v>18</v>
      </c>
      <c r="C9" s="30">
        <f t="shared" si="0"/>
        <v>6.4</v>
      </c>
      <c r="D9" s="30">
        <v>0.64</v>
      </c>
      <c r="E9" s="30">
        <f t="shared" ref="E9:E13" si="3">D9*10</f>
        <v>6.4</v>
      </c>
      <c r="F9" s="28"/>
      <c r="G9" s="30"/>
      <c r="H9" s="35"/>
    </row>
    <row r="10" ht="21" customHeight="1" spans="1:8">
      <c r="A10" s="28">
        <v>2</v>
      </c>
      <c r="B10" s="29" t="s">
        <v>19</v>
      </c>
      <c r="C10" s="30">
        <f t="shared" si="0"/>
        <v>0.5</v>
      </c>
      <c r="D10" s="30">
        <v>0.05</v>
      </c>
      <c r="E10" s="30">
        <f t="shared" si="3"/>
        <v>0.5</v>
      </c>
      <c r="F10" s="28"/>
      <c r="G10" s="30"/>
      <c r="H10" s="35"/>
    </row>
    <row r="11" ht="21" customHeight="1" spans="1:8">
      <c r="A11" s="23" t="s">
        <v>20</v>
      </c>
      <c r="B11" s="27" t="s">
        <v>21</v>
      </c>
      <c r="C11" s="26">
        <f t="shared" si="0"/>
        <v>70.6</v>
      </c>
      <c r="D11" s="26">
        <f>D12+D13</f>
        <v>7.06</v>
      </c>
      <c r="E11" s="26">
        <f>E12+E13</f>
        <v>70.6</v>
      </c>
      <c r="F11" s="23"/>
      <c r="G11" s="26"/>
      <c r="H11" s="35"/>
    </row>
    <row r="12" ht="21" customHeight="1" spans="1:8">
      <c r="A12" s="28">
        <v>1</v>
      </c>
      <c r="B12" s="29" t="s">
        <v>22</v>
      </c>
      <c r="C12" s="30">
        <f t="shared" si="0"/>
        <v>0.2</v>
      </c>
      <c r="D12" s="30">
        <v>0.02</v>
      </c>
      <c r="E12" s="30">
        <f t="shared" si="3"/>
        <v>0.2</v>
      </c>
      <c r="F12" s="28"/>
      <c r="G12" s="30"/>
      <c r="H12" s="35"/>
    </row>
    <row r="13" ht="21" customHeight="1" spans="1:8">
      <c r="A13" s="28">
        <v>2</v>
      </c>
      <c r="B13" s="29" t="s">
        <v>23</v>
      </c>
      <c r="C13" s="30">
        <f t="shared" si="0"/>
        <v>70.4</v>
      </c>
      <c r="D13" s="30">
        <v>7.04</v>
      </c>
      <c r="E13" s="30">
        <f t="shared" si="3"/>
        <v>70.4</v>
      </c>
      <c r="F13" s="28"/>
      <c r="G13" s="30"/>
      <c r="H13" s="35"/>
    </row>
    <row r="14" ht="21" customHeight="1" spans="1:8">
      <c r="A14" s="23" t="s">
        <v>24</v>
      </c>
      <c r="B14" s="27" t="s">
        <v>25</v>
      </c>
      <c r="C14" s="26">
        <f t="shared" si="0"/>
        <v>158.78</v>
      </c>
      <c r="D14" s="26">
        <f t="shared" ref="D14:G14" si="4">SUM(D15:D21)</f>
        <v>12.48</v>
      </c>
      <c r="E14" s="26">
        <f t="shared" si="4"/>
        <v>124.8</v>
      </c>
      <c r="F14" s="23">
        <f t="shared" si="4"/>
        <v>33985</v>
      </c>
      <c r="G14" s="23">
        <f t="shared" si="4"/>
        <v>33.98</v>
      </c>
      <c r="H14" s="35"/>
    </row>
    <row r="15" ht="21" customHeight="1" spans="1:8">
      <c r="A15" s="28">
        <v>1</v>
      </c>
      <c r="B15" s="29" t="s">
        <v>26</v>
      </c>
      <c r="C15" s="30">
        <f t="shared" si="0"/>
        <v>0.4</v>
      </c>
      <c r="D15" s="30">
        <v>0.04</v>
      </c>
      <c r="E15" s="30">
        <f t="shared" ref="E15:E21" si="5">D15*10</f>
        <v>0.4</v>
      </c>
      <c r="F15" s="28"/>
      <c r="G15" s="30"/>
      <c r="H15" s="35"/>
    </row>
    <row r="16" ht="21" customHeight="1" spans="1:8">
      <c r="A16" s="28">
        <v>2</v>
      </c>
      <c r="B16" s="29" t="s">
        <v>27</v>
      </c>
      <c r="C16" s="30">
        <f t="shared" si="0"/>
        <v>0.6</v>
      </c>
      <c r="D16" s="30">
        <v>0.06</v>
      </c>
      <c r="E16" s="30">
        <f t="shared" si="5"/>
        <v>0.6</v>
      </c>
      <c r="F16" s="28"/>
      <c r="G16" s="30"/>
      <c r="H16" s="35"/>
    </row>
    <row r="17" ht="21" customHeight="1" spans="1:8">
      <c r="A17" s="28">
        <v>3</v>
      </c>
      <c r="B17" s="29" t="s">
        <v>28</v>
      </c>
      <c r="C17" s="30">
        <f t="shared" si="0"/>
        <v>16.92</v>
      </c>
      <c r="D17" s="30">
        <v>1.16</v>
      </c>
      <c r="E17" s="30">
        <f t="shared" si="5"/>
        <v>11.6</v>
      </c>
      <c r="F17" s="28">
        <v>5323</v>
      </c>
      <c r="G17" s="36">
        <f t="shared" ref="G17:G19" si="6">ROUND(F17*10/10000,2)</f>
        <v>5.32</v>
      </c>
      <c r="H17" s="35"/>
    </row>
    <row r="18" ht="21" customHeight="1" spans="1:8">
      <c r="A18" s="28">
        <v>4</v>
      </c>
      <c r="B18" s="29" t="s">
        <v>29</v>
      </c>
      <c r="C18" s="30">
        <f t="shared" si="0"/>
        <v>39.15</v>
      </c>
      <c r="D18" s="30">
        <v>3.82</v>
      </c>
      <c r="E18" s="30">
        <f t="shared" si="5"/>
        <v>38.2</v>
      </c>
      <c r="F18" s="28">
        <v>948</v>
      </c>
      <c r="G18" s="36">
        <f t="shared" si="6"/>
        <v>0.95</v>
      </c>
      <c r="H18" s="35"/>
    </row>
    <row r="19" ht="21" customHeight="1" spans="1:8">
      <c r="A19" s="28">
        <v>5</v>
      </c>
      <c r="B19" s="29" t="s">
        <v>30</v>
      </c>
      <c r="C19" s="30">
        <f t="shared" si="0"/>
        <v>31.86</v>
      </c>
      <c r="D19" s="30">
        <v>3.16</v>
      </c>
      <c r="E19" s="30">
        <f t="shared" si="5"/>
        <v>31.6</v>
      </c>
      <c r="F19" s="28">
        <v>258</v>
      </c>
      <c r="G19" s="36">
        <f t="shared" si="6"/>
        <v>0.26</v>
      </c>
      <c r="H19" s="35"/>
    </row>
    <row r="20" ht="21" customHeight="1" spans="1:8">
      <c r="A20" s="28">
        <v>6</v>
      </c>
      <c r="B20" s="29" t="s">
        <v>31</v>
      </c>
      <c r="C20" s="30">
        <f t="shared" si="0"/>
        <v>2.73</v>
      </c>
      <c r="D20" s="30">
        <v>0.03</v>
      </c>
      <c r="E20" s="30">
        <f t="shared" si="5"/>
        <v>0.3</v>
      </c>
      <c r="F20" s="28">
        <v>2436</v>
      </c>
      <c r="G20" s="36">
        <v>2.43</v>
      </c>
      <c r="H20" s="35"/>
    </row>
    <row r="21" ht="21" customHeight="1" spans="1:8">
      <c r="A21" s="28">
        <v>7</v>
      </c>
      <c r="B21" s="29" t="s">
        <v>32</v>
      </c>
      <c r="C21" s="30">
        <f t="shared" si="0"/>
        <v>67.12</v>
      </c>
      <c r="D21" s="30">
        <v>4.21</v>
      </c>
      <c r="E21" s="30">
        <f t="shared" si="5"/>
        <v>42.1</v>
      </c>
      <c r="F21" s="28">
        <v>25020</v>
      </c>
      <c r="G21" s="36">
        <f t="shared" ref="G21:G26" si="7">ROUND(F21*10/10000,2)</f>
        <v>25.02</v>
      </c>
      <c r="H21" s="35"/>
    </row>
    <row r="22" ht="21" customHeight="1" spans="1:8">
      <c r="A22" s="23" t="s">
        <v>33</v>
      </c>
      <c r="B22" s="27" t="s">
        <v>34</v>
      </c>
      <c r="C22" s="26">
        <f t="shared" si="0"/>
        <v>72.9</v>
      </c>
      <c r="D22" s="26">
        <f t="shared" ref="D22:G22" si="8">SUM(D23:D26)</f>
        <v>5.27</v>
      </c>
      <c r="E22" s="26">
        <f t="shared" si="8"/>
        <v>52.7</v>
      </c>
      <c r="F22" s="23">
        <f t="shared" si="8"/>
        <v>20197</v>
      </c>
      <c r="G22" s="23">
        <f t="shared" si="8"/>
        <v>20.2</v>
      </c>
      <c r="H22" s="35"/>
    </row>
    <row r="23" ht="21" customHeight="1" spans="1:8">
      <c r="A23" s="28">
        <v>1</v>
      </c>
      <c r="B23" s="29" t="s">
        <v>35</v>
      </c>
      <c r="C23" s="30">
        <f t="shared" si="0"/>
        <v>0.54</v>
      </c>
      <c r="D23" s="30"/>
      <c r="E23" s="30"/>
      <c r="F23" s="28">
        <v>536</v>
      </c>
      <c r="G23" s="36">
        <f t="shared" si="7"/>
        <v>0.54</v>
      </c>
      <c r="H23" s="35"/>
    </row>
    <row r="24" ht="21" customHeight="1" spans="1:8">
      <c r="A24" s="28">
        <v>2</v>
      </c>
      <c r="B24" s="29" t="s">
        <v>36</v>
      </c>
      <c r="C24" s="30">
        <f t="shared" si="0"/>
        <v>43.8</v>
      </c>
      <c r="D24" s="30">
        <v>4.38</v>
      </c>
      <c r="E24" s="30">
        <f t="shared" ref="E24:E29" si="9">D24*10</f>
        <v>43.8</v>
      </c>
      <c r="F24" s="28"/>
      <c r="G24" s="36"/>
      <c r="H24" s="35"/>
    </row>
    <row r="25" ht="21" customHeight="1" spans="1:8">
      <c r="A25" s="28">
        <v>3</v>
      </c>
      <c r="B25" s="29" t="s">
        <v>37</v>
      </c>
      <c r="C25" s="30">
        <f t="shared" si="0"/>
        <v>0.94</v>
      </c>
      <c r="D25" s="30"/>
      <c r="E25" s="30"/>
      <c r="F25" s="28">
        <v>941</v>
      </c>
      <c r="G25" s="36">
        <f t="shared" si="7"/>
        <v>0.94</v>
      </c>
      <c r="H25" s="35"/>
    </row>
    <row r="26" ht="21" customHeight="1" spans="1:8">
      <c r="A26" s="28">
        <v>4</v>
      </c>
      <c r="B26" s="29" t="s">
        <v>32</v>
      </c>
      <c r="C26" s="30">
        <f t="shared" si="0"/>
        <v>27.62</v>
      </c>
      <c r="D26" s="30">
        <v>0.89</v>
      </c>
      <c r="E26" s="30">
        <f t="shared" si="9"/>
        <v>8.9</v>
      </c>
      <c r="F26" s="28">
        <v>18720</v>
      </c>
      <c r="G26" s="36">
        <f t="shared" si="7"/>
        <v>18.72</v>
      </c>
      <c r="H26" s="35"/>
    </row>
    <row r="27" ht="21" customHeight="1" spans="1:8">
      <c r="A27" s="23" t="s">
        <v>38</v>
      </c>
      <c r="B27" s="27" t="s">
        <v>39</v>
      </c>
      <c r="C27" s="26">
        <f t="shared" si="0"/>
        <v>17.98</v>
      </c>
      <c r="D27" s="26">
        <f t="shared" ref="D27:G27" si="10">SUM(D28:D32)</f>
        <v>1.28</v>
      </c>
      <c r="E27" s="26">
        <f t="shared" si="10"/>
        <v>12.8</v>
      </c>
      <c r="F27" s="23">
        <f t="shared" si="10"/>
        <v>5181</v>
      </c>
      <c r="G27" s="23">
        <f t="shared" si="10"/>
        <v>5.18</v>
      </c>
      <c r="H27" s="35"/>
    </row>
    <row r="28" ht="21" customHeight="1" spans="1:8">
      <c r="A28" s="28">
        <v>1</v>
      </c>
      <c r="B28" s="29" t="s">
        <v>40</v>
      </c>
      <c r="C28" s="30">
        <f t="shared" si="0"/>
        <v>1.2</v>
      </c>
      <c r="D28" s="30">
        <v>0.12</v>
      </c>
      <c r="E28" s="30">
        <f t="shared" si="9"/>
        <v>1.2</v>
      </c>
      <c r="F28" s="28"/>
      <c r="G28" s="36"/>
      <c r="H28" s="35"/>
    </row>
    <row r="29" ht="21" customHeight="1" spans="1:8">
      <c r="A29" s="28">
        <v>2</v>
      </c>
      <c r="B29" s="29" t="s">
        <v>41</v>
      </c>
      <c r="C29" s="30">
        <f t="shared" si="0"/>
        <v>1.2</v>
      </c>
      <c r="D29" s="30">
        <v>0.12</v>
      </c>
      <c r="E29" s="30">
        <f t="shared" si="9"/>
        <v>1.2</v>
      </c>
      <c r="F29" s="28"/>
      <c r="G29" s="36"/>
      <c r="H29" s="35"/>
    </row>
    <row r="30" ht="21" customHeight="1" spans="1:8">
      <c r="A30" s="28">
        <v>3</v>
      </c>
      <c r="B30" s="29" t="s">
        <v>42</v>
      </c>
      <c r="C30" s="30">
        <f t="shared" si="0"/>
        <v>5.07</v>
      </c>
      <c r="D30" s="30"/>
      <c r="E30" s="30"/>
      <c r="F30" s="28">
        <v>5076</v>
      </c>
      <c r="G30" s="36">
        <v>5.07</v>
      </c>
      <c r="H30" s="35"/>
    </row>
    <row r="31" ht="21" customHeight="1" spans="1:8">
      <c r="A31" s="28">
        <v>4</v>
      </c>
      <c r="B31" s="29" t="s">
        <v>43</v>
      </c>
      <c r="C31" s="30">
        <f t="shared" si="0"/>
        <v>10.4</v>
      </c>
      <c r="D31" s="30">
        <v>1.04</v>
      </c>
      <c r="E31" s="30">
        <f t="shared" ref="E31:E35" si="11">D31*10</f>
        <v>10.4</v>
      </c>
      <c r="F31" s="28"/>
      <c r="G31" s="36"/>
      <c r="H31" s="35"/>
    </row>
    <row r="32" ht="21" customHeight="1" spans="1:8">
      <c r="A32" s="28">
        <v>5</v>
      </c>
      <c r="B32" s="29" t="s">
        <v>32</v>
      </c>
      <c r="C32" s="30">
        <f t="shared" si="0"/>
        <v>0.11</v>
      </c>
      <c r="D32" s="30"/>
      <c r="E32" s="30"/>
      <c r="F32" s="28">
        <v>105</v>
      </c>
      <c r="G32" s="36">
        <f t="shared" ref="G32:G37" si="12">ROUND(F32*10/10000,2)</f>
        <v>0.11</v>
      </c>
      <c r="H32" s="35"/>
    </row>
    <row r="33" ht="21" customHeight="1" spans="1:8">
      <c r="A33" s="23" t="s">
        <v>44</v>
      </c>
      <c r="B33" s="27" t="s">
        <v>45</v>
      </c>
      <c r="C33" s="26">
        <f t="shared" si="0"/>
        <v>236.47</v>
      </c>
      <c r="D33" s="26">
        <f t="shared" ref="D33:G33" si="13">SUM(D34:D37)</f>
        <v>21.67</v>
      </c>
      <c r="E33" s="26">
        <f t="shared" si="13"/>
        <v>216.7</v>
      </c>
      <c r="F33" s="23">
        <f t="shared" si="13"/>
        <v>19775</v>
      </c>
      <c r="G33" s="23">
        <f t="shared" si="13"/>
        <v>19.77</v>
      </c>
      <c r="H33" s="35"/>
    </row>
    <row r="34" ht="21" customHeight="1" spans="1:8">
      <c r="A34" s="28">
        <v>1</v>
      </c>
      <c r="B34" s="29" t="s">
        <v>46</v>
      </c>
      <c r="C34" s="30">
        <f t="shared" si="0"/>
        <v>5</v>
      </c>
      <c r="D34" s="30">
        <v>0.5</v>
      </c>
      <c r="E34" s="30">
        <f t="shared" si="11"/>
        <v>5</v>
      </c>
      <c r="F34" s="28"/>
      <c r="G34" s="36"/>
      <c r="H34" s="35"/>
    </row>
    <row r="35" ht="21" customHeight="1" spans="1:8">
      <c r="A35" s="28">
        <v>2</v>
      </c>
      <c r="B35" s="29" t="s">
        <v>47</v>
      </c>
      <c r="C35" s="30">
        <f t="shared" si="0"/>
        <v>29.5</v>
      </c>
      <c r="D35" s="30">
        <v>2.95</v>
      </c>
      <c r="E35" s="30">
        <f t="shared" si="11"/>
        <v>29.5</v>
      </c>
      <c r="F35" s="28"/>
      <c r="G35" s="36"/>
      <c r="H35" s="35"/>
    </row>
    <row r="36" ht="21" customHeight="1" spans="1:8">
      <c r="A36" s="28">
        <v>3</v>
      </c>
      <c r="B36" s="29" t="s">
        <v>48</v>
      </c>
      <c r="C36" s="30">
        <f t="shared" si="0"/>
        <v>18.48</v>
      </c>
      <c r="D36" s="30"/>
      <c r="E36" s="30"/>
      <c r="F36" s="28">
        <v>18482</v>
      </c>
      <c r="G36" s="36">
        <f t="shared" si="12"/>
        <v>18.48</v>
      </c>
      <c r="H36" s="35"/>
    </row>
    <row r="37" ht="21" customHeight="1" spans="1:8">
      <c r="A37" s="28">
        <v>4</v>
      </c>
      <c r="B37" s="29" t="s">
        <v>32</v>
      </c>
      <c r="C37" s="30">
        <f t="shared" si="0"/>
        <v>183.49</v>
      </c>
      <c r="D37" s="30">
        <v>18.22</v>
      </c>
      <c r="E37" s="30">
        <f t="shared" ref="E37:E43" si="14">D37*10</f>
        <v>182.2</v>
      </c>
      <c r="F37" s="28">
        <v>1293</v>
      </c>
      <c r="G37" s="36">
        <f t="shared" si="12"/>
        <v>1.29</v>
      </c>
      <c r="H37" s="35"/>
    </row>
    <row r="38" ht="21" customHeight="1" spans="1:8">
      <c r="A38" s="23" t="s">
        <v>49</v>
      </c>
      <c r="B38" s="27" t="s">
        <v>50</v>
      </c>
      <c r="C38" s="26">
        <f t="shared" si="0"/>
        <v>27.01</v>
      </c>
      <c r="D38" s="26">
        <f t="shared" ref="D38:G38" si="15">SUM(D39:D39)</f>
        <v>2.44</v>
      </c>
      <c r="E38" s="26">
        <f t="shared" si="15"/>
        <v>24.4</v>
      </c>
      <c r="F38" s="23">
        <f t="shared" si="15"/>
        <v>2614</v>
      </c>
      <c r="G38" s="23">
        <f t="shared" si="15"/>
        <v>2.61</v>
      </c>
      <c r="H38" s="35"/>
    </row>
    <row r="39" ht="21" customHeight="1" spans="1:8">
      <c r="A39" s="28">
        <v>1</v>
      </c>
      <c r="B39" s="29" t="s">
        <v>32</v>
      </c>
      <c r="C39" s="30">
        <f t="shared" si="0"/>
        <v>27.01</v>
      </c>
      <c r="D39" s="30">
        <v>2.44</v>
      </c>
      <c r="E39" s="30">
        <f t="shared" si="14"/>
        <v>24.4</v>
      </c>
      <c r="F39" s="28">
        <v>2614</v>
      </c>
      <c r="G39" s="36">
        <f>ROUND(F39*10/10000,2)</f>
        <v>2.61</v>
      </c>
      <c r="H39" s="35"/>
    </row>
    <row r="40" ht="21" customHeight="1" spans="1:8">
      <c r="A40" s="23" t="s">
        <v>51</v>
      </c>
      <c r="B40" s="27" t="s">
        <v>52</v>
      </c>
      <c r="C40" s="26">
        <f t="shared" si="0"/>
        <v>187.98</v>
      </c>
      <c r="D40" s="26">
        <f t="shared" ref="D40:G40" si="16">SUM(D41:D43)</f>
        <v>18.22</v>
      </c>
      <c r="E40" s="26">
        <f t="shared" si="16"/>
        <v>182.2</v>
      </c>
      <c r="F40" s="23">
        <f t="shared" si="16"/>
        <v>5781</v>
      </c>
      <c r="G40" s="23">
        <f t="shared" si="16"/>
        <v>5.78</v>
      </c>
      <c r="H40" s="35"/>
    </row>
    <row r="41" ht="21" customHeight="1" spans="1:8">
      <c r="A41" s="28">
        <v>1</v>
      </c>
      <c r="B41" s="29" t="s">
        <v>53</v>
      </c>
      <c r="C41" s="30">
        <f t="shared" si="0"/>
        <v>0.4</v>
      </c>
      <c r="D41" s="30">
        <v>0.04</v>
      </c>
      <c r="E41" s="30">
        <f t="shared" si="14"/>
        <v>0.4</v>
      </c>
      <c r="F41" s="28"/>
      <c r="G41" s="36"/>
      <c r="H41" s="35"/>
    </row>
    <row r="42" ht="21" customHeight="1" spans="1:8">
      <c r="A42" s="28">
        <v>2</v>
      </c>
      <c r="B42" s="29" t="s">
        <v>54</v>
      </c>
      <c r="C42" s="30">
        <f t="shared" si="0"/>
        <v>3.5</v>
      </c>
      <c r="D42" s="30">
        <v>0.35</v>
      </c>
      <c r="E42" s="30">
        <f t="shared" si="14"/>
        <v>3.5</v>
      </c>
      <c r="F42" s="28"/>
      <c r="G42" s="36"/>
      <c r="H42" s="35"/>
    </row>
    <row r="43" ht="21" customHeight="1" spans="1:8">
      <c r="A43" s="28">
        <v>3</v>
      </c>
      <c r="B43" s="29" t="s">
        <v>32</v>
      </c>
      <c r="C43" s="30">
        <f t="shared" si="0"/>
        <v>184.08</v>
      </c>
      <c r="D43" s="30">
        <v>17.83</v>
      </c>
      <c r="E43" s="30">
        <f t="shared" si="14"/>
        <v>178.3</v>
      </c>
      <c r="F43" s="28">
        <v>5781</v>
      </c>
      <c r="G43" s="36">
        <f t="shared" ref="G43:G46" si="17">ROUND(F43*10/10000,2)</f>
        <v>5.78</v>
      </c>
      <c r="H43" s="35"/>
    </row>
    <row r="44" ht="21" customHeight="1" spans="1:8">
      <c r="A44" s="23" t="s">
        <v>55</v>
      </c>
      <c r="B44" s="27" t="s">
        <v>56</v>
      </c>
      <c r="C44" s="26">
        <f t="shared" si="0"/>
        <v>2.99</v>
      </c>
      <c r="D44" s="26"/>
      <c r="E44" s="30"/>
      <c r="F44" s="23">
        <f>F45+F46</f>
        <v>2983</v>
      </c>
      <c r="G44" s="23">
        <f>G45+G46</f>
        <v>2.99</v>
      </c>
      <c r="H44" s="35"/>
    </row>
    <row r="45" ht="21" customHeight="1" spans="1:8">
      <c r="A45" s="28">
        <v>1</v>
      </c>
      <c r="B45" s="29" t="s">
        <v>57</v>
      </c>
      <c r="C45" s="30">
        <f t="shared" si="0"/>
        <v>0.89</v>
      </c>
      <c r="D45" s="30"/>
      <c r="E45" s="30"/>
      <c r="F45" s="28">
        <v>886</v>
      </c>
      <c r="G45" s="36">
        <f t="shared" si="17"/>
        <v>0.89</v>
      </c>
      <c r="H45" s="35"/>
    </row>
    <row r="46" ht="21" customHeight="1" spans="1:8">
      <c r="A46" s="28">
        <v>2</v>
      </c>
      <c r="B46" s="29" t="s">
        <v>32</v>
      </c>
      <c r="C46" s="30">
        <f t="shared" si="0"/>
        <v>2.1</v>
      </c>
      <c r="D46" s="30"/>
      <c r="E46" s="30"/>
      <c r="F46" s="28">
        <v>2097</v>
      </c>
      <c r="G46" s="36">
        <f t="shared" si="17"/>
        <v>2.1</v>
      </c>
      <c r="H46" s="35"/>
    </row>
    <row r="47" ht="21" customHeight="1" spans="1:8">
      <c r="A47" s="23" t="s">
        <v>58</v>
      </c>
      <c r="B47" s="27" t="s">
        <v>59</v>
      </c>
      <c r="C47" s="26">
        <f t="shared" si="0"/>
        <v>3</v>
      </c>
      <c r="D47" s="26">
        <f>SUM(D48:D50)</f>
        <v>0.3</v>
      </c>
      <c r="E47" s="26">
        <f>SUM(E48:E50)</f>
        <v>3</v>
      </c>
      <c r="F47" s="23"/>
      <c r="G47" s="36"/>
      <c r="H47" s="35"/>
    </row>
    <row r="48" ht="21" customHeight="1" spans="1:8">
      <c r="A48" s="28">
        <v>1</v>
      </c>
      <c r="B48" s="29" t="s">
        <v>60</v>
      </c>
      <c r="C48" s="30">
        <f t="shared" si="0"/>
        <v>0.1</v>
      </c>
      <c r="D48" s="30">
        <v>0.01</v>
      </c>
      <c r="E48" s="30">
        <f t="shared" ref="E48:E50" si="18">D48*10</f>
        <v>0.1</v>
      </c>
      <c r="F48" s="28"/>
      <c r="G48" s="36"/>
      <c r="H48" s="35"/>
    </row>
    <row r="49" ht="21" customHeight="1" spans="1:8">
      <c r="A49" s="28">
        <v>2</v>
      </c>
      <c r="B49" s="29" t="s">
        <v>61</v>
      </c>
      <c r="C49" s="30">
        <f t="shared" si="0"/>
        <v>0.7</v>
      </c>
      <c r="D49" s="30">
        <v>0.07</v>
      </c>
      <c r="E49" s="30">
        <f t="shared" si="18"/>
        <v>0.7</v>
      </c>
      <c r="F49" s="28"/>
      <c r="G49" s="36"/>
      <c r="H49" s="35"/>
    </row>
    <row r="50" ht="21" customHeight="1" spans="1:8">
      <c r="A50" s="28">
        <v>3</v>
      </c>
      <c r="B50" s="29" t="s">
        <v>32</v>
      </c>
      <c r="C50" s="30">
        <f t="shared" si="0"/>
        <v>2.2</v>
      </c>
      <c r="D50" s="30">
        <v>0.22</v>
      </c>
      <c r="E50" s="30">
        <f t="shared" si="18"/>
        <v>2.2</v>
      </c>
      <c r="F50" s="28"/>
      <c r="G50" s="36"/>
      <c r="H50" s="35"/>
    </row>
    <row r="51" ht="21" customHeight="1" spans="1:8">
      <c r="A51" s="23" t="s">
        <v>62</v>
      </c>
      <c r="B51" s="27" t="s">
        <v>63</v>
      </c>
      <c r="C51" s="26">
        <f t="shared" si="0"/>
        <v>94.47</v>
      </c>
      <c r="D51" s="26">
        <f t="shared" ref="D51:G51" si="19">SUM(D52:D53)</f>
        <v>8.19</v>
      </c>
      <c r="E51" s="26">
        <f t="shared" si="19"/>
        <v>81.9</v>
      </c>
      <c r="F51" s="23">
        <f t="shared" si="19"/>
        <v>12572</v>
      </c>
      <c r="G51" s="23">
        <f t="shared" si="19"/>
        <v>12.57</v>
      </c>
      <c r="H51" s="35"/>
    </row>
    <row r="52" ht="21" customHeight="1" spans="1:8">
      <c r="A52" s="28">
        <v>1</v>
      </c>
      <c r="B52" s="29" t="s">
        <v>64</v>
      </c>
      <c r="C52" s="30">
        <f t="shared" si="0"/>
        <v>1.3</v>
      </c>
      <c r="D52" s="30">
        <v>0.13</v>
      </c>
      <c r="E52" s="30">
        <f t="shared" ref="E52:E55" si="20">D52*10</f>
        <v>1.3</v>
      </c>
      <c r="F52" s="28"/>
      <c r="G52" s="36"/>
      <c r="H52" s="35"/>
    </row>
    <row r="53" ht="21" customHeight="1" spans="1:8">
      <c r="A53" s="28">
        <v>2</v>
      </c>
      <c r="B53" s="29" t="s">
        <v>32</v>
      </c>
      <c r="C53" s="30">
        <f t="shared" si="0"/>
        <v>93.17</v>
      </c>
      <c r="D53" s="30">
        <v>8.06</v>
      </c>
      <c r="E53" s="30">
        <f t="shared" si="20"/>
        <v>80.6</v>
      </c>
      <c r="F53" s="28">
        <v>12572</v>
      </c>
      <c r="G53" s="36">
        <f t="shared" ref="G53:G57" si="21">ROUND(F53*10/10000,2)</f>
        <v>12.57</v>
      </c>
      <c r="H53" s="35"/>
    </row>
    <row r="54" ht="21" customHeight="1" spans="1:8">
      <c r="A54" s="23" t="s">
        <v>65</v>
      </c>
      <c r="B54" s="27" t="s">
        <v>66</v>
      </c>
      <c r="C54" s="26">
        <f t="shared" si="0"/>
        <v>85.76</v>
      </c>
      <c r="D54" s="26">
        <f t="shared" ref="D54:G54" si="22">SUM(D55:D57)</f>
        <v>8.46</v>
      </c>
      <c r="E54" s="26">
        <f t="shared" si="22"/>
        <v>84.6</v>
      </c>
      <c r="F54" s="23">
        <f t="shared" si="22"/>
        <v>1158</v>
      </c>
      <c r="G54" s="23">
        <f t="shared" si="22"/>
        <v>1.16</v>
      </c>
      <c r="H54" s="35"/>
    </row>
    <row r="55" ht="21" customHeight="1" spans="1:8">
      <c r="A55" s="31">
        <v>1</v>
      </c>
      <c r="B55" s="29" t="s">
        <v>67</v>
      </c>
      <c r="C55" s="30">
        <f t="shared" si="0"/>
        <v>17.1</v>
      </c>
      <c r="D55" s="30">
        <v>1.71</v>
      </c>
      <c r="E55" s="30">
        <f t="shared" si="20"/>
        <v>17.1</v>
      </c>
      <c r="F55" s="28"/>
      <c r="G55" s="36"/>
      <c r="H55" s="35"/>
    </row>
    <row r="56" ht="21" customHeight="1" spans="1:8">
      <c r="A56" s="31">
        <v>2</v>
      </c>
      <c r="B56" s="29" t="s">
        <v>68</v>
      </c>
      <c r="C56" s="30">
        <f t="shared" si="0"/>
        <v>0.15</v>
      </c>
      <c r="D56" s="30"/>
      <c r="E56" s="30"/>
      <c r="F56" s="28">
        <v>151</v>
      </c>
      <c r="G56" s="36">
        <f t="shared" si="21"/>
        <v>0.15</v>
      </c>
      <c r="H56" s="35"/>
    </row>
    <row r="57" ht="21" customHeight="1" spans="1:8">
      <c r="A57" s="28">
        <v>3</v>
      </c>
      <c r="B57" s="29" t="s">
        <v>32</v>
      </c>
      <c r="C57" s="30">
        <f t="shared" si="0"/>
        <v>68.51</v>
      </c>
      <c r="D57" s="30">
        <v>6.75</v>
      </c>
      <c r="E57" s="30">
        <f t="shared" ref="E57:E63" si="23">D57*10</f>
        <v>67.5</v>
      </c>
      <c r="F57" s="28">
        <v>1007</v>
      </c>
      <c r="G57" s="36">
        <f t="shared" si="21"/>
        <v>1.01</v>
      </c>
      <c r="H57" s="35"/>
    </row>
    <row r="58" ht="21" customHeight="1" spans="1:8">
      <c r="A58" s="23" t="s">
        <v>69</v>
      </c>
      <c r="B58" s="27" t="s">
        <v>70</v>
      </c>
      <c r="C58" s="26">
        <f t="shared" si="0"/>
        <v>366.91</v>
      </c>
      <c r="D58" s="26">
        <f t="shared" ref="D58:G58" si="24">SUM(D59:D63)</f>
        <v>34.96</v>
      </c>
      <c r="E58" s="26">
        <f t="shared" si="24"/>
        <v>349.6</v>
      </c>
      <c r="F58" s="23">
        <f t="shared" si="24"/>
        <v>17309</v>
      </c>
      <c r="G58" s="23">
        <f t="shared" si="24"/>
        <v>17.31</v>
      </c>
      <c r="H58" s="35"/>
    </row>
    <row r="59" ht="21" customHeight="1" spans="1:8">
      <c r="A59" s="28">
        <v>1</v>
      </c>
      <c r="B59" s="29" t="s">
        <v>71</v>
      </c>
      <c r="C59" s="30">
        <f t="shared" si="0"/>
        <v>0.3</v>
      </c>
      <c r="D59" s="30">
        <v>0.03</v>
      </c>
      <c r="E59" s="30">
        <f t="shared" si="23"/>
        <v>0.3</v>
      </c>
      <c r="F59" s="28"/>
      <c r="G59" s="36"/>
      <c r="H59" s="35"/>
    </row>
    <row r="60" ht="21" customHeight="1" spans="1:8">
      <c r="A60" s="28">
        <v>2</v>
      </c>
      <c r="B60" s="29" t="s">
        <v>72</v>
      </c>
      <c r="C60" s="30">
        <f t="shared" si="0"/>
        <v>37.8</v>
      </c>
      <c r="D60" s="30">
        <v>3.78</v>
      </c>
      <c r="E60" s="30">
        <f t="shared" si="23"/>
        <v>37.8</v>
      </c>
      <c r="F60" s="28"/>
      <c r="G60" s="36"/>
      <c r="H60" s="35"/>
    </row>
    <row r="61" ht="21" customHeight="1" spans="1:8">
      <c r="A61" s="28">
        <v>3</v>
      </c>
      <c r="B61" s="29" t="s">
        <v>73</v>
      </c>
      <c r="C61" s="30">
        <f t="shared" si="0"/>
        <v>72.6</v>
      </c>
      <c r="D61" s="30">
        <v>7.26</v>
      </c>
      <c r="E61" s="30">
        <f t="shared" si="23"/>
        <v>72.6</v>
      </c>
      <c r="F61" s="28"/>
      <c r="G61" s="36"/>
      <c r="H61" s="35"/>
    </row>
    <row r="62" ht="21" customHeight="1" spans="1:8">
      <c r="A62" s="28">
        <v>4</v>
      </c>
      <c r="B62" s="29" t="s">
        <v>74</v>
      </c>
      <c r="C62" s="30">
        <f t="shared" si="0"/>
        <v>165</v>
      </c>
      <c r="D62" s="30">
        <v>16.5</v>
      </c>
      <c r="E62" s="30">
        <f t="shared" si="23"/>
        <v>165</v>
      </c>
      <c r="F62" s="28"/>
      <c r="G62" s="36"/>
      <c r="H62" s="37"/>
    </row>
    <row r="63" ht="21" customHeight="1" spans="1:8">
      <c r="A63" s="28">
        <v>5</v>
      </c>
      <c r="B63" s="29" t="s">
        <v>32</v>
      </c>
      <c r="C63" s="30">
        <f t="shared" si="0"/>
        <v>91.21</v>
      </c>
      <c r="D63" s="30">
        <v>7.39</v>
      </c>
      <c r="E63" s="30">
        <f t="shared" si="23"/>
        <v>73.9</v>
      </c>
      <c r="F63" s="28">
        <v>17309</v>
      </c>
      <c r="G63" s="36">
        <f t="shared" ref="G63:G66" si="25">ROUND(F63*10/10000,2)</f>
        <v>17.31</v>
      </c>
      <c r="H63" s="35"/>
    </row>
    <row r="64" ht="21" customHeight="1" spans="1:8">
      <c r="A64" s="23" t="s">
        <v>75</v>
      </c>
      <c r="B64" s="27" t="s">
        <v>76</v>
      </c>
      <c r="C64" s="26">
        <f t="shared" si="0"/>
        <v>42.94</v>
      </c>
      <c r="D64" s="26">
        <f t="shared" ref="D64:G64" si="26">D65+D66</f>
        <v>3.75</v>
      </c>
      <c r="E64" s="26">
        <f t="shared" si="26"/>
        <v>37.5</v>
      </c>
      <c r="F64" s="23">
        <f t="shared" si="26"/>
        <v>5438</v>
      </c>
      <c r="G64" s="23">
        <f t="shared" si="26"/>
        <v>5.44</v>
      </c>
      <c r="H64" s="35"/>
    </row>
    <row r="65" ht="21" customHeight="1" spans="1:8">
      <c r="A65" s="28">
        <v>1</v>
      </c>
      <c r="B65" s="29" t="s">
        <v>77</v>
      </c>
      <c r="C65" s="30">
        <f t="shared" si="0"/>
        <v>37.94</v>
      </c>
      <c r="D65" s="30">
        <v>3.75</v>
      </c>
      <c r="E65" s="30">
        <f>D65*10</f>
        <v>37.5</v>
      </c>
      <c r="F65" s="28">
        <v>435</v>
      </c>
      <c r="G65" s="36">
        <f t="shared" si="25"/>
        <v>0.44</v>
      </c>
      <c r="H65" s="35"/>
    </row>
    <row r="66" ht="42.95" customHeight="1" spans="1:8">
      <c r="A66" s="28"/>
      <c r="B66" s="29" t="s">
        <v>32</v>
      </c>
      <c r="C66" s="30">
        <f t="shared" si="0"/>
        <v>5</v>
      </c>
      <c r="D66" s="30"/>
      <c r="E66" s="30"/>
      <c r="F66" s="28">
        <v>5003</v>
      </c>
      <c r="G66" s="36">
        <f t="shared" si="25"/>
        <v>5</v>
      </c>
      <c r="H66" s="35"/>
    </row>
    <row r="67" spans="1:8">
      <c r="A67" s="23" t="s">
        <v>78</v>
      </c>
      <c r="B67" s="27" t="s">
        <v>79</v>
      </c>
      <c r="C67" s="26">
        <f t="shared" si="0"/>
        <v>3.15</v>
      </c>
      <c r="D67" s="26"/>
      <c r="E67" s="30"/>
      <c r="F67" s="23">
        <f>F68</f>
        <v>3147</v>
      </c>
      <c r="G67" s="23">
        <f>G68</f>
        <v>3.15</v>
      </c>
      <c r="H67" s="35"/>
    </row>
    <row r="68" spans="1:8">
      <c r="A68" s="28">
        <v>1</v>
      </c>
      <c r="B68" s="29" t="s">
        <v>80</v>
      </c>
      <c r="C68" s="30">
        <f t="shared" si="0"/>
        <v>3.15</v>
      </c>
      <c r="D68" s="30"/>
      <c r="E68" s="30"/>
      <c r="F68" s="28">
        <v>3147</v>
      </c>
      <c r="G68" s="36">
        <f t="shared" ref="G68:G71" si="27">ROUND(F68*10/10000,2)</f>
        <v>3.15</v>
      </c>
      <c r="H68" s="35"/>
    </row>
    <row r="69" spans="1:8">
      <c r="A69" s="23" t="s">
        <v>81</v>
      </c>
      <c r="B69" s="27" t="s">
        <v>82</v>
      </c>
      <c r="C69" s="26">
        <f t="shared" si="0"/>
        <v>1.93</v>
      </c>
      <c r="D69" s="26">
        <f t="shared" ref="D69:G69" si="28">SUM(D70:D71)</f>
        <v>0.06</v>
      </c>
      <c r="E69" s="26">
        <f t="shared" si="28"/>
        <v>0.6</v>
      </c>
      <c r="F69" s="23">
        <f t="shared" si="28"/>
        <v>1328</v>
      </c>
      <c r="G69" s="23">
        <f t="shared" si="28"/>
        <v>1.33</v>
      </c>
      <c r="H69" s="35"/>
    </row>
    <row r="70" spans="1:8">
      <c r="A70" s="28">
        <v>1</v>
      </c>
      <c r="B70" s="29" t="s">
        <v>83</v>
      </c>
      <c r="C70" s="30">
        <f t="shared" ref="C70:C110" si="29">E70+G70</f>
        <v>0.68</v>
      </c>
      <c r="D70" s="30">
        <v>0.06</v>
      </c>
      <c r="E70" s="30">
        <f t="shared" ref="E70:E77" si="30">D70*10</f>
        <v>0.6</v>
      </c>
      <c r="F70" s="28">
        <v>76</v>
      </c>
      <c r="G70" s="36">
        <f t="shared" si="27"/>
        <v>0.08</v>
      </c>
      <c r="H70" s="35"/>
    </row>
    <row r="71" spans="1:8">
      <c r="A71" s="28">
        <v>2</v>
      </c>
      <c r="B71" s="29" t="s">
        <v>32</v>
      </c>
      <c r="C71" s="30">
        <f t="shared" si="29"/>
        <v>1.25</v>
      </c>
      <c r="D71" s="30"/>
      <c r="E71" s="30"/>
      <c r="F71" s="28">
        <v>1252</v>
      </c>
      <c r="G71" s="36">
        <f t="shared" si="27"/>
        <v>1.25</v>
      </c>
      <c r="H71" s="35"/>
    </row>
    <row r="72" spans="1:8">
      <c r="A72" s="23" t="s">
        <v>84</v>
      </c>
      <c r="B72" s="27" t="s">
        <v>85</v>
      </c>
      <c r="C72" s="26">
        <f t="shared" si="29"/>
        <v>619.11</v>
      </c>
      <c r="D72" s="26">
        <f t="shared" ref="D72:G72" si="31">SUM(D73:D95)</f>
        <v>57.51</v>
      </c>
      <c r="E72" s="26">
        <f t="shared" si="31"/>
        <v>575.1</v>
      </c>
      <c r="F72" s="23">
        <f t="shared" si="31"/>
        <v>44018</v>
      </c>
      <c r="G72" s="23">
        <f t="shared" si="31"/>
        <v>44.01</v>
      </c>
      <c r="H72" s="35"/>
    </row>
    <row r="73" spans="1:8">
      <c r="A73" s="23" t="s">
        <v>86</v>
      </c>
      <c r="B73" s="38" t="s">
        <v>87</v>
      </c>
      <c r="C73" s="26">
        <f t="shared" si="29"/>
        <v>11.1</v>
      </c>
      <c r="D73" s="26">
        <v>1.11</v>
      </c>
      <c r="E73" s="26">
        <f t="shared" si="30"/>
        <v>11.1</v>
      </c>
      <c r="F73" s="23"/>
      <c r="G73" s="40"/>
      <c r="H73" s="35"/>
    </row>
    <row r="74" spans="1:8">
      <c r="A74" s="23" t="s">
        <v>88</v>
      </c>
      <c r="B74" s="38" t="s">
        <v>89</v>
      </c>
      <c r="C74" s="26">
        <f t="shared" si="29"/>
        <v>1.5</v>
      </c>
      <c r="D74" s="26">
        <v>0.15</v>
      </c>
      <c r="E74" s="26">
        <f t="shared" si="30"/>
        <v>1.5</v>
      </c>
      <c r="F74" s="23"/>
      <c r="G74" s="40"/>
      <c r="H74" s="35"/>
    </row>
    <row r="75" spans="1:8">
      <c r="A75" s="23" t="s">
        <v>90</v>
      </c>
      <c r="B75" s="38" t="s">
        <v>91</v>
      </c>
      <c r="C75" s="26">
        <f t="shared" si="29"/>
        <v>42</v>
      </c>
      <c r="D75" s="26">
        <v>2.75</v>
      </c>
      <c r="E75" s="26">
        <f t="shared" si="30"/>
        <v>27.5</v>
      </c>
      <c r="F75" s="23">
        <v>14505</v>
      </c>
      <c r="G75" s="40">
        <v>14.5</v>
      </c>
      <c r="H75" s="35"/>
    </row>
    <row r="76" spans="1:8">
      <c r="A76" s="23" t="s">
        <v>92</v>
      </c>
      <c r="B76" s="38" t="s">
        <v>93</v>
      </c>
      <c r="C76" s="26">
        <f t="shared" si="29"/>
        <v>59.2</v>
      </c>
      <c r="D76" s="26">
        <v>5.92</v>
      </c>
      <c r="E76" s="26">
        <f t="shared" si="30"/>
        <v>59.2</v>
      </c>
      <c r="F76" s="23"/>
      <c r="G76" s="40"/>
      <c r="H76" s="35"/>
    </row>
    <row r="77" spans="1:8">
      <c r="A77" s="23" t="s">
        <v>94</v>
      </c>
      <c r="B77" s="38" t="s">
        <v>95</v>
      </c>
      <c r="C77" s="26">
        <f t="shared" si="29"/>
        <v>28.27</v>
      </c>
      <c r="D77" s="26">
        <v>1.44</v>
      </c>
      <c r="E77" s="26">
        <f t="shared" si="30"/>
        <v>14.4</v>
      </c>
      <c r="F77" s="23">
        <v>13870</v>
      </c>
      <c r="G77" s="40">
        <f t="shared" ref="G77:G83" si="32">ROUND(F77*10/10000,2)</f>
        <v>13.87</v>
      </c>
      <c r="H77" s="35"/>
    </row>
    <row r="78" spans="1:8">
      <c r="A78" s="23" t="s">
        <v>96</v>
      </c>
      <c r="B78" s="38" t="s">
        <v>97</v>
      </c>
      <c r="C78" s="26">
        <f t="shared" si="29"/>
        <v>0.22</v>
      </c>
      <c r="D78" s="26"/>
      <c r="E78" s="26"/>
      <c r="F78" s="23">
        <v>215</v>
      </c>
      <c r="G78" s="40">
        <f t="shared" si="32"/>
        <v>0.22</v>
      </c>
      <c r="H78" s="35"/>
    </row>
    <row r="79" spans="1:8">
      <c r="A79" s="23" t="s">
        <v>98</v>
      </c>
      <c r="B79" s="38" t="s">
        <v>99</v>
      </c>
      <c r="C79" s="26">
        <f t="shared" si="29"/>
        <v>20.9</v>
      </c>
      <c r="D79" s="26">
        <v>2.09</v>
      </c>
      <c r="E79" s="26">
        <f t="shared" ref="E79:E93" si="33">D79*10</f>
        <v>20.9</v>
      </c>
      <c r="F79" s="23"/>
      <c r="G79" s="40"/>
      <c r="H79" s="35"/>
    </row>
    <row r="80" spans="1:8">
      <c r="A80" s="23" t="s">
        <v>100</v>
      </c>
      <c r="B80" s="38" t="s">
        <v>101</v>
      </c>
      <c r="C80" s="26">
        <f t="shared" si="29"/>
        <v>2.6</v>
      </c>
      <c r="D80" s="26">
        <v>0.24</v>
      </c>
      <c r="E80" s="26">
        <f t="shared" si="33"/>
        <v>2.4</v>
      </c>
      <c r="F80" s="23">
        <v>202</v>
      </c>
      <c r="G80" s="40">
        <f t="shared" si="32"/>
        <v>0.2</v>
      </c>
      <c r="H80" s="35"/>
    </row>
    <row r="81" spans="1:8">
      <c r="A81" s="23" t="s">
        <v>102</v>
      </c>
      <c r="B81" s="38" t="s">
        <v>103</v>
      </c>
      <c r="C81" s="26">
        <f t="shared" si="29"/>
        <v>0.57</v>
      </c>
      <c r="D81" s="26"/>
      <c r="E81" s="26"/>
      <c r="F81" s="23">
        <v>573</v>
      </c>
      <c r="G81" s="40">
        <f t="shared" si="32"/>
        <v>0.57</v>
      </c>
      <c r="H81" s="35"/>
    </row>
    <row r="82" spans="1:8">
      <c r="A82" s="23" t="s">
        <v>104</v>
      </c>
      <c r="B82" s="38" t="s">
        <v>105</v>
      </c>
      <c r="C82" s="26">
        <f t="shared" si="29"/>
        <v>6.54</v>
      </c>
      <c r="D82" s="26">
        <v>0.64</v>
      </c>
      <c r="E82" s="26">
        <f t="shared" si="33"/>
        <v>6.4</v>
      </c>
      <c r="F82" s="23">
        <v>142</v>
      </c>
      <c r="G82" s="40">
        <f t="shared" si="32"/>
        <v>0.14</v>
      </c>
      <c r="H82" s="35"/>
    </row>
    <row r="83" spans="1:8">
      <c r="A83" s="23" t="s">
        <v>106</v>
      </c>
      <c r="B83" s="38" t="s">
        <v>107</v>
      </c>
      <c r="C83" s="26">
        <f t="shared" si="29"/>
        <v>11.84</v>
      </c>
      <c r="D83" s="26">
        <v>1.17</v>
      </c>
      <c r="E83" s="26">
        <f t="shared" si="33"/>
        <v>11.7</v>
      </c>
      <c r="F83" s="23">
        <v>141</v>
      </c>
      <c r="G83" s="40">
        <f t="shared" si="32"/>
        <v>0.14</v>
      </c>
      <c r="H83" s="35"/>
    </row>
    <row r="84" spans="1:8">
      <c r="A84" s="23" t="s">
        <v>108</v>
      </c>
      <c r="B84" s="38" t="s">
        <v>109</v>
      </c>
      <c r="C84" s="26">
        <f t="shared" si="29"/>
        <v>68.7</v>
      </c>
      <c r="D84" s="26">
        <v>6.87</v>
      </c>
      <c r="E84" s="26">
        <f t="shared" si="33"/>
        <v>68.7</v>
      </c>
      <c r="F84" s="23"/>
      <c r="G84" s="40"/>
      <c r="H84" s="35"/>
    </row>
    <row r="85" spans="1:8">
      <c r="A85" s="23" t="s">
        <v>110</v>
      </c>
      <c r="B85" s="38" t="s">
        <v>111</v>
      </c>
      <c r="C85" s="26">
        <f t="shared" si="29"/>
        <v>1.8</v>
      </c>
      <c r="D85" s="26">
        <v>0.18</v>
      </c>
      <c r="E85" s="26">
        <f t="shared" si="33"/>
        <v>1.8</v>
      </c>
      <c r="F85" s="23"/>
      <c r="G85" s="40"/>
      <c r="H85" s="35"/>
    </row>
    <row r="86" spans="1:8">
      <c r="A86" s="23" t="s">
        <v>112</v>
      </c>
      <c r="B86" s="38" t="s">
        <v>113</v>
      </c>
      <c r="C86" s="26">
        <f t="shared" si="29"/>
        <v>190.06</v>
      </c>
      <c r="D86" s="26">
        <v>18.5</v>
      </c>
      <c r="E86" s="26">
        <f t="shared" si="33"/>
        <v>185</v>
      </c>
      <c r="F86" s="23">
        <v>5063</v>
      </c>
      <c r="G86" s="40">
        <f>ROUND(F86*10/10000,2)</f>
        <v>5.06</v>
      </c>
      <c r="H86" s="35"/>
    </row>
    <row r="87" spans="1:8">
      <c r="A87" s="23" t="s">
        <v>114</v>
      </c>
      <c r="B87" s="38" t="s">
        <v>115</v>
      </c>
      <c r="C87" s="26">
        <f t="shared" si="29"/>
        <v>0.1</v>
      </c>
      <c r="D87" s="26">
        <v>0.01</v>
      </c>
      <c r="E87" s="26">
        <f t="shared" si="33"/>
        <v>0.1</v>
      </c>
      <c r="F87" s="23"/>
      <c r="G87" s="40"/>
      <c r="H87" s="35"/>
    </row>
    <row r="88" spans="1:8">
      <c r="A88" s="23" t="s">
        <v>116</v>
      </c>
      <c r="B88" s="38" t="s">
        <v>117</v>
      </c>
      <c r="C88" s="26">
        <f t="shared" si="29"/>
        <v>0.1</v>
      </c>
      <c r="D88" s="26">
        <v>0.01</v>
      </c>
      <c r="E88" s="26">
        <f t="shared" si="33"/>
        <v>0.1</v>
      </c>
      <c r="F88" s="23"/>
      <c r="G88" s="40"/>
      <c r="H88" s="35"/>
    </row>
    <row r="89" spans="1:8">
      <c r="A89" s="23" t="s">
        <v>118</v>
      </c>
      <c r="B89" s="38" t="s">
        <v>119</v>
      </c>
      <c r="C89" s="26">
        <f t="shared" si="29"/>
        <v>49.4</v>
      </c>
      <c r="D89" s="26">
        <v>4.94</v>
      </c>
      <c r="E89" s="26">
        <f t="shared" si="33"/>
        <v>49.4</v>
      </c>
      <c r="F89" s="23"/>
      <c r="G89" s="40"/>
      <c r="H89" s="35"/>
    </row>
    <row r="90" spans="1:8">
      <c r="A90" s="23" t="s">
        <v>120</v>
      </c>
      <c r="B90" s="38" t="s">
        <v>121</v>
      </c>
      <c r="C90" s="26">
        <f t="shared" si="29"/>
        <v>60.24</v>
      </c>
      <c r="D90" s="26">
        <v>5.72</v>
      </c>
      <c r="E90" s="26">
        <f t="shared" si="33"/>
        <v>57.2</v>
      </c>
      <c r="F90" s="23">
        <v>3040</v>
      </c>
      <c r="G90" s="40">
        <f t="shared" ref="G90:G95" si="34">ROUND(F90*10/10000,2)</f>
        <v>3.04</v>
      </c>
      <c r="H90" s="35"/>
    </row>
    <row r="91" spans="1:8">
      <c r="A91" s="23" t="s">
        <v>122</v>
      </c>
      <c r="B91" s="38" t="s">
        <v>123</v>
      </c>
      <c r="C91" s="26">
        <f t="shared" si="29"/>
        <v>0.8</v>
      </c>
      <c r="D91" s="26">
        <v>0.08</v>
      </c>
      <c r="E91" s="26">
        <f t="shared" si="33"/>
        <v>0.8</v>
      </c>
      <c r="F91" s="23"/>
      <c r="G91" s="40"/>
      <c r="H91" s="35"/>
    </row>
    <row r="92" spans="1:8">
      <c r="A92" s="23" t="s">
        <v>124</v>
      </c>
      <c r="B92" s="38" t="s">
        <v>125</v>
      </c>
      <c r="C92" s="26">
        <f t="shared" si="29"/>
        <v>51.34</v>
      </c>
      <c r="D92" s="26">
        <v>4.99</v>
      </c>
      <c r="E92" s="26">
        <f t="shared" si="33"/>
        <v>49.9</v>
      </c>
      <c r="F92" s="23">
        <v>1436</v>
      </c>
      <c r="G92" s="40">
        <f t="shared" si="34"/>
        <v>1.44</v>
      </c>
      <c r="H92" s="35"/>
    </row>
    <row r="93" spans="1:8">
      <c r="A93" s="23" t="s">
        <v>126</v>
      </c>
      <c r="B93" s="38" t="s">
        <v>127</v>
      </c>
      <c r="C93" s="26">
        <f t="shared" si="29"/>
        <v>7</v>
      </c>
      <c r="D93" s="26">
        <v>0.7</v>
      </c>
      <c r="E93" s="26">
        <f t="shared" si="33"/>
        <v>7</v>
      </c>
      <c r="F93" s="23"/>
      <c r="G93" s="40"/>
      <c r="H93" s="35"/>
    </row>
    <row r="94" spans="1:8">
      <c r="A94" s="23" t="s">
        <v>128</v>
      </c>
      <c r="B94" s="38" t="s">
        <v>129</v>
      </c>
      <c r="C94" s="26">
        <f t="shared" si="29"/>
        <v>0.32</v>
      </c>
      <c r="D94" s="26"/>
      <c r="E94" s="26"/>
      <c r="F94" s="23">
        <v>323</v>
      </c>
      <c r="G94" s="40">
        <f t="shared" si="34"/>
        <v>0.32</v>
      </c>
      <c r="H94" s="35"/>
    </row>
    <row r="95" spans="1:8">
      <c r="A95" s="23" t="s">
        <v>130</v>
      </c>
      <c r="B95" s="38" t="s">
        <v>131</v>
      </c>
      <c r="C95" s="26">
        <f t="shared" si="29"/>
        <v>4.51</v>
      </c>
      <c r="D95" s="26"/>
      <c r="E95" s="26"/>
      <c r="F95" s="23">
        <v>4508</v>
      </c>
      <c r="G95" s="40">
        <f t="shared" si="34"/>
        <v>4.51</v>
      </c>
      <c r="H95" s="35"/>
    </row>
    <row r="96" spans="1:8">
      <c r="A96" s="23" t="s">
        <v>132</v>
      </c>
      <c r="B96" s="27" t="s">
        <v>133</v>
      </c>
      <c r="C96" s="26">
        <f t="shared" si="29"/>
        <v>1169.67</v>
      </c>
      <c r="D96" s="26">
        <f t="shared" ref="D96:G96" si="35">SUM(D97:D110)</f>
        <v>114.54</v>
      </c>
      <c r="E96" s="26">
        <f t="shared" si="35"/>
        <v>1145.4</v>
      </c>
      <c r="F96" s="23">
        <f t="shared" si="35"/>
        <v>24265</v>
      </c>
      <c r="G96" s="23">
        <f t="shared" si="35"/>
        <v>24.27</v>
      </c>
      <c r="H96" s="35"/>
    </row>
    <row r="97" spans="1:8">
      <c r="A97" s="28">
        <v>1</v>
      </c>
      <c r="B97" s="29" t="s">
        <v>134</v>
      </c>
      <c r="C97" s="30">
        <f t="shared" si="29"/>
        <v>384.46</v>
      </c>
      <c r="D97" s="30">
        <v>38.07</v>
      </c>
      <c r="E97" s="30">
        <f t="shared" ref="E97:E110" si="36">D97*10</f>
        <v>380.7</v>
      </c>
      <c r="F97" s="28">
        <v>3760</v>
      </c>
      <c r="G97" s="36">
        <f>ROUND(F97*10/10000,2)</f>
        <v>3.76</v>
      </c>
      <c r="H97" s="35"/>
    </row>
    <row r="98" spans="1:8">
      <c r="A98" s="28">
        <v>2</v>
      </c>
      <c r="B98" s="29" t="s">
        <v>135</v>
      </c>
      <c r="C98" s="30">
        <f t="shared" si="29"/>
        <v>7.1</v>
      </c>
      <c r="D98" s="30">
        <v>0.71</v>
      </c>
      <c r="E98" s="30">
        <f t="shared" si="36"/>
        <v>7.1</v>
      </c>
      <c r="F98" s="28"/>
      <c r="G98" s="36"/>
      <c r="H98" s="35"/>
    </row>
    <row r="99" spans="1:8">
      <c r="A99" s="28">
        <v>3</v>
      </c>
      <c r="B99" s="29" t="s">
        <v>136</v>
      </c>
      <c r="C99" s="30">
        <f t="shared" si="29"/>
        <v>9.3</v>
      </c>
      <c r="D99" s="30">
        <v>0.93</v>
      </c>
      <c r="E99" s="30">
        <f t="shared" si="36"/>
        <v>9.3</v>
      </c>
      <c r="F99" s="28"/>
      <c r="G99" s="36"/>
      <c r="H99" s="35"/>
    </row>
    <row r="100" spans="1:8">
      <c r="A100" s="28">
        <v>4</v>
      </c>
      <c r="B100" s="29" t="s">
        <v>137</v>
      </c>
      <c r="C100" s="30">
        <f t="shared" si="29"/>
        <v>275.59</v>
      </c>
      <c r="D100" s="30">
        <v>26.1</v>
      </c>
      <c r="E100" s="30">
        <f t="shared" si="36"/>
        <v>261</v>
      </c>
      <c r="F100" s="28">
        <v>14585</v>
      </c>
      <c r="G100" s="36">
        <f t="shared" ref="G100:G105" si="37">ROUND(F100*10/10000,2)</f>
        <v>14.59</v>
      </c>
      <c r="H100" s="35"/>
    </row>
    <row r="101" spans="1:8">
      <c r="A101" s="28">
        <v>5</v>
      </c>
      <c r="B101" s="29" t="s">
        <v>138</v>
      </c>
      <c r="C101" s="30">
        <f t="shared" si="29"/>
        <v>44.9</v>
      </c>
      <c r="D101" s="30">
        <v>4.49</v>
      </c>
      <c r="E101" s="30">
        <f t="shared" si="36"/>
        <v>44.9</v>
      </c>
      <c r="F101" s="28"/>
      <c r="G101" s="36"/>
      <c r="H101" s="35"/>
    </row>
    <row r="102" spans="1:8">
      <c r="A102" s="28">
        <v>6</v>
      </c>
      <c r="B102" s="29" t="s">
        <v>139</v>
      </c>
      <c r="C102" s="30">
        <f t="shared" si="29"/>
        <v>32.4</v>
      </c>
      <c r="D102" s="30">
        <v>3.24</v>
      </c>
      <c r="E102" s="30">
        <f t="shared" si="36"/>
        <v>32.4</v>
      </c>
      <c r="F102" s="28"/>
      <c r="G102" s="36"/>
      <c r="H102" s="35"/>
    </row>
    <row r="103" spans="1:8">
      <c r="A103" s="28">
        <v>7</v>
      </c>
      <c r="B103" s="29" t="s">
        <v>140</v>
      </c>
      <c r="C103" s="30">
        <f t="shared" si="29"/>
        <v>82.94</v>
      </c>
      <c r="D103" s="30">
        <v>8.26</v>
      </c>
      <c r="E103" s="30">
        <f t="shared" si="36"/>
        <v>82.6</v>
      </c>
      <c r="F103" s="28">
        <v>340</v>
      </c>
      <c r="G103" s="36">
        <f t="shared" si="37"/>
        <v>0.34</v>
      </c>
      <c r="H103" s="35"/>
    </row>
    <row r="104" spans="1:8">
      <c r="A104" s="28">
        <v>8</v>
      </c>
      <c r="B104" s="29" t="s">
        <v>141</v>
      </c>
      <c r="C104" s="30">
        <f t="shared" si="29"/>
        <v>67.18</v>
      </c>
      <c r="D104" s="30">
        <v>6.4</v>
      </c>
      <c r="E104" s="30">
        <f t="shared" si="36"/>
        <v>64</v>
      </c>
      <c r="F104" s="28">
        <v>3180</v>
      </c>
      <c r="G104" s="36">
        <f t="shared" si="37"/>
        <v>3.18</v>
      </c>
      <c r="H104" s="35"/>
    </row>
    <row r="105" spans="1:8">
      <c r="A105" s="28">
        <v>9</v>
      </c>
      <c r="B105" s="29" t="s">
        <v>142</v>
      </c>
      <c r="C105" s="30">
        <f t="shared" si="29"/>
        <v>39</v>
      </c>
      <c r="D105" s="30">
        <v>3.66</v>
      </c>
      <c r="E105" s="30">
        <f t="shared" si="36"/>
        <v>36.6</v>
      </c>
      <c r="F105" s="28">
        <v>2400</v>
      </c>
      <c r="G105" s="36">
        <f t="shared" si="37"/>
        <v>2.4</v>
      </c>
      <c r="H105" s="35"/>
    </row>
    <row r="106" spans="1:8">
      <c r="A106" s="28">
        <v>10</v>
      </c>
      <c r="B106" s="29" t="s">
        <v>143</v>
      </c>
      <c r="C106" s="30">
        <f t="shared" si="29"/>
        <v>136.9</v>
      </c>
      <c r="D106" s="30">
        <v>13.69</v>
      </c>
      <c r="E106" s="30">
        <f t="shared" si="36"/>
        <v>136.9</v>
      </c>
      <c r="F106" s="28"/>
      <c r="G106" s="30"/>
      <c r="H106" s="35"/>
    </row>
    <row r="107" spans="1:8">
      <c r="A107" s="28">
        <v>11</v>
      </c>
      <c r="B107" s="29" t="s">
        <v>144</v>
      </c>
      <c r="C107" s="30">
        <f t="shared" si="29"/>
        <v>25.7</v>
      </c>
      <c r="D107" s="30">
        <v>2.57</v>
      </c>
      <c r="E107" s="30">
        <f t="shared" si="36"/>
        <v>25.7</v>
      </c>
      <c r="F107" s="28"/>
      <c r="G107" s="30"/>
      <c r="H107" s="35"/>
    </row>
    <row r="108" spans="1:8">
      <c r="A108" s="28">
        <v>12</v>
      </c>
      <c r="B108" s="29" t="s">
        <v>145</v>
      </c>
      <c r="C108" s="30">
        <f t="shared" si="29"/>
        <v>39.8</v>
      </c>
      <c r="D108" s="30">
        <v>3.98</v>
      </c>
      <c r="E108" s="30">
        <f t="shared" si="36"/>
        <v>39.8</v>
      </c>
      <c r="F108" s="28"/>
      <c r="G108" s="30"/>
      <c r="H108" s="35"/>
    </row>
    <row r="109" spans="1:8">
      <c r="A109" s="28">
        <v>13</v>
      </c>
      <c r="B109" s="29" t="s">
        <v>146</v>
      </c>
      <c r="C109" s="30">
        <f t="shared" si="29"/>
        <v>23.5</v>
      </c>
      <c r="D109" s="30">
        <v>2.35</v>
      </c>
      <c r="E109" s="30">
        <f t="shared" si="36"/>
        <v>23.5</v>
      </c>
      <c r="F109" s="28"/>
      <c r="G109" s="30"/>
      <c r="H109" s="35"/>
    </row>
    <row r="110" spans="1:8">
      <c r="A110" s="28">
        <v>14</v>
      </c>
      <c r="B110" s="31" t="s">
        <v>147</v>
      </c>
      <c r="C110" s="30">
        <f t="shared" si="29"/>
        <v>0.9</v>
      </c>
      <c r="D110" s="30">
        <v>0.09</v>
      </c>
      <c r="E110" s="30">
        <f t="shared" si="36"/>
        <v>0.9</v>
      </c>
      <c r="F110" s="28"/>
      <c r="G110" s="30"/>
      <c r="H110" s="35"/>
    </row>
    <row r="111" spans="1:8">
      <c r="A111" s="39"/>
      <c r="B111" s="39"/>
      <c r="C111" s="39"/>
      <c r="D111" s="39"/>
      <c r="E111" s="39"/>
      <c r="F111" s="39"/>
      <c r="G111" s="39"/>
      <c r="H111" s="39"/>
    </row>
  </sheetData>
  <mergeCells count="8">
    <mergeCell ref="A2:H2"/>
    <mergeCell ref="E3:H3"/>
    <mergeCell ref="D4:E4"/>
    <mergeCell ref="F4:G4"/>
    <mergeCell ref="A111:E111"/>
    <mergeCell ref="A4:A5"/>
    <mergeCell ref="B4:B5"/>
    <mergeCell ref="C4:C5"/>
  </mergeCells>
  <printOptions horizontalCentered="1"/>
  <pageMargins left="0.306944444444444" right="0.306944444444444" top="0.550694444444444" bottom="0.550694444444444" header="0.298611111111111" footer="0.298611111111111"/>
  <pageSetup paperSize="9" scale="87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"/>
  <sheetViews>
    <sheetView tabSelected="1" view="pageBreakPreview" zoomScaleNormal="100" workbookViewId="0">
      <selection activeCell="E9" sqref="E9"/>
    </sheetView>
  </sheetViews>
  <sheetFormatPr defaultColWidth="9" defaultRowHeight="24.95" customHeight="1" outlineLevelCol="4"/>
  <cols>
    <col min="1" max="1" width="8.5" style="1" customWidth="1"/>
    <col min="2" max="2" width="19" style="2" customWidth="1"/>
    <col min="3" max="3" width="23.75" style="2" customWidth="1"/>
    <col min="4" max="4" width="23.75" style="3" customWidth="1"/>
    <col min="5" max="5" width="34.875" style="1" customWidth="1"/>
    <col min="6" max="6" width="14" style="1" customWidth="1"/>
    <col min="7" max="16384" width="9" style="1"/>
  </cols>
  <sheetData>
    <row r="1" ht="14.25" spans="1:1">
      <c r="A1" s="4"/>
    </row>
    <row r="2" ht="50.1" customHeight="1" spans="1:5">
      <c r="A2" s="5" t="s">
        <v>148</v>
      </c>
      <c r="B2" s="6"/>
      <c r="C2" s="6"/>
      <c r="D2" s="6"/>
      <c r="E2" s="6"/>
    </row>
    <row r="3" ht="18.95" customHeight="1" spans="5:5">
      <c r="E3" s="2" t="s">
        <v>149</v>
      </c>
    </row>
    <row r="4" ht="33" customHeight="1" spans="1:5">
      <c r="A4" s="7" t="s">
        <v>3</v>
      </c>
      <c r="B4" s="7" t="s">
        <v>4</v>
      </c>
      <c r="C4" s="8" t="s">
        <v>150</v>
      </c>
      <c r="D4" s="8" t="s">
        <v>12</v>
      </c>
      <c r="E4" s="14" t="s">
        <v>8</v>
      </c>
    </row>
    <row r="5" ht="24.75" customHeight="1" spans="1:5">
      <c r="A5" s="9"/>
      <c r="B5" s="10" t="s">
        <v>13</v>
      </c>
      <c r="C5" s="10">
        <f>C6+C57</f>
        <v>199751</v>
      </c>
      <c r="D5" s="10">
        <f>D6+D57</f>
        <v>1731.45</v>
      </c>
      <c r="E5" s="15"/>
    </row>
    <row r="6" ht="24.75" customHeight="1" spans="1:5">
      <c r="A6" s="7" t="s">
        <v>14</v>
      </c>
      <c r="B6" s="11" t="s">
        <v>15</v>
      </c>
      <c r="C6" s="10">
        <f>C7+C15+C21+C27+C30+C32+C34+C38+C40+C44+C47+C51+C54</f>
        <v>175486</v>
      </c>
      <c r="D6" s="10">
        <f>D7+D15+D21+D27+D30+D32+D34+D38+D40+D44+D47+D51+D54</f>
        <v>1521.16</v>
      </c>
      <c r="E6" s="15"/>
    </row>
    <row r="7" ht="21" customHeight="1" spans="1:5">
      <c r="A7" s="9" t="s">
        <v>16</v>
      </c>
      <c r="B7" s="10" t="s">
        <v>25</v>
      </c>
      <c r="C7" s="10">
        <f>SUM(C8:C14)</f>
        <v>62360</v>
      </c>
      <c r="D7" s="10">
        <f>SUM(D8:D14)</f>
        <v>540.55</v>
      </c>
      <c r="E7" s="15"/>
    </row>
    <row r="8" ht="21" customHeight="1" spans="1:5">
      <c r="A8" s="9">
        <v>1</v>
      </c>
      <c r="B8" s="12" t="s">
        <v>30</v>
      </c>
      <c r="C8" s="9">
        <v>258</v>
      </c>
      <c r="D8" s="13">
        <f t="shared" ref="D8:D14" si="0">ROUND(1731.45/199751*C8,2)</f>
        <v>2.24</v>
      </c>
      <c r="E8" s="15"/>
    </row>
    <row r="9" ht="21" customHeight="1" spans="1:5">
      <c r="A9" s="9">
        <v>2</v>
      </c>
      <c r="B9" s="12" t="s">
        <v>28</v>
      </c>
      <c r="C9" s="9">
        <v>5323</v>
      </c>
      <c r="D9" s="13">
        <f t="shared" si="0"/>
        <v>46.14</v>
      </c>
      <c r="E9" s="15"/>
    </row>
    <row r="10" ht="21" customHeight="1" spans="1:5">
      <c r="A10" s="9">
        <v>3</v>
      </c>
      <c r="B10" s="12" t="s">
        <v>95</v>
      </c>
      <c r="C10" s="9">
        <v>13870</v>
      </c>
      <c r="D10" s="13">
        <f t="shared" si="0"/>
        <v>120.23</v>
      </c>
      <c r="E10" s="15"/>
    </row>
    <row r="11" ht="21" customHeight="1" spans="1:5">
      <c r="A11" s="9">
        <v>4</v>
      </c>
      <c r="B11" s="12" t="s">
        <v>91</v>
      </c>
      <c r="C11" s="9">
        <v>14505</v>
      </c>
      <c r="D11" s="13">
        <f t="shared" si="0"/>
        <v>125.73</v>
      </c>
      <c r="E11" s="15"/>
    </row>
    <row r="12" ht="21" customHeight="1" spans="1:5">
      <c r="A12" s="9">
        <v>5</v>
      </c>
      <c r="B12" s="12" t="s">
        <v>29</v>
      </c>
      <c r="C12" s="9">
        <v>948</v>
      </c>
      <c r="D12" s="13">
        <f t="shared" si="0"/>
        <v>8.22</v>
      </c>
      <c r="E12" s="15"/>
    </row>
    <row r="13" ht="21" customHeight="1" spans="1:5">
      <c r="A13" s="9">
        <v>6</v>
      </c>
      <c r="B13" s="12" t="s">
        <v>31</v>
      </c>
      <c r="C13" s="9">
        <v>2436</v>
      </c>
      <c r="D13" s="13">
        <f t="shared" si="0"/>
        <v>21.12</v>
      </c>
      <c r="E13" s="15"/>
    </row>
    <row r="14" ht="44" customHeight="1" spans="1:5">
      <c r="A14" s="9">
        <v>7</v>
      </c>
      <c r="B14" s="12" t="s">
        <v>32</v>
      </c>
      <c r="C14" s="9">
        <v>25020</v>
      </c>
      <c r="D14" s="13">
        <f t="shared" si="0"/>
        <v>216.87</v>
      </c>
      <c r="E14" s="15" t="s">
        <v>151</v>
      </c>
    </row>
    <row r="15" ht="45" customHeight="1" spans="1:5">
      <c r="A15" s="7" t="s">
        <v>20</v>
      </c>
      <c r="B15" s="10" t="s">
        <v>34</v>
      </c>
      <c r="C15" s="10">
        <f>SUM(C16:C20)</f>
        <v>20614</v>
      </c>
      <c r="D15" s="10">
        <f>SUM(D16:D20)</f>
        <v>178.69</v>
      </c>
      <c r="E15" s="15"/>
    </row>
    <row r="16" ht="21" customHeight="1" spans="1:5">
      <c r="A16" s="9">
        <v>1</v>
      </c>
      <c r="B16" s="12" t="s">
        <v>35</v>
      </c>
      <c r="C16" s="9">
        <v>536</v>
      </c>
      <c r="D16" s="13">
        <f t="shared" ref="D16:D20" si="1">ROUND(1731.45/199751*C16,2)</f>
        <v>4.65</v>
      </c>
      <c r="E16" s="15"/>
    </row>
    <row r="17" ht="21" customHeight="1" spans="1:5">
      <c r="A17" s="9">
        <v>2</v>
      </c>
      <c r="B17" s="12" t="s">
        <v>101</v>
      </c>
      <c r="C17" s="9">
        <v>202</v>
      </c>
      <c r="D17" s="13">
        <f t="shared" si="1"/>
        <v>1.75</v>
      </c>
      <c r="E17" s="15"/>
    </row>
    <row r="18" ht="21" customHeight="1" spans="1:5">
      <c r="A18" s="9">
        <v>3</v>
      </c>
      <c r="B18" s="12" t="s">
        <v>97</v>
      </c>
      <c r="C18" s="9">
        <v>215</v>
      </c>
      <c r="D18" s="13">
        <f t="shared" si="1"/>
        <v>1.86</v>
      </c>
      <c r="E18" s="15"/>
    </row>
    <row r="19" ht="21" customHeight="1" spans="1:5">
      <c r="A19" s="9">
        <v>4</v>
      </c>
      <c r="B19" s="12" t="s">
        <v>37</v>
      </c>
      <c r="C19" s="9">
        <v>941</v>
      </c>
      <c r="D19" s="13">
        <f t="shared" si="1"/>
        <v>8.16</v>
      </c>
      <c r="E19" s="15"/>
    </row>
    <row r="20" ht="66" customHeight="1" spans="1:5">
      <c r="A20" s="9">
        <v>5</v>
      </c>
      <c r="B20" s="12" t="s">
        <v>32</v>
      </c>
      <c r="C20" s="9">
        <v>18720</v>
      </c>
      <c r="D20" s="13">
        <f t="shared" si="1"/>
        <v>162.27</v>
      </c>
      <c r="E20" s="15" t="s">
        <v>152</v>
      </c>
    </row>
    <row r="21" ht="48" customHeight="1" spans="1:5">
      <c r="A21" s="7" t="s">
        <v>24</v>
      </c>
      <c r="B21" s="10" t="s">
        <v>39</v>
      </c>
      <c r="C21" s="10">
        <f>SUM(C22:C26)</f>
        <v>6037</v>
      </c>
      <c r="D21" s="10">
        <f>SUM(D22:D26)</f>
        <v>52.33</v>
      </c>
      <c r="E21" s="15"/>
    </row>
    <row r="22" ht="21" customHeight="1" spans="1:5">
      <c r="A22" s="9">
        <v>1</v>
      </c>
      <c r="B22" s="12" t="s">
        <v>105</v>
      </c>
      <c r="C22" s="9">
        <v>142</v>
      </c>
      <c r="D22" s="13">
        <f t="shared" ref="D22:D26" si="2">ROUND(1731.45/199751*C22,2)</f>
        <v>1.23</v>
      </c>
      <c r="E22" s="16"/>
    </row>
    <row r="23" ht="21" customHeight="1" spans="1:5">
      <c r="A23" s="9">
        <v>2</v>
      </c>
      <c r="B23" s="12" t="s">
        <v>107</v>
      </c>
      <c r="C23" s="9">
        <v>141</v>
      </c>
      <c r="D23" s="13">
        <f t="shared" si="2"/>
        <v>1.22</v>
      </c>
      <c r="E23" s="16"/>
    </row>
    <row r="24" ht="21" customHeight="1" spans="1:5">
      <c r="A24" s="9">
        <v>3</v>
      </c>
      <c r="B24" s="12" t="s">
        <v>42</v>
      </c>
      <c r="C24" s="9">
        <v>5076</v>
      </c>
      <c r="D24" s="13">
        <f t="shared" si="2"/>
        <v>44</v>
      </c>
      <c r="E24" s="16"/>
    </row>
    <row r="25" ht="21" customHeight="1" spans="1:5">
      <c r="A25" s="9">
        <v>4</v>
      </c>
      <c r="B25" s="12" t="s">
        <v>103</v>
      </c>
      <c r="C25" s="9">
        <v>573</v>
      </c>
      <c r="D25" s="13">
        <f t="shared" si="2"/>
        <v>4.97</v>
      </c>
      <c r="E25" s="16"/>
    </row>
    <row r="26" ht="21" customHeight="1" spans="1:5">
      <c r="A26" s="9">
        <v>5</v>
      </c>
      <c r="B26" s="12" t="s">
        <v>32</v>
      </c>
      <c r="C26" s="9">
        <v>105</v>
      </c>
      <c r="D26" s="13">
        <f t="shared" si="2"/>
        <v>0.91</v>
      </c>
      <c r="E26" s="16" t="s">
        <v>153</v>
      </c>
    </row>
    <row r="27" ht="21" customHeight="1" spans="1:5">
      <c r="A27" s="7" t="s">
        <v>33</v>
      </c>
      <c r="B27" s="10" t="s">
        <v>45</v>
      </c>
      <c r="C27" s="10">
        <f>SUM(C28:C29)</f>
        <v>19775</v>
      </c>
      <c r="D27" s="10">
        <f>SUM(D28:D29)</f>
        <v>171.41</v>
      </c>
      <c r="E27" s="15"/>
    </row>
    <row r="28" ht="21" customHeight="1" spans="1:5">
      <c r="A28" s="9">
        <v>1</v>
      </c>
      <c r="B28" s="12" t="s">
        <v>48</v>
      </c>
      <c r="C28" s="9">
        <v>18482</v>
      </c>
      <c r="D28" s="13">
        <f t="shared" ref="D28:D31" si="3">ROUND(1731.45/199751*C28,2)</f>
        <v>160.2</v>
      </c>
      <c r="E28" s="15"/>
    </row>
    <row r="29" ht="21" customHeight="1" spans="1:5">
      <c r="A29" s="9">
        <v>2</v>
      </c>
      <c r="B29" s="12" t="s">
        <v>32</v>
      </c>
      <c r="C29" s="9">
        <v>1293</v>
      </c>
      <c r="D29" s="13">
        <f t="shared" si="3"/>
        <v>11.21</v>
      </c>
      <c r="E29" s="15" t="s">
        <v>154</v>
      </c>
    </row>
    <row r="30" ht="30" customHeight="1" spans="1:5">
      <c r="A30" s="7" t="s">
        <v>38</v>
      </c>
      <c r="B30" s="10" t="s">
        <v>50</v>
      </c>
      <c r="C30" s="10">
        <f>C31</f>
        <v>2614</v>
      </c>
      <c r="D30" s="10">
        <f>D31</f>
        <v>22.66</v>
      </c>
      <c r="E30" s="15"/>
    </row>
    <row r="31" ht="21" customHeight="1" spans="1:5">
      <c r="A31" s="9">
        <v>1</v>
      </c>
      <c r="B31" s="12" t="s">
        <v>32</v>
      </c>
      <c r="C31" s="9">
        <v>2614</v>
      </c>
      <c r="D31" s="13">
        <f t="shared" si="3"/>
        <v>22.66</v>
      </c>
      <c r="E31" s="17" t="s">
        <v>155</v>
      </c>
    </row>
    <row r="32" ht="15" customHeight="1" spans="1:5">
      <c r="A32" s="7" t="s">
        <v>44</v>
      </c>
      <c r="B32" s="10" t="s">
        <v>52</v>
      </c>
      <c r="C32" s="10">
        <f>C33</f>
        <v>5781</v>
      </c>
      <c r="D32" s="10">
        <f>D33</f>
        <v>50.11</v>
      </c>
      <c r="E32" s="15"/>
    </row>
    <row r="33" ht="42" customHeight="1" spans="1:5">
      <c r="A33" s="9">
        <v>1</v>
      </c>
      <c r="B33" s="12" t="s">
        <v>32</v>
      </c>
      <c r="C33" s="9">
        <v>5781</v>
      </c>
      <c r="D33" s="13">
        <f t="shared" ref="D33:D37" si="4">ROUND(1731.45/199751*C33,2)</f>
        <v>50.11</v>
      </c>
      <c r="E33" s="17" t="s">
        <v>156</v>
      </c>
    </row>
    <row r="34" ht="27" customHeight="1" spans="1:5">
      <c r="A34" s="7" t="s">
        <v>49</v>
      </c>
      <c r="B34" s="10" t="s">
        <v>56</v>
      </c>
      <c r="C34" s="10">
        <f>SUM(C35:C37)</f>
        <v>8046</v>
      </c>
      <c r="D34" s="10">
        <f>SUM(D35:D37)</f>
        <v>69.75</v>
      </c>
      <c r="E34" s="15"/>
    </row>
    <row r="35" ht="21" customHeight="1" spans="1:5">
      <c r="A35" s="9">
        <v>1</v>
      </c>
      <c r="B35" s="12" t="s">
        <v>157</v>
      </c>
      <c r="C35" s="9">
        <v>886</v>
      </c>
      <c r="D35" s="13">
        <f t="shared" si="4"/>
        <v>7.68</v>
      </c>
      <c r="E35" s="15"/>
    </row>
    <row r="36" ht="21" customHeight="1" spans="1:5">
      <c r="A36" s="9">
        <v>2</v>
      </c>
      <c r="B36" s="12" t="s">
        <v>113</v>
      </c>
      <c r="C36" s="9">
        <v>5063</v>
      </c>
      <c r="D36" s="13">
        <f t="shared" si="4"/>
        <v>43.89</v>
      </c>
      <c r="E36" s="15"/>
    </row>
    <row r="37" ht="21" customHeight="1" spans="1:5">
      <c r="A37" s="9">
        <v>3</v>
      </c>
      <c r="B37" s="12" t="s">
        <v>32</v>
      </c>
      <c r="C37" s="9">
        <v>2097</v>
      </c>
      <c r="D37" s="13">
        <f t="shared" si="4"/>
        <v>18.18</v>
      </c>
      <c r="E37" s="15" t="s">
        <v>158</v>
      </c>
    </row>
    <row r="38" ht="15" customHeight="1" spans="1:5">
      <c r="A38" s="7" t="s">
        <v>51</v>
      </c>
      <c r="B38" s="10" t="s">
        <v>63</v>
      </c>
      <c r="C38" s="10">
        <f>C39</f>
        <v>12572</v>
      </c>
      <c r="D38" s="10">
        <f>D39</f>
        <v>108.97</v>
      </c>
      <c r="E38" s="15"/>
    </row>
    <row r="39" ht="78" customHeight="1" spans="1:5">
      <c r="A39" s="9">
        <v>1</v>
      </c>
      <c r="B39" s="12" t="s">
        <v>32</v>
      </c>
      <c r="C39" s="9">
        <v>12572</v>
      </c>
      <c r="D39" s="13">
        <f t="shared" ref="D39:D43" si="5">ROUND(1731.45/199751*C39,2)</f>
        <v>108.97</v>
      </c>
      <c r="E39" s="17" t="s">
        <v>159</v>
      </c>
    </row>
    <row r="40" ht="39" customHeight="1" spans="1:5">
      <c r="A40" s="7" t="s">
        <v>55</v>
      </c>
      <c r="B40" s="10" t="s">
        <v>66</v>
      </c>
      <c r="C40" s="10">
        <f>SUM(C41:C43)</f>
        <v>4198</v>
      </c>
      <c r="D40" s="10">
        <f>SUM(D41:D43)</f>
        <v>36.39</v>
      </c>
      <c r="E40" s="15"/>
    </row>
    <row r="41" ht="21" customHeight="1" spans="1:5">
      <c r="A41" s="9">
        <v>1</v>
      </c>
      <c r="B41" s="12" t="s">
        <v>68</v>
      </c>
      <c r="C41" s="9">
        <v>151</v>
      </c>
      <c r="D41" s="13">
        <f t="shared" si="5"/>
        <v>1.31</v>
      </c>
      <c r="E41" s="15"/>
    </row>
    <row r="42" ht="21" customHeight="1" spans="1:5">
      <c r="A42" s="9">
        <v>2</v>
      </c>
      <c r="B42" s="12" t="s">
        <v>121</v>
      </c>
      <c r="C42" s="9">
        <v>3040</v>
      </c>
      <c r="D42" s="13">
        <f t="shared" si="5"/>
        <v>26.35</v>
      </c>
      <c r="E42" s="15"/>
    </row>
    <row r="43" ht="21" customHeight="1" spans="1:5">
      <c r="A43" s="9">
        <v>3</v>
      </c>
      <c r="B43" s="12" t="s">
        <v>32</v>
      </c>
      <c r="C43" s="9">
        <v>1007</v>
      </c>
      <c r="D43" s="13">
        <f t="shared" si="5"/>
        <v>8.73</v>
      </c>
      <c r="E43" s="15" t="s">
        <v>160</v>
      </c>
    </row>
    <row r="44" ht="15" customHeight="1" spans="1:5">
      <c r="A44" s="7" t="s">
        <v>58</v>
      </c>
      <c r="B44" s="10" t="s">
        <v>70</v>
      </c>
      <c r="C44" s="10">
        <f>SUM(C45:C46)</f>
        <v>18745</v>
      </c>
      <c r="D44" s="10">
        <f>SUM(D45:D46)</f>
        <v>162.49</v>
      </c>
      <c r="E44" s="15"/>
    </row>
    <row r="45" ht="21" customHeight="1" spans="1:5">
      <c r="A45" s="9">
        <v>1</v>
      </c>
      <c r="B45" s="12" t="s">
        <v>125</v>
      </c>
      <c r="C45" s="9">
        <v>1436</v>
      </c>
      <c r="D45" s="13">
        <f t="shared" ref="D45:D50" si="6">ROUND(1731.45/199751*C45,2)</f>
        <v>12.45</v>
      </c>
      <c r="E45" s="15"/>
    </row>
    <row r="46" ht="73" customHeight="1" spans="1:5">
      <c r="A46" s="9">
        <v>2</v>
      </c>
      <c r="B46" s="12" t="s">
        <v>32</v>
      </c>
      <c r="C46" s="9">
        <v>17309</v>
      </c>
      <c r="D46" s="13">
        <f t="shared" si="6"/>
        <v>150.04</v>
      </c>
      <c r="E46" s="15" t="s">
        <v>161</v>
      </c>
    </row>
    <row r="47" ht="37" customHeight="1" spans="1:5">
      <c r="A47" s="7" t="s">
        <v>62</v>
      </c>
      <c r="B47" s="10" t="s">
        <v>76</v>
      </c>
      <c r="C47" s="10">
        <f>SUM(C48:C50)</f>
        <v>5761</v>
      </c>
      <c r="D47" s="10">
        <f>SUM(D48:D50)</f>
        <v>49.94</v>
      </c>
      <c r="E47" s="15"/>
    </row>
    <row r="48" ht="21" customHeight="1" spans="1:5">
      <c r="A48" s="9">
        <v>1</v>
      </c>
      <c r="B48" s="12" t="s">
        <v>77</v>
      </c>
      <c r="C48" s="9">
        <v>435</v>
      </c>
      <c r="D48" s="13">
        <f t="shared" si="6"/>
        <v>3.77</v>
      </c>
      <c r="E48" s="15"/>
    </row>
    <row r="49" ht="21" customHeight="1" spans="1:5">
      <c r="A49" s="9">
        <v>2</v>
      </c>
      <c r="B49" s="12" t="s">
        <v>129</v>
      </c>
      <c r="C49" s="9">
        <v>323</v>
      </c>
      <c r="D49" s="13">
        <f t="shared" si="6"/>
        <v>2.8</v>
      </c>
      <c r="E49" s="15"/>
    </row>
    <row r="50" ht="21" customHeight="1" spans="1:5">
      <c r="A50" s="9">
        <v>3</v>
      </c>
      <c r="B50" s="12" t="s">
        <v>32</v>
      </c>
      <c r="C50" s="9">
        <v>5003</v>
      </c>
      <c r="D50" s="13">
        <f t="shared" si="6"/>
        <v>43.37</v>
      </c>
      <c r="E50" s="15" t="s">
        <v>162</v>
      </c>
    </row>
    <row r="51" ht="21" customHeight="1" spans="1:5">
      <c r="A51" s="7" t="s">
        <v>65</v>
      </c>
      <c r="B51" s="10" t="s">
        <v>79</v>
      </c>
      <c r="C51" s="10">
        <f>SUM(C52:C53)</f>
        <v>7655</v>
      </c>
      <c r="D51" s="10">
        <f>SUM(D52:D53)</f>
        <v>66.36</v>
      </c>
      <c r="E51" s="15"/>
    </row>
    <row r="52" ht="21" customHeight="1" spans="1:5">
      <c r="A52" s="9">
        <v>1</v>
      </c>
      <c r="B52" s="12" t="s">
        <v>80</v>
      </c>
      <c r="C52" s="9">
        <v>3147</v>
      </c>
      <c r="D52" s="13">
        <f t="shared" ref="D52:D56" si="7">ROUND(1731.45/199751*C52,2)</f>
        <v>27.28</v>
      </c>
      <c r="E52" s="15"/>
    </row>
    <row r="53" ht="21" customHeight="1" spans="1:5">
      <c r="A53" s="9">
        <v>2</v>
      </c>
      <c r="B53" s="12" t="s">
        <v>131</v>
      </c>
      <c r="C53" s="9">
        <v>4508</v>
      </c>
      <c r="D53" s="13">
        <f t="shared" si="7"/>
        <v>39.08</v>
      </c>
      <c r="E53" s="15"/>
    </row>
    <row r="54" ht="21" customHeight="1" spans="1:5">
      <c r="A54" s="7" t="s">
        <v>69</v>
      </c>
      <c r="B54" s="10" t="s">
        <v>82</v>
      </c>
      <c r="C54" s="10">
        <f>SUM(C55:C56)</f>
        <v>1328</v>
      </c>
      <c r="D54" s="10">
        <f>SUM(D55:D56)</f>
        <v>11.51</v>
      </c>
      <c r="E54" s="15"/>
    </row>
    <row r="55" ht="21" customHeight="1" spans="1:5">
      <c r="A55" s="9">
        <v>1</v>
      </c>
      <c r="B55" s="12" t="s">
        <v>83</v>
      </c>
      <c r="C55" s="9">
        <v>76</v>
      </c>
      <c r="D55" s="13">
        <f t="shared" si="7"/>
        <v>0.66</v>
      </c>
      <c r="E55" s="15"/>
    </row>
    <row r="56" ht="21" customHeight="1" spans="1:5">
      <c r="A56" s="9">
        <v>2</v>
      </c>
      <c r="B56" s="12" t="s">
        <v>32</v>
      </c>
      <c r="C56" s="9">
        <v>1252</v>
      </c>
      <c r="D56" s="13">
        <f t="shared" si="7"/>
        <v>10.85</v>
      </c>
      <c r="E56" s="15" t="s">
        <v>163</v>
      </c>
    </row>
    <row r="57" ht="30" customHeight="1" spans="1:5">
      <c r="A57" s="7" t="s">
        <v>84</v>
      </c>
      <c r="B57" s="10" t="s">
        <v>164</v>
      </c>
      <c r="C57" s="10">
        <f>SUM(C58:C62)</f>
        <v>24265</v>
      </c>
      <c r="D57" s="10">
        <f>SUM(D58:D62)</f>
        <v>210.29</v>
      </c>
      <c r="E57" s="15"/>
    </row>
    <row r="58" ht="21" customHeight="1" spans="1:5">
      <c r="A58" s="9">
        <v>1</v>
      </c>
      <c r="B58" s="12" t="s">
        <v>134</v>
      </c>
      <c r="C58" s="9">
        <v>3760</v>
      </c>
      <c r="D58" s="13">
        <f t="shared" ref="D58:D61" si="8">ROUND(1731.45/199751*C58,2)</f>
        <v>32.59</v>
      </c>
      <c r="E58" s="15"/>
    </row>
    <row r="59" ht="21" customHeight="1" spans="1:5">
      <c r="A59" s="9">
        <v>2</v>
      </c>
      <c r="B59" s="12" t="s">
        <v>140</v>
      </c>
      <c r="C59" s="9">
        <v>340</v>
      </c>
      <c r="D59" s="13">
        <f t="shared" si="8"/>
        <v>2.95</v>
      </c>
      <c r="E59" s="15"/>
    </row>
    <row r="60" ht="21" customHeight="1" spans="1:5">
      <c r="A60" s="9">
        <v>3</v>
      </c>
      <c r="B60" s="12" t="s">
        <v>141</v>
      </c>
      <c r="C60" s="9">
        <v>3180</v>
      </c>
      <c r="D60" s="13">
        <f t="shared" si="8"/>
        <v>27.56</v>
      </c>
      <c r="E60" s="15"/>
    </row>
    <row r="61" ht="21" customHeight="1" spans="1:5">
      <c r="A61" s="9">
        <v>4</v>
      </c>
      <c r="B61" s="12" t="s">
        <v>142</v>
      </c>
      <c r="C61" s="9">
        <v>2400</v>
      </c>
      <c r="D61" s="13">
        <f t="shared" si="8"/>
        <v>20.8</v>
      </c>
      <c r="E61" s="15"/>
    </row>
    <row r="62" ht="21" customHeight="1" spans="1:5">
      <c r="A62" s="9">
        <v>5</v>
      </c>
      <c r="B62" s="12" t="s">
        <v>137</v>
      </c>
      <c r="C62" s="9">
        <v>14585</v>
      </c>
      <c r="D62" s="13">
        <v>126.39</v>
      </c>
      <c r="E62" s="18"/>
    </row>
    <row r="63" ht="21" customHeight="1"/>
  </sheetData>
  <mergeCells count="1">
    <mergeCell ref="A2:E2"/>
  </mergeCells>
  <printOptions horizontalCentered="1"/>
  <pageMargins left="0.432638888888889" right="0.393055555555556" top="0.66875" bottom="0.66875" header="0.511805555555556" footer="0.354166666666667"/>
  <pageSetup paperSize="9" scale="88" fitToHeight="0" orientation="portrait" horizontalDpi="600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国有林保护修复补助</vt:lpstr>
      <vt:lpstr>停伐补助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cp:revision>0</cp:revision>
  <dcterms:created xsi:type="dcterms:W3CDTF">2006-09-16T19:21:00Z</dcterms:created>
  <dcterms:modified xsi:type="dcterms:W3CDTF">2023-12-21T15:12:05Z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D653DCA6E92B3A9B43078165347F6EAE</vt:lpwstr>
  </property>
</Properties>
</file>