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63" windowHeight="9144" activeTab="0"/>
  </bookViews>
  <sheets>
    <sheet name="基层医疗卫生机构" sheetId="1" r:id="rId1"/>
  </sheets>
  <definedNames>
    <definedName name="_xlnm.Print_Area" localSheetId="0">'基层医疗卫生机构'!$A$1:$J$80</definedName>
    <definedName name="_xlnm.Print_Titles" localSheetId="0">'基层医疗卫生机构'!$4:$6</definedName>
  </definedNames>
  <calcPr fullCalcOnLoad="1"/>
</workbook>
</file>

<file path=xl/sharedStrings.xml><?xml version="1.0" encoding="utf-8"?>
<sst xmlns="http://schemas.openxmlformats.org/spreadsheetml/2006/main" count="100" uniqueCount="98">
  <si>
    <t>附件2</t>
  </si>
  <si>
    <t>提前下达2024年基层医疗卫生机构实施国家基本药物制度和综合改革以奖代补资金分配表</t>
  </si>
  <si>
    <t>单位：万元</t>
  </si>
  <si>
    <r>
      <rPr>
        <b/>
        <sz val="12"/>
        <rFont val="宋体"/>
        <family val="0"/>
      </rPr>
      <t>地区</t>
    </r>
  </si>
  <si>
    <r>
      <rPr>
        <b/>
        <sz val="12"/>
        <rFont val="宋体"/>
        <family val="0"/>
      </rPr>
      <t>人口系数</t>
    </r>
  </si>
  <si>
    <r>
      <rPr>
        <b/>
        <sz val="12"/>
        <rFont val="宋体"/>
        <family val="0"/>
      </rPr>
      <t>卫生现状</t>
    </r>
  </si>
  <si>
    <r>
      <rPr>
        <b/>
        <sz val="12"/>
        <rFont val="宋体"/>
        <family val="0"/>
      </rPr>
      <t>财力系数</t>
    </r>
  </si>
  <si>
    <r>
      <rPr>
        <b/>
        <sz val="12"/>
        <rFont val="宋体"/>
        <family val="0"/>
      </rPr>
      <t>分配系数＝人口系数</t>
    </r>
    <r>
      <rPr>
        <b/>
        <sz val="12"/>
        <rFont val="Arial"/>
        <family val="2"/>
      </rPr>
      <t>×50%</t>
    </r>
    <r>
      <rPr>
        <b/>
        <sz val="12"/>
        <rFont val="宋体"/>
        <family val="0"/>
      </rPr>
      <t>＋卫生现状</t>
    </r>
    <r>
      <rPr>
        <b/>
        <sz val="12"/>
        <rFont val="Arial"/>
        <family val="2"/>
      </rPr>
      <t>×30%+</t>
    </r>
    <r>
      <rPr>
        <b/>
        <sz val="12"/>
        <rFont val="宋体"/>
        <family val="0"/>
      </rPr>
      <t>财力系数</t>
    </r>
    <r>
      <rPr>
        <b/>
        <sz val="12"/>
        <rFont val="Arial"/>
        <family val="2"/>
      </rPr>
      <t>×20%</t>
    </r>
  </si>
  <si>
    <t>资金分配</t>
  </si>
  <si>
    <r>
      <t>2022</t>
    </r>
    <r>
      <rPr>
        <b/>
        <sz val="12"/>
        <rFont val="宋体"/>
        <family val="0"/>
      </rPr>
      <t>年末常住人口</t>
    </r>
  </si>
  <si>
    <r>
      <rPr>
        <b/>
        <sz val="12"/>
        <rFont val="宋体"/>
        <family val="0"/>
      </rPr>
      <t>系数</t>
    </r>
  </si>
  <si>
    <r>
      <t>2022</t>
    </r>
    <r>
      <rPr>
        <b/>
        <sz val="12"/>
        <rFont val="宋体"/>
        <family val="0"/>
      </rPr>
      <t>年末社区卫生服务中心、卫生院</t>
    </r>
  </si>
  <si>
    <r>
      <t>2022</t>
    </r>
    <r>
      <rPr>
        <b/>
        <sz val="12"/>
        <rFont val="宋体"/>
        <family val="0"/>
      </rPr>
      <t>年末社区卫生服务站</t>
    </r>
  </si>
  <si>
    <r>
      <t>2022</t>
    </r>
    <r>
      <rPr>
        <b/>
        <sz val="12"/>
        <rFont val="宋体"/>
        <family val="0"/>
      </rPr>
      <t>年人均可支配财力</t>
    </r>
  </si>
  <si>
    <r>
      <rPr>
        <b/>
        <sz val="12"/>
        <rFont val="宋体"/>
        <family val="0"/>
      </rPr>
      <t>栏次</t>
    </r>
  </si>
  <si>
    <r>
      <t>1</t>
    </r>
    <r>
      <rPr>
        <b/>
        <sz val="12"/>
        <rFont val="宋体"/>
        <family val="0"/>
      </rPr>
      <t>栏</t>
    </r>
  </si>
  <si>
    <r>
      <t>2</t>
    </r>
    <r>
      <rPr>
        <b/>
        <sz val="12"/>
        <rFont val="宋体"/>
        <family val="0"/>
      </rPr>
      <t>栏</t>
    </r>
    <r>
      <rPr>
        <b/>
        <sz val="12"/>
        <rFont val="Arial"/>
        <family val="2"/>
      </rPr>
      <t>=1</t>
    </r>
    <r>
      <rPr>
        <b/>
        <sz val="12"/>
        <rFont val="宋体"/>
        <family val="0"/>
      </rPr>
      <t>栏</t>
    </r>
    <r>
      <rPr>
        <b/>
        <sz val="12"/>
        <rFont val="Arial"/>
        <family val="2"/>
      </rPr>
      <t>/∑1</t>
    </r>
    <r>
      <rPr>
        <b/>
        <sz val="12"/>
        <rFont val="宋体"/>
        <family val="0"/>
      </rPr>
      <t>栏</t>
    </r>
  </si>
  <si>
    <r>
      <t>3</t>
    </r>
    <r>
      <rPr>
        <b/>
        <sz val="12"/>
        <rFont val="宋体"/>
        <family val="0"/>
      </rPr>
      <t>栏</t>
    </r>
  </si>
  <si>
    <r>
      <t>4</t>
    </r>
    <r>
      <rPr>
        <b/>
        <sz val="12"/>
        <rFont val="宋体"/>
        <family val="0"/>
      </rPr>
      <t>栏</t>
    </r>
  </si>
  <si>
    <r>
      <t>5</t>
    </r>
    <r>
      <rPr>
        <b/>
        <sz val="12"/>
        <rFont val="宋体"/>
        <family val="0"/>
      </rPr>
      <t>栏</t>
    </r>
    <r>
      <rPr>
        <b/>
        <sz val="12"/>
        <rFont val="Arial"/>
        <family val="2"/>
      </rPr>
      <t>=3</t>
    </r>
    <r>
      <rPr>
        <b/>
        <sz val="12"/>
        <rFont val="宋体"/>
        <family val="0"/>
      </rPr>
      <t>栏</t>
    </r>
    <r>
      <rPr>
        <b/>
        <sz val="12"/>
        <rFont val="Arial"/>
        <family val="2"/>
      </rPr>
      <t>/∑3</t>
    </r>
    <r>
      <rPr>
        <b/>
        <sz val="12"/>
        <rFont val="宋体"/>
        <family val="0"/>
      </rPr>
      <t>栏</t>
    </r>
    <r>
      <rPr>
        <b/>
        <sz val="12"/>
        <rFont val="Arial"/>
        <family val="2"/>
      </rPr>
      <t>*95%+4</t>
    </r>
    <r>
      <rPr>
        <b/>
        <sz val="12"/>
        <rFont val="宋体"/>
        <family val="0"/>
      </rPr>
      <t>栏</t>
    </r>
    <r>
      <rPr>
        <b/>
        <sz val="12"/>
        <rFont val="Arial"/>
        <family val="2"/>
      </rPr>
      <t>/∑4</t>
    </r>
    <r>
      <rPr>
        <b/>
        <sz val="12"/>
        <rFont val="宋体"/>
        <family val="0"/>
      </rPr>
      <t>栏</t>
    </r>
    <r>
      <rPr>
        <b/>
        <sz val="12"/>
        <rFont val="Arial"/>
        <family val="2"/>
      </rPr>
      <t>*5%</t>
    </r>
  </si>
  <si>
    <r>
      <t>6</t>
    </r>
    <r>
      <rPr>
        <b/>
        <sz val="12"/>
        <rFont val="宋体"/>
        <family val="0"/>
      </rPr>
      <t>栏</t>
    </r>
  </si>
  <si>
    <r>
      <t>7</t>
    </r>
    <r>
      <rPr>
        <b/>
        <sz val="12"/>
        <rFont val="宋体"/>
        <family val="0"/>
      </rPr>
      <t>栏</t>
    </r>
    <r>
      <rPr>
        <b/>
        <sz val="12"/>
        <rFont val="Arial"/>
        <family val="2"/>
      </rPr>
      <t>=</t>
    </r>
    <r>
      <rPr>
        <b/>
        <sz val="12"/>
        <rFont val="宋体"/>
        <family val="0"/>
      </rPr>
      <t>（</t>
    </r>
    <r>
      <rPr>
        <b/>
        <sz val="12"/>
        <rFont val="Arial"/>
        <family val="2"/>
      </rPr>
      <t>9/70-6</t>
    </r>
    <r>
      <rPr>
        <b/>
        <sz val="12"/>
        <rFont val="宋体"/>
        <family val="0"/>
      </rPr>
      <t>栏</t>
    </r>
    <r>
      <rPr>
        <b/>
        <sz val="12"/>
        <rFont val="Arial"/>
        <family val="2"/>
      </rPr>
      <t>/∑6</t>
    </r>
    <r>
      <rPr>
        <b/>
        <sz val="12"/>
        <rFont val="宋体"/>
        <family val="0"/>
      </rPr>
      <t>栏</t>
    </r>
    <r>
      <rPr>
        <b/>
        <sz val="12"/>
        <rFont val="Arial"/>
        <family val="2"/>
      </rPr>
      <t>)/8</t>
    </r>
  </si>
  <si>
    <r>
      <t>8</t>
    </r>
    <r>
      <rPr>
        <b/>
        <sz val="12"/>
        <rFont val="宋体"/>
        <family val="0"/>
      </rPr>
      <t>栏</t>
    </r>
    <r>
      <rPr>
        <b/>
        <sz val="12"/>
        <rFont val="Arial"/>
        <family val="2"/>
      </rPr>
      <t>=(2</t>
    </r>
    <r>
      <rPr>
        <b/>
        <sz val="12"/>
        <rFont val="宋体"/>
        <family val="0"/>
      </rPr>
      <t>栏</t>
    </r>
    <r>
      <rPr>
        <b/>
        <sz val="12"/>
        <rFont val="Arial"/>
        <family val="2"/>
      </rPr>
      <t>×50%</t>
    </r>
    <r>
      <rPr>
        <b/>
        <sz val="12"/>
        <rFont val="宋体"/>
        <family val="0"/>
      </rPr>
      <t>＋</t>
    </r>
    <r>
      <rPr>
        <b/>
        <sz val="12"/>
        <rFont val="Arial"/>
        <family val="2"/>
      </rPr>
      <t>5</t>
    </r>
    <r>
      <rPr>
        <b/>
        <sz val="12"/>
        <rFont val="宋体"/>
        <family val="0"/>
      </rPr>
      <t>栏</t>
    </r>
    <r>
      <rPr>
        <b/>
        <sz val="12"/>
        <rFont val="Arial"/>
        <family val="2"/>
      </rPr>
      <t>×30%</t>
    </r>
    <r>
      <rPr>
        <b/>
        <sz val="12"/>
        <rFont val="宋体"/>
        <family val="0"/>
      </rPr>
      <t>＋</t>
    </r>
    <r>
      <rPr>
        <b/>
        <sz val="12"/>
        <rFont val="Arial"/>
        <family val="2"/>
      </rPr>
      <t>7</t>
    </r>
    <r>
      <rPr>
        <b/>
        <sz val="12"/>
        <rFont val="宋体"/>
        <family val="0"/>
      </rPr>
      <t>栏</t>
    </r>
    <r>
      <rPr>
        <b/>
        <sz val="12"/>
        <rFont val="Arial"/>
        <family val="2"/>
      </rPr>
      <t>×20%</t>
    </r>
  </si>
  <si>
    <r>
      <t>9</t>
    </r>
    <r>
      <rPr>
        <b/>
        <sz val="12"/>
        <rFont val="宋体"/>
        <family val="0"/>
      </rPr>
      <t>栏＝</t>
    </r>
    <r>
      <rPr>
        <b/>
        <sz val="12"/>
        <rFont val="Arial"/>
        <family val="2"/>
      </rPr>
      <t>10000*8</t>
    </r>
    <r>
      <rPr>
        <b/>
        <sz val="12"/>
        <rFont val="宋体"/>
        <family val="0"/>
      </rPr>
      <t>栏</t>
    </r>
  </si>
  <si>
    <r>
      <rPr>
        <b/>
        <sz val="12"/>
        <rFont val="宋体"/>
        <family val="0"/>
      </rPr>
      <t>合计</t>
    </r>
  </si>
  <si>
    <r>
      <rPr>
        <b/>
        <sz val="12"/>
        <rFont val="宋体"/>
        <family val="0"/>
      </rPr>
      <t>地级以上市小计</t>
    </r>
  </si>
  <si>
    <t>汕头市</t>
  </si>
  <si>
    <t>韶关市</t>
  </si>
  <si>
    <t>河源市</t>
  </si>
  <si>
    <t>梅州市</t>
  </si>
  <si>
    <t>惠州市</t>
  </si>
  <si>
    <t>汕尾市</t>
  </si>
  <si>
    <t>阳江市</t>
  </si>
  <si>
    <t>湛江市</t>
  </si>
  <si>
    <t>茂名市</t>
  </si>
  <si>
    <t>肇庆市</t>
  </si>
  <si>
    <t>清远市</t>
  </si>
  <si>
    <t>潮州市</t>
  </si>
  <si>
    <t>揭阳市</t>
  </si>
  <si>
    <t>云浮市</t>
  </si>
  <si>
    <t>财政省直管县小计</t>
  </si>
  <si>
    <r>
      <rPr>
        <sz val="12"/>
        <rFont val="宋体"/>
        <family val="0"/>
      </rPr>
      <t>南澳县</t>
    </r>
  </si>
  <si>
    <t>乐昌市</t>
  </si>
  <si>
    <r>
      <rPr>
        <sz val="12"/>
        <rFont val="宋体"/>
        <family val="0"/>
      </rPr>
      <t>南雄市</t>
    </r>
  </si>
  <si>
    <r>
      <rPr>
        <sz val="12"/>
        <rFont val="宋体"/>
        <family val="0"/>
      </rPr>
      <t>仁化县</t>
    </r>
  </si>
  <si>
    <t>始兴县</t>
  </si>
  <si>
    <r>
      <rPr>
        <sz val="12"/>
        <rFont val="宋体"/>
        <family val="0"/>
      </rPr>
      <t>翁源县</t>
    </r>
  </si>
  <si>
    <t>新丰县</t>
  </si>
  <si>
    <r>
      <rPr>
        <sz val="12"/>
        <rFont val="宋体"/>
        <family val="0"/>
      </rPr>
      <t>乳源县</t>
    </r>
  </si>
  <si>
    <t>东源县</t>
  </si>
  <si>
    <t>和平县</t>
  </si>
  <si>
    <r>
      <rPr>
        <sz val="12"/>
        <rFont val="宋体"/>
        <family val="0"/>
      </rPr>
      <t>龙川县</t>
    </r>
  </si>
  <si>
    <r>
      <rPr>
        <sz val="12"/>
        <rFont val="宋体"/>
        <family val="0"/>
      </rPr>
      <t>紫金县</t>
    </r>
  </si>
  <si>
    <r>
      <rPr>
        <sz val="12"/>
        <rFont val="宋体"/>
        <family val="0"/>
      </rPr>
      <t>连平县</t>
    </r>
  </si>
  <si>
    <r>
      <rPr>
        <sz val="12"/>
        <rFont val="宋体"/>
        <family val="0"/>
      </rPr>
      <t>兴宁市</t>
    </r>
  </si>
  <si>
    <t>平远县</t>
  </si>
  <si>
    <t>蕉岭县</t>
  </si>
  <si>
    <r>
      <rPr>
        <sz val="12"/>
        <rFont val="宋体"/>
        <family val="0"/>
      </rPr>
      <t>大埔县</t>
    </r>
  </si>
  <si>
    <t>丰顺县</t>
  </si>
  <si>
    <r>
      <rPr>
        <sz val="12"/>
        <rFont val="宋体"/>
        <family val="0"/>
      </rPr>
      <t>五华县</t>
    </r>
  </si>
  <si>
    <t>惠东县</t>
  </si>
  <si>
    <r>
      <rPr>
        <sz val="12"/>
        <rFont val="宋体"/>
        <family val="0"/>
      </rPr>
      <t>博罗县</t>
    </r>
  </si>
  <si>
    <t>龙门县</t>
  </si>
  <si>
    <r>
      <rPr>
        <sz val="12"/>
        <rFont val="宋体"/>
        <family val="0"/>
      </rPr>
      <t>陆丰市</t>
    </r>
  </si>
  <si>
    <r>
      <rPr>
        <sz val="12"/>
        <rFont val="宋体"/>
        <family val="0"/>
      </rPr>
      <t>海丰县</t>
    </r>
  </si>
  <si>
    <r>
      <rPr>
        <sz val="12"/>
        <rFont val="宋体"/>
        <family val="0"/>
      </rPr>
      <t>陆河县</t>
    </r>
  </si>
  <si>
    <t>台山市</t>
  </si>
  <si>
    <t>开平市</t>
  </si>
  <si>
    <t>鹤山市</t>
  </si>
  <si>
    <t>恩平市</t>
  </si>
  <si>
    <r>
      <rPr>
        <sz val="12"/>
        <rFont val="宋体"/>
        <family val="0"/>
      </rPr>
      <t>阳春市</t>
    </r>
  </si>
  <si>
    <t>阳西县</t>
  </si>
  <si>
    <r>
      <rPr>
        <sz val="12"/>
        <rFont val="宋体"/>
        <family val="0"/>
      </rPr>
      <t>雷州市</t>
    </r>
  </si>
  <si>
    <r>
      <rPr>
        <sz val="12"/>
        <rFont val="宋体"/>
        <family val="0"/>
      </rPr>
      <t>廉江市</t>
    </r>
  </si>
  <si>
    <t>吴川市</t>
  </si>
  <si>
    <t>遂溪县</t>
  </si>
  <si>
    <r>
      <rPr>
        <sz val="12"/>
        <rFont val="宋体"/>
        <family val="0"/>
      </rPr>
      <t>徐闻县</t>
    </r>
  </si>
  <si>
    <t>信宜市</t>
  </si>
  <si>
    <r>
      <rPr>
        <sz val="12"/>
        <rFont val="宋体"/>
        <family val="0"/>
      </rPr>
      <t>高州市</t>
    </r>
  </si>
  <si>
    <r>
      <rPr>
        <sz val="12"/>
        <rFont val="宋体"/>
        <family val="0"/>
      </rPr>
      <t>化州市</t>
    </r>
  </si>
  <si>
    <r>
      <rPr>
        <sz val="12"/>
        <rFont val="宋体"/>
        <family val="0"/>
      </rPr>
      <t>广宁县</t>
    </r>
  </si>
  <si>
    <r>
      <rPr>
        <sz val="12"/>
        <rFont val="宋体"/>
        <family val="0"/>
      </rPr>
      <t>德庆县</t>
    </r>
  </si>
  <si>
    <r>
      <rPr>
        <sz val="12"/>
        <rFont val="宋体"/>
        <family val="0"/>
      </rPr>
      <t>封开县</t>
    </r>
  </si>
  <si>
    <r>
      <rPr>
        <sz val="12"/>
        <rFont val="宋体"/>
        <family val="0"/>
      </rPr>
      <t>怀集县</t>
    </r>
  </si>
  <si>
    <r>
      <rPr>
        <sz val="12"/>
        <rFont val="宋体"/>
        <family val="0"/>
      </rPr>
      <t>英德市</t>
    </r>
  </si>
  <si>
    <t>连州市</t>
  </si>
  <si>
    <t>佛冈县</t>
  </si>
  <si>
    <t>阳山县</t>
  </si>
  <si>
    <r>
      <rPr>
        <sz val="12"/>
        <rFont val="宋体"/>
        <family val="0"/>
      </rPr>
      <t>连山县</t>
    </r>
  </si>
  <si>
    <r>
      <rPr>
        <sz val="12"/>
        <rFont val="宋体"/>
        <family val="0"/>
      </rPr>
      <t>连南县</t>
    </r>
  </si>
  <si>
    <r>
      <rPr>
        <sz val="12"/>
        <rFont val="宋体"/>
        <family val="0"/>
      </rPr>
      <t>饶平县</t>
    </r>
  </si>
  <si>
    <r>
      <rPr>
        <sz val="12"/>
        <rFont val="宋体"/>
        <family val="0"/>
      </rPr>
      <t>普宁市</t>
    </r>
  </si>
  <si>
    <r>
      <rPr>
        <sz val="12"/>
        <rFont val="宋体"/>
        <family val="0"/>
      </rPr>
      <t>揭西县</t>
    </r>
  </si>
  <si>
    <r>
      <rPr>
        <sz val="12"/>
        <rFont val="宋体"/>
        <family val="0"/>
      </rPr>
      <t>惠来县</t>
    </r>
  </si>
  <si>
    <r>
      <rPr>
        <sz val="12"/>
        <rFont val="宋体"/>
        <family val="0"/>
      </rPr>
      <t>罗定市</t>
    </r>
  </si>
  <si>
    <t>新兴县</t>
  </si>
  <si>
    <t>郁南县</t>
  </si>
  <si>
    <t xml:space="preserve">备注：1.各地级以上市常住人口、基层医疗卫生机构数不包含财政省直管县数据；
          2.各地级以上市人均财力系数为市财力系数；
          3.本表分配的省财政基层医疗卫生机构实施基本药物制度补助资金不含深汕合作区，深汕合作区补助资金由深圳市统筹安排。 为平衡数据在河源市、阳江市各扣减1万元。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</si>
</sst>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00_);[Red]\(0.0000\)"/>
    <numFmt numFmtId="178" formatCode="0_);[Red]\(0\)"/>
    <numFmt numFmtId="179" formatCode="0.00_ "/>
    <numFmt numFmtId="180" formatCode="0.00_);[Red]\(0.00\)"/>
  </numFmts>
  <fonts count="35">
    <font>
      <sz val="12"/>
      <name val="宋体"/>
      <family val="0"/>
    </font>
    <font>
      <sz val="11"/>
      <name val="宋体"/>
      <family val="0"/>
    </font>
    <font>
      <sz val="12"/>
      <name val="黑体"/>
      <family val="3"/>
    </font>
    <font>
      <sz val="12"/>
      <name val="方正小标宋简体"/>
      <family val="0"/>
    </font>
    <font>
      <sz val="12"/>
      <name val="Arial"/>
      <family val="2"/>
    </font>
    <font>
      <b/>
      <sz val="12"/>
      <name val="Arial"/>
      <family val="2"/>
    </font>
    <font>
      <sz val="9"/>
      <name val="Arial"/>
      <family val="2"/>
    </font>
    <font>
      <sz val="10"/>
      <name val="黑体"/>
      <family val="3"/>
    </font>
    <font>
      <sz val="9"/>
      <name val="黑体"/>
      <family val="3"/>
    </font>
    <font>
      <sz val="16"/>
      <name val="方正小标宋简体"/>
      <family val="0"/>
    </font>
    <font>
      <sz val="12"/>
      <name val="方正书宋_GBK"/>
      <family val="0"/>
    </font>
    <font>
      <sz val="9"/>
      <name val="方正小标宋简体"/>
      <family val="0"/>
    </font>
    <font>
      <b/>
      <sz val="12"/>
      <name val="宋体"/>
      <family val="0"/>
    </font>
    <font>
      <b/>
      <sz val="9"/>
      <name val="Arial"/>
      <family val="2"/>
    </font>
    <font>
      <sz val="10"/>
      <color indexed="8"/>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protection/>
    </xf>
    <xf numFmtId="42" fontId="0" fillId="0" borderId="0" applyFont="0" applyFill="0" applyBorder="0" applyAlignment="0" applyProtection="0"/>
    <xf numFmtId="0" fontId="15"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5" fillId="6" borderId="2" applyNumberFormat="0" applyFont="0" applyAlignment="0" applyProtection="0"/>
    <xf numFmtId="0" fontId="18"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15" fillId="0" borderId="0">
      <alignment vertical="center"/>
      <protection/>
    </xf>
    <xf numFmtId="0" fontId="26" fillId="0" borderId="3" applyNumberFormat="0" applyFill="0" applyAlignment="0" applyProtection="0"/>
    <xf numFmtId="0" fontId="18" fillId="7" borderId="0" applyNumberFormat="0" applyBorder="0" applyAlignment="0" applyProtection="0"/>
    <xf numFmtId="0" fontId="21" fillId="0" borderId="4" applyNumberFormat="0" applyFill="0" applyAlignment="0" applyProtection="0"/>
    <xf numFmtId="0" fontId="18"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29" fillId="8" borderId="6" applyNumberFormat="0" applyAlignment="0" applyProtection="0"/>
    <xf numFmtId="0" fontId="15" fillId="9" borderId="0" applyNumberFormat="0" applyBorder="0" applyAlignment="0" applyProtection="0"/>
    <xf numFmtId="0" fontId="18" fillId="10"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32" fillId="9" borderId="0" applyNumberFormat="0" applyBorder="0" applyAlignment="0" applyProtection="0"/>
    <xf numFmtId="0" fontId="33" fillId="11" borderId="0" applyNumberFormat="0" applyBorder="0" applyAlignment="0" applyProtection="0"/>
    <xf numFmtId="0" fontId="15" fillId="12" borderId="0" applyNumberFormat="0" applyBorder="0" applyAlignment="0" applyProtection="0"/>
    <xf numFmtId="0" fontId="18"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0" borderId="0">
      <alignment vertical="center"/>
      <protection/>
    </xf>
    <xf numFmtId="0" fontId="15" fillId="6" borderId="0" applyNumberFormat="0" applyBorder="0" applyAlignment="0" applyProtection="0"/>
    <xf numFmtId="0" fontId="4" fillId="0" borderId="0" applyNumberFormat="0" applyFill="0" applyBorder="0" applyAlignment="0" applyProtection="0"/>
    <xf numFmtId="0" fontId="15"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8" fillId="16" borderId="0" applyNumberFormat="0" applyBorder="0" applyAlignment="0" applyProtection="0"/>
    <xf numFmtId="0" fontId="15"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5" fillId="4" borderId="0" applyNumberFormat="0" applyBorder="0" applyAlignment="0" applyProtection="0"/>
    <xf numFmtId="0" fontId="18" fillId="4" borderId="0" applyNumberFormat="0" applyBorder="0" applyAlignment="0" applyProtection="0"/>
    <xf numFmtId="0" fontId="34" fillId="0" borderId="0">
      <alignment/>
      <protection/>
    </xf>
  </cellStyleXfs>
  <cellXfs count="105">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55" applyNumberFormat="1" applyFont="1" applyFill="1" applyBorder="1" applyAlignment="1">
      <alignment vertical="center"/>
    </xf>
    <xf numFmtId="0" fontId="5" fillId="0" borderId="0" xfId="55" applyNumberFormat="1" applyFont="1" applyFill="1" applyBorder="1" applyAlignment="1">
      <alignment vertical="center"/>
    </xf>
    <xf numFmtId="0" fontId="5" fillId="0" borderId="0" xfId="55" applyNumberFormat="1" applyFont="1" applyFill="1" applyBorder="1" applyAlignment="1">
      <alignment vertical="center" wrapText="1"/>
    </xf>
    <xf numFmtId="0" fontId="4" fillId="0" borderId="0" xfId="55" applyNumberFormat="1" applyFont="1" applyFill="1" applyBorder="1" applyAlignment="1">
      <alignment vertical="center" wrapText="1"/>
    </xf>
    <xf numFmtId="0" fontId="4" fillId="19" borderId="0" xfId="55" applyNumberFormat="1" applyFont="1" applyFill="1" applyBorder="1" applyAlignment="1">
      <alignment vertical="center" wrapText="1"/>
    </xf>
    <xf numFmtId="0" fontId="5" fillId="19" borderId="0" xfId="55" applyNumberFormat="1" applyFont="1" applyFill="1" applyBorder="1" applyAlignment="1">
      <alignment vertical="center"/>
    </xf>
    <xf numFmtId="0" fontId="4" fillId="19" borderId="0" xfId="55" applyNumberFormat="1" applyFont="1" applyFill="1" applyBorder="1" applyAlignment="1">
      <alignment vertical="center"/>
    </xf>
    <xf numFmtId="0" fontId="5" fillId="0" borderId="0" xfId="55" applyNumberFormat="1" applyFont="1" applyFill="1" applyBorder="1" applyAlignment="1">
      <alignment vertical="center"/>
    </xf>
    <xf numFmtId="0" fontId="6" fillId="0" borderId="0" xfId="55" applyNumberFormat="1" applyFont="1" applyFill="1" applyBorder="1" applyAlignment="1">
      <alignment horizontal="center" vertical="center"/>
    </xf>
    <xf numFmtId="0" fontId="6" fillId="19" borderId="0" xfId="55" applyNumberFormat="1" applyFont="1" applyFill="1" applyBorder="1" applyAlignment="1">
      <alignment horizontal="center" vertical="center"/>
    </xf>
    <xf numFmtId="176" fontId="6" fillId="0" borderId="0" xfId="55" applyNumberFormat="1" applyFont="1" applyFill="1" applyBorder="1" applyAlignment="1">
      <alignment horizontal="center" vertical="center"/>
    </xf>
    <xf numFmtId="177" fontId="6" fillId="19" borderId="0" xfId="55" applyNumberFormat="1" applyFont="1" applyFill="1" applyBorder="1" applyAlignment="1">
      <alignment horizontal="center" vertical="center"/>
    </xf>
    <xf numFmtId="177" fontId="6" fillId="0" borderId="0" xfId="55" applyNumberFormat="1" applyFont="1" applyFill="1" applyBorder="1" applyAlignment="1">
      <alignment horizontal="center" vertical="center"/>
    </xf>
    <xf numFmtId="178" fontId="6" fillId="19" borderId="0" xfId="55" applyNumberFormat="1" applyFont="1" applyFill="1" applyBorder="1" applyAlignment="1">
      <alignment horizontal="center" vertical="center"/>
    </xf>
    <xf numFmtId="176" fontId="6" fillId="0" borderId="0" xfId="55" applyNumberFormat="1" applyFont="1" applyFill="1" applyBorder="1" applyAlignment="1">
      <alignment horizontal="center" vertical="center"/>
    </xf>
    <xf numFmtId="43" fontId="6" fillId="0" borderId="0" xfId="55" applyNumberFormat="1" applyFont="1" applyFill="1" applyBorder="1" applyAlignment="1">
      <alignment horizontal="center" vertical="center"/>
    </xf>
    <xf numFmtId="0" fontId="6" fillId="0" borderId="0" xfId="55" applyNumberFormat="1" applyFont="1" applyFill="1" applyBorder="1" applyAlignment="1">
      <alignment vertical="center"/>
    </xf>
    <xf numFmtId="0" fontId="4" fillId="0" borderId="0" xfId="0" applyFont="1" applyFill="1" applyAlignment="1">
      <alignment vertical="center"/>
    </xf>
    <xf numFmtId="0" fontId="2" fillId="0" borderId="0" xfId="55" applyNumberFormat="1" applyFont="1" applyFill="1" applyBorder="1" applyAlignment="1">
      <alignment horizontal="left" vertical="center"/>
    </xf>
    <xf numFmtId="0" fontId="7" fillId="19" borderId="0" xfId="55" applyNumberFormat="1" applyFont="1" applyFill="1" applyBorder="1" applyAlignment="1">
      <alignment horizontal="center" vertical="center"/>
    </xf>
    <xf numFmtId="176" fontId="8" fillId="0" borderId="0" xfId="55" applyNumberFormat="1" applyFont="1" applyFill="1" applyBorder="1" applyAlignment="1">
      <alignment horizontal="center" vertical="center"/>
    </xf>
    <xf numFmtId="177" fontId="8" fillId="19" borderId="0" xfId="55" applyNumberFormat="1" applyFont="1" applyFill="1" applyBorder="1" applyAlignment="1">
      <alignment horizontal="center" vertical="center"/>
    </xf>
    <xf numFmtId="177" fontId="8" fillId="0" borderId="0" xfId="55" applyNumberFormat="1" applyFont="1" applyFill="1" applyBorder="1" applyAlignment="1">
      <alignment horizontal="center" vertical="center"/>
    </xf>
    <xf numFmtId="178" fontId="8" fillId="19" borderId="0" xfId="55"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19" borderId="0" xfId="0" applyFont="1" applyFill="1" applyBorder="1" applyAlignment="1">
      <alignment horizontal="center" vertical="center"/>
    </xf>
    <xf numFmtId="0" fontId="4" fillId="0" borderId="0" xfId="55" applyNumberFormat="1" applyFont="1" applyFill="1" applyBorder="1" applyAlignment="1">
      <alignment horizontal="center" vertical="center"/>
    </xf>
    <xf numFmtId="0" fontId="4" fillId="19" borderId="0" xfId="55" applyNumberFormat="1" applyFont="1" applyFill="1" applyBorder="1" applyAlignment="1">
      <alignment horizontal="center" vertical="center"/>
    </xf>
    <xf numFmtId="176" fontId="4" fillId="0" borderId="0" xfId="55" applyNumberFormat="1" applyFont="1" applyFill="1" applyBorder="1" applyAlignment="1">
      <alignment horizontal="center" vertical="center"/>
    </xf>
    <xf numFmtId="177" fontId="4" fillId="19" borderId="0" xfId="55" applyNumberFormat="1" applyFont="1" applyFill="1" applyBorder="1" applyAlignment="1">
      <alignment horizontal="center" vertical="center"/>
    </xf>
    <xf numFmtId="177" fontId="4" fillId="0" borderId="0" xfId="55" applyNumberFormat="1" applyFont="1" applyFill="1" applyBorder="1" applyAlignment="1">
      <alignment horizontal="center" vertical="center"/>
    </xf>
    <xf numFmtId="178" fontId="4" fillId="19" borderId="0" xfId="55" applyNumberFormat="1" applyFont="1" applyFill="1" applyBorder="1" applyAlignment="1">
      <alignment horizontal="center" vertical="center"/>
    </xf>
    <xf numFmtId="0" fontId="5" fillId="0" borderId="9" xfId="55" applyNumberFormat="1" applyFont="1" applyFill="1" applyBorder="1" applyAlignment="1">
      <alignment horizontal="center" vertical="center" wrapText="1"/>
    </xf>
    <xf numFmtId="0" fontId="5" fillId="19" borderId="9" xfId="55" applyNumberFormat="1" applyFont="1" applyFill="1" applyBorder="1" applyAlignment="1">
      <alignment horizontal="center" vertical="center" wrapText="1"/>
    </xf>
    <xf numFmtId="176" fontId="5" fillId="0" borderId="9" xfId="55" applyNumberFormat="1" applyFont="1" applyFill="1" applyBorder="1" applyAlignment="1">
      <alignment horizontal="center" vertical="center" wrapText="1"/>
    </xf>
    <xf numFmtId="0" fontId="5" fillId="0" borderId="9" xfId="55" applyNumberFormat="1" applyFont="1" applyFill="1" applyBorder="1" applyAlignment="1">
      <alignment horizontal="center" vertical="center" wrapText="1"/>
    </xf>
    <xf numFmtId="177" fontId="5" fillId="19" borderId="9" xfId="55" applyNumberFormat="1" applyFont="1" applyFill="1" applyBorder="1" applyAlignment="1">
      <alignment horizontal="center" vertical="center" wrapText="1"/>
    </xf>
    <xf numFmtId="177" fontId="5" fillId="0" borderId="9" xfId="55" applyNumberFormat="1" applyFont="1" applyFill="1" applyBorder="1" applyAlignment="1">
      <alignment horizontal="center" vertical="center" wrapText="1"/>
    </xf>
    <xf numFmtId="178" fontId="5" fillId="19" borderId="9" xfId="55" applyNumberFormat="1" applyFont="1" applyFill="1" applyBorder="1" applyAlignment="1">
      <alignment horizontal="center" vertical="center" wrapText="1"/>
    </xf>
    <xf numFmtId="178" fontId="5" fillId="0" borderId="9" xfId="55" applyNumberFormat="1" applyFont="1" applyFill="1" applyBorder="1" applyAlignment="1">
      <alignment horizontal="center" vertical="center" wrapText="1"/>
    </xf>
    <xf numFmtId="176" fontId="5" fillId="0" borderId="9" xfId="55" applyNumberFormat="1" applyFont="1" applyFill="1" applyBorder="1" applyAlignment="1">
      <alignment horizontal="center" vertical="center" wrapText="1"/>
    </xf>
    <xf numFmtId="0" fontId="5" fillId="0" borderId="9" xfId="55" applyNumberFormat="1" applyFont="1" applyFill="1" applyBorder="1" applyAlignment="1">
      <alignment horizontal="center" vertical="center"/>
    </xf>
    <xf numFmtId="179" fontId="5" fillId="19" borderId="9" xfId="55" applyNumberFormat="1" applyFont="1" applyFill="1" applyBorder="1" applyAlignment="1">
      <alignment horizontal="center" vertical="center"/>
    </xf>
    <xf numFmtId="176" fontId="5" fillId="0" borderId="9" xfId="55" applyNumberFormat="1" applyFont="1" applyFill="1" applyBorder="1" applyAlignment="1">
      <alignment horizontal="center" vertical="center"/>
    </xf>
    <xf numFmtId="0" fontId="5" fillId="19" borderId="9" xfId="55" applyNumberFormat="1" applyFont="1" applyFill="1" applyBorder="1" applyAlignment="1">
      <alignment horizontal="center" vertical="center"/>
    </xf>
    <xf numFmtId="180" fontId="5" fillId="19" borderId="9" xfId="55" applyNumberFormat="1" applyFont="1" applyFill="1" applyBorder="1" applyAlignment="1">
      <alignment horizontal="center" vertical="center" wrapText="1"/>
    </xf>
    <xf numFmtId="179" fontId="5" fillId="19" borderId="9" xfId="23" applyNumberFormat="1" applyFont="1" applyFill="1" applyBorder="1" applyAlignment="1">
      <alignment horizontal="center" vertical="center"/>
    </xf>
    <xf numFmtId="0" fontId="4" fillId="19" borderId="9" xfId="55" applyFont="1" applyFill="1" applyBorder="1" applyAlignment="1">
      <alignment horizontal="center" vertical="center"/>
    </xf>
    <xf numFmtId="179" fontId="4" fillId="19" borderId="9" xfId="55" applyNumberFormat="1" applyFont="1" applyFill="1" applyBorder="1" applyAlignment="1">
      <alignment horizontal="right" vertical="center"/>
    </xf>
    <xf numFmtId="176" fontId="4" fillId="19" borderId="9" xfId="55" applyNumberFormat="1" applyFont="1" applyFill="1" applyBorder="1" applyAlignment="1">
      <alignment horizontal="center" vertical="center"/>
    </xf>
    <xf numFmtId="0" fontId="4" fillId="19" borderId="9" xfId="55" applyNumberFormat="1" applyFont="1" applyFill="1" applyBorder="1" applyAlignment="1">
      <alignment horizontal="center" vertical="center"/>
    </xf>
    <xf numFmtId="179" fontId="0" fillId="19" borderId="9" xfId="0" applyNumberFormat="1" applyFont="1" applyFill="1" applyBorder="1" applyAlignment="1">
      <alignment vertical="center"/>
    </xf>
    <xf numFmtId="0" fontId="5" fillId="0" borderId="9" xfId="55" applyFont="1" applyFill="1" applyBorder="1" applyAlignment="1">
      <alignment vertical="center"/>
    </xf>
    <xf numFmtId="0" fontId="4" fillId="0" borderId="9" xfId="55" applyFont="1" applyFill="1" applyBorder="1" applyAlignment="1">
      <alignment horizontal="center" vertical="center"/>
    </xf>
    <xf numFmtId="180" fontId="0" fillId="0" borderId="9" xfId="0" applyNumberFormat="1" applyFont="1" applyFill="1" applyBorder="1" applyAlignment="1">
      <alignment vertical="center"/>
    </xf>
    <xf numFmtId="176" fontId="4" fillId="0" borderId="9" xfId="55" applyNumberFormat="1" applyFont="1" applyFill="1" applyBorder="1" applyAlignment="1">
      <alignment horizontal="center" vertical="center"/>
    </xf>
    <xf numFmtId="0" fontId="4" fillId="0" borderId="9" xfId="55" applyNumberFormat="1" applyFont="1" applyFill="1" applyBorder="1" applyAlignment="1">
      <alignment horizontal="center" vertical="center"/>
    </xf>
    <xf numFmtId="0" fontId="10" fillId="0" borderId="9" xfId="55" applyFont="1" applyFill="1" applyBorder="1" applyAlignment="1">
      <alignment horizontal="center" vertical="center"/>
    </xf>
    <xf numFmtId="180" fontId="0" fillId="0" borderId="9" xfId="0" applyNumberFormat="1" applyFont="1" applyFill="1" applyBorder="1" applyAlignment="1">
      <alignment vertical="center"/>
    </xf>
    <xf numFmtId="179" fontId="0" fillId="0" borderId="9" xfId="0" applyNumberFormat="1" applyFont="1" applyFill="1" applyBorder="1" applyAlignment="1">
      <alignment vertical="center"/>
    </xf>
    <xf numFmtId="0" fontId="10" fillId="0" borderId="9" xfId="55" applyFont="1" applyFill="1" applyBorder="1" applyAlignment="1">
      <alignment horizontal="center" vertical="center"/>
    </xf>
    <xf numFmtId="0" fontId="4" fillId="0" borderId="9" xfId="0" applyFont="1" applyFill="1" applyBorder="1" applyAlignment="1">
      <alignment horizontal="center" vertical="center"/>
    </xf>
    <xf numFmtId="0" fontId="10" fillId="0" borderId="9" xfId="0" applyFont="1" applyFill="1" applyBorder="1" applyAlignment="1">
      <alignment horizontal="center" vertical="center"/>
    </xf>
    <xf numFmtId="180" fontId="4" fillId="0" borderId="9" xfId="55" applyNumberFormat="1" applyFont="1" applyFill="1" applyBorder="1" applyAlignment="1">
      <alignment horizontal="center" vertical="center"/>
    </xf>
    <xf numFmtId="179" fontId="0" fillId="0" borderId="9" xfId="0" applyNumberFormat="1" applyFont="1" applyFill="1" applyBorder="1" applyAlignment="1">
      <alignment vertical="center"/>
    </xf>
    <xf numFmtId="0" fontId="10" fillId="0" borderId="9" xfId="55" applyNumberFormat="1" applyFont="1" applyFill="1" applyBorder="1" applyAlignment="1">
      <alignment horizontal="center" vertical="center"/>
    </xf>
    <xf numFmtId="0" fontId="4" fillId="0" borderId="9" xfId="55" applyNumberFormat="1" applyFont="1" applyFill="1" applyBorder="1" applyAlignment="1">
      <alignment vertical="center"/>
    </xf>
    <xf numFmtId="180" fontId="10" fillId="0" borderId="9" xfId="55" applyNumberFormat="1" applyFont="1" applyFill="1" applyBorder="1" applyAlignment="1">
      <alignment horizontal="center" vertical="center"/>
    </xf>
    <xf numFmtId="179" fontId="0" fillId="0" borderId="9" xfId="0" applyNumberFormat="1" applyFont="1" applyFill="1" applyBorder="1" applyAlignment="1">
      <alignment vertical="center"/>
    </xf>
    <xf numFmtId="179" fontId="0" fillId="0" borderId="9" xfId="0" applyNumberFormat="1" applyFont="1" applyFill="1" applyBorder="1" applyAlignment="1">
      <alignment vertical="center"/>
    </xf>
    <xf numFmtId="0" fontId="0" fillId="0" borderId="9" xfId="0" applyNumberFormat="1" applyFont="1" applyFill="1" applyBorder="1" applyAlignment="1">
      <alignment vertical="center"/>
    </xf>
    <xf numFmtId="176" fontId="8" fillId="0" borderId="0" xfId="55" applyNumberFormat="1" applyFont="1" applyFill="1" applyBorder="1" applyAlignment="1">
      <alignment horizontal="center" vertical="center"/>
    </xf>
    <xf numFmtId="43" fontId="8" fillId="0" borderId="0" xfId="55" applyNumberFormat="1" applyFont="1" applyFill="1" applyBorder="1" applyAlignment="1">
      <alignment horizontal="center" vertical="center"/>
    </xf>
    <xf numFmtId="0" fontId="8" fillId="0" borderId="0" xfId="55" applyNumberFormat="1" applyFont="1" applyFill="1" applyBorder="1" applyAlignment="1">
      <alignment vertical="center"/>
    </xf>
    <xf numFmtId="0" fontId="11" fillId="0" borderId="0" xfId="55" applyNumberFormat="1" applyFont="1" applyFill="1" applyBorder="1" applyAlignment="1">
      <alignment vertical="center"/>
    </xf>
    <xf numFmtId="176" fontId="4" fillId="0" borderId="0" xfId="55" applyNumberFormat="1" applyFont="1" applyFill="1" applyBorder="1" applyAlignment="1">
      <alignment horizontal="center" vertical="center"/>
    </xf>
    <xf numFmtId="0" fontId="0" fillId="0" borderId="0" xfId="55" applyNumberFormat="1" applyFont="1" applyFill="1" applyBorder="1" applyAlignment="1">
      <alignment horizontal="right" vertical="center"/>
    </xf>
    <xf numFmtId="43" fontId="12" fillId="0" borderId="9" xfId="55" applyNumberFormat="1" applyFont="1" applyFill="1" applyBorder="1" applyAlignment="1">
      <alignment horizontal="center" vertical="center" wrapText="1"/>
    </xf>
    <xf numFmtId="43" fontId="4" fillId="0" borderId="9" xfId="55" applyNumberFormat="1" applyFont="1" applyFill="1" applyBorder="1" applyAlignment="1">
      <alignment horizontal="center" vertical="center" wrapText="1"/>
    </xf>
    <xf numFmtId="43" fontId="5" fillId="0" borderId="9" xfId="55" applyNumberFormat="1" applyFont="1" applyFill="1" applyBorder="1" applyAlignment="1">
      <alignment horizontal="center" vertical="center" wrapText="1"/>
    </xf>
    <xf numFmtId="0" fontId="13" fillId="0" borderId="0" xfId="55" applyNumberFormat="1" applyFont="1" applyFill="1" applyBorder="1" applyAlignment="1">
      <alignment vertical="center"/>
    </xf>
    <xf numFmtId="176" fontId="5" fillId="0" borderId="9" xfId="55" applyNumberFormat="1" applyFont="1" applyFill="1" applyBorder="1" applyAlignment="1">
      <alignment horizontal="center" vertical="center"/>
    </xf>
    <xf numFmtId="43" fontId="5" fillId="0" borderId="9" xfId="55" applyNumberFormat="1" applyFont="1" applyFill="1" applyBorder="1" applyAlignment="1">
      <alignment horizontal="center" vertical="center"/>
    </xf>
    <xf numFmtId="43" fontId="5" fillId="0" borderId="9" xfId="23" applyNumberFormat="1" applyFont="1" applyFill="1" applyBorder="1" applyAlignment="1">
      <alignment horizontal="center" vertical="center"/>
    </xf>
    <xf numFmtId="176" fontId="4" fillId="19" borderId="9" xfId="55" applyNumberFormat="1" applyFont="1" applyFill="1" applyBorder="1" applyAlignment="1">
      <alignment horizontal="center" vertical="center" wrapText="1"/>
    </xf>
    <xf numFmtId="43" fontId="4" fillId="19" borderId="9" xfId="23" applyNumberFormat="1" applyFont="1" applyFill="1" applyBorder="1" applyAlignment="1">
      <alignment horizontal="center" vertical="center"/>
    </xf>
    <xf numFmtId="179" fontId="4" fillId="19" borderId="0" xfId="55" applyNumberFormat="1" applyFont="1" applyFill="1" applyBorder="1" applyAlignment="1">
      <alignment vertical="center" wrapText="1"/>
    </xf>
    <xf numFmtId="0" fontId="6" fillId="19" borderId="0" xfId="55" applyNumberFormat="1" applyFont="1" applyFill="1" applyBorder="1" applyAlignment="1">
      <alignment vertical="center"/>
    </xf>
    <xf numFmtId="179" fontId="4" fillId="0" borderId="0" xfId="55" applyNumberFormat="1" applyFont="1" applyFill="1" applyBorder="1" applyAlignment="1">
      <alignment vertical="center" wrapText="1"/>
    </xf>
    <xf numFmtId="176" fontId="4" fillId="0" borderId="9" xfId="55" applyNumberFormat="1" applyFont="1" applyFill="1" applyBorder="1" applyAlignment="1">
      <alignment horizontal="center" vertical="center" wrapText="1"/>
    </xf>
    <xf numFmtId="43" fontId="4" fillId="0" borderId="9" xfId="23" applyNumberFormat="1" applyFont="1" applyFill="1" applyBorder="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4" fillId="19" borderId="0" xfId="0" applyFont="1" applyFill="1" applyAlignment="1">
      <alignment vertical="center"/>
    </xf>
    <xf numFmtId="0" fontId="4" fillId="0" borderId="9" xfId="0" applyFont="1" applyFill="1" applyBorder="1" applyAlignment="1">
      <alignment horizontal="center" vertical="center"/>
    </xf>
    <xf numFmtId="0" fontId="0" fillId="0" borderId="9" xfId="55" applyFont="1" applyFill="1" applyBorder="1" applyAlignment="1">
      <alignment horizontal="center" vertical="center"/>
    </xf>
    <xf numFmtId="0" fontId="0" fillId="0" borderId="0" xfId="55" applyNumberFormat="1" applyFont="1" applyFill="1" applyBorder="1" applyAlignment="1">
      <alignment vertical="center" wrapText="1"/>
    </xf>
    <xf numFmtId="0" fontId="0" fillId="19" borderId="0" xfId="55" applyNumberFormat="1" applyFont="1" applyFill="1" applyBorder="1" applyAlignment="1">
      <alignment vertical="center" wrapText="1"/>
    </xf>
    <xf numFmtId="0" fontId="0" fillId="0" borderId="0" xfId="55" applyNumberFormat="1" applyFont="1" applyFill="1" applyBorder="1" applyAlignment="1">
      <alignment vertical="center" wrapText="1"/>
    </xf>
    <xf numFmtId="0" fontId="0" fillId="19" borderId="0" xfId="55" applyNumberFormat="1" applyFont="1" applyFill="1" applyBorder="1" applyAlignment="1">
      <alignment vertical="center" wrapText="1"/>
    </xf>
    <xf numFmtId="0" fontId="0" fillId="0" borderId="0" xfId="55" applyNumberFormat="1" applyFont="1" applyFill="1" applyBorder="1" applyAlignment="1">
      <alignment vertical="center" wrapText="1"/>
    </xf>
  </cellXfs>
  <cellStyles count="54">
    <cellStyle name="Normal" xfId="0"/>
    <cellStyle name="常规_Sheet1_35"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_综合得分_2"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常规 38" xfId="53"/>
    <cellStyle name="20% - 强调文字颜色 2" xfId="54"/>
    <cellStyle name="常规_测算表"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厅直预算单位(空)"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80"/>
  <sheetViews>
    <sheetView tabSelected="1" showOutlineSymbols="0" zoomScale="85" zoomScaleNormal="85" workbookViewId="0" topLeftCell="A1">
      <pane ySplit="6" topLeftCell="A79" activePane="bottomLeft" state="frozen"/>
      <selection pane="bottomLeft" activeCell="A80" sqref="A1:J80"/>
    </sheetView>
  </sheetViews>
  <sheetFormatPr defaultColWidth="18.50390625" defaultRowHeight="14.25"/>
  <cols>
    <col min="1" max="1" width="19.75390625" style="11" customWidth="1"/>
    <col min="2" max="2" width="9.875" style="12" customWidth="1"/>
    <col min="3" max="3" width="15.00390625" style="13" customWidth="1"/>
    <col min="4" max="4" width="11.00390625" style="14" customWidth="1"/>
    <col min="5" max="5" width="8.50390625" style="15" customWidth="1"/>
    <col min="6" max="6" width="15.125" style="13" customWidth="1"/>
    <col min="7" max="7" width="7.375" style="16" customWidth="1"/>
    <col min="8" max="8" width="10.625" style="13" customWidth="1"/>
    <col min="9" max="9" width="16.75390625" style="17" customWidth="1"/>
    <col min="10" max="10" width="12.00390625" style="18" customWidth="1"/>
    <col min="11" max="11" width="19.75390625" style="19" customWidth="1"/>
    <col min="12" max="232" width="18.50390625" style="19" customWidth="1"/>
    <col min="233" max="16384" width="18.50390625" style="20" customWidth="1"/>
  </cols>
  <sheetData>
    <row r="1" spans="1:252" s="1" customFormat="1" ht="24" customHeight="1">
      <c r="A1" s="21" t="s">
        <v>0</v>
      </c>
      <c r="B1" s="22"/>
      <c r="C1" s="23"/>
      <c r="D1" s="24"/>
      <c r="E1" s="25"/>
      <c r="F1" s="23"/>
      <c r="G1" s="26"/>
      <c r="H1" s="23"/>
      <c r="I1" s="74"/>
      <c r="J1" s="75"/>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94"/>
      <c r="HZ1" s="94"/>
      <c r="IA1" s="94"/>
      <c r="IB1" s="94"/>
      <c r="IC1" s="94"/>
      <c r="ID1" s="94"/>
      <c r="IE1" s="94"/>
      <c r="IF1" s="94"/>
      <c r="IG1" s="94"/>
      <c r="IH1" s="94"/>
      <c r="II1" s="94"/>
      <c r="IJ1" s="94"/>
      <c r="IK1" s="94"/>
      <c r="IL1" s="94"/>
      <c r="IM1" s="94"/>
      <c r="IN1" s="94"/>
      <c r="IO1" s="94"/>
      <c r="IP1" s="94"/>
      <c r="IQ1" s="94"/>
      <c r="IR1" s="94"/>
    </row>
    <row r="2" spans="1:252" s="2" customFormat="1" ht="36.75" customHeight="1">
      <c r="A2" s="27" t="s">
        <v>1</v>
      </c>
      <c r="B2" s="28"/>
      <c r="C2" s="27"/>
      <c r="D2" s="28"/>
      <c r="E2" s="27"/>
      <c r="F2" s="27"/>
      <c r="G2" s="28"/>
      <c r="H2" s="27"/>
      <c r="I2" s="27"/>
      <c r="J2" s="2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c r="FF2" s="77"/>
      <c r="FG2" s="77"/>
      <c r="FH2" s="77"/>
      <c r="FI2" s="77"/>
      <c r="FJ2" s="77"/>
      <c r="FK2" s="77"/>
      <c r="FL2" s="77"/>
      <c r="FM2" s="77"/>
      <c r="FN2" s="77"/>
      <c r="FO2" s="77"/>
      <c r="FP2" s="77"/>
      <c r="FQ2" s="77"/>
      <c r="FR2" s="77"/>
      <c r="FS2" s="77"/>
      <c r="FT2" s="77"/>
      <c r="FU2" s="77"/>
      <c r="FV2" s="77"/>
      <c r="FW2" s="77"/>
      <c r="FX2" s="77"/>
      <c r="FY2" s="77"/>
      <c r="FZ2" s="77"/>
      <c r="GA2" s="77"/>
      <c r="GB2" s="77"/>
      <c r="GC2" s="77"/>
      <c r="GD2" s="77"/>
      <c r="GE2" s="77"/>
      <c r="GF2" s="77"/>
      <c r="GG2" s="77"/>
      <c r="GH2" s="77"/>
      <c r="GI2" s="77"/>
      <c r="GJ2" s="77"/>
      <c r="GK2" s="77"/>
      <c r="GL2" s="77"/>
      <c r="GM2" s="77"/>
      <c r="GN2" s="77"/>
      <c r="GO2" s="77"/>
      <c r="GP2" s="77"/>
      <c r="GQ2" s="77"/>
      <c r="GR2" s="77"/>
      <c r="GS2" s="77"/>
      <c r="GT2" s="77"/>
      <c r="GU2" s="77"/>
      <c r="GV2" s="77"/>
      <c r="GW2" s="77"/>
      <c r="GX2" s="77"/>
      <c r="GY2" s="77"/>
      <c r="GZ2" s="77"/>
      <c r="HA2" s="77"/>
      <c r="HB2" s="77"/>
      <c r="HC2" s="77"/>
      <c r="HD2" s="77"/>
      <c r="HE2" s="77"/>
      <c r="HF2" s="77"/>
      <c r="HG2" s="77"/>
      <c r="HH2" s="77"/>
      <c r="HI2" s="77"/>
      <c r="HJ2" s="77"/>
      <c r="HK2" s="77"/>
      <c r="HL2" s="77"/>
      <c r="HM2" s="77"/>
      <c r="HN2" s="77"/>
      <c r="HO2" s="77"/>
      <c r="HP2" s="77"/>
      <c r="HQ2" s="77"/>
      <c r="HR2" s="77"/>
      <c r="HS2" s="77"/>
      <c r="HT2" s="77"/>
      <c r="HU2" s="77"/>
      <c r="HV2" s="77"/>
      <c r="HW2" s="77"/>
      <c r="HX2" s="77"/>
      <c r="HY2" s="95"/>
      <c r="HZ2" s="95"/>
      <c r="IA2" s="95"/>
      <c r="IB2" s="95"/>
      <c r="IC2" s="95"/>
      <c r="ID2" s="95"/>
      <c r="IE2" s="95"/>
      <c r="IF2" s="95"/>
      <c r="IG2" s="95"/>
      <c r="IH2" s="95"/>
      <c r="II2" s="95"/>
      <c r="IJ2" s="95"/>
      <c r="IK2" s="95"/>
      <c r="IL2" s="95"/>
      <c r="IM2" s="95"/>
      <c r="IN2" s="95"/>
      <c r="IO2" s="95"/>
      <c r="IP2" s="95"/>
      <c r="IQ2" s="95"/>
      <c r="IR2" s="95"/>
    </row>
    <row r="3" spans="1:10" s="3" customFormat="1" ht="19.5" customHeight="1">
      <c r="A3" s="29"/>
      <c r="B3" s="30"/>
      <c r="C3" s="31"/>
      <c r="D3" s="32"/>
      <c r="E3" s="33"/>
      <c r="F3" s="31"/>
      <c r="G3" s="34"/>
      <c r="H3" s="31"/>
      <c r="I3" s="78"/>
      <c r="J3" s="79" t="s">
        <v>2</v>
      </c>
    </row>
    <row r="4" spans="1:10" s="4" customFormat="1" ht="30" customHeight="1">
      <c r="A4" s="35" t="s">
        <v>3</v>
      </c>
      <c r="B4" s="36" t="s">
        <v>4</v>
      </c>
      <c r="C4" s="37"/>
      <c r="D4" s="36" t="s">
        <v>5</v>
      </c>
      <c r="E4" s="38"/>
      <c r="F4" s="37"/>
      <c r="G4" s="36" t="s">
        <v>6</v>
      </c>
      <c r="H4" s="37"/>
      <c r="I4" s="43" t="s">
        <v>7</v>
      </c>
      <c r="J4" s="80" t="s">
        <v>8</v>
      </c>
    </row>
    <row r="5" spans="1:10" s="4" customFormat="1" ht="79.5" customHeight="1">
      <c r="A5" s="35"/>
      <c r="B5" s="36" t="s">
        <v>9</v>
      </c>
      <c r="C5" s="37" t="s">
        <v>10</v>
      </c>
      <c r="D5" s="39" t="s">
        <v>11</v>
      </c>
      <c r="E5" s="40" t="s">
        <v>12</v>
      </c>
      <c r="F5" s="37" t="s">
        <v>10</v>
      </c>
      <c r="G5" s="41" t="s">
        <v>13</v>
      </c>
      <c r="H5" s="37" t="s">
        <v>10</v>
      </c>
      <c r="I5" s="43"/>
      <c r="J5" s="81"/>
    </row>
    <row r="6" spans="1:245" s="5" customFormat="1" ht="46.5">
      <c r="A6" s="35" t="s">
        <v>14</v>
      </c>
      <c r="B6" s="36" t="s">
        <v>15</v>
      </c>
      <c r="C6" s="37" t="s">
        <v>16</v>
      </c>
      <c r="D6" s="41" t="s">
        <v>17</v>
      </c>
      <c r="E6" s="42" t="s">
        <v>18</v>
      </c>
      <c r="F6" s="37" t="s">
        <v>19</v>
      </c>
      <c r="G6" s="41" t="s">
        <v>20</v>
      </c>
      <c r="H6" s="43" t="s">
        <v>21</v>
      </c>
      <c r="I6" s="43" t="s">
        <v>22</v>
      </c>
      <c r="J6" s="82" t="s">
        <v>23</v>
      </c>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83"/>
      <c r="GZ6" s="83"/>
      <c r="HA6" s="83"/>
      <c r="HB6" s="83"/>
      <c r="HC6" s="83"/>
      <c r="HD6" s="83"/>
      <c r="HE6" s="83"/>
      <c r="HF6" s="83"/>
      <c r="HG6" s="83"/>
      <c r="HH6" s="83"/>
      <c r="HI6" s="83"/>
      <c r="HJ6" s="83"/>
      <c r="HK6" s="83"/>
      <c r="HL6" s="83"/>
      <c r="HM6" s="83"/>
      <c r="HN6" s="83"/>
      <c r="HO6" s="83"/>
      <c r="HP6" s="83"/>
      <c r="HQ6" s="83"/>
      <c r="HR6" s="83"/>
      <c r="HS6" s="83"/>
      <c r="HT6" s="83"/>
      <c r="HU6" s="83"/>
      <c r="HV6" s="83"/>
      <c r="HW6" s="83"/>
      <c r="HX6" s="83"/>
      <c r="HY6" s="96"/>
      <c r="HZ6" s="96"/>
      <c r="IA6" s="96"/>
      <c r="IB6" s="96"/>
      <c r="IC6" s="96"/>
      <c r="ID6" s="96"/>
      <c r="IE6" s="96"/>
      <c r="IF6" s="96"/>
      <c r="IG6" s="96"/>
      <c r="IH6" s="96"/>
      <c r="II6" s="96"/>
      <c r="IJ6" s="96"/>
      <c r="IK6" s="96"/>
    </row>
    <row r="7" spans="1:10" s="6" customFormat="1" ht="25.5" customHeight="1">
      <c r="A7" s="44" t="s">
        <v>24</v>
      </c>
      <c r="B7" s="45">
        <f>B8+B23</f>
        <v>6111.76</v>
      </c>
      <c r="C7" s="46">
        <f aca="true" t="shared" si="0" ref="B7:J7">C8+C23</f>
        <v>1</v>
      </c>
      <c r="D7" s="47">
        <f t="shared" si="0"/>
        <v>1349</v>
      </c>
      <c r="E7" s="44">
        <f t="shared" si="0"/>
        <v>218</v>
      </c>
      <c r="F7" s="46">
        <f t="shared" si="0"/>
        <v>0.9999999999999996</v>
      </c>
      <c r="G7" s="48">
        <f t="shared" si="0"/>
        <v>75.0990499983904</v>
      </c>
      <c r="H7" s="46">
        <f t="shared" si="0"/>
        <v>1</v>
      </c>
      <c r="I7" s="84">
        <f t="shared" si="0"/>
        <v>1.0002</v>
      </c>
      <c r="J7" s="85">
        <f t="shared" si="0"/>
        <v>10000</v>
      </c>
    </row>
    <row r="8" spans="1:14" s="6" customFormat="1" ht="25.5" customHeight="1">
      <c r="A8" s="35" t="s">
        <v>25</v>
      </c>
      <c r="B8" s="49">
        <f>SUM(B9:B22)</f>
        <v>2627.08</v>
      </c>
      <c r="C8" s="46">
        <f aca="true" t="shared" si="1" ref="B8:J8">SUM(C9:C22)</f>
        <v>0.4298401769702999</v>
      </c>
      <c r="D8" s="47">
        <f t="shared" si="1"/>
        <v>410</v>
      </c>
      <c r="E8" s="44">
        <f t="shared" si="1"/>
        <v>194</v>
      </c>
      <c r="F8" s="46">
        <f t="shared" si="1"/>
        <v>0.3332278072102339</v>
      </c>
      <c r="G8" s="47">
        <f t="shared" si="1"/>
        <v>29.36216844173914</v>
      </c>
      <c r="H8" s="46">
        <f t="shared" si="1"/>
        <v>0.17612759674994483</v>
      </c>
      <c r="I8" s="84">
        <f t="shared" si="1"/>
        <v>0.35009999999999997</v>
      </c>
      <c r="J8" s="86">
        <f t="shared" si="1"/>
        <v>3499</v>
      </c>
      <c r="N8" s="5"/>
    </row>
    <row r="9" spans="1:254" s="7" customFormat="1" ht="25.5" customHeight="1">
      <c r="A9" s="50" t="s">
        <v>26</v>
      </c>
      <c r="B9" s="51">
        <v>547.77</v>
      </c>
      <c r="C9" s="52">
        <f aca="true" t="shared" si="2" ref="C9:C14">B9/$B$7</f>
        <v>0.08962557430265586</v>
      </c>
      <c r="D9" s="53">
        <v>55</v>
      </c>
      <c r="E9" s="53">
        <v>13</v>
      </c>
      <c r="F9" s="52">
        <f aca="true" t="shared" si="3" ref="F9:F14">D9/$D$7*95%+E9/$E$7*5%</f>
        <v>0.04171404574234397</v>
      </c>
      <c r="G9" s="53">
        <v>2.00500092055017</v>
      </c>
      <c r="H9" s="52">
        <f>(9/70-G9/$G$7)/8</f>
        <v>0.012734167779525837</v>
      </c>
      <c r="I9" s="87">
        <f aca="true" t="shared" si="4" ref="I9:I14">ROUND(C9*0.5+F9*0.3+H9*0.2,4)</f>
        <v>0.0599</v>
      </c>
      <c r="J9" s="88">
        <f>ROUND(10000*I9,0)</f>
        <v>599</v>
      </c>
      <c r="K9" s="89"/>
      <c r="L9" s="89"/>
      <c r="M9" s="89"/>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7"/>
      <c r="HZ9" s="97"/>
      <c r="IA9" s="97"/>
      <c r="IB9" s="97"/>
      <c r="IC9" s="97"/>
      <c r="ID9" s="97"/>
      <c r="IE9" s="97"/>
      <c r="IF9" s="97"/>
      <c r="IG9" s="97"/>
      <c r="IH9" s="97"/>
      <c r="II9" s="97"/>
      <c r="IJ9" s="97"/>
      <c r="IK9" s="97"/>
      <c r="IL9" s="97"/>
      <c r="IM9" s="97"/>
      <c r="IN9" s="97"/>
      <c r="IO9" s="97"/>
      <c r="IP9" s="97"/>
      <c r="IQ9" s="97"/>
      <c r="IR9" s="97"/>
      <c r="IS9" s="97"/>
      <c r="IT9" s="97"/>
    </row>
    <row r="10" spans="1:254" s="7" customFormat="1" ht="25.5" customHeight="1">
      <c r="A10" s="50" t="s">
        <v>27</v>
      </c>
      <c r="B10" s="51">
        <v>103.71</v>
      </c>
      <c r="C10" s="52">
        <f t="shared" si="2"/>
        <v>0.016968925481367067</v>
      </c>
      <c r="D10" s="53">
        <v>27</v>
      </c>
      <c r="E10" s="53">
        <v>0</v>
      </c>
      <c r="F10" s="52">
        <f t="shared" si="3"/>
        <v>0.019014084507042252</v>
      </c>
      <c r="G10" s="53">
        <v>2.18607669465869</v>
      </c>
      <c r="H10" s="52">
        <f aca="true" t="shared" si="5" ref="H10:H22">(9/70-G10/$G$7)/8</f>
        <v>0.0124327728648891</v>
      </c>
      <c r="I10" s="87">
        <f t="shared" si="4"/>
        <v>0.0167</v>
      </c>
      <c r="J10" s="88">
        <f aca="true" t="shared" si="6" ref="J9:J14">ROUND(10000*I10,0)</f>
        <v>167</v>
      </c>
      <c r="K10" s="89"/>
      <c r="L10" s="89"/>
      <c r="M10" s="89"/>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7"/>
      <c r="HZ10" s="97"/>
      <c r="IA10" s="97"/>
      <c r="IB10" s="97"/>
      <c r="IC10" s="97"/>
      <c r="ID10" s="97"/>
      <c r="IE10" s="97"/>
      <c r="IF10" s="97"/>
      <c r="IG10" s="97"/>
      <c r="IH10" s="97"/>
      <c r="II10" s="97"/>
      <c r="IJ10" s="97"/>
      <c r="IK10" s="97"/>
      <c r="IL10" s="97"/>
      <c r="IM10" s="97"/>
      <c r="IN10" s="97"/>
      <c r="IO10" s="97"/>
      <c r="IP10" s="97"/>
      <c r="IQ10" s="97"/>
      <c r="IR10" s="97"/>
      <c r="IS10" s="97"/>
      <c r="IT10" s="97"/>
    </row>
    <row r="11" spans="1:254" s="7" customFormat="1" ht="25.5" customHeight="1">
      <c r="A11" s="50" t="s">
        <v>28</v>
      </c>
      <c r="B11" s="51">
        <v>71.06</v>
      </c>
      <c r="C11" s="52">
        <f t="shared" si="2"/>
        <v>0.011626765448905061</v>
      </c>
      <c r="D11" s="53">
        <v>10</v>
      </c>
      <c r="E11" s="53">
        <v>4</v>
      </c>
      <c r="F11" s="52">
        <f t="shared" si="3"/>
        <v>0.00795968471378731</v>
      </c>
      <c r="G11" s="53">
        <v>1.88923790758863</v>
      </c>
      <c r="H11" s="52">
        <f t="shared" si="5"/>
        <v>0.01292685166328339</v>
      </c>
      <c r="I11" s="87">
        <f t="shared" si="4"/>
        <v>0.0108</v>
      </c>
      <c r="J11" s="88">
        <f>ROUND(10000*I11,0)-1</f>
        <v>107</v>
      </c>
      <c r="K11" s="89"/>
      <c r="L11" s="89"/>
      <c r="M11" s="89"/>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7"/>
      <c r="HZ11" s="97"/>
      <c r="IA11" s="97"/>
      <c r="IB11" s="97"/>
      <c r="IC11" s="97"/>
      <c r="ID11" s="97"/>
      <c r="IE11" s="97"/>
      <c r="IF11" s="97"/>
      <c r="IG11" s="97"/>
      <c r="IH11" s="97"/>
      <c r="II11" s="97"/>
      <c r="IJ11" s="97"/>
      <c r="IK11" s="97"/>
      <c r="IL11" s="97"/>
      <c r="IM11" s="97"/>
      <c r="IN11" s="97"/>
      <c r="IO11" s="97"/>
      <c r="IP11" s="97"/>
      <c r="IQ11" s="97"/>
      <c r="IR11" s="97"/>
      <c r="IS11" s="97"/>
      <c r="IT11" s="97"/>
    </row>
    <row r="12" spans="1:254" s="8" customFormat="1" ht="25.5" customHeight="1">
      <c r="A12" s="50" t="s">
        <v>29</v>
      </c>
      <c r="B12" s="51">
        <v>99.29</v>
      </c>
      <c r="C12" s="52">
        <f t="shared" si="2"/>
        <v>0.016245729544353837</v>
      </c>
      <c r="D12" s="53">
        <v>25</v>
      </c>
      <c r="E12" s="53">
        <v>0</v>
      </c>
      <c r="F12" s="52">
        <f t="shared" si="3"/>
        <v>0.017605633802816902</v>
      </c>
      <c r="G12" s="53">
        <v>2.26674340991441</v>
      </c>
      <c r="H12" s="52">
        <f t="shared" si="5"/>
        <v>0.012298505661679723</v>
      </c>
      <c r="I12" s="87">
        <f t="shared" si="4"/>
        <v>0.0159</v>
      </c>
      <c r="J12" s="88">
        <f t="shared" si="6"/>
        <v>159</v>
      </c>
      <c r="K12" s="89"/>
      <c r="L12" s="89"/>
      <c r="M12" s="89"/>
      <c r="N12" s="7"/>
      <c r="O12" s="7"/>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7"/>
      <c r="HZ12" s="97"/>
      <c r="IA12" s="97"/>
      <c r="IB12" s="97"/>
      <c r="IC12" s="97"/>
      <c r="ID12" s="97"/>
      <c r="IE12" s="97"/>
      <c r="IF12" s="97"/>
      <c r="IG12" s="97"/>
      <c r="IH12" s="97"/>
      <c r="II12" s="97"/>
      <c r="IJ12" s="97"/>
      <c r="IK12" s="97"/>
      <c r="IL12" s="97"/>
      <c r="IM12" s="97"/>
      <c r="IN12" s="97"/>
      <c r="IO12" s="97"/>
      <c r="IP12" s="97"/>
      <c r="IQ12" s="97"/>
      <c r="IR12" s="97"/>
      <c r="IS12" s="97"/>
      <c r="IT12" s="97"/>
    </row>
    <row r="13" spans="1:254" s="8" customFormat="1" ht="25.5" customHeight="1">
      <c r="A13" s="50" t="s">
        <v>30</v>
      </c>
      <c r="B13" s="51">
        <v>350.58</v>
      </c>
      <c r="C13" s="52">
        <f t="shared" si="2"/>
        <v>0.05736154561042973</v>
      </c>
      <c r="D13" s="53">
        <v>38</v>
      </c>
      <c r="E13" s="53">
        <v>52</v>
      </c>
      <c r="F13" s="52">
        <f t="shared" si="3"/>
        <v>0.038687168884868846</v>
      </c>
      <c r="G13" s="53">
        <v>3.91116543896118</v>
      </c>
      <c r="H13" s="52">
        <f t="shared" si="5"/>
        <v>0.009561417061554264</v>
      </c>
      <c r="I13" s="87">
        <f t="shared" si="4"/>
        <v>0.0422</v>
      </c>
      <c r="J13" s="88">
        <f t="shared" si="6"/>
        <v>422</v>
      </c>
      <c r="K13" s="89"/>
      <c r="L13" s="89"/>
      <c r="M13" s="89"/>
      <c r="N13" s="7"/>
      <c r="O13" s="7"/>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7"/>
      <c r="HZ13" s="97"/>
      <c r="IA13" s="97"/>
      <c r="IB13" s="97"/>
      <c r="IC13" s="97"/>
      <c r="ID13" s="97"/>
      <c r="IE13" s="97"/>
      <c r="IF13" s="97"/>
      <c r="IG13" s="97"/>
      <c r="IH13" s="97"/>
      <c r="II13" s="97"/>
      <c r="IJ13" s="97"/>
      <c r="IK13" s="97"/>
      <c r="IL13" s="97"/>
      <c r="IM13" s="97"/>
      <c r="IN13" s="97"/>
      <c r="IO13" s="97"/>
      <c r="IP13" s="97"/>
      <c r="IQ13" s="97"/>
      <c r="IR13" s="97"/>
      <c r="IS13" s="97"/>
      <c r="IT13" s="97"/>
    </row>
    <row r="14" spans="1:254" s="9" customFormat="1" ht="25.5" customHeight="1">
      <c r="A14" s="50" t="s">
        <v>31</v>
      </c>
      <c r="B14" s="54">
        <v>45.35</v>
      </c>
      <c r="C14" s="52">
        <f t="shared" si="2"/>
        <v>0.007420121208947995</v>
      </c>
      <c r="D14" s="53">
        <v>10</v>
      </c>
      <c r="E14" s="53">
        <v>0</v>
      </c>
      <c r="F14" s="52">
        <f t="shared" si="3"/>
        <v>0.00704225352112676</v>
      </c>
      <c r="G14" s="53">
        <v>1.48932783275009</v>
      </c>
      <c r="H14" s="52">
        <f t="shared" si="5"/>
        <v>0.013592489369165007</v>
      </c>
      <c r="I14" s="87">
        <f t="shared" si="4"/>
        <v>0.0085</v>
      </c>
      <c r="J14" s="88">
        <f t="shared" si="6"/>
        <v>85</v>
      </c>
      <c r="K14" s="89"/>
      <c r="L14" s="89"/>
      <c r="M14" s="89"/>
      <c r="N14" s="7"/>
      <c r="O14" s="7"/>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7"/>
      <c r="HZ14" s="97"/>
      <c r="IA14" s="97"/>
      <c r="IB14" s="97"/>
      <c r="IC14" s="97"/>
      <c r="ID14" s="97"/>
      <c r="IE14" s="97"/>
      <c r="IF14" s="97"/>
      <c r="IG14" s="97"/>
      <c r="IH14" s="97"/>
      <c r="II14" s="97"/>
      <c r="IJ14" s="97"/>
      <c r="IK14" s="97"/>
      <c r="IL14" s="97"/>
      <c r="IM14" s="97"/>
      <c r="IN14" s="97"/>
      <c r="IO14" s="97"/>
      <c r="IP14" s="97"/>
      <c r="IQ14" s="97"/>
      <c r="IR14" s="97"/>
      <c r="IS14" s="97"/>
      <c r="IT14" s="97"/>
    </row>
    <row r="15" spans="1:254" s="8" customFormat="1" ht="25.5" customHeight="1">
      <c r="A15" s="50" t="s">
        <v>32</v>
      </c>
      <c r="B15" s="51">
        <v>130.36</v>
      </c>
      <c r="C15" s="52">
        <f aca="true" t="shared" si="7" ref="C15:C22">B15/$B$7</f>
        <v>0.021329371572182156</v>
      </c>
      <c r="D15" s="53">
        <v>24</v>
      </c>
      <c r="E15" s="53">
        <v>48</v>
      </c>
      <c r="F15" s="52">
        <f aca="true" t="shared" si="8" ref="F15:F22">D15/$D$7*95%+E15/$E$7*5%</f>
        <v>0.02791058276263083</v>
      </c>
      <c r="G15" s="53">
        <v>1.59805210662421</v>
      </c>
      <c r="H15" s="52">
        <f t="shared" si="5"/>
        <v>0.013411521244607424</v>
      </c>
      <c r="I15" s="87">
        <f aca="true" t="shared" si="9" ref="I15:I22">ROUND(C15*0.5+F15*0.3+H15*0.2,4)</f>
        <v>0.0217</v>
      </c>
      <c r="J15" s="88">
        <f>ROUND(10000*I15,0)-1</f>
        <v>216</v>
      </c>
      <c r="K15" s="89"/>
      <c r="L15" s="89"/>
      <c r="M15" s="89"/>
      <c r="N15" s="7"/>
      <c r="O15" s="7"/>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7"/>
      <c r="HZ15" s="97"/>
      <c r="IA15" s="97"/>
      <c r="IB15" s="97"/>
      <c r="IC15" s="97"/>
      <c r="ID15" s="97"/>
      <c r="IE15" s="97"/>
      <c r="IF15" s="97"/>
      <c r="IG15" s="97"/>
      <c r="IH15" s="97"/>
      <c r="II15" s="97"/>
      <c r="IJ15" s="97"/>
      <c r="IK15" s="97"/>
      <c r="IL15" s="97"/>
      <c r="IM15" s="97"/>
      <c r="IN15" s="97"/>
      <c r="IO15" s="97"/>
      <c r="IP15" s="97"/>
      <c r="IQ15" s="97"/>
      <c r="IR15" s="97"/>
      <c r="IS15" s="97"/>
      <c r="IT15" s="97"/>
    </row>
    <row r="16" spans="1:254" s="8" customFormat="1" ht="25.5" customHeight="1">
      <c r="A16" s="50" t="s">
        <v>33</v>
      </c>
      <c r="B16" s="51">
        <v>196.83</v>
      </c>
      <c r="C16" s="52">
        <f t="shared" si="7"/>
        <v>0.03220512585572732</v>
      </c>
      <c r="D16" s="53">
        <v>34</v>
      </c>
      <c r="E16" s="53">
        <v>23</v>
      </c>
      <c r="F16" s="52">
        <f t="shared" si="8"/>
        <v>0.02921889132962915</v>
      </c>
      <c r="G16" s="53">
        <v>2.47468647037581</v>
      </c>
      <c r="H16" s="52">
        <f t="shared" si="5"/>
        <v>0.011952390996337988</v>
      </c>
      <c r="I16" s="87">
        <f t="shared" si="9"/>
        <v>0.0273</v>
      </c>
      <c r="J16" s="88">
        <f aca="true" t="shared" si="10" ref="J15:J22">ROUND(10000*I16,0)</f>
        <v>273</v>
      </c>
      <c r="K16" s="89"/>
      <c r="L16" s="89"/>
      <c r="M16" s="89"/>
      <c r="N16" s="7"/>
      <c r="O16" s="7"/>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7"/>
      <c r="HZ16" s="97"/>
      <c r="IA16" s="97"/>
      <c r="IB16" s="97"/>
      <c r="IC16" s="97"/>
      <c r="ID16" s="97"/>
      <c r="IE16" s="97"/>
      <c r="IF16" s="97"/>
      <c r="IG16" s="97"/>
      <c r="IH16" s="97"/>
      <c r="II16" s="97"/>
      <c r="IJ16" s="97"/>
      <c r="IK16" s="97"/>
      <c r="IL16" s="97"/>
      <c r="IM16" s="97"/>
      <c r="IN16" s="97"/>
      <c r="IO16" s="97"/>
      <c r="IP16" s="97"/>
      <c r="IQ16" s="97"/>
      <c r="IR16" s="97"/>
      <c r="IS16" s="97"/>
      <c r="IT16" s="97"/>
    </row>
    <row r="17" spans="1:254" s="8" customFormat="1" ht="25.5" customHeight="1">
      <c r="A17" s="50" t="s">
        <v>34</v>
      </c>
      <c r="B17" s="51">
        <v>257.54</v>
      </c>
      <c r="C17" s="52">
        <f t="shared" si="7"/>
        <v>0.04213843475529144</v>
      </c>
      <c r="D17" s="53">
        <v>45</v>
      </c>
      <c r="E17" s="53">
        <v>33</v>
      </c>
      <c r="F17" s="52">
        <f t="shared" si="8"/>
        <v>0.039258948184519964</v>
      </c>
      <c r="G17" s="53">
        <v>2.27348127212254</v>
      </c>
      <c r="H17" s="52">
        <f t="shared" si="5"/>
        <v>0.012287290702555282</v>
      </c>
      <c r="I17" s="87">
        <f t="shared" si="9"/>
        <v>0.0353</v>
      </c>
      <c r="J17" s="88">
        <f t="shared" si="10"/>
        <v>353</v>
      </c>
      <c r="K17" s="89"/>
      <c r="L17" s="89"/>
      <c r="M17" s="89"/>
      <c r="N17" s="7"/>
      <c r="O17" s="7"/>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7"/>
      <c r="HZ17" s="97"/>
      <c r="IA17" s="97"/>
      <c r="IB17" s="97"/>
      <c r="IC17" s="97"/>
      <c r="ID17" s="97"/>
      <c r="IE17" s="97"/>
      <c r="IF17" s="97"/>
      <c r="IG17" s="97"/>
      <c r="IH17" s="97"/>
      <c r="II17" s="97"/>
      <c r="IJ17" s="97"/>
      <c r="IK17" s="97"/>
      <c r="IL17" s="97"/>
      <c r="IM17" s="97"/>
      <c r="IN17" s="97"/>
      <c r="IO17" s="97"/>
      <c r="IP17" s="97"/>
      <c r="IQ17" s="97"/>
      <c r="IR17" s="97"/>
      <c r="IS17" s="97"/>
      <c r="IT17" s="97"/>
    </row>
    <row r="18" spans="1:254" s="8" customFormat="1" ht="25.5" customHeight="1">
      <c r="A18" s="50" t="s">
        <v>35</v>
      </c>
      <c r="B18" s="51">
        <v>221.42</v>
      </c>
      <c r="C18" s="52">
        <f t="shared" si="7"/>
        <v>0.036228516826576955</v>
      </c>
      <c r="D18" s="53">
        <v>46</v>
      </c>
      <c r="E18" s="53">
        <v>14</v>
      </c>
      <c r="F18" s="52">
        <f t="shared" si="8"/>
        <v>0.035605375371495024</v>
      </c>
      <c r="G18" s="53">
        <v>2.24033605571257</v>
      </c>
      <c r="H18" s="52">
        <f t="shared" si="5"/>
        <v>0.012342459869826173</v>
      </c>
      <c r="I18" s="87">
        <f t="shared" si="9"/>
        <v>0.0313</v>
      </c>
      <c r="J18" s="88">
        <f t="shared" si="10"/>
        <v>313</v>
      </c>
      <c r="K18" s="89"/>
      <c r="L18" s="89"/>
      <c r="M18" s="89"/>
      <c r="N18" s="7"/>
      <c r="O18" s="7"/>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7"/>
      <c r="HZ18" s="97"/>
      <c r="IA18" s="97"/>
      <c r="IB18" s="97"/>
      <c r="IC18" s="97"/>
      <c r="ID18" s="97"/>
      <c r="IE18" s="97"/>
      <c r="IF18" s="97"/>
      <c r="IG18" s="97"/>
      <c r="IH18" s="97"/>
      <c r="II18" s="97"/>
      <c r="IJ18" s="97"/>
      <c r="IK18" s="97"/>
      <c r="IL18" s="97"/>
      <c r="IM18" s="97"/>
      <c r="IN18" s="97"/>
      <c r="IO18" s="97"/>
      <c r="IP18" s="97"/>
      <c r="IQ18" s="97"/>
      <c r="IR18" s="97"/>
      <c r="IS18" s="97"/>
      <c r="IT18" s="97"/>
    </row>
    <row r="19" spans="1:254" s="8" customFormat="1" ht="25.5" customHeight="1">
      <c r="A19" s="50" t="s">
        <v>36</v>
      </c>
      <c r="B19" s="51">
        <v>174.79</v>
      </c>
      <c r="C19" s="52">
        <f t="shared" si="7"/>
        <v>0.028598963310077618</v>
      </c>
      <c r="D19" s="53">
        <v>24</v>
      </c>
      <c r="E19" s="53">
        <v>5</v>
      </c>
      <c r="F19" s="52">
        <f t="shared" si="8"/>
        <v>0.018048197441529912</v>
      </c>
      <c r="G19" s="53">
        <v>2.34835589596438</v>
      </c>
      <c r="H19" s="52">
        <f t="shared" si="5"/>
        <v>0.012162664252814166</v>
      </c>
      <c r="I19" s="87">
        <f t="shared" si="9"/>
        <v>0.0221</v>
      </c>
      <c r="J19" s="88">
        <f t="shared" si="10"/>
        <v>221</v>
      </c>
      <c r="K19" s="89"/>
      <c r="L19" s="89"/>
      <c r="M19" s="89"/>
      <c r="N19" s="7"/>
      <c r="O19" s="7"/>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7"/>
      <c r="HZ19" s="97"/>
      <c r="IA19" s="97"/>
      <c r="IB19" s="97"/>
      <c r="IC19" s="97"/>
      <c r="ID19" s="97"/>
      <c r="IE19" s="97"/>
      <c r="IF19" s="97"/>
      <c r="IG19" s="97"/>
      <c r="IH19" s="97"/>
      <c r="II19" s="97"/>
      <c r="IJ19" s="97"/>
      <c r="IK19" s="97"/>
      <c r="IL19" s="97"/>
      <c r="IM19" s="97"/>
      <c r="IN19" s="97"/>
      <c r="IO19" s="97"/>
      <c r="IP19" s="97"/>
      <c r="IQ19" s="97"/>
      <c r="IR19" s="97"/>
      <c r="IS19" s="97"/>
      <c r="IT19" s="97"/>
    </row>
    <row r="20" spans="1:254" s="8" customFormat="1" ht="25.5" customHeight="1">
      <c r="A20" s="50" t="s">
        <v>37</v>
      </c>
      <c r="B20" s="51">
        <v>175.65</v>
      </c>
      <c r="C20" s="52">
        <f t="shared" si="7"/>
        <v>0.02873967564171368</v>
      </c>
      <c r="D20" s="53">
        <v>29</v>
      </c>
      <c r="E20" s="53">
        <v>2</v>
      </c>
      <c r="F20" s="52">
        <f t="shared" si="8"/>
        <v>0.02088125080759788</v>
      </c>
      <c r="G20" s="53">
        <v>1.27476800983847</v>
      </c>
      <c r="H20" s="52">
        <f t="shared" si="5"/>
        <v>0.013949617426903786</v>
      </c>
      <c r="I20" s="87">
        <f t="shared" si="9"/>
        <v>0.0234</v>
      </c>
      <c r="J20" s="88">
        <f t="shared" si="10"/>
        <v>234</v>
      </c>
      <c r="K20" s="89"/>
      <c r="L20" s="89"/>
      <c r="M20" s="89"/>
      <c r="N20" s="7"/>
      <c r="O20" s="7"/>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7"/>
      <c r="HZ20" s="97"/>
      <c r="IA20" s="97"/>
      <c r="IB20" s="97"/>
      <c r="IC20" s="97"/>
      <c r="ID20" s="97"/>
      <c r="IE20" s="97"/>
      <c r="IF20" s="97"/>
      <c r="IG20" s="97"/>
      <c r="IH20" s="97"/>
      <c r="II20" s="97"/>
      <c r="IJ20" s="97"/>
      <c r="IK20" s="97"/>
      <c r="IL20" s="97"/>
      <c r="IM20" s="97"/>
      <c r="IN20" s="97"/>
      <c r="IO20" s="97"/>
      <c r="IP20" s="97"/>
      <c r="IQ20" s="97"/>
      <c r="IR20" s="97"/>
      <c r="IS20" s="97"/>
      <c r="IT20" s="97"/>
    </row>
    <row r="21" spans="1:254" s="8" customFormat="1" ht="25.5" customHeight="1">
      <c r="A21" s="50" t="s">
        <v>38</v>
      </c>
      <c r="B21" s="51">
        <v>188</v>
      </c>
      <c r="C21" s="52">
        <f t="shared" si="7"/>
        <v>0.030760370171603595</v>
      </c>
      <c r="D21" s="53">
        <v>28</v>
      </c>
      <c r="E21" s="53">
        <v>0</v>
      </c>
      <c r="F21" s="52">
        <f t="shared" si="8"/>
        <v>0.019718309859154928</v>
      </c>
      <c r="G21" s="53">
        <v>1.74639041048357</v>
      </c>
      <c r="H21" s="52">
        <f t="shared" si="5"/>
        <v>0.013164616816617757</v>
      </c>
      <c r="I21" s="87">
        <f t="shared" si="9"/>
        <v>0.0239</v>
      </c>
      <c r="J21" s="88">
        <f t="shared" si="10"/>
        <v>239</v>
      </c>
      <c r="K21" s="89"/>
      <c r="L21" s="89"/>
      <c r="M21" s="89"/>
      <c r="N21" s="7"/>
      <c r="O21" s="7"/>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7"/>
      <c r="HZ21" s="97"/>
      <c r="IA21" s="97"/>
      <c r="IB21" s="97"/>
      <c r="IC21" s="97"/>
      <c r="ID21" s="97"/>
      <c r="IE21" s="97"/>
      <c r="IF21" s="97"/>
      <c r="IG21" s="97"/>
      <c r="IH21" s="97"/>
      <c r="II21" s="97"/>
      <c r="IJ21" s="97"/>
      <c r="IK21" s="97"/>
      <c r="IL21" s="97"/>
      <c r="IM21" s="97"/>
      <c r="IN21" s="97"/>
      <c r="IO21" s="97"/>
      <c r="IP21" s="97"/>
      <c r="IQ21" s="97"/>
      <c r="IR21" s="97"/>
      <c r="IS21" s="97"/>
      <c r="IT21" s="97"/>
    </row>
    <row r="22" spans="1:254" s="8" customFormat="1" ht="25.5" customHeight="1">
      <c r="A22" s="50" t="s">
        <v>39</v>
      </c>
      <c r="B22" s="51">
        <v>64.73</v>
      </c>
      <c r="C22" s="52">
        <f t="shared" si="7"/>
        <v>0.010591057240467558</v>
      </c>
      <c r="D22" s="53">
        <v>15</v>
      </c>
      <c r="E22" s="53">
        <v>0</v>
      </c>
      <c r="F22" s="52">
        <f t="shared" si="8"/>
        <v>0.01056338028169014</v>
      </c>
      <c r="G22" s="53">
        <v>1.65854601619441</v>
      </c>
      <c r="H22" s="52">
        <f t="shared" si="5"/>
        <v>0.013310831040184903</v>
      </c>
      <c r="I22" s="87">
        <f t="shared" si="9"/>
        <v>0.0111</v>
      </c>
      <c r="J22" s="88">
        <f t="shared" si="10"/>
        <v>111</v>
      </c>
      <c r="K22" s="89"/>
      <c r="L22" s="89"/>
      <c r="M22" s="89"/>
      <c r="N22" s="7"/>
      <c r="O22" s="7"/>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7"/>
      <c r="HZ22" s="97"/>
      <c r="IA22" s="97"/>
      <c r="IB22" s="97"/>
      <c r="IC22" s="97"/>
      <c r="ID22" s="97"/>
      <c r="IE22" s="97"/>
      <c r="IF22" s="97"/>
      <c r="IG22" s="97"/>
      <c r="IH22" s="97"/>
      <c r="II22" s="97"/>
      <c r="IJ22" s="97"/>
      <c r="IK22" s="97"/>
      <c r="IL22" s="97"/>
      <c r="IM22" s="97"/>
      <c r="IN22" s="97"/>
      <c r="IO22" s="97"/>
      <c r="IP22" s="97"/>
      <c r="IQ22" s="97"/>
      <c r="IR22" s="97"/>
      <c r="IS22" s="97"/>
      <c r="IT22" s="97"/>
    </row>
    <row r="23" spans="1:15" s="4" customFormat="1" ht="25.5" customHeight="1">
      <c r="A23" s="55" t="s">
        <v>40</v>
      </c>
      <c r="B23" s="47">
        <f>SUM(B24:B79)</f>
        <v>3484.6800000000007</v>
      </c>
      <c r="C23" s="47">
        <f aca="true" t="shared" si="11" ref="B23:J23">SUM(C24:C79)</f>
        <v>0.5701598230297</v>
      </c>
      <c r="D23" s="47">
        <f t="shared" si="11"/>
        <v>939</v>
      </c>
      <c r="E23" s="47">
        <f t="shared" si="11"/>
        <v>24</v>
      </c>
      <c r="F23" s="47">
        <f t="shared" si="11"/>
        <v>0.6667721927897657</v>
      </c>
      <c r="G23" s="47">
        <f t="shared" si="11"/>
        <v>45.736881556651255</v>
      </c>
      <c r="H23" s="47">
        <f t="shared" si="11"/>
        <v>0.8238724032500553</v>
      </c>
      <c r="I23" s="47">
        <f t="shared" si="11"/>
        <v>0.6501</v>
      </c>
      <c r="J23" s="47">
        <f t="shared" si="11"/>
        <v>6501</v>
      </c>
      <c r="K23" s="91"/>
      <c r="L23" s="91"/>
      <c r="M23" s="91"/>
      <c r="N23" s="5"/>
      <c r="O23" s="6"/>
    </row>
    <row r="24" spans="1:15" s="3" customFormat="1" ht="25.5" customHeight="1">
      <c r="A24" s="56" t="s">
        <v>41</v>
      </c>
      <c r="B24" s="57">
        <v>6.42</v>
      </c>
      <c r="C24" s="58">
        <f aca="true" t="shared" si="12" ref="C24:C79">B24/$B$7</f>
        <v>0.001050433917562208</v>
      </c>
      <c r="D24" s="53">
        <v>3</v>
      </c>
      <c r="E24" s="53">
        <v>0</v>
      </c>
      <c r="F24" s="58">
        <f aca="true" t="shared" si="13" ref="F24:F79">D24/$D$7*95%+E24/$E$7*5%</f>
        <v>0.002112676056338028</v>
      </c>
      <c r="G24" s="59">
        <v>1.28379973810172</v>
      </c>
      <c r="H24" s="58">
        <f>(9/70-G24/$G$7)/8</f>
        <v>0.013934584400082134</v>
      </c>
      <c r="I24" s="92">
        <f aca="true" t="shared" si="14" ref="I24:I79">ROUND(C24*0.5+F24*0.3+H24*0.2,4)</f>
        <v>0.0039</v>
      </c>
      <c r="J24" s="93">
        <f aca="true" t="shared" si="15" ref="J24:J79">ROUND(10000*I24,0)</f>
        <v>39</v>
      </c>
      <c r="K24" s="91"/>
      <c r="L24" s="91"/>
      <c r="M24" s="91"/>
      <c r="N24" s="6"/>
      <c r="O24" s="6"/>
    </row>
    <row r="25" spans="1:15" s="3" customFormat="1" ht="25.5" customHeight="1">
      <c r="A25" s="60" t="s">
        <v>42</v>
      </c>
      <c r="B25" s="61">
        <v>38.05</v>
      </c>
      <c r="C25" s="58">
        <f t="shared" si="12"/>
        <v>0.006225702579944238</v>
      </c>
      <c r="D25" s="53">
        <v>17</v>
      </c>
      <c r="E25" s="53">
        <v>0</v>
      </c>
      <c r="F25" s="58">
        <f t="shared" si="13"/>
        <v>0.011971830985915493</v>
      </c>
      <c r="G25" s="59">
        <v>0.7286</v>
      </c>
      <c r="H25" s="58">
        <f aca="true" t="shared" si="16" ref="H25:H56">(9/70-G25/$G$7)/8</f>
        <v>0.014858696852426106</v>
      </c>
      <c r="I25" s="92">
        <f t="shared" si="14"/>
        <v>0.0097</v>
      </c>
      <c r="J25" s="93">
        <f t="shared" si="15"/>
        <v>97</v>
      </c>
      <c r="K25" s="91"/>
      <c r="L25" s="91"/>
      <c r="M25" s="91"/>
      <c r="N25" s="6"/>
      <c r="O25" s="6"/>
    </row>
    <row r="26" spans="1:15" s="4" customFormat="1" ht="25.5" customHeight="1">
      <c r="A26" s="56" t="s">
        <v>43</v>
      </c>
      <c r="B26" s="62">
        <v>35.24</v>
      </c>
      <c r="C26" s="58">
        <f t="shared" si="12"/>
        <v>0.00576593321727293</v>
      </c>
      <c r="D26" s="53">
        <v>18</v>
      </c>
      <c r="E26" s="53">
        <v>0</v>
      </c>
      <c r="F26" s="58">
        <f t="shared" si="13"/>
        <v>0.012676056338028168</v>
      </c>
      <c r="G26" s="59">
        <v>0.798617158703274</v>
      </c>
      <c r="H26" s="58">
        <f t="shared" si="16"/>
        <v>0.014742155500197324</v>
      </c>
      <c r="I26" s="92">
        <f t="shared" si="14"/>
        <v>0.0096</v>
      </c>
      <c r="J26" s="93">
        <f t="shared" si="15"/>
        <v>96</v>
      </c>
      <c r="K26" s="91"/>
      <c r="L26" s="91"/>
      <c r="M26" s="91"/>
      <c r="N26" s="6"/>
      <c r="O26" s="6"/>
    </row>
    <row r="27" spans="1:15" s="4" customFormat="1" ht="25.5" customHeight="1">
      <c r="A27" s="56" t="s">
        <v>44</v>
      </c>
      <c r="B27" s="62">
        <v>18.57</v>
      </c>
      <c r="C27" s="58">
        <f t="shared" si="12"/>
        <v>0.0030384046493972276</v>
      </c>
      <c r="D27" s="53">
        <v>11</v>
      </c>
      <c r="E27" s="53">
        <v>2</v>
      </c>
      <c r="F27" s="58">
        <f t="shared" si="13"/>
        <v>0.008205194469569712</v>
      </c>
      <c r="G27" s="59">
        <v>0.940108098828055</v>
      </c>
      <c r="H27" s="58">
        <f t="shared" si="16"/>
        <v>0.01450664829316905</v>
      </c>
      <c r="I27" s="92">
        <f t="shared" si="14"/>
        <v>0.0069</v>
      </c>
      <c r="J27" s="93">
        <f t="shared" si="15"/>
        <v>69</v>
      </c>
      <c r="K27" s="91"/>
      <c r="L27" s="91"/>
      <c r="M27" s="91"/>
      <c r="N27" s="6"/>
      <c r="O27" s="6"/>
    </row>
    <row r="28" spans="1:15" s="4" customFormat="1" ht="25.5" customHeight="1">
      <c r="A28" s="63" t="s">
        <v>45</v>
      </c>
      <c r="B28" s="62">
        <v>19.85</v>
      </c>
      <c r="C28" s="58">
        <f t="shared" si="12"/>
        <v>0.003247836956948571</v>
      </c>
      <c r="D28" s="53">
        <v>10</v>
      </c>
      <c r="E28" s="53">
        <v>0</v>
      </c>
      <c r="F28" s="58">
        <f t="shared" si="13"/>
        <v>0.00704225352112676</v>
      </c>
      <c r="G28" s="59">
        <v>0.8613</v>
      </c>
      <c r="H28" s="58">
        <f t="shared" si="16"/>
        <v>0.014637821887957774</v>
      </c>
      <c r="I28" s="92">
        <f t="shared" si="14"/>
        <v>0.0067</v>
      </c>
      <c r="J28" s="93">
        <f t="shared" si="15"/>
        <v>67</v>
      </c>
      <c r="K28" s="91"/>
      <c r="L28" s="91"/>
      <c r="M28" s="91"/>
      <c r="N28" s="6"/>
      <c r="O28" s="6"/>
    </row>
    <row r="29" spans="1:15" s="4" customFormat="1" ht="25.5" customHeight="1">
      <c r="A29" s="64" t="s">
        <v>46</v>
      </c>
      <c r="B29" s="62">
        <v>32.34</v>
      </c>
      <c r="C29" s="58">
        <f t="shared" si="12"/>
        <v>0.005291438145476917</v>
      </c>
      <c r="D29" s="53">
        <v>10</v>
      </c>
      <c r="E29" s="53">
        <v>0</v>
      </c>
      <c r="F29" s="58">
        <f t="shared" si="13"/>
        <v>0.00704225352112676</v>
      </c>
      <c r="G29" s="59">
        <v>0.756736840260353</v>
      </c>
      <c r="H29" s="58">
        <f t="shared" si="16"/>
        <v>0.014811863969285513</v>
      </c>
      <c r="I29" s="92">
        <f t="shared" si="14"/>
        <v>0.0077</v>
      </c>
      <c r="J29" s="93">
        <f t="shared" si="15"/>
        <v>77</v>
      </c>
      <c r="K29" s="91"/>
      <c r="L29" s="91"/>
      <c r="M29" s="91"/>
      <c r="N29" s="6"/>
      <c r="O29" s="6"/>
    </row>
    <row r="30" spans="1:15" s="4" customFormat="1" ht="25.5" customHeight="1">
      <c r="A30" s="65" t="s">
        <v>47</v>
      </c>
      <c r="B30" s="62">
        <v>19.56</v>
      </c>
      <c r="C30" s="58">
        <f t="shared" si="12"/>
        <v>0.0032003874497689697</v>
      </c>
      <c r="D30" s="53">
        <v>10</v>
      </c>
      <c r="E30" s="53">
        <v>0</v>
      </c>
      <c r="F30" s="58">
        <f t="shared" si="13"/>
        <v>0.00704225352112676</v>
      </c>
      <c r="G30" s="59">
        <v>0.8202</v>
      </c>
      <c r="H30" s="58">
        <f t="shared" si="16"/>
        <v>0.014706231541609984</v>
      </c>
      <c r="I30" s="92">
        <f t="shared" si="14"/>
        <v>0.0067</v>
      </c>
      <c r="J30" s="93">
        <f t="shared" si="15"/>
        <v>67</v>
      </c>
      <c r="K30" s="91"/>
      <c r="L30" s="91"/>
      <c r="M30" s="91"/>
      <c r="N30" s="6"/>
      <c r="O30" s="6"/>
    </row>
    <row r="31" spans="1:15" s="4" customFormat="1" ht="25.5" customHeight="1">
      <c r="A31" s="56" t="s">
        <v>48</v>
      </c>
      <c r="B31" s="62">
        <v>18.86</v>
      </c>
      <c r="C31" s="58">
        <f t="shared" si="12"/>
        <v>0.0030858541565768286</v>
      </c>
      <c r="D31" s="53">
        <v>9</v>
      </c>
      <c r="E31" s="53">
        <v>0</v>
      </c>
      <c r="F31" s="58">
        <f t="shared" si="13"/>
        <v>0.006338028169014084</v>
      </c>
      <c r="G31" s="59">
        <v>1.0437938903577</v>
      </c>
      <c r="H31" s="58">
        <f t="shared" si="16"/>
        <v>0.014334066563553518</v>
      </c>
      <c r="I31" s="92">
        <f t="shared" si="14"/>
        <v>0.0063</v>
      </c>
      <c r="J31" s="93">
        <f t="shared" si="15"/>
        <v>63</v>
      </c>
      <c r="K31" s="91"/>
      <c r="L31" s="91"/>
      <c r="M31" s="91"/>
      <c r="N31" s="6"/>
      <c r="O31" s="6"/>
    </row>
    <row r="32" spans="1:15" s="4" customFormat="1" ht="25.5" customHeight="1">
      <c r="A32" s="65" t="s">
        <v>49</v>
      </c>
      <c r="B32" s="62">
        <v>35.32</v>
      </c>
      <c r="C32" s="58">
        <f t="shared" si="12"/>
        <v>0.0057790227364948885</v>
      </c>
      <c r="D32" s="53">
        <v>22</v>
      </c>
      <c r="E32" s="53">
        <v>0</v>
      </c>
      <c r="F32" s="58">
        <f t="shared" si="13"/>
        <v>0.015492957746478873</v>
      </c>
      <c r="G32" s="59">
        <v>0.9113</v>
      </c>
      <c r="H32" s="58">
        <f t="shared" si="16"/>
        <v>0.01455459846502321</v>
      </c>
      <c r="I32" s="92">
        <f t="shared" si="14"/>
        <v>0.0104</v>
      </c>
      <c r="J32" s="93">
        <f t="shared" si="15"/>
        <v>104</v>
      </c>
      <c r="K32" s="91"/>
      <c r="L32" s="91"/>
      <c r="M32" s="91"/>
      <c r="N32" s="6"/>
      <c r="O32" s="6"/>
    </row>
    <row r="33" spans="1:15" s="4" customFormat="1" ht="25.5" customHeight="1">
      <c r="A33" s="65" t="s">
        <v>50</v>
      </c>
      <c r="B33" s="62">
        <v>35.28</v>
      </c>
      <c r="C33" s="58">
        <f t="shared" si="12"/>
        <v>0.005772477976883909</v>
      </c>
      <c r="D33" s="53">
        <v>17</v>
      </c>
      <c r="E33" s="53">
        <v>0</v>
      </c>
      <c r="F33" s="58">
        <f t="shared" si="13"/>
        <v>0.011971830985915493</v>
      </c>
      <c r="G33" s="59">
        <v>0.7021</v>
      </c>
      <c r="H33" s="58">
        <f t="shared" si="16"/>
        <v>0.014902805266581425</v>
      </c>
      <c r="I33" s="92">
        <f t="shared" si="14"/>
        <v>0.0095</v>
      </c>
      <c r="J33" s="93">
        <f t="shared" si="15"/>
        <v>95</v>
      </c>
      <c r="K33" s="91"/>
      <c r="L33" s="91"/>
      <c r="M33" s="91"/>
      <c r="N33" s="6"/>
      <c r="O33" s="6"/>
    </row>
    <row r="34" spans="1:15" s="4" customFormat="1" ht="25.5" customHeight="1">
      <c r="A34" s="66" t="s">
        <v>51</v>
      </c>
      <c r="B34" s="67">
        <v>59.25</v>
      </c>
      <c r="C34" s="58">
        <f t="shared" si="12"/>
        <v>0.009694425173763368</v>
      </c>
      <c r="D34" s="53">
        <v>24</v>
      </c>
      <c r="E34" s="53">
        <v>0</v>
      </c>
      <c r="F34" s="58">
        <f t="shared" si="13"/>
        <v>0.016901408450704224</v>
      </c>
      <c r="G34" s="59">
        <v>0.726491272219305</v>
      </c>
      <c r="H34" s="58">
        <f t="shared" si="16"/>
        <v>0.014862206763305038</v>
      </c>
      <c r="I34" s="92">
        <f t="shared" si="14"/>
        <v>0.0129</v>
      </c>
      <c r="J34" s="93">
        <f t="shared" si="15"/>
        <v>129</v>
      </c>
      <c r="K34" s="91"/>
      <c r="L34" s="91"/>
      <c r="M34" s="91"/>
      <c r="N34" s="6"/>
      <c r="O34" s="6"/>
    </row>
    <row r="35" spans="1:15" s="4" customFormat="1" ht="25.5" customHeight="1">
      <c r="A35" s="66" t="s">
        <v>52</v>
      </c>
      <c r="B35" s="67">
        <v>54.84</v>
      </c>
      <c r="C35" s="58">
        <f t="shared" si="12"/>
        <v>0.00897286542665288</v>
      </c>
      <c r="D35" s="53">
        <v>20</v>
      </c>
      <c r="E35" s="53">
        <v>0</v>
      </c>
      <c r="F35" s="58">
        <f t="shared" si="13"/>
        <v>0.01408450704225352</v>
      </c>
      <c r="G35" s="59">
        <v>0.618195955094547</v>
      </c>
      <c r="H35" s="58">
        <f t="shared" si="16"/>
        <v>0.015042460902883168</v>
      </c>
      <c r="I35" s="92">
        <f t="shared" si="14"/>
        <v>0.0117</v>
      </c>
      <c r="J35" s="93">
        <f t="shared" si="15"/>
        <v>117</v>
      </c>
      <c r="K35" s="91"/>
      <c r="L35" s="91"/>
      <c r="M35" s="91"/>
      <c r="N35" s="6"/>
      <c r="O35" s="6"/>
    </row>
    <row r="36" spans="1:15" s="10" customFormat="1" ht="25.5" customHeight="1">
      <c r="A36" s="64" t="s">
        <v>53</v>
      </c>
      <c r="B36" s="67">
        <v>28.42</v>
      </c>
      <c r="C36" s="58">
        <f t="shared" si="12"/>
        <v>0.004650051703600927</v>
      </c>
      <c r="D36" s="53">
        <v>13</v>
      </c>
      <c r="E36" s="53">
        <v>0</v>
      </c>
      <c r="F36" s="58">
        <f t="shared" si="13"/>
        <v>0.009154929577464789</v>
      </c>
      <c r="G36" s="59">
        <v>0.675503256916598</v>
      </c>
      <c r="H36" s="58">
        <f t="shared" si="16"/>
        <v>0.014947074706547662</v>
      </c>
      <c r="I36" s="92">
        <f t="shared" si="14"/>
        <v>0.0081</v>
      </c>
      <c r="J36" s="93">
        <f t="shared" si="15"/>
        <v>81</v>
      </c>
      <c r="K36" s="91"/>
      <c r="L36" s="91"/>
      <c r="M36" s="91"/>
      <c r="N36" s="6"/>
      <c r="O36" s="6"/>
    </row>
    <row r="37" spans="1:15" s="4" customFormat="1" ht="25.5" customHeight="1">
      <c r="A37" s="66" t="s">
        <v>54</v>
      </c>
      <c r="B37" s="62">
        <v>77.03</v>
      </c>
      <c r="C37" s="58">
        <f t="shared" si="12"/>
        <v>0.01260357082084375</v>
      </c>
      <c r="D37" s="53">
        <v>20</v>
      </c>
      <c r="E37" s="53">
        <v>0</v>
      </c>
      <c r="F37" s="58">
        <f t="shared" si="13"/>
        <v>0.01408450704225352</v>
      </c>
      <c r="G37" s="59">
        <v>0.748194083280444</v>
      </c>
      <c r="H37" s="58">
        <f t="shared" si="16"/>
        <v>0.014826083118828836</v>
      </c>
      <c r="I37" s="92">
        <f t="shared" si="14"/>
        <v>0.0135</v>
      </c>
      <c r="J37" s="93">
        <f t="shared" si="15"/>
        <v>135</v>
      </c>
      <c r="K37" s="91"/>
      <c r="L37" s="91"/>
      <c r="M37" s="91"/>
      <c r="N37" s="6"/>
      <c r="O37" s="6"/>
    </row>
    <row r="38" spans="1:15" s="4" customFormat="1" ht="25.5" customHeight="1">
      <c r="A38" s="68" t="s">
        <v>55</v>
      </c>
      <c r="B38" s="62">
        <v>18.66</v>
      </c>
      <c r="C38" s="58">
        <f t="shared" si="12"/>
        <v>0.0030531303585219316</v>
      </c>
      <c r="D38" s="53">
        <v>12</v>
      </c>
      <c r="E38" s="53">
        <v>0</v>
      </c>
      <c r="F38" s="58">
        <f t="shared" si="13"/>
        <v>0.008450704225352112</v>
      </c>
      <c r="G38" s="69">
        <v>0.9909</v>
      </c>
      <c r="H38" s="58">
        <f t="shared" si="16"/>
        <v>0.014422106775711385</v>
      </c>
      <c r="I38" s="92">
        <f t="shared" si="14"/>
        <v>0.0069</v>
      </c>
      <c r="J38" s="93">
        <f t="shared" si="15"/>
        <v>69</v>
      </c>
      <c r="K38" s="91"/>
      <c r="L38" s="91"/>
      <c r="M38" s="91"/>
      <c r="N38" s="6"/>
      <c r="O38" s="6"/>
    </row>
    <row r="39" spans="1:15" s="4" customFormat="1" ht="25.5" customHeight="1">
      <c r="A39" s="68" t="s">
        <v>56</v>
      </c>
      <c r="B39" s="62">
        <v>18.07</v>
      </c>
      <c r="C39" s="58">
        <f t="shared" si="12"/>
        <v>0.002956595154259984</v>
      </c>
      <c r="D39" s="53">
        <v>9</v>
      </c>
      <c r="E39" s="53">
        <v>0</v>
      </c>
      <c r="F39" s="58">
        <f t="shared" si="13"/>
        <v>0.006338028169014084</v>
      </c>
      <c r="G39" s="69">
        <v>1.079</v>
      </c>
      <c r="H39" s="58">
        <f t="shared" si="16"/>
        <v>0.014275467104500682</v>
      </c>
      <c r="I39" s="92">
        <f t="shared" si="14"/>
        <v>0.0062</v>
      </c>
      <c r="J39" s="93">
        <f t="shared" si="15"/>
        <v>62</v>
      </c>
      <c r="K39" s="91"/>
      <c r="L39" s="91"/>
      <c r="M39" s="91"/>
      <c r="N39" s="6"/>
      <c r="O39" s="6"/>
    </row>
    <row r="40" spans="1:15" s="4" customFormat="1" ht="25.5" customHeight="1">
      <c r="A40" s="66" t="s">
        <v>57</v>
      </c>
      <c r="B40" s="62">
        <v>32.3</v>
      </c>
      <c r="C40" s="58">
        <f t="shared" si="12"/>
        <v>0.005284893385865936</v>
      </c>
      <c r="D40" s="53">
        <v>14</v>
      </c>
      <c r="E40" s="53">
        <v>0</v>
      </c>
      <c r="F40" s="58">
        <f t="shared" si="13"/>
        <v>0.009859154929577464</v>
      </c>
      <c r="G40" s="59">
        <v>0.740557670425444</v>
      </c>
      <c r="H40" s="58">
        <f t="shared" si="16"/>
        <v>0.014838793687163529</v>
      </c>
      <c r="I40" s="92">
        <f t="shared" si="14"/>
        <v>0.0086</v>
      </c>
      <c r="J40" s="93">
        <f t="shared" si="15"/>
        <v>86</v>
      </c>
      <c r="K40" s="91"/>
      <c r="L40" s="91"/>
      <c r="M40" s="91"/>
      <c r="N40" s="6"/>
      <c r="O40" s="6"/>
    </row>
    <row r="41" spans="1:15" s="4" customFormat="1" ht="25.5" customHeight="1">
      <c r="A41" s="70" t="s">
        <v>58</v>
      </c>
      <c r="B41" s="62">
        <v>48</v>
      </c>
      <c r="C41" s="58">
        <f t="shared" si="12"/>
        <v>0.007853711533175387</v>
      </c>
      <c r="D41" s="53">
        <v>16</v>
      </c>
      <c r="E41" s="53">
        <v>0</v>
      </c>
      <c r="F41" s="58">
        <f t="shared" si="13"/>
        <v>0.011267605633802816</v>
      </c>
      <c r="G41" s="59">
        <v>0.698906271366276</v>
      </c>
      <c r="H41" s="58">
        <f t="shared" si="16"/>
        <v>0.014908121127157878</v>
      </c>
      <c r="I41" s="92">
        <f t="shared" si="14"/>
        <v>0.0103</v>
      </c>
      <c r="J41" s="93">
        <f t="shared" si="15"/>
        <v>103</v>
      </c>
      <c r="K41" s="91"/>
      <c r="L41" s="91"/>
      <c r="M41" s="91"/>
      <c r="N41" s="6"/>
      <c r="O41" s="6"/>
    </row>
    <row r="42" spans="1:15" s="4" customFormat="1" ht="25.5" customHeight="1">
      <c r="A42" s="66" t="s">
        <v>59</v>
      </c>
      <c r="B42" s="62">
        <v>92.44</v>
      </c>
      <c r="C42" s="58">
        <f t="shared" si="12"/>
        <v>0.015124939460973598</v>
      </c>
      <c r="D42" s="53">
        <v>30</v>
      </c>
      <c r="E42" s="53">
        <v>0</v>
      </c>
      <c r="F42" s="58">
        <f t="shared" si="13"/>
        <v>0.02112676056338028</v>
      </c>
      <c r="G42" s="59">
        <v>0.746484915140349</v>
      </c>
      <c r="H42" s="58">
        <f t="shared" si="16"/>
        <v>0.014828927975288625</v>
      </c>
      <c r="I42" s="92">
        <f t="shared" si="14"/>
        <v>0.0169</v>
      </c>
      <c r="J42" s="93">
        <f t="shared" si="15"/>
        <v>169</v>
      </c>
      <c r="K42" s="91"/>
      <c r="L42" s="91"/>
      <c r="M42" s="91"/>
      <c r="N42" s="6"/>
      <c r="O42" s="6"/>
    </row>
    <row r="43" spans="1:15" s="4" customFormat="1" ht="25.5" customHeight="1">
      <c r="A43" s="70" t="s">
        <v>60</v>
      </c>
      <c r="B43" s="71">
        <v>101.69</v>
      </c>
      <c r="C43" s="58">
        <f t="shared" si="12"/>
        <v>0.016638415121012603</v>
      </c>
      <c r="D43" s="53">
        <v>21</v>
      </c>
      <c r="E43" s="53">
        <v>0</v>
      </c>
      <c r="F43" s="58">
        <f t="shared" si="13"/>
        <v>0.014788732394366197</v>
      </c>
      <c r="G43" s="59">
        <v>1.2353</v>
      </c>
      <c r="H43" s="58">
        <f t="shared" si="16"/>
        <v>0.014015310684407235</v>
      </c>
      <c r="I43" s="92">
        <f t="shared" si="14"/>
        <v>0.0156</v>
      </c>
      <c r="J43" s="93">
        <f t="shared" si="15"/>
        <v>156</v>
      </c>
      <c r="K43" s="91"/>
      <c r="L43" s="91"/>
      <c r="M43" s="91"/>
      <c r="N43" s="6"/>
      <c r="O43" s="6"/>
    </row>
    <row r="44" spans="1:15" s="4" customFormat="1" ht="25.5" customHeight="1">
      <c r="A44" s="56" t="s">
        <v>61</v>
      </c>
      <c r="B44" s="67">
        <v>120.89</v>
      </c>
      <c r="C44" s="58">
        <f t="shared" si="12"/>
        <v>0.01977989973428276</v>
      </c>
      <c r="D44" s="53">
        <v>20</v>
      </c>
      <c r="E44" s="53">
        <v>1</v>
      </c>
      <c r="F44" s="58">
        <f t="shared" si="13"/>
        <v>0.014313864840418657</v>
      </c>
      <c r="G44" s="59">
        <v>1.37829061361933</v>
      </c>
      <c r="H44" s="58">
        <f t="shared" si="16"/>
        <v>0.013777307318148949</v>
      </c>
      <c r="I44" s="92">
        <f t="shared" si="14"/>
        <v>0.0169</v>
      </c>
      <c r="J44" s="93">
        <f t="shared" si="15"/>
        <v>169</v>
      </c>
      <c r="K44" s="91"/>
      <c r="L44" s="91"/>
      <c r="M44" s="91"/>
      <c r="N44" s="6"/>
      <c r="O44" s="6"/>
    </row>
    <row r="45" spans="1:15" s="4" customFormat="1" ht="25.5" customHeight="1">
      <c r="A45" s="60" t="s">
        <v>62</v>
      </c>
      <c r="B45" s="67">
        <v>31.86</v>
      </c>
      <c r="C45" s="58">
        <f t="shared" si="12"/>
        <v>0.005212901030145162</v>
      </c>
      <c r="D45" s="53">
        <v>16</v>
      </c>
      <c r="E45" s="53">
        <v>0</v>
      </c>
      <c r="F45" s="58">
        <f t="shared" si="13"/>
        <v>0.011267605633802816</v>
      </c>
      <c r="G45" s="59">
        <v>1.2549</v>
      </c>
      <c r="H45" s="58">
        <f t="shared" si="16"/>
        <v>0.013982687102616888</v>
      </c>
      <c r="I45" s="92">
        <f t="shared" si="14"/>
        <v>0.0088</v>
      </c>
      <c r="J45" s="93">
        <f t="shared" si="15"/>
        <v>88</v>
      </c>
      <c r="K45" s="91"/>
      <c r="L45" s="91"/>
      <c r="M45" s="91"/>
      <c r="N45" s="6"/>
      <c r="O45" s="6"/>
    </row>
    <row r="46" spans="1:15" s="4" customFormat="1" ht="25.5" customHeight="1">
      <c r="A46" s="56" t="s">
        <v>63</v>
      </c>
      <c r="B46" s="67">
        <v>123.84</v>
      </c>
      <c r="C46" s="58">
        <f t="shared" si="12"/>
        <v>0.020262575755592496</v>
      </c>
      <c r="D46" s="53">
        <v>23</v>
      </c>
      <c r="E46" s="53">
        <v>0</v>
      </c>
      <c r="F46" s="58">
        <f t="shared" si="13"/>
        <v>0.01619718309859155</v>
      </c>
      <c r="G46" s="59">
        <v>0.690412810877272</v>
      </c>
      <c r="H46" s="58">
        <f t="shared" si="16"/>
        <v>0.014922258224246965</v>
      </c>
      <c r="I46" s="92">
        <f t="shared" si="14"/>
        <v>0.018</v>
      </c>
      <c r="J46" s="93">
        <f t="shared" si="15"/>
        <v>180</v>
      </c>
      <c r="K46" s="91"/>
      <c r="L46" s="91"/>
      <c r="M46" s="91"/>
      <c r="N46" s="6"/>
      <c r="O46" s="6"/>
    </row>
    <row r="47" spans="1:15" s="4" customFormat="1" ht="25.5" customHeight="1">
      <c r="A47" s="64" t="s">
        <v>64</v>
      </c>
      <c r="B47" s="67">
        <v>74.18</v>
      </c>
      <c r="C47" s="58">
        <f t="shared" si="12"/>
        <v>0.012137256698561463</v>
      </c>
      <c r="D47" s="53">
        <v>17</v>
      </c>
      <c r="E47" s="53">
        <v>0</v>
      </c>
      <c r="F47" s="58">
        <f t="shared" si="13"/>
        <v>0.011971830985915493</v>
      </c>
      <c r="G47" s="59">
        <v>0.840931961532797</v>
      </c>
      <c r="H47" s="58">
        <f t="shared" si="16"/>
        <v>0.014671723845551843</v>
      </c>
      <c r="I47" s="92">
        <f t="shared" si="14"/>
        <v>0.0126</v>
      </c>
      <c r="J47" s="93">
        <f t="shared" si="15"/>
        <v>126</v>
      </c>
      <c r="K47" s="91"/>
      <c r="L47" s="91"/>
      <c r="M47" s="91"/>
      <c r="N47" s="6"/>
      <c r="O47" s="6"/>
    </row>
    <row r="48" spans="1:15" s="4" customFormat="1" ht="25.5" customHeight="1">
      <c r="A48" s="56" t="s">
        <v>65</v>
      </c>
      <c r="B48" s="67">
        <v>24.89</v>
      </c>
      <c r="C48" s="58">
        <f t="shared" si="12"/>
        <v>0.004072476667931987</v>
      </c>
      <c r="D48" s="53">
        <v>8</v>
      </c>
      <c r="E48" s="53">
        <v>0</v>
      </c>
      <c r="F48" s="58">
        <f t="shared" si="13"/>
        <v>0.005633802816901408</v>
      </c>
      <c r="G48" s="59">
        <v>0.777609485780751</v>
      </c>
      <c r="H48" s="58">
        <f t="shared" si="16"/>
        <v>0.014777122109167366</v>
      </c>
      <c r="I48" s="92">
        <f t="shared" si="14"/>
        <v>0.0067</v>
      </c>
      <c r="J48" s="93">
        <f t="shared" si="15"/>
        <v>67</v>
      </c>
      <c r="K48" s="91"/>
      <c r="L48" s="91"/>
      <c r="M48" s="91"/>
      <c r="N48" s="6"/>
      <c r="O48" s="6"/>
    </row>
    <row r="49" spans="1:15" s="4" customFormat="1" ht="25.5" customHeight="1">
      <c r="A49" s="60" t="s">
        <v>66</v>
      </c>
      <c r="B49" s="67">
        <v>89.8</v>
      </c>
      <c r="C49" s="58">
        <f t="shared" si="12"/>
        <v>0.014692985326648951</v>
      </c>
      <c r="D49" s="53">
        <v>19</v>
      </c>
      <c r="E49" s="53">
        <v>0</v>
      </c>
      <c r="F49" s="58">
        <f t="shared" si="13"/>
        <v>0.013380281690140845</v>
      </c>
      <c r="G49" s="59">
        <v>1.0112</v>
      </c>
      <c r="H49" s="58">
        <f t="shared" si="16"/>
        <v>0.014388318065999951</v>
      </c>
      <c r="I49" s="92">
        <f t="shared" si="14"/>
        <v>0.0142</v>
      </c>
      <c r="J49" s="93">
        <f t="shared" si="15"/>
        <v>142</v>
      </c>
      <c r="K49" s="91"/>
      <c r="L49" s="91"/>
      <c r="M49" s="91"/>
      <c r="N49" s="6"/>
      <c r="O49" s="6"/>
    </row>
    <row r="50" spans="1:15" s="4" customFormat="1" ht="25.5" customHeight="1">
      <c r="A50" s="60" t="s">
        <v>67</v>
      </c>
      <c r="B50" s="67">
        <v>74.5</v>
      </c>
      <c r="C50" s="58">
        <f t="shared" si="12"/>
        <v>0.012189614775449296</v>
      </c>
      <c r="D50" s="53">
        <v>14</v>
      </c>
      <c r="E50" s="53">
        <v>0</v>
      </c>
      <c r="F50" s="58">
        <f t="shared" si="13"/>
        <v>0.009859154929577464</v>
      </c>
      <c r="G50" s="59">
        <v>0.9269</v>
      </c>
      <c r="H50" s="58">
        <f t="shared" si="16"/>
        <v>0.014528632757067625</v>
      </c>
      <c r="I50" s="92">
        <f t="shared" si="14"/>
        <v>0.012</v>
      </c>
      <c r="J50" s="93">
        <f t="shared" si="15"/>
        <v>120</v>
      </c>
      <c r="K50" s="91"/>
      <c r="L50" s="91"/>
      <c r="M50" s="91"/>
      <c r="N50" s="6"/>
      <c r="O50" s="6"/>
    </row>
    <row r="51" spans="1:15" s="4" customFormat="1" ht="25.5" customHeight="1">
      <c r="A51" s="60" t="s">
        <v>68</v>
      </c>
      <c r="B51" s="67">
        <v>54.07</v>
      </c>
      <c r="C51" s="58">
        <f t="shared" si="12"/>
        <v>0.008846878804141523</v>
      </c>
      <c r="D51" s="53">
        <v>10</v>
      </c>
      <c r="E51" s="53">
        <v>0</v>
      </c>
      <c r="F51" s="58">
        <f t="shared" si="13"/>
        <v>0.00704225352112676</v>
      </c>
      <c r="G51" s="59">
        <v>1.1742</v>
      </c>
      <c r="H51" s="58">
        <f t="shared" si="16"/>
        <v>0.014117009707233272</v>
      </c>
      <c r="I51" s="92">
        <f t="shared" si="14"/>
        <v>0.0094</v>
      </c>
      <c r="J51" s="93">
        <f t="shared" si="15"/>
        <v>94</v>
      </c>
      <c r="K51" s="91"/>
      <c r="L51" s="91"/>
      <c r="M51" s="91"/>
      <c r="N51" s="6"/>
      <c r="O51" s="6"/>
    </row>
    <row r="52" spans="1:15" s="4" customFormat="1" ht="25.5" customHeight="1">
      <c r="A52" s="60" t="s">
        <v>69</v>
      </c>
      <c r="B52" s="67">
        <v>48.16</v>
      </c>
      <c r="C52" s="58">
        <f t="shared" si="12"/>
        <v>0.007879890571619303</v>
      </c>
      <c r="D52" s="53">
        <v>14</v>
      </c>
      <c r="E52" s="53">
        <v>0</v>
      </c>
      <c r="F52" s="58">
        <f t="shared" si="13"/>
        <v>0.009859154929577464</v>
      </c>
      <c r="G52" s="59">
        <v>0.7975</v>
      </c>
      <c r="H52" s="58">
        <f t="shared" si="16"/>
        <v>0.014744014975622277</v>
      </c>
      <c r="I52" s="92">
        <f t="shared" si="14"/>
        <v>0.0098</v>
      </c>
      <c r="J52" s="93">
        <f t="shared" si="15"/>
        <v>98</v>
      </c>
      <c r="K52" s="91"/>
      <c r="L52" s="91"/>
      <c r="M52" s="91"/>
      <c r="N52" s="6"/>
      <c r="O52" s="6"/>
    </row>
    <row r="53" spans="1:15" s="4" customFormat="1" ht="25.5" customHeight="1">
      <c r="A53" s="56" t="s">
        <v>70</v>
      </c>
      <c r="B53" s="67">
        <v>88.18</v>
      </c>
      <c r="C53" s="58">
        <f t="shared" si="12"/>
        <v>0.014427922562404284</v>
      </c>
      <c r="D53" s="53">
        <v>18</v>
      </c>
      <c r="E53" s="53">
        <v>2</v>
      </c>
      <c r="F53" s="58">
        <f t="shared" si="13"/>
        <v>0.013134771934358443</v>
      </c>
      <c r="G53" s="59">
        <v>0.650662604818802</v>
      </c>
      <c r="H53" s="58">
        <f t="shared" si="16"/>
        <v>0.014988421188457767</v>
      </c>
      <c r="I53" s="92">
        <f t="shared" si="14"/>
        <v>0.0142</v>
      </c>
      <c r="J53" s="93">
        <f t="shared" si="15"/>
        <v>142</v>
      </c>
      <c r="K53" s="91"/>
      <c r="L53" s="91"/>
      <c r="M53" s="91"/>
      <c r="N53" s="6"/>
      <c r="O53" s="6"/>
    </row>
    <row r="54" spans="1:15" s="4" customFormat="1" ht="25.5" customHeight="1">
      <c r="A54" s="63" t="s">
        <v>71</v>
      </c>
      <c r="B54" s="72">
        <v>43.69</v>
      </c>
      <c r="C54" s="58">
        <f t="shared" si="12"/>
        <v>0.007148513685092346</v>
      </c>
      <c r="D54" s="53">
        <v>8</v>
      </c>
      <c r="E54" s="53">
        <v>0</v>
      </c>
      <c r="F54" s="58">
        <f t="shared" si="13"/>
        <v>0.005633802816901408</v>
      </c>
      <c r="G54" s="59">
        <v>0.7788</v>
      </c>
      <c r="H54" s="58">
        <f t="shared" si="16"/>
        <v>0.014775140535799803</v>
      </c>
      <c r="I54" s="92">
        <f t="shared" si="14"/>
        <v>0.0082</v>
      </c>
      <c r="J54" s="93">
        <f t="shared" si="15"/>
        <v>82</v>
      </c>
      <c r="K54" s="91"/>
      <c r="L54" s="91"/>
      <c r="M54" s="91"/>
      <c r="N54" s="6"/>
      <c r="O54" s="6"/>
    </row>
    <row r="55" spans="1:15" s="4" customFormat="1" ht="25.5" customHeight="1">
      <c r="A55" s="64" t="s">
        <v>72</v>
      </c>
      <c r="B55" s="62">
        <v>132.48</v>
      </c>
      <c r="C55" s="58">
        <f t="shared" si="12"/>
        <v>0.021676243831564065</v>
      </c>
      <c r="D55" s="53">
        <v>22</v>
      </c>
      <c r="E55" s="53">
        <v>0</v>
      </c>
      <c r="F55" s="58">
        <f t="shared" si="13"/>
        <v>0.015492957746478873</v>
      </c>
      <c r="G55" s="59">
        <v>0.59486933460723</v>
      </c>
      <c r="H55" s="58">
        <f t="shared" si="16"/>
        <v>0.015081287326932168</v>
      </c>
      <c r="I55" s="92">
        <f t="shared" si="14"/>
        <v>0.0185</v>
      </c>
      <c r="J55" s="93">
        <f t="shared" si="15"/>
        <v>185</v>
      </c>
      <c r="K55" s="91"/>
      <c r="L55" s="91"/>
      <c r="M55" s="91"/>
      <c r="N55" s="6"/>
      <c r="O55" s="6"/>
    </row>
    <row r="56" spans="1:15" s="4" customFormat="1" ht="25.5" customHeight="1">
      <c r="A56" s="56" t="s">
        <v>73</v>
      </c>
      <c r="B56" s="62">
        <v>136.71</v>
      </c>
      <c r="C56" s="58">
        <f t="shared" si="12"/>
        <v>0.022368352160425146</v>
      </c>
      <c r="D56" s="53">
        <v>25</v>
      </c>
      <c r="E56" s="53">
        <v>2</v>
      </c>
      <c r="F56" s="58">
        <f t="shared" si="13"/>
        <v>0.018064349399147177</v>
      </c>
      <c r="G56" s="59">
        <v>0.714768205652149</v>
      </c>
      <c r="H56" s="58">
        <f t="shared" si="16"/>
        <v>0.014881719437845208</v>
      </c>
      <c r="I56" s="92">
        <f t="shared" si="14"/>
        <v>0.0196</v>
      </c>
      <c r="J56" s="93">
        <f t="shared" si="15"/>
        <v>196</v>
      </c>
      <c r="K56" s="91"/>
      <c r="L56" s="91"/>
      <c r="M56" s="91"/>
      <c r="N56" s="6"/>
      <c r="O56" s="6"/>
    </row>
    <row r="57" spans="1:15" s="4" customFormat="1" ht="25.5" customHeight="1">
      <c r="A57" s="60" t="s">
        <v>74</v>
      </c>
      <c r="B57" s="62">
        <v>91.07</v>
      </c>
      <c r="C57" s="58">
        <f t="shared" si="12"/>
        <v>0.014900781444297549</v>
      </c>
      <c r="D57" s="53">
        <v>17</v>
      </c>
      <c r="E57" s="53">
        <v>0</v>
      </c>
      <c r="F57" s="58">
        <f t="shared" si="13"/>
        <v>0.011971830985915493</v>
      </c>
      <c r="G57" s="59">
        <v>0.5395</v>
      </c>
      <c r="H57" s="58">
        <f aca="true" t="shared" si="17" ref="H57:H79">(9/70-G57/$G$7)/8</f>
        <v>0.015173447837964626</v>
      </c>
      <c r="I57" s="92">
        <f t="shared" si="14"/>
        <v>0.0141</v>
      </c>
      <c r="J57" s="93">
        <f t="shared" si="15"/>
        <v>141</v>
      </c>
      <c r="K57" s="91"/>
      <c r="L57" s="91"/>
      <c r="M57" s="91"/>
      <c r="N57" s="6"/>
      <c r="O57" s="6"/>
    </row>
    <row r="58" spans="1:15" s="4" customFormat="1" ht="25.5" customHeight="1">
      <c r="A58" s="60" t="s">
        <v>75</v>
      </c>
      <c r="B58" s="62">
        <v>82.85</v>
      </c>
      <c r="C58" s="58">
        <f t="shared" si="12"/>
        <v>0.013555833344241264</v>
      </c>
      <c r="D58" s="53">
        <v>15</v>
      </c>
      <c r="E58" s="53">
        <v>0</v>
      </c>
      <c r="F58" s="58">
        <f t="shared" si="13"/>
        <v>0.01056338028169014</v>
      </c>
      <c r="G58" s="59">
        <v>0.588</v>
      </c>
      <c r="H58" s="58">
        <f t="shared" si="17"/>
        <v>0.015092721117718099</v>
      </c>
      <c r="I58" s="92">
        <f t="shared" si="14"/>
        <v>0.013</v>
      </c>
      <c r="J58" s="93">
        <f t="shared" si="15"/>
        <v>130</v>
      </c>
      <c r="K58" s="91"/>
      <c r="L58" s="91"/>
      <c r="M58" s="91"/>
      <c r="N58" s="6"/>
      <c r="O58" s="6"/>
    </row>
    <row r="59" spans="1:15" s="4" customFormat="1" ht="25.5" customHeight="1">
      <c r="A59" s="56" t="s">
        <v>76</v>
      </c>
      <c r="B59" s="62">
        <v>63.6</v>
      </c>
      <c r="C59" s="58">
        <f t="shared" si="12"/>
        <v>0.010406167781457388</v>
      </c>
      <c r="D59" s="53">
        <v>16</v>
      </c>
      <c r="E59" s="53">
        <v>0</v>
      </c>
      <c r="F59" s="58">
        <f t="shared" si="13"/>
        <v>0.011267605633802816</v>
      </c>
      <c r="G59" s="59">
        <v>0.640389834782384</v>
      </c>
      <c r="H59" s="58">
        <f t="shared" si="17"/>
        <v>0.015005519890166774</v>
      </c>
      <c r="I59" s="92">
        <f t="shared" si="14"/>
        <v>0.0116</v>
      </c>
      <c r="J59" s="93">
        <f t="shared" si="15"/>
        <v>116</v>
      </c>
      <c r="K59" s="91"/>
      <c r="L59" s="91"/>
      <c r="M59" s="91"/>
      <c r="N59" s="6"/>
      <c r="O59" s="6"/>
    </row>
    <row r="60" spans="1:15" s="4" customFormat="1" ht="25.5" customHeight="1">
      <c r="A60" s="60" t="s">
        <v>77</v>
      </c>
      <c r="B60" s="71">
        <v>103.02</v>
      </c>
      <c r="C60" s="58">
        <f t="shared" si="12"/>
        <v>0.016856028378077672</v>
      </c>
      <c r="D60" s="53">
        <v>25</v>
      </c>
      <c r="E60" s="53">
        <v>0</v>
      </c>
      <c r="F60" s="58">
        <f t="shared" si="13"/>
        <v>0.017605633802816902</v>
      </c>
      <c r="G60" s="59">
        <v>0.752</v>
      </c>
      <c r="H60" s="58">
        <f t="shared" si="17"/>
        <v>0.01481974829049273</v>
      </c>
      <c r="I60" s="92">
        <f t="shared" si="14"/>
        <v>0.0167</v>
      </c>
      <c r="J60" s="93">
        <f t="shared" si="15"/>
        <v>167</v>
      </c>
      <c r="K60" s="91"/>
      <c r="L60" s="91"/>
      <c r="M60" s="91"/>
      <c r="N60" s="6"/>
      <c r="O60" s="6"/>
    </row>
    <row r="61" spans="1:15" s="4" customFormat="1" ht="25.5" customHeight="1">
      <c r="A61" s="56" t="s">
        <v>78</v>
      </c>
      <c r="B61" s="73">
        <v>132.61</v>
      </c>
      <c r="C61" s="58">
        <f t="shared" si="12"/>
        <v>0.02169751430029975</v>
      </c>
      <c r="D61" s="53">
        <v>31</v>
      </c>
      <c r="E61" s="53">
        <v>0</v>
      </c>
      <c r="F61" s="58">
        <f t="shared" si="13"/>
        <v>0.02183098591549296</v>
      </c>
      <c r="G61" s="59">
        <v>0.706590129639087</v>
      </c>
      <c r="H61" s="58">
        <f t="shared" si="17"/>
        <v>0.014895331587421729</v>
      </c>
      <c r="I61" s="92">
        <f t="shared" si="14"/>
        <v>0.0204</v>
      </c>
      <c r="J61" s="93">
        <f t="shared" si="15"/>
        <v>204</v>
      </c>
      <c r="K61" s="91"/>
      <c r="L61" s="91"/>
      <c r="M61" s="91"/>
      <c r="N61" s="6"/>
      <c r="O61" s="6"/>
    </row>
    <row r="62" spans="1:15" s="4" customFormat="1" ht="25.5" customHeight="1">
      <c r="A62" s="56" t="s">
        <v>79</v>
      </c>
      <c r="B62" s="73">
        <v>130.65</v>
      </c>
      <c r="C62" s="58">
        <f t="shared" si="12"/>
        <v>0.021376821079361754</v>
      </c>
      <c r="D62" s="53">
        <v>24</v>
      </c>
      <c r="E62" s="53">
        <v>0</v>
      </c>
      <c r="F62" s="58">
        <f t="shared" si="13"/>
        <v>0.016901408450704224</v>
      </c>
      <c r="G62" s="59">
        <v>0.662065718114067</v>
      </c>
      <c r="H62" s="58">
        <f t="shared" si="17"/>
        <v>0.014969441066046914</v>
      </c>
      <c r="I62" s="92">
        <f t="shared" si="14"/>
        <v>0.0188</v>
      </c>
      <c r="J62" s="93">
        <f t="shared" si="15"/>
        <v>188</v>
      </c>
      <c r="K62" s="91"/>
      <c r="L62" s="91"/>
      <c r="M62" s="91"/>
      <c r="N62" s="6"/>
      <c r="O62" s="6"/>
    </row>
    <row r="63" spans="1:15" s="4" customFormat="1" ht="25.5" customHeight="1">
      <c r="A63" s="64" t="s">
        <v>80</v>
      </c>
      <c r="B63" s="67">
        <v>39.98</v>
      </c>
      <c r="C63" s="58">
        <f t="shared" si="12"/>
        <v>0.006541487231173998</v>
      </c>
      <c r="D63" s="53">
        <v>17</v>
      </c>
      <c r="E63" s="53">
        <v>0</v>
      </c>
      <c r="F63" s="58">
        <f t="shared" si="13"/>
        <v>0.011971830985915493</v>
      </c>
      <c r="G63" s="59">
        <v>0.642700121143979</v>
      </c>
      <c r="H63" s="58">
        <f t="shared" si="17"/>
        <v>0.015001674491387354</v>
      </c>
      <c r="I63" s="92">
        <f t="shared" si="14"/>
        <v>0.0099</v>
      </c>
      <c r="J63" s="93">
        <f t="shared" si="15"/>
        <v>99</v>
      </c>
      <c r="K63" s="91"/>
      <c r="L63" s="91"/>
      <c r="M63" s="91"/>
      <c r="N63" s="6"/>
      <c r="O63" s="6"/>
    </row>
    <row r="64" spans="1:15" s="4" customFormat="1" ht="25.5" customHeight="1">
      <c r="A64" s="66" t="s">
        <v>81</v>
      </c>
      <c r="B64" s="67">
        <v>33.77</v>
      </c>
      <c r="C64" s="58">
        <f t="shared" si="12"/>
        <v>0.005525413301569433</v>
      </c>
      <c r="D64" s="53">
        <v>13</v>
      </c>
      <c r="E64" s="53">
        <v>0</v>
      </c>
      <c r="F64" s="58">
        <f t="shared" si="13"/>
        <v>0.009154929577464789</v>
      </c>
      <c r="G64" s="59">
        <v>0.769018916244606</v>
      </c>
      <c r="H64" s="58">
        <f t="shared" si="17"/>
        <v>0.014791420841202474</v>
      </c>
      <c r="I64" s="92">
        <f t="shared" si="14"/>
        <v>0.0085</v>
      </c>
      <c r="J64" s="93">
        <f t="shared" si="15"/>
        <v>85</v>
      </c>
      <c r="K64" s="91"/>
      <c r="L64" s="91"/>
      <c r="M64" s="91"/>
      <c r="N64" s="6"/>
      <c r="O64" s="6"/>
    </row>
    <row r="65" spans="1:15" s="4" customFormat="1" ht="25.5" customHeight="1">
      <c r="A65" s="66" t="s">
        <v>82</v>
      </c>
      <c r="B65" s="67">
        <v>38</v>
      </c>
      <c r="C65" s="58">
        <f t="shared" si="12"/>
        <v>0.006217521630430514</v>
      </c>
      <c r="D65" s="53">
        <v>16</v>
      </c>
      <c r="E65" s="53">
        <v>0</v>
      </c>
      <c r="F65" s="58">
        <f t="shared" si="13"/>
        <v>0.011267605633802816</v>
      </c>
      <c r="G65" s="59">
        <v>0.859984196677277</v>
      </c>
      <c r="H65" s="58">
        <f t="shared" si="17"/>
        <v>0.014640012001086286</v>
      </c>
      <c r="I65" s="92">
        <f t="shared" si="14"/>
        <v>0.0094</v>
      </c>
      <c r="J65" s="93">
        <f t="shared" si="15"/>
        <v>94</v>
      </c>
      <c r="K65" s="91"/>
      <c r="L65" s="91"/>
      <c r="M65" s="91"/>
      <c r="N65" s="6"/>
      <c r="O65" s="6"/>
    </row>
    <row r="66" spans="1:15" s="4" customFormat="1" ht="25.5" customHeight="1">
      <c r="A66" s="66" t="s">
        <v>83</v>
      </c>
      <c r="B66" s="67">
        <v>79.67</v>
      </c>
      <c r="C66" s="58">
        <f t="shared" si="12"/>
        <v>0.013035524955168397</v>
      </c>
      <c r="D66" s="53">
        <v>19</v>
      </c>
      <c r="E66" s="53">
        <v>0</v>
      </c>
      <c r="F66" s="58">
        <f t="shared" si="13"/>
        <v>0.013380281690140845</v>
      </c>
      <c r="G66" s="59">
        <v>0.605133815153656</v>
      </c>
      <c r="H66" s="58">
        <f t="shared" si="17"/>
        <v>0.015064202422817792</v>
      </c>
      <c r="I66" s="92">
        <f t="shared" si="14"/>
        <v>0.0135</v>
      </c>
      <c r="J66" s="93">
        <f t="shared" si="15"/>
        <v>135</v>
      </c>
      <c r="K66" s="91"/>
      <c r="L66" s="91"/>
      <c r="M66" s="91"/>
      <c r="N66" s="6"/>
      <c r="O66" s="6"/>
    </row>
    <row r="67" spans="1:15" s="4" customFormat="1" ht="25.5" customHeight="1">
      <c r="A67" s="56" t="s">
        <v>84</v>
      </c>
      <c r="B67" s="67">
        <v>94.44</v>
      </c>
      <c r="C67" s="58">
        <f t="shared" si="12"/>
        <v>0.015452177441522571</v>
      </c>
      <c r="D67" s="53">
        <v>25</v>
      </c>
      <c r="E67" s="53">
        <v>0</v>
      </c>
      <c r="F67" s="58">
        <f t="shared" si="13"/>
        <v>0.017605633802816902</v>
      </c>
      <c r="G67" s="59">
        <v>0.910143556680017</v>
      </c>
      <c r="H67" s="58">
        <f t="shared" si="17"/>
        <v>0.014556523328453586</v>
      </c>
      <c r="I67" s="92">
        <f t="shared" si="14"/>
        <v>0.0159</v>
      </c>
      <c r="J67" s="93">
        <f t="shared" si="15"/>
        <v>159</v>
      </c>
      <c r="K67" s="91"/>
      <c r="L67" s="91"/>
      <c r="M67" s="91"/>
      <c r="N67" s="6"/>
      <c r="O67" s="6"/>
    </row>
    <row r="68" spans="1:15" s="4" customFormat="1" ht="25.5" customHeight="1">
      <c r="A68" s="60" t="s">
        <v>85</v>
      </c>
      <c r="B68" s="67">
        <v>37.78</v>
      </c>
      <c r="C68" s="58">
        <f t="shared" si="12"/>
        <v>0.006181525452570127</v>
      </c>
      <c r="D68" s="53">
        <v>24</v>
      </c>
      <c r="E68" s="53">
        <v>0</v>
      </c>
      <c r="F68" s="58">
        <f t="shared" si="13"/>
        <v>0.016901408450704224</v>
      </c>
      <c r="G68" s="59">
        <v>0.7077</v>
      </c>
      <c r="H68" s="58">
        <f t="shared" si="17"/>
        <v>0.014893484243212754</v>
      </c>
      <c r="I68" s="92">
        <f t="shared" si="14"/>
        <v>0.0111</v>
      </c>
      <c r="J68" s="93">
        <f t="shared" si="15"/>
        <v>111</v>
      </c>
      <c r="K68" s="91"/>
      <c r="L68" s="91"/>
      <c r="M68" s="91"/>
      <c r="N68" s="6"/>
      <c r="O68" s="6"/>
    </row>
    <row r="69" spans="1:15" s="4" customFormat="1" ht="25.5" customHeight="1">
      <c r="A69" s="60" t="s">
        <v>86</v>
      </c>
      <c r="B69" s="67">
        <v>31.66</v>
      </c>
      <c r="C69" s="58">
        <f t="shared" si="12"/>
        <v>0.005180177232090265</v>
      </c>
      <c r="D69" s="53">
        <v>12</v>
      </c>
      <c r="E69" s="53">
        <v>3</v>
      </c>
      <c r="F69" s="58">
        <f t="shared" si="13"/>
        <v>0.009138777619847525</v>
      </c>
      <c r="G69" s="59">
        <v>0.9001</v>
      </c>
      <c r="H69" s="58">
        <f t="shared" si="17"/>
        <v>0.014573240511760552</v>
      </c>
      <c r="I69" s="92">
        <f t="shared" si="14"/>
        <v>0.0082</v>
      </c>
      <c r="J69" s="93">
        <f t="shared" si="15"/>
        <v>82</v>
      </c>
      <c r="K69" s="91"/>
      <c r="L69" s="91"/>
      <c r="M69" s="91"/>
      <c r="N69" s="6"/>
      <c r="O69" s="6"/>
    </row>
    <row r="70" spans="1:15" s="4" customFormat="1" ht="25.5" customHeight="1">
      <c r="A70" s="60" t="s">
        <v>87</v>
      </c>
      <c r="B70" s="67">
        <v>36.8</v>
      </c>
      <c r="C70" s="58">
        <f t="shared" si="12"/>
        <v>0.006021178842101129</v>
      </c>
      <c r="D70" s="53">
        <v>13</v>
      </c>
      <c r="E70" s="53">
        <v>0</v>
      </c>
      <c r="F70" s="58">
        <f t="shared" si="13"/>
        <v>0.009154929577464789</v>
      </c>
      <c r="G70" s="59">
        <v>0.6565</v>
      </c>
      <c r="H70" s="58">
        <f t="shared" si="17"/>
        <v>0.014978705028297746</v>
      </c>
      <c r="I70" s="92">
        <f t="shared" si="14"/>
        <v>0.0088</v>
      </c>
      <c r="J70" s="93">
        <f t="shared" si="15"/>
        <v>88</v>
      </c>
      <c r="K70" s="91"/>
      <c r="L70" s="91"/>
      <c r="M70" s="91"/>
      <c r="N70" s="6"/>
      <c r="O70" s="6"/>
    </row>
    <row r="71" spans="1:15" s="4" customFormat="1" ht="25.5" customHeight="1">
      <c r="A71" s="56" t="s">
        <v>88</v>
      </c>
      <c r="B71" s="67">
        <v>9.55</v>
      </c>
      <c r="C71" s="58">
        <f t="shared" si="12"/>
        <v>0.001562561357121353</v>
      </c>
      <c r="D71" s="53">
        <v>12</v>
      </c>
      <c r="E71" s="53">
        <v>1</v>
      </c>
      <c r="F71" s="58">
        <f t="shared" si="13"/>
        <v>0.00868006202351725</v>
      </c>
      <c r="G71" s="59">
        <v>1.19422873455851</v>
      </c>
      <c r="H71" s="58">
        <f t="shared" si="17"/>
        <v>0.014083672510293133</v>
      </c>
      <c r="I71" s="92">
        <f t="shared" si="14"/>
        <v>0.0062</v>
      </c>
      <c r="J71" s="93">
        <f t="shared" si="15"/>
        <v>62</v>
      </c>
      <c r="K71" s="91"/>
      <c r="L71" s="91"/>
      <c r="M71" s="91"/>
      <c r="N71" s="6"/>
      <c r="O71" s="6"/>
    </row>
    <row r="72" spans="1:15" s="4" customFormat="1" ht="25.5" customHeight="1">
      <c r="A72" s="56" t="s">
        <v>89</v>
      </c>
      <c r="B72" s="67">
        <v>13.55</v>
      </c>
      <c r="C72" s="58">
        <f t="shared" si="12"/>
        <v>0.002217037318219302</v>
      </c>
      <c r="D72" s="53">
        <v>7</v>
      </c>
      <c r="E72" s="53">
        <v>0</v>
      </c>
      <c r="F72" s="58">
        <f t="shared" si="13"/>
        <v>0.004929577464788732</v>
      </c>
      <c r="G72" s="59">
        <v>1.00754470067153</v>
      </c>
      <c r="H72" s="58">
        <f t="shared" si="17"/>
        <v>0.014394402196439265</v>
      </c>
      <c r="I72" s="92">
        <f t="shared" si="14"/>
        <v>0.0055</v>
      </c>
      <c r="J72" s="93">
        <f t="shared" si="15"/>
        <v>55</v>
      </c>
      <c r="K72" s="91"/>
      <c r="L72" s="91"/>
      <c r="M72" s="91"/>
      <c r="N72" s="6"/>
      <c r="O72" s="6"/>
    </row>
    <row r="73" spans="1:15" ht="25.5" customHeight="1">
      <c r="A73" s="56" t="s">
        <v>90</v>
      </c>
      <c r="B73" s="67">
        <v>81.91</v>
      </c>
      <c r="C73" s="58">
        <f t="shared" si="12"/>
        <v>0.013402031493383247</v>
      </c>
      <c r="D73" s="53">
        <v>22</v>
      </c>
      <c r="E73" s="53">
        <v>0</v>
      </c>
      <c r="F73" s="58">
        <f t="shared" si="13"/>
        <v>0.015492957746478873</v>
      </c>
      <c r="G73" s="59">
        <v>0.689223442115303</v>
      </c>
      <c r="H73" s="58">
        <f t="shared" si="17"/>
        <v>0.014924237891037015</v>
      </c>
      <c r="I73" s="92">
        <f t="shared" si="14"/>
        <v>0.0143</v>
      </c>
      <c r="J73" s="93">
        <f t="shared" si="15"/>
        <v>143</v>
      </c>
      <c r="K73" s="91"/>
      <c r="L73" s="91"/>
      <c r="M73" s="91"/>
      <c r="N73" s="6"/>
      <c r="O73" s="6"/>
    </row>
    <row r="74" spans="1:15" ht="25.5" customHeight="1">
      <c r="A74" s="56" t="s">
        <v>91</v>
      </c>
      <c r="B74" s="67">
        <v>202.49</v>
      </c>
      <c r="C74" s="58">
        <f t="shared" si="12"/>
        <v>0.033131209340680916</v>
      </c>
      <c r="D74" s="53">
        <v>26</v>
      </c>
      <c r="E74" s="53">
        <v>0</v>
      </c>
      <c r="F74" s="58">
        <f t="shared" si="13"/>
        <v>0.018309859154929577</v>
      </c>
      <c r="G74" s="59">
        <v>0.751241747866089</v>
      </c>
      <c r="H74" s="58">
        <f t="shared" si="17"/>
        <v>0.01482101037725336</v>
      </c>
      <c r="I74" s="92">
        <f t="shared" si="14"/>
        <v>0.025</v>
      </c>
      <c r="J74" s="93">
        <f t="shared" si="15"/>
        <v>250</v>
      </c>
      <c r="K74" s="91"/>
      <c r="L74" s="91"/>
      <c r="M74" s="91"/>
      <c r="N74" s="6"/>
      <c r="O74" s="6"/>
    </row>
    <row r="75" spans="1:15" ht="25.5" customHeight="1">
      <c r="A75" s="56" t="s">
        <v>92</v>
      </c>
      <c r="B75" s="67">
        <v>67.45</v>
      </c>
      <c r="C75" s="58">
        <f t="shared" si="12"/>
        <v>0.011036100894014163</v>
      </c>
      <c r="D75" s="53">
        <v>16</v>
      </c>
      <c r="E75" s="53">
        <v>0</v>
      </c>
      <c r="F75" s="58">
        <f t="shared" si="13"/>
        <v>0.011267605633802816</v>
      </c>
      <c r="G75" s="59">
        <v>0.657980092536292</v>
      </c>
      <c r="H75" s="58">
        <f t="shared" si="17"/>
        <v>0.014976241460955143</v>
      </c>
      <c r="I75" s="92">
        <f t="shared" si="14"/>
        <v>0.0119</v>
      </c>
      <c r="J75" s="93">
        <f t="shared" si="15"/>
        <v>119</v>
      </c>
      <c r="K75" s="91"/>
      <c r="L75" s="91"/>
      <c r="M75" s="91"/>
      <c r="N75" s="6"/>
      <c r="O75" s="6"/>
    </row>
    <row r="76" spans="1:15" ht="25.5" customHeight="1">
      <c r="A76" s="98" t="s">
        <v>93</v>
      </c>
      <c r="B76" s="67">
        <v>105.47</v>
      </c>
      <c r="C76" s="58">
        <f t="shared" si="12"/>
        <v>0.017256894904250166</v>
      </c>
      <c r="D76" s="53">
        <v>21</v>
      </c>
      <c r="E76" s="53">
        <v>2</v>
      </c>
      <c r="F76" s="58">
        <f t="shared" si="13"/>
        <v>0.015247447990696472</v>
      </c>
      <c r="G76" s="59">
        <v>0.61249767955435</v>
      </c>
      <c r="H76" s="58">
        <f t="shared" si="17"/>
        <v>0.015051945502788757</v>
      </c>
      <c r="I76" s="92">
        <f t="shared" si="14"/>
        <v>0.0162</v>
      </c>
      <c r="J76" s="93">
        <f t="shared" si="15"/>
        <v>162</v>
      </c>
      <c r="K76" s="91"/>
      <c r="L76" s="91"/>
      <c r="M76" s="91"/>
      <c r="N76" s="6"/>
      <c r="O76" s="6"/>
    </row>
    <row r="77" spans="1:15" ht="25.5" customHeight="1">
      <c r="A77" s="56" t="s">
        <v>94</v>
      </c>
      <c r="B77" s="67">
        <v>94.33</v>
      </c>
      <c r="C77" s="58">
        <f t="shared" si="12"/>
        <v>0.015434179352592378</v>
      </c>
      <c r="D77" s="53">
        <v>21</v>
      </c>
      <c r="E77" s="53">
        <v>11</v>
      </c>
      <c r="F77" s="58">
        <f t="shared" si="13"/>
        <v>0.017311668174182712</v>
      </c>
      <c r="G77" s="59">
        <v>0.604098296642611</v>
      </c>
      <c r="H77" s="58">
        <f t="shared" si="17"/>
        <v>0.015065926010717818</v>
      </c>
      <c r="I77" s="92">
        <f t="shared" si="14"/>
        <v>0.0159</v>
      </c>
      <c r="J77" s="93">
        <f t="shared" si="15"/>
        <v>159</v>
      </c>
      <c r="K77" s="91"/>
      <c r="L77" s="91"/>
      <c r="M77" s="91"/>
      <c r="N77" s="6"/>
      <c r="O77" s="6"/>
    </row>
    <row r="78" spans="1:15" ht="25.5" customHeight="1">
      <c r="A78" s="99" t="s">
        <v>95</v>
      </c>
      <c r="B78" s="67">
        <v>43.25</v>
      </c>
      <c r="C78" s="58">
        <f t="shared" si="12"/>
        <v>0.007076521329371572</v>
      </c>
      <c r="D78" s="53">
        <v>12</v>
      </c>
      <c r="E78" s="53">
        <v>0</v>
      </c>
      <c r="F78" s="58">
        <f t="shared" si="13"/>
        <v>0.008450704225352112</v>
      </c>
      <c r="G78" s="59">
        <v>0.8591064066891</v>
      </c>
      <c r="H78" s="58">
        <f t="shared" si="17"/>
        <v>0.014641473054834962</v>
      </c>
      <c r="I78" s="92">
        <f t="shared" si="14"/>
        <v>0.009</v>
      </c>
      <c r="J78" s="93">
        <f t="shared" si="15"/>
        <v>90</v>
      </c>
      <c r="K78" s="91"/>
      <c r="L78" s="91"/>
      <c r="M78" s="91"/>
      <c r="N78" s="6"/>
      <c r="O78" s="6"/>
    </row>
    <row r="79" spans="1:15" ht="25.5" customHeight="1">
      <c r="A79" s="99" t="s">
        <v>96</v>
      </c>
      <c r="B79" s="67">
        <v>37.34</v>
      </c>
      <c r="C79" s="58">
        <f t="shared" si="12"/>
        <v>0.006109533096849353</v>
      </c>
      <c r="D79" s="53">
        <v>15</v>
      </c>
      <c r="E79" s="53">
        <v>0</v>
      </c>
      <c r="F79" s="58">
        <f t="shared" si="13"/>
        <v>0.01056338028169014</v>
      </c>
      <c r="G79" s="59">
        <v>0.724</v>
      </c>
      <c r="H79" s="58">
        <f t="shared" si="17"/>
        <v>0.014866353407336086</v>
      </c>
      <c r="I79" s="92">
        <f t="shared" si="14"/>
        <v>0.0092</v>
      </c>
      <c r="J79" s="93">
        <f t="shared" si="15"/>
        <v>92</v>
      </c>
      <c r="K79" s="91"/>
      <c r="L79" s="91"/>
      <c r="M79" s="91"/>
      <c r="N79" s="6"/>
      <c r="O79" s="6"/>
    </row>
    <row r="80" spans="1:15" ht="84" customHeight="1">
      <c r="A80" s="100" t="s">
        <v>97</v>
      </c>
      <c r="B80" s="101"/>
      <c r="C80" s="102"/>
      <c r="D80" s="103"/>
      <c r="E80" s="104"/>
      <c r="F80" s="100"/>
      <c r="G80" s="101"/>
      <c r="H80" s="100"/>
      <c r="I80" s="102"/>
      <c r="J80" s="100"/>
      <c r="K80" s="91"/>
      <c r="L80" s="91"/>
      <c r="M80" s="91"/>
      <c r="N80" s="6"/>
      <c r="O80" s="6"/>
    </row>
  </sheetData>
  <sheetProtection/>
  <mergeCells count="8">
    <mergeCell ref="A2:J2"/>
    <mergeCell ref="B4:C4"/>
    <mergeCell ref="D4:F4"/>
    <mergeCell ref="G4:H4"/>
    <mergeCell ref="A80:J80"/>
    <mergeCell ref="A4:A5"/>
    <mergeCell ref="I4:I5"/>
    <mergeCell ref="J4:J5"/>
  </mergeCells>
  <printOptions horizontalCentered="1"/>
  <pageMargins left="0.4722222222222222" right="0.4722222222222222" top="0.5902777777777778" bottom="0.7083333333333334" header="0.16111111111111112" footer="0"/>
  <pageSetup fitToHeight="0" horizontalDpi="600" verticalDpi="600" orientation="landscape" paperSize="9" scale="8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黄惠婷</cp:lastModifiedBy>
  <dcterms:created xsi:type="dcterms:W3CDTF">2016-12-19T01:42:53Z</dcterms:created>
  <dcterms:modified xsi:type="dcterms:W3CDTF">2023-12-27T01:35:25Z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2052-11.8.2.12094</vt:lpwstr>
  </property>
  <property fmtid="{D5CDD505-2E9C-101B-9397-08002B2CF9AE}" pid="4" name="I">
    <vt:lpwstr>4CA1E985414E4A1E9287328AD15223B4</vt:lpwstr>
  </property>
</Properties>
</file>