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77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<sst xmlns="http://schemas.openxmlformats.org/spreadsheetml/2006/main" count="147" uniqueCount="147">
  <si>
    <t>附件2</t>
  </si>
  <si>
    <t>提前下达2024年适龄妇女“两癌”免费筛查资金分配表</t>
  </si>
  <si>
    <t>金额单位：万元</t>
  </si>
  <si>
    <t>序号</t>
  </si>
  <si>
    <t>地    区</t>
  </si>
  <si>
    <t>任务数</t>
  </si>
  <si>
    <t>检查经费(万元，宫颈癌147.5元/人，乳腺癌92.6元/人)</t>
  </si>
  <si>
    <t>省财政需方补助比例</t>
  </si>
  <si>
    <t>省财政补助检查经费（万元）</t>
  </si>
  <si>
    <t>工作经费（万元）</t>
  </si>
  <si>
    <t>省财政应补助资金（万元）</t>
  </si>
  <si>
    <t>2021年结余资金（万元）</t>
  </si>
  <si>
    <t>2022年结余资金（万元）</t>
  </si>
  <si>
    <t>2024年省财政实际补助资金（万元）</t>
  </si>
  <si>
    <t>1栏</t>
  </si>
  <si>
    <t>2栏</t>
  </si>
  <si>
    <t>3栏</t>
  </si>
  <si>
    <t>4栏</t>
  </si>
  <si>
    <t>5栏</t>
  </si>
  <si>
    <t>6栏</t>
  </si>
  <si>
    <t>7栏</t>
  </si>
  <si>
    <t>8栏</t>
  </si>
  <si>
    <t>9栏</t>
  </si>
  <si>
    <t>合计</t>
  </si>
  <si>
    <t>地市小计</t>
  </si>
  <si>
    <t>汕头市</t>
  </si>
  <si>
    <t>汕头市本级</t>
  </si>
  <si>
    <t xml:space="preserve">  金平区</t>
  </si>
  <si>
    <t xml:space="preserve">  龙湖区</t>
  </si>
  <si>
    <t xml:space="preserve">  澄海区</t>
  </si>
  <si>
    <t xml:space="preserve">  濠江区</t>
  </si>
  <si>
    <t xml:space="preserve">  潮阳区</t>
  </si>
  <si>
    <t xml:space="preserve">  潮南区</t>
  </si>
  <si>
    <t>韶关市</t>
  </si>
  <si>
    <t>韶关市本级</t>
  </si>
  <si>
    <t xml:space="preserve">  浈江区</t>
  </si>
  <si>
    <t xml:space="preserve">  武江区</t>
  </si>
  <si>
    <t xml:space="preserve">  曲江区</t>
  </si>
  <si>
    <t>河源市</t>
  </si>
  <si>
    <t>河源市本级（含江东新区）</t>
  </si>
  <si>
    <t xml:space="preserve">  源城区</t>
  </si>
  <si>
    <t>梅州市</t>
  </si>
  <si>
    <t>梅州市本级</t>
  </si>
  <si>
    <t xml:space="preserve">  梅江区</t>
  </si>
  <si>
    <t xml:space="preserve">  梅县区</t>
  </si>
  <si>
    <t>惠州市</t>
  </si>
  <si>
    <t>惠州市本级</t>
  </si>
  <si>
    <t xml:space="preserve">  惠城区（含仲恺区）</t>
  </si>
  <si>
    <t xml:space="preserve">  惠阳区</t>
  </si>
  <si>
    <t>汕尾市</t>
  </si>
  <si>
    <t>汕尾市本级</t>
  </si>
  <si>
    <t xml:space="preserve">  城区（含华侨和红海湾）</t>
  </si>
  <si>
    <t>江门市</t>
  </si>
  <si>
    <t>江门市本级</t>
  </si>
  <si>
    <t>阳江市</t>
  </si>
  <si>
    <t>阳江市本级</t>
  </si>
  <si>
    <t xml:space="preserve">  江城区</t>
  </si>
  <si>
    <t xml:space="preserve">  阳东县</t>
  </si>
  <si>
    <t>湛江市</t>
  </si>
  <si>
    <t>湛江市本级（含开发区）</t>
  </si>
  <si>
    <t xml:space="preserve">  赤坎区</t>
  </si>
  <si>
    <t xml:space="preserve">  霞山区</t>
  </si>
  <si>
    <t xml:space="preserve">  麻章区</t>
  </si>
  <si>
    <t xml:space="preserve">  坡头区</t>
  </si>
  <si>
    <t>茂名市</t>
  </si>
  <si>
    <t>茂名市本级</t>
  </si>
  <si>
    <t xml:space="preserve">  茂南区</t>
  </si>
  <si>
    <t xml:space="preserve">  电白区</t>
  </si>
  <si>
    <t>肇庆市</t>
  </si>
  <si>
    <t>肇庆市本级</t>
  </si>
  <si>
    <t xml:space="preserve">  端州区</t>
  </si>
  <si>
    <t xml:space="preserve">  鼎湖区</t>
  </si>
  <si>
    <t xml:space="preserve">  高要市</t>
  </si>
  <si>
    <t>清远市</t>
  </si>
  <si>
    <t>清远市本级</t>
  </si>
  <si>
    <t xml:space="preserve">  清城区</t>
  </si>
  <si>
    <t xml:space="preserve">  清新区</t>
  </si>
  <si>
    <t>潮州市</t>
  </si>
  <si>
    <t>潮州市本级</t>
  </si>
  <si>
    <t xml:space="preserve">  湘桥区</t>
  </si>
  <si>
    <t xml:space="preserve">  潮安区</t>
  </si>
  <si>
    <t>揭阳市</t>
  </si>
  <si>
    <t>市本级</t>
  </si>
  <si>
    <t>榕城区</t>
  </si>
  <si>
    <t xml:space="preserve">  揭东区</t>
  </si>
  <si>
    <t>云浮市</t>
  </si>
  <si>
    <t>云浮市本级</t>
  </si>
  <si>
    <t xml:space="preserve">  云城区</t>
  </si>
  <si>
    <t xml:space="preserve">  云安区</t>
  </si>
  <si>
    <t>财政省直管县</t>
  </si>
  <si>
    <t xml:space="preserve">  南澳县</t>
  </si>
  <si>
    <t xml:space="preserve">  乐昌市</t>
  </si>
  <si>
    <t xml:space="preserve">  南雄市</t>
  </si>
  <si>
    <t xml:space="preserve">  仁化县</t>
  </si>
  <si>
    <t xml:space="preserve">  始兴县</t>
  </si>
  <si>
    <t xml:space="preserve">  翁源县</t>
  </si>
  <si>
    <t xml:space="preserve">  新丰县</t>
  </si>
  <si>
    <t xml:space="preserve">  乳源县</t>
  </si>
  <si>
    <t xml:space="preserve">  东源县</t>
  </si>
  <si>
    <t xml:space="preserve">  和平县</t>
  </si>
  <si>
    <t xml:space="preserve">  龙川县</t>
  </si>
  <si>
    <t xml:space="preserve">  紫金县</t>
  </si>
  <si>
    <t xml:space="preserve">  连平县</t>
  </si>
  <si>
    <t xml:space="preserve">  兴宁市</t>
  </si>
  <si>
    <t xml:space="preserve">  平远县</t>
  </si>
  <si>
    <t xml:space="preserve">  蕉岭县</t>
  </si>
  <si>
    <t xml:space="preserve">  大埔县</t>
  </si>
  <si>
    <t xml:space="preserve">  丰顺县</t>
  </si>
  <si>
    <t xml:space="preserve">  五华县</t>
  </si>
  <si>
    <t xml:space="preserve">  惠东县</t>
  </si>
  <si>
    <t xml:space="preserve">  博罗县</t>
  </si>
  <si>
    <t xml:space="preserve">  龙门县</t>
  </si>
  <si>
    <t xml:space="preserve">  陆丰市</t>
  </si>
  <si>
    <t xml:space="preserve">  海丰县</t>
  </si>
  <si>
    <t xml:space="preserve">  陆河县</t>
  </si>
  <si>
    <t xml:space="preserve">  台山市</t>
  </si>
  <si>
    <t xml:space="preserve">  开平市</t>
  </si>
  <si>
    <t xml:space="preserve">  恩平市</t>
  </si>
  <si>
    <t xml:space="preserve">  阳春市</t>
  </si>
  <si>
    <t xml:space="preserve">  阳西县</t>
  </si>
  <si>
    <t xml:space="preserve">  雷州市</t>
  </si>
  <si>
    <t xml:space="preserve">  廉江市</t>
  </si>
  <si>
    <t xml:space="preserve">  吴川市</t>
  </si>
  <si>
    <t xml:space="preserve">  遂溪县</t>
  </si>
  <si>
    <t xml:space="preserve">  徐闻县</t>
  </si>
  <si>
    <t xml:space="preserve">  信宜市</t>
  </si>
  <si>
    <t xml:space="preserve">  高州市</t>
  </si>
  <si>
    <t xml:space="preserve">  化州市</t>
  </si>
  <si>
    <t xml:space="preserve">  四会市（含高新区）</t>
  </si>
  <si>
    <t xml:space="preserve">  广宁县</t>
  </si>
  <si>
    <t xml:space="preserve">  德庆县</t>
  </si>
  <si>
    <t xml:space="preserve">  封开县</t>
  </si>
  <si>
    <t xml:space="preserve">  怀集县</t>
  </si>
  <si>
    <t xml:space="preserve">  英德市</t>
  </si>
  <si>
    <t xml:space="preserve">  连州市</t>
  </si>
  <si>
    <t xml:space="preserve">  佛冈县</t>
  </si>
  <si>
    <t xml:space="preserve">  阳山县</t>
  </si>
  <si>
    <t xml:space="preserve">  连山县</t>
  </si>
  <si>
    <t xml:space="preserve">  连南县</t>
  </si>
  <si>
    <t xml:space="preserve">  饶平县</t>
  </si>
  <si>
    <t xml:space="preserve">  普宁市</t>
  </si>
  <si>
    <t xml:space="preserve">  揭西县</t>
  </si>
  <si>
    <t xml:space="preserve">  惠来县</t>
  </si>
  <si>
    <t xml:space="preserve">  罗定市</t>
  </si>
  <si>
    <t xml:space="preserve">  新兴县</t>
  </si>
  <si>
    <t xml:space="preserve">  郁南县</t>
  </si>
  <si>
    <t>备注：揭西县下达金额为负数-41万元，本次调为0，在以后年度抵扣；惠来县下达金额为负数-26万元，本次调为0，在以后年度抵扣；金平区本次应下达125万元，实际下达58万元，在以后年度补足。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</si>
</sst>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);[Red]\(0\)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49" fontId="2" fillId="0" borderId="0" xfId="0" applyNumberFormat="true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9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right" vertical="center"/>
    </xf>
    <xf numFmtId="9" fontId="5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5" fillId="0" borderId="0" xfId="0" applyNumberFormat="true" applyFont="true" applyFill="true" applyBorder="true" applyAlignment="true">
      <alignment horizontal="left" vertical="center" wrapText="true"/>
    </xf>
    <xf numFmtId="49" fontId="5" fillId="0" borderId="0" xfId="0" applyNumberFormat="true" applyFont="true" applyFill="true" applyBorder="true" applyAlignment="true">
      <alignment horizontal="left" vertical="center" wrapText="true"/>
    </xf>
    <xf numFmtId="49" fontId="5" fillId="0" borderId="0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29"/>
  <sheetViews>
    <sheetView tabSelected="1" zoomScale="79" zoomScaleNormal="79" topLeftCell="A103" workbookViewId="0">
      <selection activeCell="B133" sqref="B133"/>
    </sheetView>
  </sheetViews>
  <sheetFormatPr defaultColWidth="8.75833333333333" defaultRowHeight="13.5"/>
  <cols>
    <col min="1" max="1" width="8.75833333333333" style="3"/>
    <col min="2" max="2" width="24.125" style="3" customWidth="true"/>
    <col min="3" max="3" width="15.125" style="3" customWidth="true"/>
    <col min="4" max="4" width="15.875" style="3" customWidth="true"/>
    <col min="5" max="5" width="13.375" style="3" customWidth="true"/>
    <col min="6" max="6" width="12.875" style="3" customWidth="true"/>
    <col min="7" max="7" width="12.7583333333333" style="3" customWidth="true"/>
    <col min="8" max="9" width="14.7583333333333" style="3" customWidth="true"/>
    <col min="10" max="10" width="10.875" style="3" customWidth="true"/>
    <col min="11" max="11" width="14.875" style="3" customWidth="true"/>
    <col min="12" max="16384" width="8.75833333333333" style="3"/>
  </cols>
  <sheetData>
    <row r="1" ht="19" customHeight="true" spans="1:1">
      <c r="A1" s="3" t="s">
        <v>0</v>
      </c>
    </row>
    <row r="2" ht="27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true" spans="1:11">
      <c r="A3" s="5"/>
      <c r="B3" s="5"/>
      <c r="C3" s="5"/>
      <c r="D3" s="5"/>
      <c r="E3" s="5"/>
      <c r="F3" s="5"/>
      <c r="G3" s="5"/>
      <c r="H3" s="19"/>
      <c r="I3" s="19"/>
      <c r="K3" s="19" t="s">
        <v>2</v>
      </c>
    </row>
    <row r="4" ht="54" spans="1:11">
      <c r="A4" s="6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17.1" customHeight="true" spans="1:11">
      <c r="A5" s="6"/>
      <c r="B5" s="6"/>
      <c r="C5" s="7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</row>
    <row r="6" s="1" customFormat="true" ht="23" customHeight="true" spans="1:11">
      <c r="A6" s="10">
        <v>1</v>
      </c>
      <c r="B6" s="11" t="s">
        <v>23</v>
      </c>
      <c r="C6" s="12">
        <f t="shared" ref="C6:K6" si="0">C7+C72</f>
        <v>520000</v>
      </c>
      <c r="D6" s="12">
        <f t="shared" si="0"/>
        <v>12487</v>
      </c>
      <c r="E6" s="12">
        <f t="shared" si="0"/>
        <v>0</v>
      </c>
      <c r="F6" s="12">
        <f t="shared" si="0"/>
        <v>9988</v>
      </c>
      <c r="G6" s="12">
        <f t="shared" si="0"/>
        <v>495</v>
      </c>
      <c r="H6" s="12">
        <f t="shared" si="0"/>
        <v>10483</v>
      </c>
      <c r="I6" s="12">
        <f t="shared" si="0"/>
        <v>434</v>
      </c>
      <c r="J6" s="12">
        <f t="shared" si="0"/>
        <v>479</v>
      </c>
      <c r="K6" s="12">
        <f t="shared" si="0"/>
        <v>11396</v>
      </c>
    </row>
    <row r="7" s="2" customFormat="true" ht="21" customHeight="true" spans="1:11">
      <c r="A7" s="11">
        <v>1</v>
      </c>
      <c r="B7" s="11" t="s">
        <v>24</v>
      </c>
      <c r="C7" s="13">
        <f t="shared" ref="C7:K7" si="1">C8+C16+C21+C24+C28+C32+C35+C37+C41+C47+C51+C56+C60+C64+C68</f>
        <v>184270</v>
      </c>
      <c r="D7" s="13">
        <f t="shared" si="1"/>
        <v>4424</v>
      </c>
      <c r="E7" s="13">
        <f t="shared" si="1"/>
        <v>0</v>
      </c>
      <c r="F7" s="13">
        <f t="shared" si="1"/>
        <v>3540</v>
      </c>
      <c r="G7" s="13">
        <f t="shared" si="1"/>
        <v>215</v>
      </c>
      <c r="H7" s="13">
        <f t="shared" si="1"/>
        <v>3755</v>
      </c>
      <c r="I7" s="13">
        <f t="shared" si="1"/>
        <v>142</v>
      </c>
      <c r="J7" s="13">
        <f t="shared" si="1"/>
        <v>33</v>
      </c>
      <c r="K7" s="13">
        <f t="shared" si="1"/>
        <v>3863</v>
      </c>
    </row>
    <row r="8" s="1" customFormat="true" ht="21" customHeight="true" spans="1:11">
      <c r="A8" s="11">
        <v>2</v>
      </c>
      <c r="B8" s="11" t="s">
        <v>25</v>
      </c>
      <c r="C8" s="7">
        <f>SUM(C9:C15)</f>
        <v>27999</v>
      </c>
      <c r="D8" s="7">
        <f>SUM(D9:D15)</f>
        <v>673</v>
      </c>
      <c r="E8" s="7"/>
      <c r="F8" s="7">
        <f t="shared" ref="F8:K8" si="2">SUM(F9:F15)</f>
        <v>538</v>
      </c>
      <c r="G8" s="7">
        <f t="shared" si="2"/>
        <v>33</v>
      </c>
      <c r="H8" s="7">
        <f t="shared" si="2"/>
        <v>571</v>
      </c>
      <c r="I8" s="7">
        <f t="shared" si="2"/>
        <v>66</v>
      </c>
      <c r="J8" s="7">
        <f t="shared" si="2"/>
        <v>-33</v>
      </c>
      <c r="K8" s="7">
        <f t="shared" si="2"/>
        <v>537</v>
      </c>
    </row>
    <row r="9" s="2" customFormat="true" ht="21" customHeight="true" spans="1:11">
      <c r="A9" s="14">
        <v>3</v>
      </c>
      <c r="B9" s="14" t="s">
        <v>26</v>
      </c>
      <c r="C9" s="7"/>
      <c r="D9" s="10"/>
      <c r="E9" s="16"/>
      <c r="F9" s="16"/>
      <c r="G9" s="16">
        <v>3</v>
      </c>
      <c r="H9" s="16">
        <f>F9+G9</f>
        <v>3</v>
      </c>
      <c r="I9" s="16">
        <v>0</v>
      </c>
      <c r="J9" s="21">
        <v>0</v>
      </c>
      <c r="K9" s="21">
        <f t="shared" ref="K9" si="3">H9+I9+J9</f>
        <v>3</v>
      </c>
    </row>
    <row r="10" s="2" customFormat="true" ht="21" customHeight="true" spans="1:11">
      <c r="A10" s="14">
        <v>4</v>
      </c>
      <c r="B10" s="14" t="s">
        <v>27</v>
      </c>
      <c r="C10" s="15">
        <v>6368</v>
      </c>
      <c r="D10" s="16">
        <f t="shared" ref="D10:D15" si="4">ROUND(240.1*C10/10000,0)</f>
        <v>153</v>
      </c>
      <c r="E10" s="20">
        <v>0.8</v>
      </c>
      <c r="F10" s="16">
        <f>ROUND(D10*E10,0)</f>
        <v>122</v>
      </c>
      <c r="G10" s="16">
        <v>5</v>
      </c>
      <c r="H10" s="16">
        <f>F10+G10</f>
        <v>127</v>
      </c>
      <c r="I10" s="16">
        <v>14</v>
      </c>
      <c r="J10" s="21">
        <v>-16</v>
      </c>
      <c r="K10" s="21">
        <f>H10+I10+J10-67</f>
        <v>58</v>
      </c>
    </row>
    <row r="11" s="2" customFormat="true" ht="21" customHeight="true" spans="1:11">
      <c r="A11" s="14">
        <v>5</v>
      </c>
      <c r="B11" s="14" t="s">
        <v>28</v>
      </c>
      <c r="C11" s="15">
        <v>4821</v>
      </c>
      <c r="D11" s="16">
        <f t="shared" si="4"/>
        <v>116</v>
      </c>
      <c r="E11" s="20">
        <v>0.8</v>
      </c>
      <c r="F11" s="16">
        <f>ROUND(D11*E11,0)</f>
        <v>93</v>
      </c>
      <c r="G11" s="16">
        <v>5</v>
      </c>
      <c r="H11" s="16">
        <f t="shared" ref="H10:H15" si="5">F11+G11</f>
        <v>98</v>
      </c>
      <c r="I11" s="16">
        <v>17</v>
      </c>
      <c r="J11" s="21">
        <v>-10</v>
      </c>
      <c r="K11" s="21">
        <f t="shared" ref="K10:K15" si="6">H11+I11+J11</f>
        <v>105</v>
      </c>
    </row>
    <row r="12" s="2" customFormat="true" ht="21" customHeight="true" spans="1:11">
      <c r="A12" s="14">
        <v>6</v>
      </c>
      <c r="B12" s="14" t="s">
        <v>29</v>
      </c>
      <c r="C12" s="15">
        <v>4094</v>
      </c>
      <c r="D12" s="16">
        <f t="shared" si="4"/>
        <v>98</v>
      </c>
      <c r="E12" s="20">
        <v>0.8</v>
      </c>
      <c r="F12" s="16">
        <f t="shared" ref="F12:F15" si="7">ROUND(D12*E12,0)</f>
        <v>78</v>
      </c>
      <c r="G12" s="16">
        <v>5</v>
      </c>
      <c r="H12" s="16">
        <f t="shared" si="5"/>
        <v>83</v>
      </c>
      <c r="I12" s="16">
        <v>12</v>
      </c>
      <c r="J12" s="21">
        <v>1</v>
      </c>
      <c r="K12" s="21">
        <f t="shared" si="6"/>
        <v>96</v>
      </c>
    </row>
    <row r="13" s="2" customFormat="true" ht="21" customHeight="true" spans="1:11">
      <c r="A13" s="14">
        <v>7</v>
      </c>
      <c r="B13" s="14" t="s">
        <v>30</v>
      </c>
      <c r="C13" s="15">
        <f>2411-500</f>
        <v>1911</v>
      </c>
      <c r="D13" s="16">
        <f t="shared" si="4"/>
        <v>46</v>
      </c>
      <c r="E13" s="20">
        <v>0.8</v>
      </c>
      <c r="F13" s="16">
        <f t="shared" si="7"/>
        <v>37</v>
      </c>
      <c r="G13" s="16">
        <v>5</v>
      </c>
      <c r="H13" s="16">
        <f t="shared" si="5"/>
        <v>42</v>
      </c>
      <c r="I13" s="16">
        <v>8</v>
      </c>
      <c r="J13" s="21">
        <v>-1</v>
      </c>
      <c r="K13" s="21">
        <f t="shared" si="6"/>
        <v>49</v>
      </c>
    </row>
    <row r="14" s="2" customFormat="true" ht="21" customHeight="true" spans="1:11">
      <c r="A14" s="14">
        <v>8</v>
      </c>
      <c r="B14" s="14" t="s">
        <v>31</v>
      </c>
      <c r="C14" s="15">
        <f>12323-6000</f>
        <v>6323</v>
      </c>
      <c r="D14" s="16">
        <f t="shared" si="4"/>
        <v>152</v>
      </c>
      <c r="E14" s="20">
        <v>0.8</v>
      </c>
      <c r="F14" s="16">
        <f t="shared" si="7"/>
        <v>122</v>
      </c>
      <c r="G14" s="16">
        <v>5</v>
      </c>
      <c r="H14" s="16">
        <f t="shared" si="5"/>
        <v>127</v>
      </c>
      <c r="I14" s="16">
        <v>5</v>
      </c>
      <c r="J14" s="21">
        <v>-9</v>
      </c>
      <c r="K14" s="21">
        <f t="shared" si="6"/>
        <v>123</v>
      </c>
    </row>
    <row r="15" s="2" customFormat="true" ht="21" customHeight="true" spans="1:11">
      <c r="A15" s="14">
        <v>9</v>
      </c>
      <c r="B15" s="14" t="s">
        <v>32</v>
      </c>
      <c r="C15" s="15">
        <f>11482-7000</f>
        <v>4482</v>
      </c>
      <c r="D15" s="16">
        <f t="shared" si="4"/>
        <v>108</v>
      </c>
      <c r="E15" s="20">
        <v>0.8</v>
      </c>
      <c r="F15" s="16">
        <f t="shared" si="7"/>
        <v>86</v>
      </c>
      <c r="G15" s="16">
        <v>5</v>
      </c>
      <c r="H15" s="16">
        <f t="shared" si="5"/>
        <v>91</v>
      </c>
      <c r="I15" s="16">
        <v>10</v>
      </c>
      <c r="J15" s="21">
        <v>2</v>
      </c>
      <c r="K15" s="21">
        <f t="shared" si="6"/>
        <v>103</v>
      </c>
    </row>
    <row r="16" s="1" customFormat="true" ht="21" customHeight="true" spans="1:11">
      <c r="A16" s="11">
        <v>10</v>
      </c>
      <c r="B16" s="11" t="s">
        <v>33</v>
      </c>
      <c r="C16" s="13">
        <f>SUM(C17:C20)</f>
        <v>7596</v>
      </c>
      <c r="D16" s="13">
        <f>SUM(D17:D20)</f>
        <v>183</v>
      </c>
      <c r="E16" s="13"/>
      <c r="F16" s="13">
        <f t="shared" ref="F16:K16" si="8">SUM(F17:F20)</f>
        <v>147</v>
      </c>
      <c r="G16" s="13">
        <f t="shared" si="8"/>
        <v>18</v>
      </c>
      <c r="H16" s="13">
        <f t="shared" si="8"/>
        <v>165</v>
      </c>
      <c r="I16" s="13">
        <f t="shared" si="8"/>
        <v>8</v>
      </c>
      <c r="J16" s="13">
        <f t="shared" si="8"/>
        <v>-2</v>
      </c>
      <c r="K16" s="13">
        <f t="shared" si="8"/>
        <v>171</v>
      </c>
    </row>
    <row r="17" s="2" customFormat="true" ht="21" customHeight="true" spans="1:11">
      <c r="A17" s="14">
        <v>11</v>
      </c>
      <c r="B17" s="14" t="s">
        <v>34</v>
      </c>
      <c r="C17" s="13"/>
      <c r="D17" s="10"/>
      <c r="E17" s="16"/>
      <c r="F17" s="16"/>
      <c r="G17" s="16">
        <v>3</v>
      </c>
      <c r="H17" s="16">
        <f>F17+G17</f>
        <v>3</v>
      </c>
      <c r="I17" s="16">
        <v>0</v>
      </c>
      <c r="J17" s="16">
        <v>0</v>
      </c>
      <c r="K17" s="21">
        <f t="shared" ref="K17" si="9">H17+I17+J17</f>
        <v>3</v>
      </c>
    </row>
    <row r="18" s="2" customFormat="true" ht="21" customHeight="true" spans="1:11">
      <c r="A18" s="14">
        <v>12</v>
      </c>
      <c r="B18" s="14" t="s">
        <v>35</v>
      </c>
      <c r="C18" s="15">
        <v>1709</v>
      </c>
      <c r="D18" s="16">
        <f>ROUND(240.1*C18/10000,0)</f>
        <v>41</v>
      </c>
      <c r="E18" s="20">
        <v>0.8</v>
      </c>
      <c r="F18" s="16">
        <f>ROUND(D18*E18,0)</f>
        <v>33</v>
      </c>
      <c r="G18" s="16">
        <v>5</v>
      </c>
      <c r="H18" s="16">
        <f>F18+G18</f>
        <v>38</v>
      </c>
      <c r="I18" s="16">
        <v>1</v>
      </c>
      <c r="J18" s="16">
        <v>-3</v>
      </c>
      <c r="K18" s="21">
        <f t="shared" ref="K18:K27" si="10">H18+I18+J18</f>
        <v>36</v>
      </c>
    </row>
    <row r="19" s="2" customFormat="true" ht="21" customHeight="true" spans="1:11">
      <c r="A19" s="14">
        <v>13</v>
      </c>
      <c r="B19" s="14" t="s">
        <v>36</v>
      </c>
      <c r="C19" s="15">
        <v>1863</v>
      </c>
      <c r="D19" s="16">
        <f>ROUND(240.1*C19/10000,0)</f>
        <v>45</v>
      </c>
      <c r="E19" s="20">
        <v>0.8</v>
      </c>
      <c r="F19" s="16">
        <f t="shared" ref="F19:F20" si="11">ROUND(D19*E19,0)</f>
        <v>36</v>
      </c>
      <c r="G19" s="16">
        <v>5</v>
      </c>
      <c r="H19" s="16">
        <f t="shared" ref="H19:H20" si="12">F19+G19</f>
        <v>41</v>
      </c>
      <c r="I19" s="16">
        <v>6</v>
      </c>
      <c r="J19" s="16">
        <v>0</v>
      </c>
      <c r="K19" s="21">
        <f t="shared" si="10"/>
        <v>47</v>
      </c>
    </row>
    <row r="20" s="2" customFormat="true" ht="21" customHeight="true" spans="1:11">
      <c r="A20" s="14">
        <v>14</v>
      </c>
      <c r="B20" s="14" t="s">
        <v>37</v>
      </c>
      <c r="C20" s="15">
        <v>4024</v>
      </c>
      <c r="D20" s="16">
        <f>ROUND(240.1*C20/10000,0)</f>
        <v>97</v>
      </c>
      <c r="E20" s="20">
        <v>0.8</v>
      </c>
      <c r="F20" s="16">
        <f t="shared" si="11"/>
        <v>78</v>
      </c>
      <c r="G20" s="16">
        <v>5</v>
      </c>
      <c r="H20" s="16">
        <f t="shared" si="12"/>
        <v>83</v>
      </c>
      <c r="I20" s="16">
        <v>1</v>
      </c>
      <c r="J20" s="16">
        <v>1</v>
      </c>
      <c r="K20" s="21">
        <f t="shared" si="10"/>
        <v>85</v>
      </c>
    </row>
    <row r="21" s="1" customFormat="true" ht="21" customHeight="true" spans="1:11">
      <c r="A21" s="11">
        <v>15</v>
      </c>
      <c r="B21" s="11" t="s">
        <v>38</v>
      </c>
      <c r="C21" s="7">
        <f>SUM(C22:C23)</f>
        <v>8463</v>
      </c>
      <c r="D21" s="7">
        <f t="shared" ref="D21:K21" si="13">SUM(D22:D23)</f>
        <v>203</v>
      </c>
      <c r="E21" s="7"/>
      <c r="F21" s="7">
        <f t="shared" si="13"/>
        <v>163</v>
      </c>
      <c r="G21" s="7">
        <f t="shared" si="13"/>
        <v>8</v>
      </c>
      <c r="H21" s="7">
        <f t="shared" si="13"/>
        <v>171</v>
      </c>
      <c r="I21" s="7">
        <f t="shared" si="13"/>
        <v>32</v>
      </c>
      <c r="J21" s="7">
        <f t="shared" si="13"/>
        <v>25</v>
      </c>
      <c r="K21" s="7">
        <f t="shared" si="13"/>
        <v>228</v>
      </c>
    </row>
    <row r="22" s="2" customFormat="true" ht="21" customHeight="true" spans="1:11">
      <c r="A22" s="14">
        <v>16</v>
      </c>
      <c r="B22" s="14" t="s">
        <v>39</v>
      </c>
      <c r="C22" s="15">
        <v>1124</v>
      </c>
      <c r="D22" s="16">
        <f>ROUND(240.1*C22/10000,0)</f>
        <v>27</v>
      </c>
      <c r="E22" s="20">
        <v>0.8</v>
      </c>
      <c r="F22" s="16">
        <f>ROUND(D22*E22,0)</f>
        <v>22</v>
      </c>
      <c r="G22" s="16">
        <v>3</v>
      </c>
      <c r="H22" s="16">
        <f>F22+G22</f>
        <v>25</v>
      </c>
      <c r="I22" s="16">
        <v>21</v>
      </c>
      <c r="J22" s="21">
        <v>23</v>
      </c>
      <c r="K22" s="21">
        <f>H22+I22+J22</f>
        <v>69</v>
      </c>
    </row>
    <row r="23" s="2" customFormat="true" ht="21" customHeight="true" spans="1:11">
      <c r="A23" s="14">
        <v>17</v>
      </c>
      <c r="B23" s="14" t="s">
        <v>40</v>
      </c>
      <c r="C23" s="15">
        <f>5839+1500</f>
        <v>7339</v>
      </c>
      <c r="D23" s="16">
        <f>ROUND(240.1*C23/10000,0)</f>
        <v>176</v>
      </c>
      <c r="E23" s="20">
        <v>0.8</v>
      </c>
      <c r="F23" s="16">
        <f t="shared" ref="F23" si="14">ROUND(D23*E23,0)</f>
        <v>141</v>
      </c>
      <c r="G23" s="16">
        <v>5</v>
      </c>
      <c r="H23" s="16">
        <f t="shared" ref="H23" si="15">F23+G23</f>
        <v>146</v>
      </c>
      <c r="I23" s="16">
        <v>11</v>
      </c>
      <c r="J23" s="21">
        <v>2</v>
      </c>
      <c r="K23" s="21">
        <f t="shared" si="10"/>
        <v>159</v>
      </c>
    </row>
    <row r="24" s="1" customFormat="true" ht="21" customHeight="true" spans="1:11">
      <c r="A24" s="11">
        <v>18</v>
      </c>
      <c r="B24" s="11" t="s">
        <v>41</v>
      </c>
      <c r="C24" s="7">
        <f>SUM(C25:C27)</f>
        <v>8982</v>
      </c>
      <c r="D24" s="7">
        <f t="shared" ref="D24:K24" si="16">SUM(D25:D27)</f>
        <v>215</v>
      </c>
      <c r="E24" s="7"/>
      <c r="F24" s="7">
        <f t="shared" si="16"/>
        <v>172</v>
      </c>
      <c r="G24" s="7">
        <f t="shared" si="16"/>
        <v>13</v>
      </c>
      <c r="H24" s="7">
        <f t="shared" si="16"/>
        <v>185</v>
      </c>
      <c r="I24" s="7">
        <f t="shared" si="16"/>
        <v>0</v>
      </c>
      <c r="J24" s="7">
        <f t="shared" si="16"/>
        <v>0</v>
      </c>
      <c r="K24" s="7">
        <f t="shared" si="16"/>
        <v>185</v>
      </c>
    </row>
    <row r="25" s="2" customFormat="true" ht="21" customHeight="true" spans="1:11">
      <c r="A25" s="14">
        <v>19</v>
      </c>
      <c r="B25" s="14" t="s">
        <v>42</v>
      </c>
      <c r="C25" s="15"/>
      <c r="D25" s="10"/>
      <c r="E25" s="16"/>
      <c r="F25" s="16"/>
      <c r="G25" s="16">
        <v>3</v>
      </c>
      <c r="H25" s="16">
        <f>F25+G25</f>
        <v>3</v>
      </c>
      <c r="I25" s="16">
        <v>0</v>
      </c>
      <c r="J25" s="21">
        <v>0</v>
      </c>
      <c r="K25" s="21">
        <f t="shared" ref="K25" si="17">H25+I25+J25</f>
        <v>3</v>
      </c>
    </row>
    <row r="26" s="2" customFormat="true" ht="21" customHeight="true" spans="1:11">
      <c r="A26" s="14">
        <v>20</v>
      </c>
      <c r="B26" s="14" t="s">
        <v>43</v>
      </c>
      <c r="C26" s="15">
        <v>3475</v>
      </c>
      <c r="D26" s="16">
        <f>ROUND(240.1*C26/10000,0)</f>
        <v>83</v>
      </c>
      <c r="E26" s="20">
        <v>0.8</v>
      </c>
      <c r="F26" s="16">
        <f>ROUND(D26*E26,0)</f>
        <v>66</v>
      </c>
      <c r="G26" s="16">
        <v>5</v>
      </c>
      <c r="H26" s="16">
        <f t="shared" ref="H26:H27" si="18">F26+G26</f>
        <v>71</v>
      </c>
      <c r="I26" s="16">
        <v>0</v>
      </c>
      <c r="J26" s="21">
        <v>0</v>
      </c>
      <c r="K26" s="21">
        <f t="shared" si="10"/>
        <v>71</v>
      </c>
    </row>
    <row r="27" s="2" customFormat="true" ht="21" customHeight="true" spans="1:11">
      <c r="A27" s="14">
        <v>21</v>
      </c>
      <c r="B27" s="14" t="s">
        <v>44</v>
      </c>
      <c r="C27" s="15">
        <v>5507</v>
      </c>
      <c r="D27" s="16">
        <f>ROUND(240.1*C27/10000,0)</f>
        <v>132</v>
      </c>
      <c r="E27" s="20">
        <v>0.8</v>
      </c>
      <c r="F27" s="16">
        <f t="shared" ref="F27" si="19">ROUND(D27*E27,0)</f>
        <v>106</v>
      </c>
      <c r="G27" s="16">
        <v>5</v>
      </c>
      <c r="H27" s="16">
        <f t="shared" si="18"/>
        <v>111</v>
      </c>
      <c r="I27" s="16">
        <v>0</v>
      </c>
      <c r="J27" s="21">
        <v>0</v>
      </c>
      <c r="K27" s="21">
        <f t="shared" si="10"/>
        <v>111</v>
      </c>
    </row>
    <row r="28" s="1" customFormat="true" ht="21" customHeight="true" spans="1:11">
      <c r="A28" s="11">
        <v>22</v>
      </c>
      <c r="B28" s="11" t="s">
        <v>45</v>
      </c>
      <c r="C28" s="7">
        <f>SUM(C29:C31)</f>
        <v>24100</v>
      </c>
      <c r="D28" s="7">
        <f t="shared" ref="D28:K28" si="20">SUM(D29:D31)</f>
        <v>579</v>
      </c>
      <c r="E28" s="7"/>
      <c r="F28" s="7">
        <f t="shared" si="20"/>
        <v>463</v>
      </c>
      <c r="G28" s="7">
        <f t="shared" si="20"/>
        <v>13</v>
      </c>
      <c r="H28" s="7">
        <f t="shared" si="20"/>
        <v>476</v>
      </c>
      <c r="I28" s="7">
        <f t="shared" si="20"/>
        <v>9</v>
      </c>
      <c r="J28" s="7">
        <f t="shared" si="20"/>
        <v>68</v>
      </c>
      <c r="K28" s="7">
        <f t="shared" si="20"/>
        <v>553</v>
      </c>
    </row>
    <row r="29" s="2" customFormat="true" ht="21" customHeight="true" spans="1:11">
      <c r="A29" s="14">
        <v>23</v>
      </c>
      <c r="B29" s="14" t="s">
        <v>46</v>
      </c>
      <c r="C29" s="15"/>
      <c r="D29" s="16"/>
      <c r="E29" s="20"/>
      <c r="F29" s="16"/>
      <c r="G29" s="16">
        <v>3</v>
      </c>
      <c r="H29" s="16">
        <f t="shared" ref="H29" si="21">F29+G29</f>
        <v>3</v>
      </c>
      <c r="I29" s="16">
        <v>0</v>
      </c>
      <c r="J29" s="21">
        <v>0</v>
      </c>
      <c r="K29" s="21">
        <f t="shared" ref="K29" si="22">H29+I29+J29</f>
        <v>3</v>
      </c>
    </row>
    <row r="30" s="2" customFormat="true" ht="21" customHeight="true" spans="1:11">
      <c r="A30" s="14">
        <v>24</v>
      </c>
      <c r="B30" s="14" t="s">
        <v>47</v>
      </c>
      <c r="C30" s="15">
        <v>18699</v>
      </c>
      <c r="D30" s="16">
        <f>ROUND(240.1*C30/10000,0)</f>
        <v>449</v>
      </c>
      <c r="E30" s="20">
        <v>0.8</v>
      </c>
      <c r="F30" s="16">
        <f>ROUND(D30*E30,0)</f>
        <v>359</v>
      </c>
      <c r="G30" s="16">
        <v>5</v>
      </c>
      <c r="H30" s="16">
        <f t="shared" ref="H30:H31" si="23">F30+G30</f>
        <v>364</v>
      </c>
      <c r="I30" s="16">
        <v>1</v>
      </c>
      <c r="J30" s="21">
        <v>38</v>
      </c>
      <c r="K30" s="21">
        <f t="shared" ref="K30:K33" si="24">H30+I30+J30</f>
        <v>403</v>
      </c>
    </row>
    <row r="31" s="2" customFormat="true" ht="21" customHeight="true" spans="1:11">
      <c r="A31" s="14">
        <v>25</v>
      </c>
      <c r="B31" s="14" t="s">
        <v>48</v>
      </c>
      <c r="C31" s="15">
        <v>5401</v>
      </c>
      <c r="D31" s="16">
        <f>ROUND(240.1*C31/10000,0)</f>
        <v>130</v>
      </c>
      <c r="E31" s="20">
        <v>0.8</v>
      </c>
      <c r="F31" s="16">
        <f>ROUND(D31*E31,0)</f>
        <v>104</v>
      </c>
      <c r="G31" s="16">
        <v>5</v>
      </c>
      <c r="H31" s="16">
        <f t="shared" si="23"/>
        <v>109</v>
      </c>
      <c r="I31" s="16">
        <v>8</v>
      </c>
      <c r="J31" s="21">
        <v>30</v>
      </c>
      <c r="K31" s="21">
        <f t="shared" si="24"/>
        <v>147</v>
      </c>
    </row>
    <row r="32" s="1" customFormat="true" ht="21" customHeight="true" spans="1:11">
      <c r="A32" s="11">
        <v>26</v>
      </c>
      <c r="B32" s="11" t="s">
        <v>49</v>
      </c>
      <c r="C32" s="7">
        <f>SUM(C33+C34)</f>
        <v>1470</v>
      </c>
      <c r="D32" s="7">
        <f t="shared" ref="D32:K32" si="25">SUM(D33+D34)</f>
        <v>35</v>
      </c>
      <c r="E32" s="7"/>
      <c r="F32" s="7">
        <f t="shared" si="25"/>
        <v>28</v>
      </c>
      <c r="G32" s="7">
        <f t="shared" si="25"/>
        <v>8</v>
      </c>
      <c r="H32" s="7">
        <f t="shared" si="25"/>
        <v>36</v>
      </c>
      <c r="I32" s="7">
        <f t="shared" si="25"/>
        <v>4</v>
      </c>
      <c r="J32" s="7">
        <f t="shared" si="25"/>
        <v>4</v>
      </c>
      <c r="K32" s="7">
        <f t="shared" si="25"/>
        <v>44</v>
      </c>
    </row>
    <row r="33" s="1" customFormat="true" ht="21" customHeight="true" spans="1:11">
      <c r="A33" s="14">
        <v>27</v>
      </c>
      <c r="B33" s="14" t="s">
        <v>50</v>
      </c>
      <c r="C33" s="17"/>
      <c r="D33" s="16"/>
      <c r="E33" s="16"/>
      <c r="F33" s="16"/>
      <c r="G33" s="16">
        <v>3</v>
      </c>
      <c r="H33" s="16">
        <f>F33+G33</f>
        <v>3</v>
      </c>
      <c r="I33" s="16">
        <v>0</v>
      </c>
      <c r="J33" s="21">
        <v>0</v>
      </c>
      <c r="K33" s="21">
        <f t="shared" si="24"/>
        <v>3</v>
      </c>
    </row>
    <row r="34" s="2" customFormat="true" ht="21" customHeight="true" spans="1:11">
      <c r="A34" s="14">
        <v>28</v>
      </c>
      <c r="B34" s="14" t="s">
        <v>51</v>
      </c>
      <c r="C34" s="15">
        <v>1470</v>
      </c>
      <c r="D34" s="16">
        <f t="shared" ref="D34:D99" si="26">ROUND(240.1*C34/10000,0)</f>
        <v>35</v>
      </c>
      <c r="E34" s="20">
        <v>0.8</v>
      </c>
      <c r="F34" s="16">
        <f>ROUND(D34*E34,0)</f>
        <v>28</v>
      </c>
      <c r="G34" s="16">
        <v>5</v>
      </c>
      <c r="H34" s="16">
        <f>F34+G34</f>
        <v>33</v>
      </c>
      <c r="I34" s="16">
        <v>4</v>
      </c>
      <c r="J34" s="21">
        <v>4</v>
      </c>
      <c r="K34" s="21">
        <f t="shared" ref="K34:K46" si="27">H34+I34+J34</f>
        <v>41</v>
      </c>
    </row>
    <row r="35" s="1" customFormat="true" ht="21" customHeight="true" spans="1:11">
      <c r="A35" s="11">
        <v>29</v>
      </c>
      <c r="B35" s="11" t="s">
        <v>52</v>
      </c>
      <c r="C35" s="7">
        <f>C36</f>
        <v>0</v>
      </c>
      <c r="D35" s="7">
        <f t="shared" ref="D35:K35" si="28">D36</f>
        <v>0</v>
      </c>
      <c r="E35" s="7"/>
      <c r="F35" s="7">
        <f t="shared" si="28"/>
        <v>0</v>
      </c>
      <c r="G35" s="7">
        <f t="shared" si="28"/>
        <v>3</v>
      </c>
      <c r="H35" s="7">
        <f t="shared" si="28"/>
        <v>3</v>
      </c>
      <c r="I35" s="7">
        <f t="shared" si="28"/>
        <v>0</v>
      </c>
      <c r="J35" s="7">
        <f t="shared" si="28"/>
        <v>0</v>
      </c>
      <c r="K35" s="7">
        <f t="shared" si="28"/>
        <v>3</v>
      </c>
    </row>
    <row r="36" s="2" customFormat="true" ht="21" customHeight="true" spans="1:11">
      <c r="A36" s="14">
        <v>30</v>
      </c>
      <c r="B36" s="14" t="s">
        <v>53</v>
      </c>
      <c r="C36" s="7"/>
      <c r="D36" s="10"/>
      <c r="E36" s="16"/>
      <c r="F36" s="16"/>
      <c r="G36" s="16">
        <v>3</v>
      </c>
      <c r="H36" s="16">
        <f>F36+G36</f>
        <v>3</v>
      </c>
      <c r="I36" s="16">
        <v>0</v>
      </c>
      <c r="J36" s="21">
        <v>0</v>
      </c>
      <c r="K36" s="21">
        <f t="shared" ref="K36" si="29">H36+I36+J36</f>
        <v>3</v>
      </c>
    </row>
    <row r="37" s="1" customFormat="true" ht="21" customHeight="true" spans="1:11">
      <c r="A37" s="11">
        <v>31</v>
      </c>
      <c r="B37" s="11" t="s">
        <v>54</v>
      </c>
      <c r="C37" s="7">
        <f>SUM(C38:C40)</f>
        <v>9605</v>
      </c>
      <c r="D37" s="7">
        <f t="shared" ref="D37:K37" si="30">SUM(D38:D40)</f>
        <v>230</v>
      </c>
      <c r="E37" s="7"/>
      <c r="F37" s="7">
        <f t="shared" si="30"/>
        <v>184</v>
      </c>
      <c r="G37" s="7">
        <f t="shared" si="30"/>
        <v>13</v>
      </c>
      <c r="H37" s="7">
        <f t="shared" si="30"/>
        <v>197</v>
      </c>
      <c r="I37" s="7">
        <f t="shared" si="30"/>
        <v>0</v>
      </c>
      <c r="J37" s="7">
        <f t="shared" si="30"/>
        <v>-15</v>
      </c>
      <c r="K37" s="7">
        <f t="shared" si="30"/>
        <v>182</v>
      </c>
    </row>
    <row r="38" s="2" customFormat="true" ht="21" customHeight="true" spans="1:11">
      <c r="A38" s="14">
        <v>32</v>
      </c>
      <c r="B38" s="14" t="s">
        <v>55</v>
      </c>
      <c r="C38" s="15"/>
      <c r="D38" s="16"/>
      <c r="E38" s="16"/>
      <c r="F38" s="16"/>
      <c r="G38" s="16">
        <v>3</v>
      </c>
      <c r="H38" s="16">
        <f>F38+G38</f>
        <v>3</v>
      </c>
      <c r="I38" s="16">
        <v>1</v>
      </c>
      <c r="J38" s="21">
        <v>0</v>
      </c>
      <c r="K38" s="21">
        <f t="shared" ref="K38" si="31">H38+I38+J38</f>
        <v>4</v>
      </c>
    </row>
    <row r="39" s="2" customFormat="true" ht="21" customHeight="true" spans="1:11">
      <c r="A39" s="14">
        <v>33</v>
      </c>
      <c r="B39" s="14" t="s">
        <v>56</v>
      </c>
      <c r="C39" s="15">
        <v>4803</v>
      </c>
      <c r="D39" s="16">
        <f t="shared" si="26"/>
        <v>115</v>
      </c>
      <c r="E39" s="20">
        <v>0.8</v>
      </c>
      <c r="F39" s="16">
        <f>ROUND(D39*E39,0)</f>
        <v>92</v>
      </c>
      <c r="G39" s="16">
        <v>5</v>
      </c>
      <c r="H39" s="16">
        <f>F39+G39</f>
        <v>97</v>
      </c>
      <c r="I39" s="16">
        <v>-1</v>
      </c>
      <c r="J39" s="21">
        <v>-15</v>
      </c>
      <c r="K39" s="21">
        <f t="shared" si="27"/>
        <v>81</v>
      </c>
    </row>
    <row r="40" s="2" customFormat="true" ht="21" customHeight="true" spans="1:11">
      <c r="A40" s="14">
        <v>34</v>
      </c>
      <c r="B40" s="14" t="s">
        <v>57</v>
      </c>
      <c r="C40" s="15">
        <v>4802</v>
      </c>
      <c r="D40" s="16">
        <f t="shared" si="26"/>
        <v>115</v>
      </c>
      <c r="E40" s="20">
        <v>0.8</v>
      </c>
      <c r="F40" s="16">
        <f>ROUND(D40*E40,0)</f>
        <v>92</v>
      </c>
      <c r="G40" s="16">
        <v>5</v>
      </c>
      <c r="H40" s="16">
        <f>F40+G40</f>
        <v>97</v>
      </c>
      <c r="I40" s="16">
        <v>0</v>
      </c>
      <c r="J40" s="21">
        <v>0</v>
      </c>
      <c r="K40" s="21">
        <f t="shared" si="27"/>
        <v>97</v>
      </c>
    </row>
    <row r="41" s="1" customFormat="true" ht="21" customHeight="true" spans="1:11">
      <c r="A41" s="11">
        <v>35</v>
      </c>
      <c r="B41" s="11" t="s">
        <v>58</v>
      </c>
      <c r="C41" s="7">
        <f>SUM(C42:C46)</f>
        <v>18783</v>
      </c>
      <c r="D41" s="7">
        <f t="shared" ref="D41:K41" si="32">SUM(D42:D46)</f>
        <v>450</v>
      </c>
      <c r="E41" s="7"/>
      <c r="F41" s="7">
        <f t="shared" si="32"/>
        <v>360</v>
      </c>
      <c r="G41" s="7">
        <f t="shared" si="32"/>
        <v>23</v>
      </c>
      <c r="H41" s="7">
        <f t="shared" si="32"/>
        <v>383</v>
      </c>
      <c r="I41" s="7">
        <f t="shared" si="32"/>
        <v>2</v>
      </c>
      <c r="J41" s="7">
        <f t="shared" si="32"/>
        <v>2</v>
      </c>
      <c r="K41" s="7">
        <f t="shared" si="32"/>
        <v>387</v>
      </c>
    </row>
    <row r="42" s="2" customFormat="true" ht="21" customHeight="true" spans="1:11">
      <c r="A42" s="14">
        <v>36</v>
      </c>
      <c r="B42" s="14" t="s">
        <v>59</v>
      </c>
      <c r="C42" s="15">
        <v>4975</v>
      </c>
      <c r="D42" s="16">
        <f>ROUND(240.1*C42/10000,0)</f>
        <v>119</v>
      </c>
      <c r="E42" s="20">
        <v>0.8</v>
      </c>
      <c r="F42" s="16">
        <f>ROUND(D42*E42,0)</f>
        <v>95</v>
      </c>
      <c r="G42" s="16">
        <v>3</v>
      </c>
      <c r="H42" s="16">
        <f>F42+G42</f>
        <v>98</v>
      </c>
      <c r="I42" s="16">
        <v>0</v>
      </c>
      <c r="J42" s="21">
        <v>0</v>
      </c>
      <c r="K42" s="21">
        <f t="shared" ref="K42" si="33">H42+I42+J42</f>
        <v>98</v>
      </c>
    </row>
    <row r="43" s="2" customFormat="true" ht="21" customHeight="true" spans="1:11">
      <c r="A43" s="14">
        <v>37</v>
      </c>
      <c r="B43" s="14" t="s">
        <v>60</v>
      </c>
      <c r="C43" s="15">
        <v>3089</v>
      </c>
      <c r="D43" s="16">
        <f t="shared" si="26"/>
        <v>74</v>
      </c>
      <c r="E43" s="20">
        <v>0.8</v>
      </c>
      <c r="F43" s="16">
        <f t="shared" ref="F43:F46" si="34">ROUND(D43*E43,0)</f>
        <v>59</v>
      </c>
      <c r="G43" s="16">
        <v>5</v>
      </c>
      <c r="H43" s="16">
        <f t="shared" ref="H43:H46" si="35">F43+G43</f>
        <v>64</v>
      </c>
      <c r="I43" s="16">
        <v>0</v>
      </c>
      <c r="J43" s="21">
        <v>0</v>
      </c>
      <c r="K43" s="21">
        <f t="shared" si="27"/>
        <v>64</v>
      </c>
    </row>
    <row r="44" s="2" customFormat="true" ht="21" customHeight="true" spans="1:11">
      <c r="A44" s="14">
        <v>38</v>
      </c>
      <c r="B44" s="14" t="s">
        <v>61</v>
      </c>
      <c r="C44" s="15">
        <v>4637</v>
      </c>
      <c r="D44" s="16">
        <f t="shared" si="26"/>
        <v>111</v>
      </c>
      <c r="E44" s="20">
        <v>0.8</v>
      </c>
      <c r="F44" s="16">
        <f t="shared" si="34"/>
        <v>89</v>
      </c>
      <c r="G44" s="16">
        <v>5</v>
      </c>
      <c r="H44" s="16">
        <f t="shared" si="35"/>
        <v>94</v>
      </c>
      <c r="I44" s="16">
        <v>1</v>
      </c>
      <c r="J44" s="21">
        <v>2</v>
      </c>
      <c r="K44" s="21">
        <f t="shared" si="27"/>
        <v>97</v>
      </c>
    </row>
    <row r="45" s="2" customFormat="true" ht="21" customHeight="true" spans="1:11">
      <c r="A45" s="14">
        <v>39</v>
      </c>
      <c r="B45" s="14" t="s">
        <v>62</v>
      </c>
      <c r="C45" s="15">
        <v>3093</v>
      </c>
      <c r="D45" s="16">
        <f t="shared" si="26"/>
        <v>74</v>
      </c>
      <c r="E45" s="20">
        <v>0.8</v>
      </c>
      <c r="F45" s="16">
        <f t="shared" si="34"/>
        <v>59</v>
      </c>
      <c r="G45" s="16">
        <v>5</v>
      </c>
      <c r="H45" s="16">
        <f t="shared" si="35"/>
        <v>64</v>
      </c>
      <c r="I45" s="16">
        <v>1</v>
      </c>
      <c r="J45" s="21">
        <v>0</v>
      </c>
      <c r="K45" s="21">
        <f t="shared" si="27"/>
        <v>65</v>
      </c>
    </row>
    <row r="46" s="2" customFormat="true" ht="21" customHeight="true" spans="1:11">
      <c r="A46" s="14">
        <v>40</v>
      </c>
      <c r="B46" s="14" t="s">
        <v>63</v>
      </c>
      <c r="C46" s="15">
        <v>2989</v>
      </c>
      <c r="D46" s="16">
        <f t="shared" si="26"/>
        <v>72</v>
      </c>
      <c r="E46" s="20">
        <v>0.8</v>
      </c>
      <c r="F46" s="16">
        <f t="shared" si="34"/>
        <v>58</v>
      </c>
      <c r="G46" s="16">
        <v>5</v>
      </c>
      <c r="H46" s="16">
        <f t="shared" si="35"/>
        <v>63</v>
      </c>
      <c r="I46" s="16">
        <v>0</v>
      </c>
      <c r="J46" s="21">
        <v>0</v>
      </c>
      <c r="K46" s="21">
        <f t="shared" si="27"/>
        <v>63</v>
      </c>
    </row>
    <row r="47" s="1" customFormat="true" ht="21" customHeight="true" spans="1:11">
      <c r="A47" s="11">
        <v>41</v>
      </c>
      <c r="B47" s="11" t="s">
        <v>64</v>
      </c>
      <c r="C47" s="7">
        <f>SUM(C48:C50)</f>
        <v>17264</v>
      </c>
      <c r="D47" s="7">
        <f t="shared" ref="D47:K47" si="36">SUM(D48:D50)</f>
        <v>415</v>
      </c>
      <c r="E47" s="7"/>
      <c r="F47" s="7">
        <f t="shared" si="36"/>
        <v>332</v>
      </c>
      <c r="G47" s="7">
        <f t="shared" si="36"/>
        <v>13</v>
      </c>
      <c r="H47" s="7">
        <f t="shared" si="36"/>
        <v>345</v>
      </c>
      <c r="I47" s="7">
        <f t="shared" si="36"/>
        <v>18</v>
      </c>
      <c r="J47" s="7">
        <f t="shared" si="36"/>
        <v>22</v>
      </c>
      <c r="K47" s="7">
        <f t="shared" si="36"/>
        <v>385</v>
      </c>
    </row>
    <row r="48" s="2" customFormat="true" ht="21" customHeight="true" spans="1:11">
      <c r="A48" s="14">
        <v>42</v>
      </c>
      <c r="B48" s="14" t="s">
        <v>65</v>
      </c>
      <c r="C48" s="15"/>
      <c r="D48" s="10"/>
      <c r="E48" s="16"/>
      <c r="F48" s="16"/>
      <c r="G48" s="16">
        <v>3</v>
      </c>
      <c r="H48" s="16">
        <f t="shared" ref="H48" si="37">F48+G48</f>
        <v>3</v>
      </c>
      <c r="I48" s="16">
        <v>0</v>
      </c>
      <c r="J48" s="21">
        <v>0</v>
      </c>
      <c r="K48" s="21">
        <f t="shared" ref="K48" si="38">H48+I48+J48</f>
        <v>3</v>
      </c>
    </row>
    <row r="49" s="2" customFormat="true" ht="21" customHeight="true" spans="1:11">
      <c r="A49" s="14">
        <v>43</v>
      </c>
      <c r="B49" s="14" t="s">
        <v>66</v>
      </c>
      <c r="C49" s="15">
        <v>7449</v>
      </c>
      <c r="D49" s="16">
        <f t="shared" si="26"/>
        <v>179</v>
      </c>
      <c r="E49" s="20">
        <v>0.8</v>
      </c>
      <c r="F49" s="16">
        <f>ROUND(D49*E49,0)</f>
        <v>143</v>
      </c>
      <c r="G49" s="16">
        <v>5</v>
      </c>
      <c r="H49" s="16">
        <f t="shared" ref="H49:H50" si="39">F49+G49</f>
        <v>148</v>
      </c>
      <c r="I49" s="16">
        <v>15</v>
      </c>
      <c r="J49" s="21">
        <v>13</v>
      </c>
      <c r="K49" s="21">
        <f t="shared" ref="K49:K62" si="40">H49+I49+J49</f>
        <v>176</v>
      </c>
    </row>
    <row r="50" s="2" customFormat="true" ht="21" customHeight="true" spans="1:11">
      <c r="A50" s="14">
        <v>44</v>
      </c>
      <c r="B50" s="14" t="s">
        <v>67</v>
      </c>
      <c r="C50" s="15">
        <v>9815</v>
      </c>
      <c r="D50" s="16">
        <f t="shared" si="26"/>
        <v>236</v>
      </c>
      <c r="E50" s="20">
        <v>0.8</v>
      </c>
      <c r="F50" s="16">
        <f t="shared" ref="F50" si="41">ROUND(D50*E50,0)</f>
        <v>189</v>
      </c>
      <c r="G50" s="16">
        <v>5</v>
      </c>
      <c r="H50" s="16">
        <f t="shared" si="39"/>
        <v>194</v>
      </c>
      <c r="I50" s="16">
        <v>3</v>
      </c>
      <c r="J50" s="21">
        <v>9</v>
      </c>
      <c r="K50" s="21">
        <f t="shared" si="40"/>
        <v>206</v>
      </c>
    </row>
    <row r="51" s="1" customFormat="true" ht="21" customHeight="true" spans="1:11">
      <c r="A51" s="11">
        <v>45</v>
      </c>
      <c r="B51" s="11" t="s">
        <v>68</v>
      </c>
      <c r="C51" s="7">
        <f>SUM(C52:C55)</f>
        <v>13284</v>
      </c>
      <c r="D51" s="7">
        <f t="shared" ref="D51:K51" si="42">SUM(D52:D55)</f>
        <v>319</v>
      </c>
      <c r="E51" s="7"/>
      <c r="F51" s="7">
        <f t="shared" si="42"/>
        <v>255</v>
      </c>
      <c r="G51" s="7">
        <f t="shared" si="42"/>
        <v>18</v>
      </c>
      <c r="H51" s="7">
        <f t="shared" si="42"/>
        <v>273</v>
      </c>
      <c r="I51" s="7">
        <f t="shared" si="42"/>
        <v>2</v>
      </c>
      <c r="J51" s="7">
        <f t="shared" si="42"/>
        <v>6</v>
      </c>
      <c r="K51" s="7">
        <f t="shared" si="42"/>
        <v>281</v>
      </c>
    </row>
    <row r="52" s="2" customFormat="true" ht="21" customHeight="true" spans="1:11">
      <c r="A52" s="14">
        <v>46</v>
      </c>
      <c r="B52" s="14" t="s">
        <v>69</v>
      </c>
      <c r="C52" s="15"/>
      <c r="D52" s="16">
        <f>ROUND(240.1*C52/10000,0)</f>
        <v>0</v>
      </c>
      <c r="E52" s="20">
        <v>0.8</v>
      </c>
      <c r="F52" s="16">
        <f>ROUND(D52*E52,0)</f>
        <v>0</v>
      </c>
      <c r="G52" s="16">
        <v>3</v>
      </c>
      <c r="H52" s="16">
        <f t="shared" ref="H52" si="43">F52+G52</f>
        <v>3</v>
      </c>
      <c r="I52" s="16">
        <v>0</v>
      </c>
      <c r="J52" s="21">
        <v>0</v>
      </c>
      <c r="K52" s="21">
        <f t="shared" ref="K52" si="44">H52+I52+J52</f>
        <v>3</v>
      </c>
    </row>
    <row r="53" s="2" customFormat="true" ht="21" customHeight="true" spans="1:11">
      <c r="A53" s="14">
        <v>47</v>
      </c>
      <c r="B53" s="14" t="s">
        <v>70</v>
      </c>
      <c r="C53" s="15">
        <v>4905</v>
      </c>
      <c r="D53" s="16">
        <f t="shared" si="26"/>
        <v>118</v>
      </c>
      <c r="E53" s="20">
        <v>0.8</v>
      </c>
      <c r="F53" s="16">
        <f t="shared" ref="F53:F55" si="45">ROUND(D53*E53,0)</f>
        <v>94</v>
      </c>
      <c r="G53" s="16">
        <v>5</v>
      </c>
      <c r="H53" s="16">
        <f t="shared" ref="H53:H55" si="46">F53+G53</f>
        <v>99</v>
      </c>
      <c r="I53" s="16">
        <v>2</v>
      </c>
      <c r="J53" s="21">
        <v>1</v>
      </c>
      <c r="K53" s="21">
        <f t="shared" si="40"/>
        <v>102</v>
      </c>
    </row>
    <row r="54" s="2" customFormat="true" ht="21" customHeight="true" spans="1:11">
      <c r="A54" s="14">
        <v>48</v>
      </c>
      <c r="B54" s="14" t="s">
        <v>71</v>
      </c>
      <c r="C54" s="15">
        <v>2738</v>
      </c>
      <c r="D54" s="16">
        <f t="shared" si="26"/>
        <v>66</v>
      </c>
      <c r="E54" s="20">
        <v>0.8</v>
      </c>
      <c r="F54" s="16">
        <f t="shared" si="45"/>
        <v>53</v>
      </c>
      <c r="G54" s="16">
        <v>5</v>
      </c>
      <c r="H54" s="16">
        <f t="shared" si="46"/>
        <v>58</v>
      </c>
      <c r="I54" s="16">
        <v>0</v>
      </c>
      <c r="J54" s="21">
        <v>5</v>
      </c>
      <c r="K54" s="21">
        <f t="shared" si="40"/>
        <v>63</v>
      </c>
    </row>
    <row r="55" s="2" customFormat="true" ht="21" customHeight="true" spans="1:11">
      <c r="A55" s="14">
        <v>49</v>
      </c>
      <c r="B55" s="14" t="s">
        <v>72</v>
      </c>
      <c r="C55" s="15">
        <v>5641</v>
      </c>
      <c r="D55" s="16">
        <f t="shared" si="26"/>
        <v>135</v>
      </c>
      <c r="E55" s="20">
        <v>0.8</v>
      </c>
      <c r="F55" s="16">
        <f t="shared" si="45"/>
        <v>108</v>
      </c>
      <c r="G55" s="16">
        <v>5</v>
      </c>
      <c r="H55" s="16">
        <f t="shared" si="46"/>
        <v>113</v>
      </c>
      <c r="I55" s="16">
        <v>0</v>
      </c>
      <c r="J55" s="21">
        <v>0</v>
      </c>
      <c r="K55" s="21">
        <f t="shared" si="40"/>
        <v>113</v>
      </c>
    </row>
    <row r="56" s="1" customFormat="true" ht="21" customHeight="true" spans="1:11">
      <c r="A56" s="11">
        <v>50</v>
      </c>
      <c r="B56" s="11" t="s">
        <v>73</v>
      </c>
      <c r="C56" s="7">
        <f>SUM(C57:C59)</f>
        <v>14002</v>
      </c>
      <c r="D56" s="7">
        <f t="shared" ref="D56:K56" si="47">SUM(D57:D59)</f>
        <v>336</v>
      </c>
      <c r="E56" s="7"/>
      <c r="F56" s="7">
        <f t="shared" si="47"/>
        <v>269</v>
      </c>
      <c r="G56" s="7">
        <f t="shared" si="47"/>
        <v>13</v>
      </c>
      <c r="H56" s="7">
        <f t="shared" si="47"/>
        <v>282</v>
      </c>
      <c r="I56" s="7">
        <f t="shared" si="47"/>
        <v>8</v>
      </c>
      <c r="J56" s="7">
        <f t="shared" si="47"/>
        <v>6</v>
      </c>
      <c r="K56" s="7">
        <f t="shared" si="47"/>
        <v>296</v>
      </c>
    </row>
    <row r="57" s="2" customFormat="true" ht="21" customHeight="true" spans="1:11">
      <c r="A57" s="14">
        <v>51</v>
      </c>
      <c r="B57" s="14" t="s">
        <v>74</v>
      </c>
      <c r="C57" s="15"/>
      <c r="D57" s="16"/>
      <c r="E57" s="16"/>
      <c r="F57" s="16"/>
      <c r="G57" s="16">
        <v>3</v>
      </c>
      <c r="H57" s="16">
        <f t="shared" ref="H57" si="48">F57+G57</f>
        <v>3</v>
      </c>
      <c r="I57" s="16">
        <v>0</v>
      </c>
      <c r="J57" s="21">
        <v>0</v>
      </c>
      <c r="K57" s="21">
        <f t="shared" ref="K57" si="49">H57+I57+J57</f>
        <v>3</v>
      </c>
    </row>
    <row r="58" s="2" customFormat="true" ht="21" customHeight="true" spans="1:11">
      <c r="A58" s="14">
        <v>52</v>
      </c>
      <c r="B58" s="14" t="s">
        <v>75</v>
      </c>
      <c r="C58" s="18">
        <v>8217</v>
      </c>
      <c r="D58" s="16">
        <f t="shared" si="26"/>
        <v>197</v>
      </c>
      <c r="E58" s="20">
        <v>0.8</v>
      </c>
      <c r="F58" s="16">
        <f>ROUND(D58*E58,0)</f>
        <v>158</v>
      </c>
      <c r="G58" s="16">
        <v>5</v>
      </c>
      <c r="H58" s="16">
        <f t="shared" ref="H58:H59" si="50">F58+G58</f>
        <v>163</v>
      </c>
      <c r="I58" s="16">
        <v>0</v>
      </c>
      <c r="J58" s="21">
        <v>0</v>
      </c>
      <c r="K58" s="21">
        <f t="shared" si="40"/>
        <v>163</v>
      </c>
    </row>
    <row r="59" s="2" customFormat="true" ht="21" customHeight="true" spans="1:11">
      <c r="A59" s="14">
        <v>53</v>
      </c>
      <c r="B59" s="14" t="s">
        <v>76</v>
      </c>
      <c r="C59" s="18">
        <v>5785</v>
      </c>
      <c r="D59" s="16">
        <f t="shared" si="26"/>
        <v>139</v>
      </c>
      <c r="E59" s="20">
        <v>0.8</v>
      </c>
      <c r="F59" s="16">
        <f t="shared" ref="F59" si="51">ROUND(D59*E59,0)</f>
        <v>111</v>
      </c>
      <c r="G59" s="16">
        <v>5</v>
      </c>
      <c r="H59" s="16">
        <f t="shared" si="50"/>
        <v>116</v>
      </c>
      <c r="I59" s="16">
        <v>8</v>
      </c>
      <c r="J59" s="21">
        <v>6</v>
      </c>
      <c r="K59" s="21">
        <f t="shared" si="40"/>
        <v>130</v>
      </c>
    </row>
    <row r="60" s="1" customFormat="true" ht="21" customHeight="true" spans="1:11">
      <c r="A60" s="11">
        <v>54</v>
      </c>
      <c r="B60" s="11" t="s">
        <v>77</v>
      </c>
      <c r="C60" s="7">
        <f>SUM(C61:C63)</f>
        <v>12487</v>
      </c>
      <c r="D60" s="7">
        <f t="shared" ref="D60:K60" si="52">SUM(D61:D63)</f>
        <v>300</v>
      </c>
      <c r="E60" s="7"/>
      <c r="F60" s="7">
        <f t="shared" si="52"/>
        <v>240</v>
      </c>
      <c r="G60" s="7">
        <f t="shared" si="52"/>
        <v>13</v>
      </c>
      <c r="H60" s="7">
        <f t="shared" si="52"/>
        <v>253</v>
      </c>
      <c r="I60" s="7">
        <f t="shared" si="52"/>
        <v>4</v>
      </c>
      <c r="J60" s="7">
        <f t="shared" si="52"/>
        <v>11</v>
      </c>
      <c r="K60" s="7">
        <f t="shared" si="52"/>
        <v>268</v>
      </c>
    </row>
    <row r="61" s="2" customFormat="true" ht="21" customHeight="true" spans="1:11">
      <c r="A61" s="14">
        <v>55</v>
      </c>
      <c r="B61" s="14" t="s">
        <v>78</v>
      </c>
      <c r="C61" s="15"/>
      <c r="D61" s="16"/>
      <c r="E61" s="16"/>
      <c r="F61" s="16"/>
      <c r="G61" s="16">
        <v>3</v>
      </c>
      <c r="H61" s="16">
        <f>F61+G61</f>
        <v>3</v>
      </c>
      <c r="I61" s="16">
        <v>0</v>
      </c>
      <c r="J61" s="21">
        <v>0</v>
      </c>
      <c r="K61" s="21">
        <f t="shared" ref="K61" si="53">H61+I61+J61</f>
        <v>3</v>
      </c>
    </row>
    <row r="62" s="2" customFormat="true" ht="21" customHeight="true" spans="1:11">
      <c r="A62" s="14">
        <v>56</v>
      </c>
      <c r="B62" s="14" t="s">
        <v>79</v>
      </c>
      <c r="C62" s="18">
        <v>4997</v>
      </c>
      <c r="D62" s="16">
        <f t="shared" si="26"/>
        <v>120</v>
      </c>
      <c r="E62" s="20">
        <v>0.8</v>
      </c>
      <c r="F62" s="16">
        <f>ROUND(D62*E62,0)</f>
        <v>96</v>
      </c>
      <c r="G62" s="16">
        <v>5</v>
      </c>
      <c r="H62" s="16">
        <f>F62+G62</f>
        <v>101</v>
      </c>
      <c r="I62" s="16">
        <v>1</v>
      </c>
      <c r="J62" s="21">
        <v>1</v>
      </c>
      <c r="K62" s="21">
        <f t="shared" si="40"/>
        <v>103</v>
      </c>
    </row>
    <row r="63" s="2" customFormat="true" ht="21" customHeight="true" spans="1:11">
      <c r="A63" s="14">
        <v>57</v>
      </c>
      <c r="B63" s="14" t="s">
        <v>80</v>
      </c>
      <c r="C63" s="18">
        <v>7490</v>
      </c>
      <c r="D63" s="16">
        <f t="shared" si="26"/>
        <v>180</v>
      </c>
      <c r="E63" s="20">
        <v>0.8</v>
      </c>
      <c r="F63" s="16">
        <f>ROUND(D63*E63,0)</f>
        <v>144</v>
      </c>
      <c r="G63" s="16">
        <v>5</v>
      </c>
      <c r="H63" s="16">
        <f>F63+G63</f>
        <v>149</v>
      </c>
      <c r="I63" s="16">
        <v>3</v>
      </c>
      <c r="J63" s="21">
        <v>10</v>
      </c>
      <c r="K63" s="21">
        <f t="shared" ref="K63:K71" si="54">H63+I63+J63</f>
        <v>162</v>
      </c>
    </row>
    <row r="64" s="1" customFormat="true" ht="21" customHeight="true" spans="1:11">
      <c r="A64" s="11">
        <v>58</v>
      </c>
      <c r="B64" s="11" t="s">
        <v>81</v>
      </c>
      <c r="C64" s="7">
        <f>SUM(C65:C67)</f>
        <v>13574</v>
      </c>
      <c r="D64" s="7">
        <f t="shared" ref="D64:K64" si="55">SUM(D65:D67)</f>
        <v>326</v>
      </c>
      <c r="E64" s="7"/>
      <c r="F64" s="7">
        <f t="shared" si="55"/>
        <v>261</v>
      </c>
      <c r="G64" s="7">
        <f t="shared" si="55"/>
        <v>13</v>
      </c>
      <c r="H64" s="7">
        <f t="shared" si="55"/>
        <v>274</v>
      </c>
      <c r="I64" s="7">
        <f t="shared" si="55"/>
        <v>-11</v>
      </c>
      <c r="J64" s="7">
        <f t="shared" si="55"/>
        <v>-66</v>
      </c>
      <c r="K64" s="7">
        <f t="shared" si="55"/>
        <v>197</v>
      </c>
    </row>
    <row r="65" s="2" customFormat="true" ht="21" customHeight="true" spans="1:11">
      <c r="A65" s="14">
        <v>59</v>
      </c>
      <c r="B65" s="14" t="s">
        <v>82</v>
      </c>
      <c r="C65" s="15"/>
      <c r="D65" s="16"/>
      <c r="E65" s="20"/>
      <c r="F65" s="16"/>
      <c r="G65" s="16">
        <v>3</v>
      </c>
      <c r="H65" s="16">
        <f t="shared" ref="H65" si="56">F65+G65</f>
        <v>3</v>
      </c>
      <c r="I65" s="16">
        <v>0</v>
      </c>
      <c r="J65" s="21">
        <v>0</v>
      </c>
      <c r="K65" s="21">
        <f t="shared" ref="K65" si="57">H65+I65+J65</f>
        <v>3</v>
      </c>
    </row>
    <row r="66" s="2" customFormat="true" ht="21" customHeight="true" spans="1:11">
      <c r="A66" s="14">
        <v>60</v>
      </c>
      <c r="B66" s="14" t="s">
        <v>83</v>
      </c>
      <c r="C66" s="18">
        <v>7380</v>
      </c>
      <c r="D66" s="16">
        <f t="shared" si="26"/>
        <v>177</v>
      </c>
      <c r="E66" s="20">
        <v>0.8</v>
      </c>
      <c r="F66" s="16">
        <f>ROUND(D66*E66,0)</f>
        <v>142</v>
      </c>
      <c r="G66" s="16">
        <v>5</v>
      </c>
      <c r="H66" s="16">
        <f t="shared" ref="H66:H67" si="58">F66+G66</f>
        <v>147</v>
      </c>
      <c r="I66" s="16">
        <v>-6</v>
      </c>
      <c r="J66" s="21">
        <v>-49</v>
      </c>
      <c r="K66" s="21">
        <f t="shared" si="54"/>
        <v>92</v>
      </c>
    </row>
    <row r="67" s="2" customFormat="true" ht="21" customHeight="true" spans="1:11">
      <c r="A67" s="14">
        <v>61</v>
      </c>
      <c r="B67" s="14" t="s">
        <v>84</v>
      </c>
      <c r="C67" s="18">
        <v>6194</v>
      </c>
      <c r="D67" s="16">
        <f t="shared" si="26"/>
        <v>149</v>
      </c>
      <c r="E67" s="20">
        <v>0.8</v>
      </c>
      <c r="F67" s="16">
        <f>ROUND(D67*E67,0)</f>
        <v>119</v>
      </c>
      <c r="G67" s="16">
        <v>5</v>
      </c>
      <c r="H67" s="16">
        <f t="shared" si="58"/>
        <v>124</v>
      </c>
      <c r="I67" s="16">
        <v>-5</v>
      </c>
      <c r="J67" s="21">
        <v>-17</v>
      </c>
      <c r="K67" s="21">
        <f t="shared" si="54"/>
        <v>102</v>
      </c>
    </row>
    <row r="68" s="1" customFormat="true" ht="21" customHeight="true" spans="1:11">
      <c r="A68" s="11">
        <v>62</v>
      </c>
      <c r="B68" s="11" t="s">
        <v>85</v>
      </c>
      <c r="C68" s="7">
        <f>SUM(C69:C71)</f>
        <v>6661</v>
      </c>
      <c r="D68" s="7">
        <f t="shared" ref="D68:K68" si="59">SUM(D69:D71)</f>
        <v>160</v>
      </c>
      <c r="E68" s="7"/>
      <c r="F68" s="7">
        <f t="shared" si="59"/>
        <v>128</v>
      </c>
      <c r="G68" s="7">
        <f t="shared" si="59"/>
        <v>13</v>
      </c>
      <c r="H68" s="7">
        <f t="shared" si="59"/>
        <v>141</v>
      </c>
      <c r="I68" s="7">
        <f t="shared" si="59"/>
        <v>0</v>
      </c>
      <c r="J68" s="7">
        <f t="shared" si="59"/>
        <v>5</v>
      </c>
      <c r="K68" s="7">
        <f t="shared" si="59"/>
        <v>146</v>
      </c>
    </row>
    <row r="69" s="2" customFormat="true" ht="21" customHeight="true" spans="1:11">
      <c r="A69" s="14">
        <v>63</v>
      </c>
      <c r="B69" s="14" t="s">
        <v>86</v>
      </c>
      <c r="C69" s="15"/>
      <c r="D69" s="16"/>
      <c r="E69" s="16"/>
      <c r="F69" s="16"/>
      <c r="G69" s="16">
        <v>3</v>
      </c>
      <c r="H69" s="16">
        <f t="shared" ref="H69" si="60">F69+G69</f>
        <v>3</v>
      </c>
      <c r="I69" s="16">
        <v>0</v>
      </c>
      <c r="J69" s="21">
        <v>0</v>
      </c>
      <c r="K69" s="21">
        <f t="shared" ref="K69" si="61">H69+I69+J69</f>
        <v>3</v>
      </c>
    </row>
    <row r="70" s="2" customFormat="true" ht="21" customHeight="true" spans="1:11">
      <c r="A70" s="14">
        <v>64</v>
      </c>
      <c r="B70" s="14" t="s">
        <v>87</v>
      </c>
      <c r="C70" s="15">
        <v>4051</v>
      </c>
      <c r="D70" s="16">
        <f t="shared" si="26"/>
        <v>97</v>
      </c>
      <c r="E70" s="20">
        <v>0.8</v>
      </c>
      <c r="F70" s="16">
        <f>ROUND(D70*E70,0)</f>
        <v>78</v>
      </c>
      <c r="G70" s="16">
        <v>5</v>
      </c>
      <c r="H70" s="16">
        <f t="shared" ref="H70:H71" si="62">F70+G70</f>
        <v>83</v>
      </c>
      <c r="I70" s="16">
        <v>-3</v>
      </c>
      <c r="J70" s="21">
        <v>2</v>
      </c>
      <c r="K70" s="21">
        <f t="shared" si="54"/>
        <v>82</v>
      </c>
    </row>
    <row r="71" s="2" customFormat="true" ht="21" customHeight="true" spans="1:11">
      <c r="A71" s="14">
        <v>65</v>
      </c>
      <c r="B71" s="14" t="s">
        <v>88</v>
      </c>
      <c r="C71" s="15">
        <v>2610</v>
      </c>
      <c r="D71" s="16">
        <f t="shared" si="26"/>
        <v>63</v>
      </c>
      <c r="E71" s="20">
        <v>0.8</v>
      </c>
      <c r="F71" s="16">
        <f>ROUND(D71*E71,0)</f>
        <v>50</v>
      </c>
      <c r="G71" s="16">
        <v>5</v>
      </c>
      <c r="H71" s="16">
        <f t="shared" si="62"/>
        <v>55</v>
      </c>
      <c r="I71" s="16">
        <v>3</v>
      </c>
      <c r="J71" s="21">
        <v>3</v>
      </c>
      <c r="K71" s="21">
        <f t="shared" si="54"/>
        <v>61</v>
      </c>
    </row>
    <row r="72" s="1" customFormat="true" ht="20.25" customHeight="true" spans="1:11">
      <c r="A72" s="11">
        <v>66</v>
      </c>
      <c r="B72" s="22" t="s">
        <v>89</v>
      </c>
      <c r="C72" s="7">
        <f>SUM(C73:C128)</f>
        <v>335730</v>
      </c>
      <c r="D72" s="7">
        <f t="shared" ref="D72:K72" si="63">SUM(D73:D128)</f>
        <v>8063</v>
      </c>
      <c r="E72" s="7"/>
      <c r="F72" s="7">
        <f t="shared" si="63"/>
        <v>6448</v>
      </c>
      <c r="G72" s="7">
        <f t="shared" si="63"/>
        <v>280</v>
      </c>
      <c r="H72" s="7">
        <f t="shared" si="63"/>
        <v>6728</v>
      </c>
      <c r="I72" s="7">
        <f t="shared" si="63"/>
        <v>292</v>
      </c>
      <c r="J72" s="7">
        <f t="shared" si="63"/>
        <v>446</v>
      </c>
      <c r="K72" s="7">
        <f t="shared" si="63"/>
        <v>7533</v>
      </c>
    </row>
    <row r="73" s="2" customFormat="true" ht="21" customHeight="true" spans="1:11">
      <c r="A73" s="14">
        <v>67</v>
      </c>
      <c r="B73" s="14" t="s">
        <v>90</v>
      </c>
      <c r="C73" s="15">
        <v>339</v>
      </c>
      <c r="D73" s="16">
        <f t="shared" si="26"/>
        <v>8</v>
      </c>
      <c r="E73" s="20">
        <v>0.8</v>
      </c>
      <c r="F73" s="16">
        <f t="shared" ref="F73:F99" si="64">ROUND(D73*E73,0)</f>
        <v>6</v>
      </c>
      <c r="G73" s="16">
        <v>5</v>
      </c>
      <c r="H73" s="16">
        <f t="shared" ref="H73:H99" si="65">F73+G73</f>
        <v>11</v>
      </c>
      <c r="I73" s="16">
        <v>1</v>
      </c>
      <c r="J73" s="21">
        <v>1</v>
      </c>
      <c r="K73" s="21">
        <f t="shared" ref="K73:K94" si="66">H73+I73+J73</f>
        <v>13</v>
      </c>
    </row>
    <row r="74" s="2" customFormat="true" ht="21" customHeight="true" spans="1:11">
      <c r="A74" s="14">
        <v>68</v>
      </c>
      <c r="B74" s="14" t="s">
        <v>91</v>
      </c>
      <c r="C74" s="15">
        <v>5015</v>
      </c>
      <c r="D74" s="16">
        <f t="shared" si="26"/>
        <v>120</v>
      </c>
      <c r="E74" s="20">
        <v>0.8</v>
      </c>
      <c r="F74" s="16">
        <f t="shared" si="64"/>
        <v>96</v>
      </c>
      <c r="G74" s="16">
        <v>5</v>
      </c>
      <c r="H74" s="16">
        <f t="shared" si="65"/>
        <v>101</v>
      </c>
      <c r="I74" s="16">
        <v>25</v>
      </c>
      <c r="J74" s="16">
        <v>38</v>
      </c>
      <c r="K74" s="21">
        <f t="shared" si="66"/>
        <v>164</v>
      </c>
    </row>
    <row r="75" s="2" customFormat="true" ht="21" customHeight="true" spans="1:11">
      <c r="A75" s="14">
        <v>69</v>
      </c>
      <c r="B75" s="14" t="s">
        <v>92</v>
      </c>
      <c r="C75" s="15">
        <v>4346</v>
      </c>
      <c r="D75" s="16">
        <f t="shared" si="26"/>
        <v>104</v>
      </c>
      <c r="E75" s="20">
        <v>0.8</v>
      </c>
      <c r="F75" s="16">
        <f t="shared" si="64"/>
        <v>83</v>
      </c>
      <c r="G75" s="16">
        <v>5</v>
      </c>
      <c r="H75" s="16">
        <f t="shared" si="65"/>
        <v>88</v>
      </c>
      <c r="I75" s="16">
        <v>0</v>
      </c>
      <c r="J75" s="16">
        <v>3</v>
      </c>
      <c r="K75" s="21">
        <f t="shared" si="66"/>
        <v>91</v>
      </c>
    </row>
    <row r="76" s="2" customFormat="true" ht="21" customHeight="true" spans="1:11">
      <c r="A76" s="14">
        <v>70</v>
      </c>
      <c r="B76" s="14" t="s">
        <v>93</v>
      </c>
      <c r="C76" s="15">
        <v>2470</v>
      </c>
      <c r="D76" s="16">
        <f t="shared" si="26"/>
        <v>59</v>
      </c>
      <c r="E76" s="20">
        <v>0.8</v>
      </c>
      <c r="F76" s="16">
        <f t="shared" si="64"/>
        <v>47</v>
      </c>
      <c r="G76" s="16">
        <v>5</v>
      </c>
      <c r="H76" s="16">
        <f t="shared" si="65"/>
        <v>52</v>
      </c>
      <c r="I76" s="16">
        <v>1</v>
      </c>
      <c r="J76" s="16">
        <v>1</v>
      </c>
      <c r="K76" s="21">
        <f t="shared" si="66"/>
        <v>54</v>
      </c>
    </row>
    <row r="77" s="2" customFormat="true" ht="21" customHeight="true" spans="1:11">
      <c r="A77" s="14">
        <v>71</v>
      </c>
      <c r="B77" s="14" t="s">
        <v>94</v>
      </c>
      <c r="C77" s="15">
        <v>4160</v>
      </c>
      <c r="D77" s="16">
        <f t="shared" si="26"/>
        <v>100</v>
      </c>
      <c r="E77" s="20">
        <v>0.8</v>
      </c>
      <c r="F77" s="16">
        <f t="shared" si="64"/>
        <v>80</v>
      </c>
      <c r="G77" s="16">
        <v>5</v>
      </c>
      <c r="H77" s="16">
        <f t="shared" si="65"/>
        <v>85</v>
      </c>
      <c r="I77" s="16">
        <v>26</v>
      </c>
      <c r="J77" s="16">
        <v>1</v>
      </c>
      <c r="K77" s="21">
        <f t="shared" si="66"/>
        <v>112</v>
      </c>
    </row>
    <row r="78" s="2" customFormat="true" ht="21" customHeight="true" spans="1:11">
      <c r="A78" s="14">
        <v>72</v>
      </c>
      <c r="B78" s="14" t="s">
        <v>95</v>
      </c>
      <c r="C78" s="15">
        <v>3846</v>
      </c>
      <c r="D78" s="16">
        <f t="shared" si="26"/>
        <v>92</v>
      </c>
      <c r="E78" s="20">
        <v>0.8</v>
      </c>
      <c r="F78" s="16">
        <f t="shared" si="64"/>
        <v>74</v>
      </c>
      <c r="G78" s="16">
        <v>5</v>
      </c>
      <c r="H78" s="16">
        <f t="shared" si="65"/>
        <v>79</v>
      </c>
      <c r="I78" s="16">
        <v>10</v>
      </c>
      <c r="J78" s="16">
        <v>2</v>
      </c>
      <c r="K78" s="21">
        <f t="shared" si="66"/>
        <v>91</v>
      </c>
    </row>
    <row r="79" s="2" customFormat="true" ht="21" customHeight="true" spans="1:11">
      <c r="A79" s="14">
        <v>73</v>
      </c>
      <c r="B79" s="14" t="s">
        <v>96</v>
      </c>
      <c r="C79" s="15">
        <v>3121</v>
      </c>
      <c r="D79" s="16">
        <f t="shared" si="26"/>
        <v>75</v>
      </c>
      <c r="E79" s="20">
        <v>0.8</v>
      </c>
      <c r="F79" s="16">
        <f t="shared" si="64"/>
        <v>60</v>
      </c>
      <c r="G79" s="16">
        <v>5</v>
      </c>
      <c r="H79" s="16">
        <f t="shared" si="65"/>
        <v>65</v>
      </c>
      <c r="I79" s="16">
        <v>7</v>
      </c>
      <c r="J79" s="16">
        <v>2</v>
      </c>
      <c r="K79" s="21">
        <f t="shared" si="66"/>
        <v>74</v>
      </c>
    </row>
    <row r="80" s="2" customFormat="true" ht="21" customHeight="true" spans="1:11">
      <c r="A80" s="14">
        <v>74</v>
      </c>
      <c r="B80" s="14" t="s">
        <v>97</v>
      </c>
      <c r="C80" s="15">
        <f>1631+500</f>
        <v>2131</v>
      </c>
      <c r="D80" s="16">
        <f t="shared" si="26"/>
        <v>51</v>
      </c>
      <c r="E80" s="20">
        <v>0.8</v>
      </c>
      <c r="F80" s="16">
        <f t="shared" si="64"/>
        <v>41</v>
      </c>
      <c r="G80" s="16">
        <v>5</v>
      </c>
      <c r="H80" s="16">
        <f t="shared" si="65"/>
        <v>46</v>
      </c>
      <c r="I80" s="16">
        <v>1</v>
      </c>
      <c r="J80" s="16">
        <v>0</v>
      </c>
      <c r="K80" s="21">
        <f t="shared" si="66"/>
        <v>47</v>
      </c>
    </row>
    <row r="81" s="2" customFormat="true" ht="21" customHeight="true" spans="1:11">
      <c r="A81" s="14">
        <v>75</v>
      </c>
      <c r="B81" s="14" t="s">
        <v>98</v>
      </c>
      <c r="C81" s="15">
        <v>4291</v>
      </c>
      <c r="D81" s="16">
        <f t="shared" si="26"/>
        <v>103</v>
      </c>
      <c r="E81" s="20">
        <v>0.8</v>
      </c>
      <c r="F81" s="16">
        <f t="shared" si="64"/>
        <v>82</v>
      </c>
      <c r="G81" s="16">
        <v>5</v>
      </c>
      <c r="H81" s="16">
        <f t="shared" si="65"/>
        <v>87</v>
      </c>
      <c r="I81" s="16">
        <v>36</v>
      </c>
      <c r="J81" s="21">
        <v>18</v>
      </c>
      <c r="K81" s="21">
        <f t="shared" si="66"/>
        <v>141</v>
      </c>
    </row>
    <row r="82" s="2" customFormat="true" ht="21" customHeight="true" spans="1:11">
      <c r="A82" s="14">
        <v>76</v>
      </c>
      <c r="B82" s="14" t="s">
        <v>99</v>
      </c>
      <c r="C82" s="15">
        <v>3145</v>
      </c>
      <c r="D82" s="16">
        <f t="shared" si="26"/>
        <v>76</v>
      </c>
      <c r="E82" s="20">
        <v>0.8</v>
      </c>
      <c r="F82" s="16">
        <f t="shared" si="64"/>
        <v>61</v>
      </c>
      <c r="G82" s="16">
        <v>5</v>
      </c>
      <c r="H82" s="16">
        <f t="shared" si="65"/>
        <v>66</v>
      </c>
      <c r="I82" s="16">
        <v>49</v>
      </c>
      <c r="J82" s="21">
        <v>124</v>
      </c>
      <c r="K82" s="21">
        <f t="shared" si="66"/>
        <v>239</v>
      </c>
    </row>
    <row r="83" s="2" customFormat="true" ht="21" customHeight="true" spans="1:11">
      <c r="A83" s="14">
        <v>77</v>
      </c>
      <c r="B83" s="14" t="s">
        <v>100</v>
      </c>
      <c r="C83" s="15">
        <v>8897</v>
      </c>
      <c r="D83" s="16">
        <f t="shared" si="26"/>
        <v>214</v>
      </c>
      <c r="E83" s="20">
        <v>0.8</v>
      </c>
      <c r="F83" s="16">
        <f t="shared" si="64"/>
        <v>171</v>
      </c>
      <c r="G83" s="16">
        <v>5</v>
      </c>
      <c r="H83" s="16">
        <f t="shared" si="65"/>
        <v>176</v>
      </c>
      <c r="I83" s="16">
        <v>61</v>
      </c>
      <c r="J83" s="21">
        <v>79</v>
      </c>
      <c r="K83" s="21">
        <f t="shared" si="66"/>
        <v>316</v>
      </c>
    </row>
    <row r="84" s="2" customFormat="true" ht="21" customHeight="true" spans="1:11">
      <c r="A84" s="14">
        <v>78</v>
      </c>
      <c r="B84" s="14" t="s">
        <v>101</v>
      </c>
      <c r="C84" s="15">
        <v>4401</v>
      </c>
      <c r="D84" s="16">
        <f t="shared" si="26"/>
        <v>106</v>
      </c>
      <c r="E84" s="20">
        <v>0.8</v>
      </c>
      <c r="F84" s="16">
        <f t="shared" si="64"/>
        <v>85</v>
      </c>
      <c r="G84" s="16">
        <v>5</v>
      </c>
      <c r="H84" s="16">
        <f t="shared" si="65"/>
        <v>90</v>
      </c>
      <c r="I84" s="16">
        <v>25</v>
      </c>
      <c r="J84" s="21">
        <v>55</v>
      </c>
      <c r="K84" s="21">
        <f t="shared" si="66"/>
        <v>170</v>
      </c>
    </row>
    <row r="85" s="2" customFormat="true" ht="21" customHeight="true" spans="1:11">
      <c r="A85" s="14">
        <v>79</v>
      </c>
      <c r="B85" s="14" t="s">
        <v>102</v>
      </c>
      <c r="C85" s="15">
        <v>3951</v>
      </c>
      <c r="D85" s="16">
        <f t="shared" si="26"/>
        <v>95</v>
      </c>
      <c r="E85" s="20">
        <v>0.8</v>
      </c>
      <c r="F85" s="16">
        <f t="shared" si="64"/>
        <v>76</v>
      </c>
      <c r="G85" s="16">
        <v>5</v>
      </c>
      <c r="H85" s="16">
        <f t="shared" si="65"/>
        <v>81</v>
      </c>
      <c r="I85" s="16">
        <v>2</v>
      </c>
      <c r="J85" s="21">
        <v>64</v>
      </c>
      <c r="K85" s="21">
        <f t="shared" si="66"/>
        <v>147</v>
      </c>
    </row>
    <row r="86" s="2" customFormat="true" ht="21" customHeight="true" spans="1:11">
      <c r="A86" s="14">
        <v>80</v>
      </c>
      <c r="B86" s="14" t="s">
        <v>103</v>
      </c>
      <c r="C86" s="15">
        <v>9174</v>
      </c>
      <c r="D86" s="16">
        <f t="shared" si="26"/>
        <v>220</v>
      </c>
      <c r="E86" s="20">
        <v>0.8</v>
      </c>
      <c r="F86" s="16">
        <f t="shared" si="64"/>
        <v>176</v>
      </c>
      <c r="G86" s="16">
        <v>5</v>
      </c>
      <c r="H86" s="16">
        <f t="shared" si="65"/>
        <v>181</v>
      </c>
      <c r="I86" s="16">
        <v>1</v>
      </c>
      <c r="J86" s="21">
        <v>0</v>
      </c>
      <c r="K86" s="21">
        <f t="shared" si="66"/>
        <v>182</v>
      </c>
    </row>
    <row r="87" s="2" customFormat="true" ht="21" customHeight="true" spans="1:11">
      <c r="A87" s="14">
        <v>81</v>
      </c>
      <c r="B87" s="14" t="s">
        <v>104</v>
      </c>
      <c r="C87" s="15">
        <v>2623</v>
      </c>
      <c r="D87" s="16">
        <f t="shared" si="26"/>
        <v>63</v>
      </c>
      <c r="E87" s="20">
        <v>0.8</v>
      </c>
      <c r="F87" s="16">
        <f t="shared" si="64"/>
        <v>50</v>
      </c>
      <c r="G87" s="16">
        <v>5</v>
      </c>
      <c r="H87" s="16">
        <f t="shared" si="65"/>
        <v>55</v>
      </c>
      <c r="I87" s="16">
        <v>4</v>
      </c>
      <c r="J87" s="21">
        <v>5</v>
      </c>
      <c r="K87" s="21">
        <f t="shared" si="66"/>
        <v>64</v>
      </c>
    </row>
    <row r="88" s="2" customFormat="true" ht="21" customHeight="true" spans="1:11">
      <c r="A88" s="14">
        <v>82</v>
      </c>
      <c r="B88" s="14" t="s">
        <v>105</v>
      </c>
      <c r="C88" s="15">
        <v>2581</v>
      </c>
      <c r="D88" s="16">
        <f t="shared" si="26"/>
        <v>62</v>
      </c>
      <c r="E88" s="20">
        <v>0.8</v>
      </c>
      <c r="F88" s="16">
        <f t="shared" si="64"/>
        <v>50</v>
      </c>
      <c r="G88" s="16">
        <v>5</v>
      </c>
      <c r="H88" s="16">
        <f t="shared" si="65"/>
        <v>55</v>
      </c>
      <c r="I88" s="16">
        <v>0</v>
      </c>
      <c r="J88" s="21">
        <v>8</v>
      </c>
      <c r="K88" s="21">
        <f t="shared" si="66"/>
        <v>63</v>
      </c>
    </row>
    <row r="89" s="2" customFormat="true" ht="21" customHeight="true" spans="1:11">
      <c r="A89" s="14">
        <v>83</v>
      </c>
      <c r="B89" s="14" t="s">
        <v>106</v>
      </c>
      <c r="C89" s="15">
        <v>4065</v>
      </c>
      <c r="D89" s="16">
        <f t="shared" si="26"/>
        <v>98</v>
      </c>
      <c r="E89" s="20">
        <v>0.8</v>
      </c>
      <c r="F89" s="16">
        <f t="shared" si="64"/>
        <v>78</v>
      </c>
      <c r="G89" s="16">
        <v>5</v>
      </c>
      <c r="H89" s="16">
        <f t="shared" si="65"/>
        <v>83</v>
      </c>
      <c r="I89" s="16">
        <v>23</v>
      </c>
      <c r="J89" s="21">
        <v>-15</v>
      </c>
      <c r="K89" s="21">
        <f t="shared" si="66"/>
        <v>91</v>
      </c>
    </row>
    <row r="90" s="2" customFormat="true" ht="21" customHeight="true" spans="1:11">
      <c r="A90" s="14">
        <v>84</v>
      </c>
      <c r="B90" s="14" t="s">
        <v>107</v>
      </c>
      <c r="C90" s="15">
        <v>3575</v>
      </c>
      <c r="D90" s="16">
        <f t="shared" si="26"/>
        <v>86</v>
      </c>
      <c r="E90" s="20">
        <v>0.8</v>
      </c>
      <c r="F90" s="16">
        <f t="shared" si="64"/>
        <v>69</v>
      </c>
      <c r="G90" s="16">
        <v>5</v>
      </c>
      <c r="H90" s="16">
        <f t="shared" si="65"/>
        <v>74</v>
      </c>
      <c r="I90" s="16">
        <v>37</v>
      </c>
      <c r="J90" s="21">
        <v>9</v>
      </c>
      <c r="K90" s="21">
        <f t="shared" si="66"/>
        <v>120</v>
      </c>
    </row>
    <row r="91" s="2" customFormat="true" ht="21" customHeight="true" spans="1:11">
      <c r="A91" s="14">
        <v>85</v>
      </c>
      <c r="B91" s="14" t="s">
        <v>108</v>
      </c>
      <c r="C91" s="15">
        <v>8434</v>
      </c>
      <c r="D91" s="16">
        <f t="shared" si="26"/>
        <v>203</v>
      </c>
      <c r="E91" s="20">
        <v>0.8</v>
      </c>
      <c r="F91" s="16">
        <f t="shared" si="64"/>
        <v>162</v>
      </c>
      <c r="G91" s="16">
        <v>5</v>
      </c>
      <c r="H91" s="16">
        <f t="shared" si="65"/>
        <v>167</v>
      </c>
      <c r="I91" s="16">
        <v>10</v>
      </c>
      <c r="J91" s="21">
        <v>-57</v>
      </c>
      <c r="K91" s="21">
        <f t="shared" si="66"/>
        <v>120</v>
      </c>
    </row>
    <row r="92" s="2" customFormat="true" ht="21" customHeight="true" spans="1:11">
      <c r="A92" s="14">
        <v>86</v>
      </c>
      <c r="B92" s="14" t="s">
        <v>109</v>
      </c>
      <c r="C92" s="15">
        <v>9195</v>
      </c>
      <c r="D92" s="16">
        <f t="shared" si="26"/>
        <v>221</v>
      </c>
      <c r="E92" s="20">
        <v>0.8</v>
      </c>
      <c r="F92" s="16">
        <f t="shared" si="64"/>
        <v>177</v>
      </c>
      <c r="G92" s="16">
        <v>5</v>
      </c>
      <c r="H92" s="16">
        <f t="shared" si="65"/>
        <v>182</v>
      </c>
      <c r="I92" s="16">
        <v>0</v>
      </c>
      <c r="J92" s="21">
        <v>1</v>
      </c>
      <c r="K92" s="21">
        <f t="shared" si="66"/>
        <v>183</v>
      </c>
    </row>
    <row r="93" s="2" customFormat="true" ht="21" customHeight="true" spans="1:11">
      <c r="A93" s="14">
        <v>87</v>
      </c>
      <c r="B93" s="14" t="s">
        <v>110</v>
      </c>
      <c r="C93" s="15">
        <v>15314</v>
      </c>
      <c r="D93" s="16">
        <f t="shared" si="26"/>
        <v>368</v>
      </c>
      <c r="E93" s="20">
        <v>0.8</v>
      </c>
      <c r="F93" s="16">
        <f t="shared" si="64"/>
        <v>294</v>
      </c>
      <c r="G93" s="16">
        <v>5</v>
      </c>
      <c r="H93" s="16">
        <f t="shared" si="65"/>
        <v>299</v>
      </c>
      <c r="I93" s="16">
        <v>17</v>
      </c>
      <c r="J93" s="21">
        <v>63</v>
      </c>
      <c r="K93" s="21">
        <f t="shared" si="66"/>
        <v>379</v>
      </c>
    </row>
    <row r="94" s="2" customFormat="true" ht="21" customHeight="true" spans="1:11">
      <c r="A94" s="14">
        <v>88</v>
      </c>
      <c r="B94" s="14" t="s">
        <v>111</v>
      </c>
      <c r="C94" s="15">
        <v>5469</v>
      </c>
      <c r="D94" s="16">
        <f t="shared" si="26"/>
        <v>131</v>
      </c>
      <c r="E94" s="20">
        <v>0.8</v>
      </c>
      <c r="F94" s="16">
        <f t="shared" si="64"/>
        <v>105</v>
      </c>
      <c r="G94" s="16">
        <v>5</v>
      </c>
      <c r="H94" s="16">
        <f t="shared" si="65"/>
        <v>110</v>
      </c>
      <c r="I94" s="16">
        <v>0</v>
      </c>
      <c r="J94" s="21">
        <v>0</v>
      </c>
      <c r="K94" s="21">
        <f t="shared" si="66"/>
        <v>110</v>
      </c>
    </row>
    <row r="95" s="2" customFormat="true" ht="21" customHeight="true" spans="1:11">
      <c r="A95" s="14">
        <v>89</v>
      </c>
      <c r="B95" s="14" t="s">
        <v>112</v>
      </c>
      <c r="C95" s="15">
        <v>8602</v>
      </c>
      <c r="D95" s="16">
        <f t="shared" si="26"/>
        <v>207</v>
      </c>
      <c r="E95" s="20">
        <v>0.8</v>
      </c>
      <c r="F95" s="16">
        <f t="shared" si="64"/>
        <v>166</v>
      </c>
      <c r="G95" s="16">
        <v>5</v>
      </c>
      <c r="H95" s="16">
        <f t="shared" si="65"/>
        <v>171</v>
      </c>
      <c r="I95" s="16">
        <v>0</v>
      </c>
      <c r="J95" s="21">
        <v>0</v>
      </c>
      <c r="K95" s="21">
        <f t="shared" ref="K95:K99" si="67">H95+I95+J95</f>
        <v>171</v>
      </c>
    </row>
    <row r="96" s="2" customFormat="true" ht="21" customHeight="true" spans="1:11">
      <c r="A96" s="14">
        <v>90</v>
      </c>
      <c r="B96" s="14" t="s">
        <v>113</v>
      </c>
      <c r="C96" s="15">
        <v>6357</v>
      </c>
      <c r="D96" s="16">
        <f t="shared" si="26"/>
        <v>153</v>
      </c>
      <c r="E96" s="20">
        <v>0.8</v>
      </c>
      <c r="F96" s="16">
        <f t="shared" si="64"/>
        <v>122</v>
      </c>
      <c r="G96" s="16">
        <v>5</v>
      </c>
      <c r="H96" s="16">
        <f t="shared" si="65"/>
        <v>127</v>
      </c>
      <c r="I96" s="16">
        <v>0</v>
      </c>
      <c r="J96" s="21">
        <v>15</v>
      </c>
      <c r="K96" s="21">
        <f t="shared" si="67"/>
        <v>142</v>
      </c>
    </row>
    <row r="97" s="2" customFormat="true" ht="21" customHeight="true" spans="1:11">
      <c r="A97" s="14">
        <v>91</v>
      </c>
      <c r="B97" s="14" t="s">
        <v>114</v>
      </c>
      <c r="C97" s="15">
        <v>3297</v>
      </c>
      <c r="D97" s="16">
        <f t="shared" si="26"/>
        <v>79</v>
      </c>
      <c r="E97" s="20">
        <v>0.8</v>
      </c>
      <c r="F97" s="16">
        <f t="shared" si="64"/>
        <v>63</v>
      </c>
      <c r="G97" s="16">
        <v>5</v>
      </c>
      <c r="H97" s="16">
        <f t="shared" si="65"/>
        <v>68</v>
      </c>
      <c r="I97" s="16">
        <v>0</v>
      </c>
      <c r="J97" s="21">
        <v>0</v>
      </c>
      <c r="K97" s="21">
        <f t="shared" si="67"/>
        <v>68</v>
      </c>
    </row>
    <row r="98" s="2" customFormat="true" ht="21" customHeight="true" spans="1:11">
      <c r="A98" s="14">
        <v>92</v>
      </c>
      <c r="B98" s="14" t="s">
        <v>115</v>
      </c>
      <c r="C98" s="15">
        <f>9699+1000</f>
        <v>10699</v>
      </c>
      <c r="D98" s="16">
        <f t="shared" si="26"/>
        <v>257</v>
      </c>
      <c r="E98" s="20">
        <v>0.8</v>
      </c>
      <c r="F98" s="16">
        <f t="shared" si="64"/>
        <v>206</v>
      </c>
      <c r="G98" s="16">
        <v>5</v>
      </c>
      <c r="H98" s="16">
        <f t="shared" si="65"/>
        <v>211</v>
      </c>
      <c r="I98" s="16">
        <v>-1</v>
      </c>
      <c r="J98" s="21">
        <v>2</v>
      </c>
      <c r="K98" s="21">
        <f t="shared" si="67"/>
        <v>212</v>
      </c>
    </row>
    <row r="99" s="2" customFormat="true" ht="21" customHeight="true" spans="1:11">
      <c r="A99" s="14">
        <v>93</v>
      </c>
      <c r="B99" s="14" t="s">
        <v>116</v>
      </c>
      <c r="C99" s="15">
        <v>7020</v>
      </c>
      <c r="D99" s="16">
        <f t="shared" si="26"/>
        <v>169</v>
      </c>
      <c r="E99" s="20">
        <v>0.8</v>
      </c>
      <c r="F99" s="16">
        <f t="shared" si="64"/>
        <v>135</v>
      </c>
      <c r="G99" s="16">
        <v>5</v>
      </c>
      <c r="H99" s="16">
        <f t="shared" si="65"/>
        <v>140</v>
      </c>
      <c r="I99" s="16">
        <v>2</v>
      </c>
      <c r="J99" s="21">
        <v>0</v>
      </c>
      <c r="K99" s="21">
        <f t="shared" si="67"/>
        <v>142</v>
      </c>
    </row>
    <row r="100" s="2" customFormat="true" ht="21" customHeight="true" spans="1:11">
      <c r="A100" s="14">
        <v>94</v>
      </c>
      <c r="B100" s="14" t="s">
        <v>117</v>
      </c>
      <c r="C100" s="15">
        <v>7999</v>
      </c>
      <c r="D100" s="16">
        <f t="shared" ref="D100:D128" si="68">ROUND(240.1*C100/10000,0)</f>
        <v>192</v>
      </c>
      <c r="E100" s="20">
        <v>0.8</v>
      </c>
      <c r="F100" s="16">
        <f t="shared" ref="F100:F128" si="69">ROUND(D100*E100,0)</f>
        <v>154</v>
      </c>
      <c r="G100" s="16">
        <v>5</v>
      </c>
      <c r="H100" s="16">
        <f t="shared" ref="H100:H128" si="70">F100+G100</f>
        <v>159</v>
      </c>
      <c r="I100" s="16">
        <v>9</v>
      </c>
      <c r="J100" s="21">
        <v>0</v>
      </c>
      <c r="K100" s="21">
        <f t="shared" ref="K100:K128" si="71">H100+I100+J100</f>
        <v>168</v>
      </c>
    </row>
    <row r="101" s="2" customFormat="true" ht="21" customHeight="true" spans="1:11">
      <c r="A101" s="14">
        <v>95</v>
      </c>
      <c r="B101" s="14" t="s">
        <v>118</v>
      </c>
      <c r="C101" s="15">
        <v>8813</v>
      </c>
      <c r="D101" s="16">
        <f t="shared" si="68"/>
        <v>212</v>
      </c>
      <c r="E101" s="20">
        <v>0.8</v>
      </c>
      <c r="F101" s="16">
        <f t="shared" si="69"/>
        <v>170</v>
      </c>
      <c r="G101" s="16">
        <v>5</v>
      </c>
      <c r="H101" s="16">
        <f t="shared" si="70"/>
        <v>175</v>
      </c>
      <c r="I101" s="16">
        <v>32</v>
      </c>
      <c r="J101" s="21">
        <v>0</v>
      </c>
      <c r="K101" s="21">
        <f t="shared" si="71"/>
        <v>207</v>
      </c>
    </row>
    <row r="102" s="2" customFormat="true" ht="21" customHeight="true" spans="1:11">
      <c r="A102" s="14">
        <v>96</v>
      </c>
      <c r="B102" s="14" t="s">
        <v>119</v>
      </c>
      <c r="C102" s="15">
        <v>5241</v>
      </c>
      <c r="D102" s="16">
        <f t="shared" si="68"/>
        <v>126</v>
      </c>
      <c r="E102" s="20">
        <v>0.8</v>
      </c>
      <c r="F102" s="16">
        <f t="shared" si="69"/>
        <v>101</v>
      </c>
      <c r="G102" s="16">
        <v>5</v>
      </c>
      <c r="H102" s="16">
        <f t="shared" si="70"/>
        <v>106</v>
      </c>
      <c r="I102" s="16">
        <v>0</v>
      </c>
      <c r="J102" s="21">
        <v>0</v>
      </c>
      <c r="K102" s="21">
        <f t="shared" si="71"/>
        <v>106</v>
      </c>
    </row>
    <row r="103" s="2" customFormat="true" ht="21" customHeight="true" spans="1:11">
      <c r="A103" s="14">
        <v>97</v>
      </c>
      <c r="B103" s="14" t="s">
        <v>120</v>
      </c>
      <c r="C103" s="15">
        <v>9549</v>
      </c>
      <c r="D103" s="16">
        <f t="shared" si="68"/>
        <v>229</v>
      </c>
      <c r="E103" s="20">
        <v>0.8</v>
      </c>
      <c r="F103" s="16">
        <f t="shared" si="69"/>
        <v>183</v>
      </c>
      <c r="G103" s="16">
        <v>5</v>
      </c>
      <c r="H103" s="16">
        <f t="shared" si="70"/>
        <v>188</v>
      </c>
      <c r="I103" s="16">
        <v>8</v>
      </c>
      <c r="J103" s="21">
        <v>0</v>
      </c>
      <c r="K103" s="21">
        <f t="shared" si="71"/>
        <v>196</v>
      </c>
    </row>
    <row r="104" s="2" customFormat="true" ht="21" customHeight="true" spans="1:11">
      <c r="A104" s="14">
        <v>98</v>
      </c>
      <c r="B104" s="14" t="s">
        <v>121</v>
      </c>
      <c r="C104" s="15">
        <v>9914</v>
      </c>
      <c r="D104" s="16">
        <f t="shared" si="68"/>
        <v>238</v>
      </c>
      <c r="E104" s="20">
        <v>0.8</v>
      </c>
      <c r="F104" s="16">
        <f t="shared" si="69"/>
        <v>190</v>
      </c>
      <c r="G104" s="16">
        <v>5</v>
      </c>
      <c r="H104" s="16">
        <f t="shared" si="70"/>
        <v>195</v>
      </c>
      <c r="I104" s="16">
        <v>-23</v>
      </c>
      <c r="J104" s="21">
        <v>18</v>
      </c>
      <c r="K104" s="21">
        <f t="shared" si="71"/>
        <v>190</v>
      </c>
    </row>
    <row r="105" s="2" customFormat="true" ht="21" customHeight="true" spans="1:11">
      <c r="A105" s="14">
        <v>99</v>
      </c>
      <c r="B105" s="14" t="s">
        <v>122</v>
      </c>
      <c r="C105" s="15">
        <v>5696</v>
      </c>
      <c r="D105" s="16">
        <f t="shared" si="68"/>
        <v>137</v>
      </c>
      <c r="E105" s="20">
        <v>0.8</v>
      </c>
      <c r="F105" s="16">
        <f t="shared" si="69"/>
        <v>110</v>
      </c>
      <c r="G105" s="16">
        <v>5</v>
      </c>
      <c r="H105" s="16">
        <f t="shared" si="70"/>
        <v>115</v>
      </c>
      <c r="I105" s="16">
        <v>17</v>
      </c>
      <c r="J105" s="21">
        <v>0</v>
      </c>
      <c r="K105" s="21">
        <f t="shared" si="71"/>
        <v>132</v>
      </c>
    </row>
    <row r="106" s="2" customFormat="true" ht="21" customHeight="true" spans="1:11">
      <c r="A106" s="14">
        <v>100</v>
      </c>
      <c r="B106" s="14" t="s">
        <v>123</v>
      </c>
      <c r="C106" s="15">
        <v>4145</v>
      </c>
      <c r="D106" s="16">
        <f t="shared" si="68"/>
        <v>100</v>
      </c>
      <c r="E106" s="20">
        <v>0.8</v>
      </c>
      <c r="F106" s="16">
        <f t="shared" si="69"/>
        <v>80</v>
      </c>
      <c r="G106" s="16">
        <v>5</v>
      </c>
      <c r="H106" s="16">
        <f t="shared" si="70"/>
        <v>85</v>
      </c>
      <c r="I106" s="16">
        <v>8</v>
      </c>
      <c r="J106" s="21">
        <v>0</v>
      </c>
      <c r="K106" s="21">
        <f t="shared" si="71"/>
        <v>93</v>
      </c>
    </row>
    <row r="107" s="2" customFormat="true" ht="21" customHeight="true" spans="1:11">
      <c r="A107" s="14">
        <v>101</v>
      </c>
      <c r="B107" s="14" t="s">
        <v>124</v>
      </c>
      <c r="C107" s="15">
        <v>6708</v>
      </c>
      <c r="D107" s="16">
        <f t="shared" si="68"/>
        <v>161</v>
      </c>
      <c r="E107" s="20">
        <v>0.8</v>
      </c>
      <c r="F107" s="16">
        <f t="shared" si="69"/>
        <v>129</v>
      </c>
      <c r="G107" s="16">
        <v>5</v>
      </c>
      <c r="H107" s="16">
        <f t="shared" si="70"/>
        <v>134</v>
      </c>
      <c r="I107" s="16">
        <v>0</v>
      </c>
      <c r="J107" s="21">
        <v>0</v>
      </c>
      <c r="K107" s="21">
        <f t="shared" si="71"/>
        <v>134</v>
      </c>
    </row>
    <row r="108" s="2" customFormat="true" ht="21" customHeight="true" spans="1:11">
      <c r="A108" s="14">
        <v>102</v>
      </c>
      <c r="B108" s="14" t="s">
        <v>125</v>
      </c>
      <c r="C108" s="15">
        <v>9927</v>
      </c>
      <c r="D108" s="16">
        <f t="shared" si="68"/>
        <v>238</v>
      </c>
      <c r="E108" s="20">
        <v>0.8</v>
      </c>
      <c r="F108" s="16">
        <f t="shared" si="69"/>
        <v>190</v>
      </c>
      <c r="G108" s="16">
        <v>5</v>
      </c>
      <c r="H108" s="16">
        <f t="shared" si="70"/>
        <v>195</v>
      </c>
      <c r="I108" s="16">
        <v>6</v>
      </c>
      <c r="J108" s="21">
        <v>1</v>
      </c>
      <c r="K108" s="21">
        <f t="shared" si="71"/>
        <v>202</v>
      </c>
    </row>
    <row r="109" s="2" customFormat="true" ht="21" customHeight="true" spans="1:11">
      <c r="A109" s="14">
        <v>103</v>
      </c>
      <c r="B109" s="14" t="s">
        <v>126</v>
      </c>
      <c r="C109" s="15">
        <v>13055</v>
      </c>
      <c r="D109" s="16">
        <f t="shared" si="68"/>
        <v>313</v>
      </c>
      <c r="E109" s="20">
        <v>0.8</v>
      </c>
      <c r="F109" s="16">
        <f t="shared" si="69"/>
        <v>250</v>
      </c>
      <c r="G109" s="16">
        <v>5</v>
      </c>
      <c r="H109" s="16">
        <f t="shared" si="70"/>
        <v>255</v>
      </c>
      <c r="I109" s="16">
        <v>1</v>
      </c>
      <c r="J109" s="21">
        <v>1</v>
      </c>
      <c r="K109" s="21">
        <f t="shared" si="71"/>
        <v>257</v>
      </c>
    </row>
    <row r="110" s="2" customFormat="true" ht="21" customHeight="true" spans="1:11">
      <c r="A110" s="14">
        <v>104</v>
      </c>
      <c r="B110" s="14" t="s">
        <v>127</v>
      </c>
      <c r="C110" s="15">
        <v>10565</v>
      </c>
      <c r="D110" s="16">
        <f t="shared" si="68"/>
        <v>254</v>
      </c>
      <c r="E110" s="20">
        <v>0.8</v>
      </c>
      <c r="F110" s="16">
        <f t="shared" si="69"/>
        <v>203</v>
      </c>
      <c r="G110" s="16">
        <v>5</v>
      </c>
      <c r="H110" s="16">
        <f t="shared" si="70"/>
        <v>208</v>
      </c>
      <c r="I110" s="16">
        <v>0</v>
      </c>
      <c r="J110" s="21">
        <v>1</v>
      </c>
      <c r="K110" s="21">
        <f t="shared" si="71"/>
        <v>209</v>
      </c>
    </row>
    <row r="111" s="2" customFormat="true" ht="21" customHeight="true" spans="1:11">
      <c r="A111" s="14">
        <v>105</v>
      </c>
      <c r="B111" s="14" t="s">
        <v>128</v>
      </c>
      <c r="C111" s="15">
        <v>5724</v>
      </c>
      <c r="D111" s="16">
        <f t="shared" si="68"/>
        <v>137</v>
      </c>
      <c r="E111" s="20">
        <v>0.8</v>
      </c>
      <c r="F111" s="16">
        <f t="shared" si="69"/>
        <v>110</v>
      </c>
      <c r="G111" s="16">
        <v>5</v>
      </c>
      <c r="H111" s="16">
        <f t="shared" si="70"/>
        <v>115</v>
      </c>
      <c r="I111" s="16">
        <v>0</v>
      </c>
      <c r="J111" s="21">
        <v>-6</v>
      </c>
      <c r="K111" s="21">
        <f t="shared" si="71"/>
        <v>109</v>
      </c>
    </row>
    <row r="112" s="2" customFormat="true" ht="21" customHeight="true" spans="1:11">
      <c r="A112" s="14">
        <v>106</v>
      </c>
      <c r="B112" s="14" t="s">
        <v>129</v>
      </c>
      <c r="C112" s="15">
        <v>3491</v>
      </c>
      <c r="D112" s="16">
        <f t="shared" si="68"/>
        <v>84</v>
      </c>
      <c r="E112" s="20">
        <v>0.8</v>
      </c>
      <c r="F112" s="16">
        <f t="shared" si="69"/>
        <v>67</v>
      </c>
      <c r="G112" s="16">
        <v>5</v>
      </c>
      <c r="H112" s="16">
        <f t="shared" si="70"/>
        <v>72</v>
      </c>
      <c r="I112" s="16">
        <v>0</v>
      </c>
      <c r="J112" s="21">
        <v>0</v>
      </c>
      <c r="K112" s="21">
        <f t="shared" si="71"/>
        <v>72</v>
      </c>
    </row>
    <row r="113" s="2" customFormat="true" ht="21" customHeight="true" spans="1:11">
      <c r="A113" s="14">
        <v>107</v>
      </c>
      <c r="B113" s="14" t="s">
        <v>130</v>
      </c>
      <c r="C113" s="15">
        <v>4626</v>
      </c>
      <c r="D113" s="16">
        <f t="shared" si="68"/>
        <v>111</v>
      </c>
      <c r="E113" s="20">
        <v>0.8</v>
      </c>
      <c r="F113" s="16">
        <f t="shared" si="69"/>
        <v>89</v>
      </c>
      <c r="G113" s="16">
        <v>5</v>
      </c>
      <c r="H113" s="16">
        <f t="shared" si="70"/>
        <v>94</v>
      </c>
      <c r="I113" s="16">
        <v>1</v>
      </c>
      <c r="J113" s="21">
        <v>9</v>
      </c>
      <c r="K113" s="21">
        <f t="shared" si="71"/>
        <v>104</v>
      </c>
    </row>
    <row r="114" s="2" customFormat="true" ht="21" customHeight="true" spans="1:11">
      <c r="A114" s="14">
        <v>108</v>
      </c>
      <c r="B114" s="14" t="s">
        <v>131</v>
      </c>
      <c r="C114" s="15">
        <v>3656</v>
      </c>
      <c r="D114" s="16">
        <f t="shared" si="68"/>
        <v>88</v>
      </c>
      <c r="E114" s="20">
        <v>0.8</v>
      </c>
      <c r="F114" s="16">
        <f t="shared" si="69"/>
        <v>70</v>
      </c>
      <c r="G114" s="16">
        <v>5</v>
      </c>
      <c r="H114" s="16">
        <f t="shared" si="70"/>
        <v>75</v>
      </c>
      <c r="I114" s="16">
        <v>13</v>
      </c>
      <c r="J114" s="21">
        <v>1</v>
      </c>
      <c r="K114" s="21">
        <f t="shared" si="71"/>
        <v>89</v>
      </c>
    </row>
    <row r="115" s="2" customFormat="true" ht="21" customHeight="true" spans="1:11">
      <c r="A115" s="14">
        <v>109</v>
      </c>
      <c r="B115" s="14" t="s">
        <v>132</v>
      </c>
      <c r="C115" s="15">
        <v>7558</v>
      </c>
      <c r="D115" s="16">
        <f t="shared" si="68"/>
        <v>181</v>
      </c>
      <c r="E115" s="20">
        <v>0.8</v>
      </c>
      <c r="F115" s="16">
        <f t="shared" si="69"/>
        <v>145</v>
      </c>
      <c r="G115" s="16">
        <v>5</v>
      </c>
      <c r="H115" s="16">
        <f t="shared" si="70"/>
        <v>150</v>
      </c>
      <c r="I115" s="16">
        <v>8</v>
      </c>
      <c r="J115" s="21">
        <v>15</v>
      </c>
      <c r="K115" s="21">
        <f t="shared" si="71"/>
        <v>173</v>
      </c>
    </row>
    <row r="116" s="2" customFormat="true" ht="21" customHeight="true" spans="1:11">
      <c r="A116" s="14">
        <v>110</v>
      </c>
      <c r="B116" s="14" t="s">
        <v>133</v>
      </c>
      <c r="C116" s="18">
        <v>8504</v>
      </c>
      <c r="D116" s="16">
        <f t="shared" si="68"/>
        <v>204</v>
      </c>
      <c r="E116" s="20">
        <v>0.8</v>
      </c>
      <c r="F116" s="16">
        <f t="shared" si="69"/>
        <v>163</v>
      </c>
      <c r="G116" s="16">
        <v>5</v>
      </c>
      <c r="H116" s="16">
        <f t="shared" si="70"/>
        <v>168</v>
      </c>
      <c r="I116" s="16">
        <v>0</v>
      </c>
      <c r="J116" s="21">
        <v>1</v>
      </c>
      <c r="K116" s="21">
        <f t="shared" si="71"/>
        <v>169</v>
      </c>
    </row>
    <row r="117" s="2" customFormat="true" ht="21" customHeight="true" spans="1:11">
      <c r="A117" s="14">
        <v>111</v>
      </c>
      <c r="B117" s="14" t="s">
        <v>134</v>
      </c>
      <c r="C117" s="18">
        <v>5643</v>
      </c>
      <c r="D117" s="16">
        <f t="shared" si="68"/>
        <v>135</v>
      </c>
      <c r="E117" s="20">
        <v>0.8</v>
      </c>
      <c r="F117" s="16">
        <f t="shared" si="69"/>
        <v>108</v>
      </c>
      <c r="G117" s="16">
        <v>5</v>
      </c>
      <c r="H117" s="16">
        <f t="shared" si="70"/>
        <v>113</v>
      </c>
      <c r="I117" s="16">
        <v>24</v>
      </c>
      <c r="J117" s="21">
        <v>-22</v>
      </c>
      <c r="K117" s="21">
        <f t="shared" si="71"/>
        <v>115</v>
      </c>
    </row>
    <row r="118" s="2" customFormat="true" ht="21" customHeight="true" spans="1:11">
      <c r="A118" s="14">
        <v>112</v>
      </c>
      <c r="B118" s="14" t="s">
        <v>135</v>
      </c>
      <c r="C118" s="18">
        <v>3753</v>
      </c>
      <c r="D118" s="16">
        <f t="shared" si="68"/>
        <v>90</v>
      </c>
      <c r="E118" s="20">
        <v>0.8</v>
      </c>
      <c r="F118" s="16">
        <f t="shared" si="69"/>
        <v>72</v>
      </c>
      <c r="G118" s="16">
        <v>5</v>
      </c>
      <c r="H118" s="16">
        <f t="shared" si="70"/>
        <v>77</v>
      </c>
      <c r="I118" s="16">
        <v>4</v>
      </c>
      <c r="J118" s="21">
        <v>-2</v>
      </c>
      <c r="K118" s="21">
        <f t="shared" si="71"/>
        <v>79</v>
      </c>
    </row>
    <row r="119" s="2" customFormat="true" ht="21" customHeight="true" spans="1:11">
      <c r="A119" s="14">
        <v>113</v>
      </c>
      <c r="B119" s="14" t="s">
        <v>136</v>
      </c>
      <c r="C119" s="18">
        <v>3139</v>
      </c>
      <c r="D119" s="16">
        <f t="shared" si="68"/>
        <v>75</v>
      </c>
      <c r="E119" s="20">
        <v>0.8</v>
      </c>
      <c r="F119" s="16">
        <f t="shared" si="69"/>
        <v>60</v>
      </c>
      <c r="G119" s="16">
        <v>5</v>
      </c>
      <c r="H119" s="16">
        <f t="shared" si="70"/>
        <v>65</v>
      </c>
      <c r="I119" s="16">
        <v>2</v>
      </c>
      <c r="J119" s="21">
        <v>25</v>
      </c>
      <c r="K119" s="21">
        <f t="shared" si="71"/>
        <v>92</v>
      </c>
    </row>
    <row r="120" s="2" customFormat="true" ht="21" customHeight="true" spans="1:11">
      <c r="A120" s="14">
        <v>114</v>
      </c>
      <c r="B120" s="14" t="s">
        <v>137</v>
      </c>
      <c r="C120" s="18">
        <v>1155</v>
      </c>
      <c r="D120" s="16">
        <f t="shared" si="68"/>
        <v>28</v>
      </c>
      <c r="E120" s="20">
        <v>0.8</v>
      </c>
      <c r="F120" s="16">
        <f t="shared" si="69"/>
        <v>22</v>
      </c>
      <c r="G120" s="16">
        <v>5</v>
      </c>
      <c r="H120" s="16">
        <f t="shared" si="70"/>
        <v>27</v>
      </c>
      <c r="I120" s="16">
        <v>6</v>
      </c>
      <c r="J120" s="21">
        <v>-1</v>
      </c>
      <c r="K120" s="21">
        <f t="shared" si="71"/>
        <v>32</v>
      </c>
    </row>
    <row r="121" s="2" customFormat="true" ht="21" customHeight="true" spans="1:11">
      <c r="A121" s="14">
        <v>115</v>
      </c>
      <c r="B121" s="14" t="s">
        <v>138</v>
      </c>
      <c r="C121" s="18">
        <v>1384</v>
      </c>
      <c r="D121" s="16">
        <f t="shared" si="68"/>
        <v>33</v>
      </c>
      <c r="E121" s="20">
        <v>0.8</v>
      </c>
      <c r="F121" s="16">
        <f t="shared" si="69"/>
        <v>26</v>
      </c>
      <c r="G121" s="16">
        <v>5</v>
      </c>
      <c r="H121" s="16">
        <f t="shared" si="70"/>
        <v>31</v>
      </c>
      <c r="I121" s="16">
        <v>-1</v>
      </c>
      <c r="J121" s="21">
        <v>0</v>
      </c>
      <c r="K121" s="21">
        <f t="shared" si="71"/>
        <v>30</v>
      </c>
    </row>
    <row r="122" s="2" customFormat="true" ht="21" customHeight="true" spans="1:11">
      <c r="A122" s="14">
        <v>116</v>
      </c>
      <c r="B122" s="14" t="s">
        <v>139</v>
      </c>
      <c r="C122" s="18">
        <v>6103</v>
      </c>
      <c r="D122" s="16">
        <f t="shared" si="68"/>
        <v>147</v>
      </c>
      <c r="E122" s="20">
        <v>0.8</v>
      </c>
      <c r="F122" s="16">
        <f t="shared" si="69"/>
        <v>118</v>
      </c>
      <c r="G122" s="16">
        <v>5</v>
      </c>
      <c r="H122" s="16">
        <f t="shared" si="70"/>
        <v>123</v>
      </c>
      <c r="I122" s="16">
        <v>7</v>
      </c>
      <c r="J122" s="21">
        <v>41</v>
      </c>
      <c r="K122" s="21">
        <f t="shared" si="71"/>
        <v>171</v>
      </c>
    </row>
    <row r="123" s="2" customFormat="true" ht="21" customHeight="true" spans="1:11">
      <c r="A123" s="14">
        <v>117</v>
      </c>
      <c r="B123" s="14" t="s">
        <v>140</v>
      </c>
      <c r="C123" s="18">
        <v>14307</v>
      </c>
      <c r="D123" s="16">
        <f t="shared" si="68"/>
        <v>344</v>
      </c>
      <c r="E123" s="20">
        <v>0.8</v>
      </c>
      <c r="F123" s="16">
        <f t="shared" si="69"/>
        <v>275</v>
      </c>
      <c r="G123" s="16">
        <v>5</v>
      </c>
      <c r="H123" s="16">
        <f t="shared" si="70"/>
        <v>280</v>
      </c>
      <c r="I123" s="16">
        <v>13</v>
      </c>
      <c r="J123" s="21">
        <v>-19</v>
      </c>
      <c r="K123" s="21">
        <f t="shared" si="71"/>
        <v>274</v>
      </c>
    </row>
    <row r="124" s="2" customFormat="true" ht="21" customHeight="true" spans="1:11">
      <c r="A124" s="14">
        <v>118</v>
      </c>
      <c r="B124" s="14" t="s">
        <v>141</v>
      </c>
      <c r="C124" s="18">
        <v>5109</v>
      </c>
      <c r="D124" s="16">
        <f t="shared" si="68"/>
        <v>123</v>
      </c>
      <c r="E124" s="20">
        <v>0.8</v>
      </c>
      <c r="F124" s="16">
        <f t="shared" si="69"/>
        <v>98</v>
      </c>
      <c r="G124" s="16">
        <v>5</v>
      </c>
      <c r="H124" s="16">
        <f t="shared" si="70"/>
        <v>103</v>
      </c>
      <c r="I124" s="16">
        <v>-145</v>
      </c>
      <c r="J124" s="21">
        <v>1</v>
      </c>
      <c r="K124" s="21">
        <f>H124+I124+J124+41</f>
        <v>0</v>
      </c>
    </row>
    <row r="125" s="2" customFormat="true" ht="21" customHeight="true" spans="1:11">
      <c r="A125" s="14">
        <v>119</v>
      </c>
      <c r="B125" s="14" t="s">
        <v>142</v>
      </c>
      <c r="C125" s="18">
        <v>5800</v>
      </c>
      <c r="D125" s="16">
        <f t="shared" si="68"/>
        <v>139</v>
      </c>
      <c r="E125" s="20">
        <v>0.8</v>
      </c>
      <c r="F125" s="16">
        <f t="shared" si="69"/>
        <v>111</v>
      </c>
      <c r="G125" s="16">
        <v>5</v>
      </c>
      <c r="H125" s="16">
        <f t="shared" si="70"/>
        <v>116</v>
      </c>
      <c r="I125" s="16">
        <v>-79</v>
      </c>
      <c r="J125" s="21">
        <v>-63</v>
      </c>
      <c r="K125" s="21">
        <f>H125+I125+J125+26</f>
        <v>0</v>
      </c>
    </row>
    <row r="126" s="2" customFormat="true" ht="21" customHeight="true" spans="1:11">
      <c r="A126" s="14">
        <v>120</v>
      </c>
      <c r="B126" s="14" t="s">
        <v>143</v>
      </c>
      <c r="C126" s="15">
        <v>9683</v>
      </c>
      <c r="D126" s="16">
        <f t="shared" si="68"/>
        <v>232</v>
      </c>
      <c r="E126" s="20">
        <v>0.8</v>
      </c>
      <c r="F126" s="16">
        <f t="shared" si="69"/>
        <v>186</v>
      </c>
      <c r="G126" s="16">
        <v>5</v>
      </c>
      <c r="H126" s="16">
        <f t="shared" si="70"/>
        <v>191</v>
      </c>
      <c r="I126" s="16">
        <v>3</v>
      </c>
      <c r="J126" s="21">
        <v>2</v>
      </c>
      <c r="K126" s="21">
        <f t="shared" si="71"/>
        <v>196</v>
      </c>
    </row>
    <row r="127" s="2" customFormat="true" ht="21" customHeight="true" spans="1:11">
      <c r="A127" s="14">
        <v>121</v>
      </c>
      <c r="B127" s="14" t="s">
        <v>144</v>
      </c>
      <c r="C127" s="15">
        <v>4311</v>
      </c>
      <c r="D127" s="16">
        <f t="shared" si="68"/>
        <v>104</v>
      </c>
      <c r="E127" s="20">
        <v>0.8</v>
      </c>
      <c r="F127" s="16">
        <f t="shared" si="69"/>
        <v>83</v>
      </c>
      <c r="G127" s="16">
        <v>5</v>
      </c>
      <c r="H127" s="16">
        <f t="shared" si="70"/>
        <v>88</v>
      </c>
      <c r="I127" s="16">
        <v>13</v>
      </c>
      <c r="J127" s="21">
        <v>12</v>
      </c>
      <c r="K127" s="21">
        <f t="shared" si="71"/>
        <v>113</v>
      </c>
    </row>
    <row r="128" s="2" customFormat="true" ht="21" customHeight="true" spans="1:11">
      <c r="A128" s="14">
        <v>122</v>
      </c>
      <c r="B128" s="14" t="s">
        <v>145</v>
      </c>
      <c r="C128" s="15">
        <v>3654</v>
      </c>
      <c r="D128" s="16">
        <f t="shared" si="68"/>
        <v>88</v>
      </c>
      <c r="E128" s="20">
        <v>0.8</v>
      </c>
      <c r="F128" s="16">
        <f t="shared" si="69"/>
        <v>70</v>
      </c>
      <c r="G128" s="16">
        <v>5</v>
      </c>
      <c r="H128" s="16">
        <f t="shared" si="70"/>
        <v>75</v>
      </c>
      <c r="I128" s="16">
        <v>28</v>
      </c>
      <c r="J128" s="21">
        <v>12</v>
      </c>
      <c r="K128" s="21">
        <f t="shared" si="71"/>
        <v>115</v>
      </c>
    </row>
    <row r="129" ht="38" customHeight="true" spans="1:11">
      <c r="A129" s="23" t="s">
        <v>146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5"/>
    </row>
  </sheetData>
  <mergeCells count="4">
    <mergeCell ref="A2:K2"/>
    <mergeCell ref="A129:K129"/>
    <mergeCell ref="A4:A5"/>
    <mergeCell ref="B4:B5"/>
  </mergeCells>
  <printOptions horizontalCentered="true"/>
  <pageMargins left="0.472222222222222" right="0.472222222222222" top="0.590277777777778" bottom="0.786805555555556" header="0.5" footer="0.5"/>
  <pageSetup paperSize="9" scale="6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ht706</cp:lastModifiedBy>
  <dcterms:created xsi:type="dcterms:W3CDTF">2022-06-14T23:02:00Z</dcterms:created>
  <dcterms:modified xsi:type="dcterms:W3CDTF">2023-12-24T10:27:23Z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4AEA98747E7C4FB8ABFB6FAFD2C2698A</vt:lpwstr>
  </property>
  <property fmtid="{D5CDD505-2E9C-101B-9397-08002B2CF9AE}" pid="3" name="KSOProductBuildVer">
    <vt:lpwstr>2052-11.8.2.10290</vt:lpwstr>
  </property>
</Properties>
</file>