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15"/>
  </bookViews>
  <sheets>
    <sheet name="附表3-1" sheetId="1" r:id="rId1"/>
  </sheets>
  <calcPr calcId="144525"/>
</workbook>
</file>

<file path=xl/sharedStrings.xml><?xml version="1.0" encoding="utf-8"?>
<sst xmlns="http://schemas.openxmlformats.org/spreadsheetml/2006/main" count="467" uniqueCount="210">
  <si>
    <t>附表1</t>
  </si>
  <si>
    <t>广东省2023年市属普通高中教育免学杂费补助安排表</t>
  </si>
  <si>
    <t>计算单位：人、元</t>
  </si>
  <si>
    <t>用款单位名称</t>
  </si>
  <si>
    <t>具体实施单位</t>
  </si>
  <si>
    <t>基础数据</t>
  </si>
  <si>
    <t>2022年需省级以上资金</t>
  </si>
  <si>
    <t>2023年预算需省级以上资金</t>
  </si>
  <si>
    <t>粤财科教[2021]237号预算安排2022年资金</t>
  </si>
  <si>
    <t>清回资金</t>
  </si>
  <si>
    <t>核定全年安排的省级以上资金</t>
  </si>
  <si>
    <t>粤财科教[2022]219号文已安排省级以上资金</t>
  </si>
  <si>
    <t>此次安排省级以上资金</t>
  </si>
  <si>
    <t>备注</t>
  </si>
  <si>
    <t>2022年春季学期资助人数</t>
  </si>
  <si>
    <t>2022年秋季学期资助人数</t>
  </si>
  <si>
    <t>2023年预算资助人数</t>
  </si>
  <si>
    <t>省级以上财政分担比例（%）</t>
  </si>
  <si>
    <t>合计</t>
  </si>
  <si>
    <t>其中：中央资金</t>
  </si>
  <si>
    <t>其中：省级资金</t>
  </si>
  <si>
    <t>小计</t>
  </si>
  <si>
    <t>其中：省级资金（用中央资金置换）</t>
  </si>
  <si>
    <t>普通学生</t>
  </si>
  <si>
    <t>残疾学生</t>
  </si>
  <si>
    <t>A</t>
  </si>
  <si>
    <t>B</t>
  </si>
  <si>
    <t>F</t>
  </si>
  <si>
    <t>G</t>
  </si>
  <si>
    <t>H</t>
  </si>
  <si>
    <t>I</t>
  </si>
  <si>
    <t>J</t>
  </si>
  <si>
    <t>K</t>
  </si>
  <si>
    <t>L</t>
  </si>
  <si>
    <t>C</t>
  </si>
  <si>
    <t>D</t>
  </si>
  <si>
    <t>E</t>
  </si>
  <si>
    <t>G=C+D-E-F</t>
  </si>
  <si>
    <t>M=G-J</t>
  </si>
  <si>
    <t>N</t>
  </si>
  <si>
    <t>O</t>
  </si>
  <si>
    <t>P</t>
  </si>
  <si>
    <t>广州市</t>
  </si>
  <si>
    <t>广州市本级</t>
  </si>
  <si>
    <t>越秀区</t>
  </si>
  <si>
    <t>荔湾区</t>
  </si>
  <si>
    <t>海珠区</t>
  </si>
  <si>
    <t>天河区</t>
  </si>
  <si>
    <t>白云区</t>
  </si>
  <si>
    <t>黄埔区</t>
  </si>
  <si>
    <t>花都区</t>
  </si>
  <si>
    <t>番禺区</t>
  </si>
  <si>
    <t>南沙区</t>
  </si>
  <si>
    <t>从化区</t>
  </si>
  <si>
    <t>增城区</t>
  </si>
  <si>
    <t>珠海市</t>
  </si>
  <si>
    <t>珠海市本级</t>
  </si>
  <si>
    <t>珠海市高新区</t>
  </si>
  <si>
    <t>珠海市横琴新区</t>
  </si>
  <si>
    <t>用负指标收回资金</t>
  </si>
  <si>
    <t>香洲区</t>
  </si>
  <si>
    <t>金湾区</t>
  </si>
  <si>
    <t>斗门区</t>
  </si>
  <si>
    <t>珠海市万山区</t>
  </si>
  <si>
    <t>万山区</t>
  </si>
  <si>
    <t>汕头市</t>
  </si>
  <si>
    <t>汕头市本级</t>
  </si>
  <si>
    <t>金平区</t>
  </si>
  <si>
    <t>龙湖区</t>
  </si>
  <si>
    <t>澄海区</t>
  </si>
  <si>
    <t>濠江区</t>
  </si>
  <si>
    <t>潮阳区</t>
  </si>
  <si>
    <t>潮南区</t>
  </si>
  <si>
    <t>南澳县</t>
  </si>
  <si>
    <t>佛山市</t>
  </si>
  <si>
    <t>佛山市本级</t>
  </si>
  <si>
    <t>禅城区</t>
  </si>
  <si>
    <t>南海区</t>
  </si>
  <si>
    <t>高明区</t>
  </si>
  <si>
    <t>三水区</t>
  </si>
  <si>
    <t>顺德区</t>
  </si>
  <si>
    <t>韶关市</t>
  </si>
  <si>
    <t>韶关市本级</t>
  </si>
  <si>
    <t>浈江区</t>
  </si>
  <si>
    <t>曲江区</t>
  </si>
  <si>
    <t>始兴县</t>
  </si>
  <si>
    <t>新丰县</t>
  </si>
  <si>
    <t>乐昌市</t>
  </si>
  <si>
    <t>翁源县</t>
  </si>
  <si>
    <t>乳源瑶族自治县</t>
  </si>
  <si>
    <t>南雄市</t>
  </si>
  <si>
    <t>仁化县</t>
  </si>
  <si>
    <t>河源市</t>
  </si>
  <si>
    <t>河源市本级</t>
  </si>
  <si>
    <t>源城区</t>
  </si>
  <si>
    <t>和平县</t>
  </si>
  <si>
    <t>东源县</t>
  </si>
  <si>
    <t>连平县</t>
  </si>
  <si>
    <t>紫金县</t>
  </si>
  <si>
    <t>龙川县</t>
  </si>
  <si>
    <t>梅州市</t>
  </si>
  <si>
    <t>梅州市本级</t>
  </si>
  <si>
    <t>梅江区</t>
  </si>
  <si>
    <t>梅县区</t>
  </si>
  <si>
    <t>平远县</t>
  </si>
  <si>
    <t>蕉岭县</t>
  </si>
  <si>
    <t>大埔县</t>
  </si>
  <si>
    <t>五华县</t>
  </si>
  <si>
    <t>兴宁市</t>
  </si>
  <si>
    <t>丰顺县</t>
  </si>
  <si>
    <t>惠州市</t>
  </si>
  <si>
    <t>惠州市本级</t>
  </si>
  <si>
    <t>惠州大亚湾经济技术开发区</t>
  </si>
  <si>
    <t>惠州仲恺高新技术产业开发区</t>
  </si>
  <si>
    <t>惠城区</t>
  </si>
  <si>
    <t>惠阳区</t>
  </si>
  <si>
    <t>惠东县</t>
  </si>
  <si>
    <t>龙门县</t>
  </si>
  <si>
    <t>博罗县</t>
  </si>
  <si>
    <t>汕尾市</t>
  </si>
  <si>
    <t>汕尾市本级</t>
  </si>
  <si>
    <t>汕尾市红海湾经济开发区</t>
  </si>
  <si>
    <t>汕尾市华侨管理区</t>
  </si>
  <si>
    <t>城区</t>
  </si>
  <si>
    <t>海丰县</t>
  </si>
  <si>
    <t>陆丰市</t>
  </si>
  <si>
    <t>陆河县</t>
  </si>
  <si>
    <t>清算资金12400元县区已自行解决</t>
  </si>
  <si>
    <t>东莞市</t>
  </si>
  <si>
    <t>中山市</t>
  </si>
  <si>
    <t>江门市</t>
  </si>
  <si>
    <t>江门市本级</t>
  </si>
  <si>
    <t>蓬江区</t>
  </si>
  <si>
    <t>江海区</t>
  </si>
  <si>
    <t>新会区</t>
  </si>
  <si>
    <t>台山市</t>
  </si>
  <si>
    <t>开平市</t>
  </si>
  <si>
    <t>鹤山市</t>
  </si>
  <si>
    <t>恩平市</t>
  </si>
  <si>
    <t>阳江市</t>
  </si>
  <si>
    <t>阳江市本级</t>
  </si>
  <si>
    <t>阳江高新技术开发区</t>
  </si>
  <si>
    <t>江城区</t>
  </si>
  <si>
    <t>阳东区</t>
  </si>
  <si>
    <t>阳西县</t>
  </si>
  <si>
    <t>阳春市</t>
  </si>
  <si>
    <t>湛江市</t>
  </si>
  <si>
    <t>湛江市本级</t>
  </si>
  <si>
    <t>湛江经济技术开发区</t>
  </si>
  <si>
    <t>赤坎区</t>
  </si>
  <si>
    <t>霞山区</t>
  </si>
  <si>
    <t>坡头区</t>
  </si>
  <si>
    <t>麻章区</t>
  </si>
  <si>
    <t>遂溪县</t>
  </si>
  <si>
    <t>吴川市</t>
  </si>
  <si>
    <t>雷州市</t>
  </si>
  <si>
    <t>廉江市</t>
  </si>
  <si>
    <t>徐闻县</t>
  </si>
  <si>
    <t>茂名市</t>
  </si>
  <si>
    <t>茂名市本级</t>
  </si>
  <si>
    <t>茂名市滨海新区</t>
  </si>
  <si>
    <t>茂名市高新区</t>
  </si>
  <si>
    <t>茂南区</t>
  </si>
  <si>
    <t>电白区</t>
  </si>
  <si>
    <t>信宜市</t>
  </si>
  <si>
    <t>化州市</t>
  </si>
  <si>
    <t>高州市</t>
  </si>
  <si>
    <t>肇庆市</t>
  </si>
  <si>
    <t>肇庆市本级</t>
  </si>
  <si>
    <t>肇庆高新技术产业开发区</t>
  </si>
  <si>
    <t>端州区</t>
  </si>
  <si>
    <t>鼎湖区</t>
  </si>
  <si>
    <t>四会市</t>
  </si>
  <si>
    <t>高要区</t>
  </si>
  <si>
    <t>广宁县</t>
  </si>
  <si>
    <t>德庆县</t>
  </si>
  <si>
    <t>封开县</t>
  </si>
  <si>
    <t>怀集县</t>
  </si>
  <si>
    <t>清远市</t>
  </si>
  <si>
    <t>清远市本级</t>
  </si>
  <si>
    <t>清城区</t>
  </si>
  <si>
    <t>清新区</t>
  </si>
  <si>
    <t>连州市</t>
  </si>
  <si>
    <t>佛冈县</t>
  </si>
  <si>
    <t>阳山县</t>
  </si>
  <si>
    <t>连山壮族瑶族自治县</t>
  </si>
  <si>
    <t>连南瑶族自治县</t>
  </si>
  <si>
    <t>英德市</t>
  </si>
  <si>
    <t>潮州市</t>
  </si>
  <si>
    <t>潮州市本级</t>
  </si>
  <si>
    <t>凤泉湖高新区</t>
  </si>
  <si>
    <t>湘桥区</t>
  </si>
  <si>
    <t>潮安区</t>
  </si>
  <si>
    <t>枫溪区</t>
  </si>
  <si>
    <t>饶平县</t>
  </si>
  <si>
    <t>揭阳市</t>
  </si>
  <si>
    <t>揭阳市本级</t>
  </si>
  <si>
    <t>空港经济区</t>
  </si>
  <si>
    <t>榕城区</t>
  </si>
  <si>
    <t>揭东区</t>
  </si>
  <si>
    <t>惠来县</t>
  </si>
  <si>
    <t>普宁市</t>
  </si>
  <si>
    <t>揭西县</t>
  </si>
  <si>
    <t>云浮市</t>
  </si>
  <si>
    <t>云浮市本级</t>
  </si>
  <si>
    <t>云城区</t>
  </si>
  <si>
    <t>郁南县</t>
  </si>
  <si>
    <t>云安区</t>
  </si>
  <si>
    <t>新兴县</t>
  </si>
  <si>
    <t>罗定市</t>
  </si>
</sst>
</file>

<file path=xl/styles.xml><?xml version="1.0" encoding="utf-8"?>
<styleSheet xmlns="http://schemas.openxmlformats.org/spreadsheetml/2006/main">
  <numFmts count="9">
    <numFmt numFmtId="176" formatCode="#,##0_ ;[Red]\-#,##0\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_);[Red]\(0\)"/>
    <numFmt numFmtId="179" formatCode="0.0_ "/>
    <numFmt numFmtId="180" formatCode="#,##0.0_ ;[Red]\-#,##0.0\ "/>
  </numFmts>
  <fonts count="4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3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name val="方正姚体"/>
      <charset val="134"/>
    </font>
    <font>
      <b/>
      <sz val="14"/>
      <color theme="1"/>
      <name val="方正姚体"/>
      <charset val="134"/>
    </font>
    <font>
      <sz val="12"/>
      <color theme="1"/>
      <name val="方正姚体"/>
      <charset val="134"/>
    </font>
    <font>
      <sz val="12"/>
      <name val="幼圆"/>
      <charset val="134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4"/>
      <name val="方正姚体"/>
      <charset val="134"/>
    </font>
    <font>
      <sz val="12"/>
      <name val="宋体"/>
      <charset val="134"/>
      <scheme val="minor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8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2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/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25" fillId="0" borderId="0"/>
    <xf numFmtId="0" fontId="34" fillId="10" borderId="10" applyNumberFormat="0" applyAlignment="0" applyProtection="0">
      <alignment vertical="center"/>
    </xf>
    <xf numFmtId="0" fontId="39" fillId="28" borderId="13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5" fillId="0" borderId="0"/>
    <xf numFmtId="0" fontId="37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2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55" applyNumberFormat="1" applyFont="1" applyFill="1" applyBorder="1" applyAlignment="1" applyProtection="1">
      <alignment horizontal="center" vertical="center" wrapText="1"/>
    </xf>
    <xf numFmtId="176" fontId="9" fillId="2" borderId="1" xfId="57" applyNumberFormat="1" applyFont="1" applyFill="1" applyBorder="1" applyAlignment="1">
      <alignment horizontal="center" vertical="center" wrapText="1"/>
    </xf>
    <xf numFmtId="178" fontId="9" fillId="3" borderId="1" xfId="54" applyNumberFormat="1" applyFont="1" applyFill="1" applyBorder="1" applyAlignment="1" applyProtection="1">
      <alignment horizontal="center" vertical="center" wrapText="1"/>
      <protection locked="0"/>
    </xf>
    <xf numFmtId="176" fontId="9" fillId="3" borderId="1" xfId="59" applyNumberFormat="1" applyFont="1" applyFill="1" applyBorder="1" applyAlignment="1">
      <alignment horizontal="center" vertical="center" wrapText="1"/>
    </xf>
    <xf numFmtId="0" fontId="10" fillId="0" borderId="1" xfId="59" applyFont="1" applyFill="1" applyBorder="1" applyAlignment="1">
      <alignment horizontal="left" vertical="center" wrapText="1"/>
    </xf>
    <xf numFmtId="176" fontId="10" fillId="0" borderId="1" xfId="59" applyNumberFormat="1" applyFont="1" applyFill="1" applyBorder="1" applyAlignment="1">
      <alignment horizontal="right" vertical="center" wrapText="1"/>
    </xf>
    <xf numFmtId="0" fontId="9" fillId="3" borderId="1" xfId="57" applyFont="1" applyFill="1" applyBorder="1" applyAlignment="1">
      <alignment horizontal="center" vertical="center" wrapText="1"/>
    </xf>
    <xf numFmtId="176" fontId="9" fillId="3" borderId="1" xfId="57" applyNumberFormat="1" applyFont="1" applyFill="1" applyBorder="1" applyAlignment="1">
      <alignment horizontal="center" vertical="center" wrapText="1"/>
    </xf>
    <xf numFmtId="0" fontId="10" fillId="0" borderId="1" xfId="57" applyFont="1" applyFill="1" applyBorder="1" applyAlignment="1">
      <alignment horizontal="left" vertical="center" wrapText="1"/>
    </xf>
    <xf numFmtId="176" fontId="10" fillId="0" borderId="1" xfId="57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2" borderId="1" xfId="57" applyNumberFormat="1" applyFont="1" applyFill="1" applyBorder="1" applyAlignment="1">
      <alignment horizontal="center" vertical="center" wrapText="1"/>
    </xf>
    <xf numFmtId="9" fontId="9" fillId="3" borderId="1" xfId="59" applyNumberFormat="1" applyFont="1" applyFill="1" applyBorder="1" applyAlignment="1">
      <alignment horizontal="center" vertical="center" wrapText="1"/>
    </xf>
    <xf numFmtId="9" fontId="14" fillId="0" borderId="1" xfId="12" applyNumberFormat="1" applyFont="1" applyFill="1" applyBorder="1" applyAlignment="1" applyProtection="1">
      <alignment horizontal="center" vertical="center" wrapText="1"/>
    </xf>
    <xf numFmtId="176" fontId="14" fillId="0" borderId="1" xfId="59" applyNumberFormat="1" applyFont="1" applyFill="1" applyBorder="1" applyAlignment="1">
      <alignment horizontal="right" vertical="center" wrapText="1"/>
    </xf>
    <xf numFmtId="9" fontId="9" fillId="3" borderId="1" xfId="57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9" fontId="14" fillId="0" borderId="1" xfId="12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79" fontId="12" fillId="4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55" applyNumberFormat="1" applyFont="1" applyFill="1" applyBorder="1" applyAlignment="1" applyProtection="1">
      <alignment horizontal="right" vertical="center" wrapText="1"/>
    </xf>
    <xf numFmtId="178" fontId="9" fillId="3" borderId="1" xfId="54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59" applyFont="1" applyFill="1" applyBorder="1" applyAlignment="1">
      <alignment horizontal="right" vertical="center" wrapText="1"/>
    </xf>
    <xf numFmtId="0" fontId="9" fillId="3" borderId="1" xfId="57" applyFont="1" applyFill="1" applyBorder="1" applyAlignment="1">
      <alignment horizontal="right" vertical="center" wrapText="1"/>
    </xf>
    <xf numFmtId="0" fontId="10" fillId="0" borderId="1" xfId="57" applyFont="1" applyFill="1" applyBorder="1" applyAlignment="1">
      <alignment horizontal="right" vertical="center" wrapText="1"/>
    </xf>
    <xf numFmtId="0" fontId="15" fillId="0" borderId="1" xfId="57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176" fontId="9" fillId="3" borderId="1" xfId="9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9" fontId="9" fillId="3" borderId="1" xfId="9" applyNumberFormat="1" applyFont="1" applyFill="1" applyBorder="1" applyAlignment="1">
      <alignment horizontal="center" vertical="center" wrapText="1"/>
    </xf>
    <xf numFmtId="0" fontId="18" fillId="0" borderId="1" xfId="57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10" fillId="0" borderId="1" xfId="18" applyFont="1" applyFill="1" applyBorder="1" applyAlignment="1">
      <alignment horizontal="left" vertical="center" wrapText="1"/>
    </xf>
    <xf numFmtId="176" fontId="10" fillId="0" borderId="1" xfId="18" applyNumberFormat="1" applyFont="1" applyFill="1" applyBorder="1" applyAlignment="1">
      <alignment horizontal="right" vertical="center" wrapText="1"/>
    </xf>
    <xf numFmtId="0" fontId="10" fillId="0" borderId="1" xfId="27" applyFont="1" applyFill="1" applyBorder="1" applyAlignment="1">
      <alignment horizontal="left" vertical="center" wrapText="1"/>
    </xf>
    <xf numFmtId="176" fontId="10" fillId="0" borderId="1" xfId="27" applyNumberFormat="1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left" vertical="center" wrapText="1"/>
    </xf>
    <xf numFmtId="176" fontId="10" fillId="0" borderId="1" xfId="2" applyNumberFormat="1" applyFont="1" applyFill="1" applyBorder="1" applyAlignment="1">
      <alignment horizontal="right" vertical="center" wrapText="1"/>
    </xf>
    <xf numFmtId="0" fontId="10" fillId="0" borderId="1" xfId="56" applyFont="1" applyFill="1" applyBorder="1" applyAlignment="1">
      <alignment horizontal="left" vertical="center" wrapText="1"/>
    </xf>
    <xf numFmtId="176" fontId="10" fillId="0" borderId="1" xfId="56" applyNumberFormat="1" applyFont="1" applyFill="1" applyBorder="1" applyAlignment="1">
      <alignment horizontal="right" vertical="center" wrapText="1"/>
    </xf>
    <xf numFmtId="0" fontId="9" fillId="3" borderId="1" xfId="60" applyFont="1" applyFill="1" applyBorder="1" applyAlignment="1">
      <alignment horizontal="center" vertical="center" wrapText="1"/>
    </xf>
    <xf numFmtId="0" fontId="10" fillId="0" borderId="1" xfId="60" applyFont="1" applyFill="1" applyBorder="1" applyAlignment="1">
      <alignment horizontal="left" vertical="center" wrapText="1"/>
    </xf>
    <xf numFmtId="176" fontId="10" fillId="0" borderId="1" xfId="60" applyNumberFormat="1" applyFont="1" applyFill="1" applyBorder="1" applyAlignment="1">
      <alignment horizontal="right" vertical="center" wrapText="1"/>
    </xf>
    <xf numFmtId="0" fontId="9" fillId="3" borderId="1" xfId="41" applyFont="1" applyFill="1" applyBorder="1" applyAlignment="1">
      <alignment horizontal="center" vertical="center" wrapText="1"/>
    </xf>
    <xf numFmtId="0" fontId="10" fillId="0" borderId="1" xfId="41" applyFont="1" applyFill="1" applyBorder="1" applyAlignment="1">
      <alignment horizontal="left" vertical="center" wrapText="1"/>
    </xf>
    <xf numFmtId="176" fontId="10" fillId="0" borderId="1" xfId="41" applyNumberFormat="1" applyFont="1" applyFill="1" applyBorder="1" applyAlignment="1">
      <alignment horizontal="right" vertical="center" wrapText="1"/>
    </xf>
    <xf numFmtId="0" fontId="9" fillId="3" borderId="1" xfId="27" applyFont="1" applyFill="1" applyBorder="1" applyAlignment="1">
      <alignment horizontal="center" vertical="center" wrapText="1"/>
    </xf>
    <xf numFmtId="9" fontId="19" fillId="0" borderId="1" xfId="12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10" fillId="0" borderId="1" xfId="18" applyFont="1" applyFill="1" applyBorder="1" applyAlignment="1">
      <alignment horizontal="right" vertical="center" wrapText="1"/>
    </xf>
    <xf numFmtId="0" fontId="10" fillId="0" borderId="1" xfId="27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right" vertical="center" wrapText="1"/>
    </xf>
    <xf numFmtId="0" fontId="10" fillId="0" borderId="1" xfId="56" applyFont="1" applyFill="1" applyBorder="1" applyAlignment="1">
      <alignment horizontal="right" vertical="center" wrapText="1"/>
    </xf>
    <xf numFmtId="0" fontId="9" fillId="3" borderId="1" xfId="60" applyFont="1" applyFill="1" applyBorder="1" applyAlignment="1">
      <alignment horizontal="right" vertical="center" wrapText="1"/>
    </xf>
    <xf numFmtId="0" fontId="10" fillId="0" borderId="1" xfId="60" applyFont="1" applyFill="1" applyBorder="1" applyAlignment="1">
      <alignment horizontal="right" vertical="center" wrapText="1"/>
    </xf>
    <xf numFmtId="0" fontId="9" fillId="3" borderId="1" xfId="41" applyFont="1" applyFill="1" applyBorder="1" applyAlignment="1">
      <alignment horizontal="right" vertical="center" wrapText="1"/>
    </xf>
    <xf numFmtId="0" fontId="10" fillId="0" borderId="1" xfId="41" applyFont="1" applyFill="1" applyBorder="1" applyAlignment="1">
      <alignment horizontal="right" vertical="center" wrapText="1"/>
    </xf>
    <xf numFmtId="0" fontId="9" fillId="3" borderId="1" xfId="27" applyFont="1" applyFill="1" applyBorder="1" applyAlignment="1">
      <alignment horizontal="right" vertical="center" wrapText="1"/>
    </xf>
    <xf numFmtId="0" fontId="10" fillId="0" borderId="1" xfId="35" applyFont="1" applyFill="1" applyBorder="1" applyAlignment="1" applyProtection="1">
      <alignment horizontal="left" vertical="center" wrapText="1"/>
    </xf>
    <xf numFmtId="176" fontId="10" fillId="0" borderId="1" xfId="35" applyNumberFormat="1" applyFont="1" applyFill="1" applyBorder="1" applyAlignment="1" applyProtection="1">
      <alignment horizontal="right" vertical="center" wrapText="1"/>
    </xf>
    <xf numFmtId="0" fontId="10" fillId="0" borderId="1" xfId="58" applyFont="1" applyFill="1" applyBorder="1" applyAlignment="1">
      <alignment horizontal="left" vertical="center" wrapText="1" shrinkToFit="1"/>
    </xf>
    <xf numFmtId="176" fontId="10" fillId="0" borderId="1" xfId="58" applyNumberFormat="1" applyFont="1" applyFill="1" applyBorder="1" applyAlignment="1">
      <alignment horizontal="right" vertical="center" wrapText="1" shrinkToFit="1"/>
    </xf>
    <xf numFmtId="0" fontId="9" fillId="3" borderId="1" xfId="18" applyFont="1" applyFill="1" applyBorder="1" applyAlignment="1">
      <alignment horizontal="center" vertical="center" wrapText="1"/>
    </xf>
    <xf numFmtId="0" fontId="9" fillId="3" borderId="1" xfId="58" applyFont="1" applyFill="1" applyBorder="1" applyAlignment="1" applyProtection="1">
      <alignment horizontal="center" vertical="center" wrapText="1" shrinkToFit="1"/>
      <protection locked="0"/>
    </xf>
    <xf numFmtId="0" fontId="10" fillId="0" borderId="1" xfId="58" applyFont="1" applyFill="1" applyBorder="1" applyAlignment="1" applyProtection="1">
      <alignment horizontal="left" vertical="center" wrapText="1" shrinkToFit="1"/>
      <protection locked="0"/>
    </xf>
    <xf numFmtId="176" fontId="10" fillId="0" borderId="1" xfId="58" applyNumberFormat="1" applyFont="1" applyFill="1" applyBorder="1" applyAlignment="1" applyProtection="1">
      <alignment horizontal="right" vertical="center" wrapText="1" shrinkToFit="1"/>
      <protection locked="0"/>
    </xf>
    <xf numFmtId="9" fontId="14" fillId="0" borderId="1" xfId="12" applyNumberFormat="1" applyFont="1" applyFill="1" applyBorder="1" applyAlignment="1" applyProtection="1">
      <alignment horizontal="center" vertical="center" wrapText="1" shrinkToFit="1"/>
    </xf>
    <xf numFmtId="9" fontId="14" fillId="0" borderId="1" xfId="12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35" applyFont="1" applyFill="1" applyBorder="1" applyAlignment="1" applyProtection="1">
      <alignment horizontal="right" vertical="center" wrapText="1"/>
    </xf>
    <xf numFmtId="0" fontId="10" fillId="0" borderId="1" xfId="58" applyFont="1" applyFill="1" applyBorder="1" applyAlignment="1">
      <alignment horizontal="right" vertical="center" wrapText="1" shrinkToFit="1"/>
    </xf>
    <xf numFmtId="0" fontId="9" fillId="3" borderId="1" xfId="18" applyFont="1" applyFill="1" applyBorder="1" applyAlignment="1">
      <alignment horizontal="right" vertical="center" wrapText="1"/>
    </xf>
    <xf numFmtId="0" fontId="9" fillId="3" borderId="1" xfId="58" applyFont="1" applyFill="1" applyBorder="1" applyAlignment="1" applyProtection="1">
      <alignment horizontal="right" vertical="center" wrapText="1" shrinkToFit="1"/>
      <protection locked="0"/>
    </xf>
    <xf numFmtId="0" fontId="10" fillId="0" borderId="1" xfId="58" applyFont="1" applyFill="1" applyBorder="1" applyAlignment="1" applyProtection="1">
      <alignment horizontal="right" vertical="center" wrapText="1" shrinkToFit="1"/>
      <protection locked="0"/>
    </xf>
  </cellXfs>
  <cellStyles count="61">
    <cellStyle name="常规" xfId="0" builtinId="0"/>
    <cellStyle name="货币[0]" xfId="1" builtinId="7"/>
    <cellStyle name="常规_附件2_1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附件2_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附件2_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_附件2_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附件2_10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越秀" xfId="54"/>
    <cellStyle name="常规 2" xfId="55"/>
    <cellStyle name="常规_附件2_9" xfId="56"/>
    <cellStyle name="常规_2011年秋季学期广东省普通高中国家助学金安排表" xfId="57"/>
    <cellStyle name="常规_附件2_3" xfId="58"/>
    <cellStyle name="样式 1" xfId="59"/>
    <cellStyle name="常规_附件2_8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1"/>
  <sheetViews>
    <sheetView tabSelected="1" zoomScale="85" zoomScaleNormal="85" workbookViewId="0">
      <selection activeCell="A7" sqref="A7"/>
    </sheetView>
  </sheetViews>
  <sheetFormatPr defaultColWidth="8.89166666666667" defaultRowHeight="13.5"/>
  <cols>
    <col min="1" max="2" width="15.775" customWidth="1"/>
    <col min="3" max="9" width="15.775" hidden="1" customWidth="1"/>
    <col min="10" max="23" width="15.775" customWidth="1"/>
  </cols>
  <sheetData>
    <row r="1" ht="22.5" spans="1:1">
      <c r="A1" s="1" t="s">
        <v>0</v>
      </c>
    </row>
    <row r="2" ht="46.5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22.5" spans="1:2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3"/>
      <c r="O3" s="23"/>
      <c r="P3" s="23"/>
      <c r="Q3" s="23"/>
      <c r="R3" s="23"/>
      <c r="S3" s="23"/>
      <c r="T3" s="23"/>
      <c r="U3" s="23"/>
      <c r="V3" s="41" t="s">
        <v>2</v>
      </c>
      <c r="W3" s="41"/>
    </row>
    <row r="4" ht="18.75" spans="1:23">
      <c r="A4" s="4" t="s">
        <v>3</v>
      </c>
      <c r="B4" s="4" t="s">
        <v>4</v>
      </c>
      <c r="C4" s="5" t="s">
        <v>5</v>
      </c>
      <c r="D4" s="5"/>
      <c r="E4" s="5"/>
      <c r="F4" s="5"/>
      <c r="G4" s="5"/>
      <c r="H4" s="5"/>
      <c r="I4" s="5"/>
      <c r="J4" s="24" t="s">
        <v>6</v>
      </c>
      <c r="K4" s="25" t="s">
        <v>7</v>
      </c>
      <c r="L4" s="24" t="s">
        <v>8</v>
      </c>
      <c r="M4" s="24" t="s">
        <v>9</v>
      </c>
      <c r="N4" s="26" t="s">
        <v>10</v>
      </c>
      <c r="O4" s="26"/>
      <c r="P4" s="26"/>
      <c r="Q4" s="26" t="s">
        <v>11</v>
      </c>
      <c r="R4" s="26"/>
      <c r="S4" s="26"/>
      <c r="T4" s="42" t="s">
        <v>12</v>
      </c>
      <c r="U4" s="42"/>
      <c r="V4" s="42"/>
      <c r="W4" s="43" t="s">
        <v>13</v>
      </c>
    </row>
    <row r="5" ht="60" customHeight="1" spans="1:23">
      <c r="A5" s="4"/>
      <c r="B5" s="4"/>
      <c r="C5" s="6" t="s">
        <v>14</v>
      </c>
      <c r="D5" s="6"/>
      <c r="E5" s="6" t="s">
        <v>15</v>
      </c>
      <c r="F5" s="6"/>
      <c r="G5" s="6" t="s">
        <v>16</v>
      </c>
      <c r="H5" s="6"/>
      <c r="I5" s="27" t="s">
        <v>17</v>
      </c>
      <c r="J5" s="24"/>
      <c r="K5" s="28"/>
      <c r="L5" s="24"/>
      <c r="M5" s="24"/>
      <c r="N5" s="29" t="s">
        <v>18</v>
      </c>
      <c r="O5" s="29" t="s">
        <v>19</v>
      </c>
      <c r="P5" s="29" t="s">
        <v>20</v>
      </c>
      <c r="Q5" s="44" t="s">
        <v>21</v>
      </c>
      <c r="R5" s="44" t="s">
        <v>19</v>
      </c>
      <c r="S5" s="44" t="s">
        <v>20</v>
      </c>
      <c r="T5" s="45" t="s">
        <v>21</v>
      </c>
      <c r="U5" s="45" t="s">
        <v>19</v>
      </c>
      <c r="V5" s="45" t="s">
        <v>22</v>
      </c>
      <c r="W5" s="43"/>
    </row>
    <row r="6" ht="23" customHeight="1" spans="1:23">
      <c r="A6" s="4"/>
      <c r="B6" s="4"/>
      <c r="C6" s="6" t="s">
        <v>23</v>
      </c>
      <c r="D6" s="6" t="s">
        <v>24</v>
      </c>
      <c r="E6" s="6" t="s">
        <v>23</v>
      </c>
      <c r="F6" s="6" t="s">
        <v>24</v>
      </c>
      <c r="G6" s="6" t="s">
        <v>23</v>
      </c>
      <c r="H6" s="6" t="s">
        <v>24</v>
      </c>
      <c r="I6" s="30"/>
      <c r="J6" s="24"/>
      <c r="K6" s="31"/>
      <c r="L6" s="24"/>
      <c r="M6" s="24"/>
      <c r="N6" s="29"/>
      <c r="O6" s="29"/>
      <c r="P6" s="29"/>
      <c r="Q6" s="46"/>
      <c r="R6" s="46"/>
      <c r="S6" s="46"/>
      <c r="T6" s="47"/>
      <c r="U6" s="47"/>
      <c r="V6" s="47"/>
      <c r="W6" s="43"/>
    </row>
    <row r="7" ht="14.25" spans="1:23">
      <c r="A7" s="7" t="s">
        <v>25</v>
      </c>
      <c r="B7" s="7" t="s">
        <v>26</v>
      </c>
      <c r="C7" s="8" t="s">
        <v>27</v>
      </c>
      <c r="D7" s="8" t="s">
        <v>28</v>
      </c>
      <c r="E7" s="8" t="s">
        <v>29</v>
      </c>
      <c r="F7" s="8" t="s">
        <v>30</v>
      </c>
      <c r="G7" s="8" t="s">
        <v>31</v>
      </c>
      <c r="H7" s="8" t="s">
        <v>32</v>
      </c>
      <c r="I7" s="8" t="s">
        <v>33</v>
      </c>
      <c r="J7" s="8" t="s">
        <v>34</v>
      </c>
      <c r="K7" s="8" t="s">
        <v>35</v>
      </c>
      <c r="L7" s="32" t="s">
        <v>36</v>
      </c>
      <c r="M7" s="32" t="s">
        <v>27</v>
      </c>
      <c r="N7" s="33" t="s">
        <v>37</v>
      </c>
      <c r="O7" s="33" t="s">
        <v>29</v>
      </c>
      <c r="P7" s="33" t="s">
        <v>30</v>
      </c>
      <c r="Q7" s="48" t="s">
        <v>31</v>
      </c>
      <c r="R7" s="48" t="s">
        <v>32</v>
      </c>
      <c r="S7" s="48" t="s">
        <v>33</v>
      </c>
      <c r="T7" s="48" t="s">
        <v>38</v>
      </c>
      <c r="U7" s="48" t="s">
        <v>39</v>
      </c>
      <c r="V7" s="48" t="s">
        <v>40</v>
      </c>
      <c r="W7" s="49" t="s">
        <v>41</v>
      </c>
    </row>
    <row r="8" ht="18.75" customHeight="1" spans="1:23">
      <c r="A8" s="9" t="s">
        <v>18</v>
      </c>
      <c r="B8" s="9"/>
      <c r="C8" s="10">
        <f t="shared" ref="C8:H8" si="0">C9+C22+C30+C38+C40+C46+C48+C55+C57+C59+C61+C63+C68+C70+C72+C74+C80+C82+C84+C86+C88+C96+C98+C103+C105+C107+C109+C111+C113+C122+C128+C130+C139+C141+C143+C145+C152+C154+C156+C163+C165+C167+C169+C171+C178+C180+C182+C184+C190+C192+C197+C199+C201+C203+C208+C210</f>
        <v>31750</v>
      </c>
      <c r="D8" s="10">
        <f t="shared" si="0"/>
        <v>2051</v>
      </c>
      <c r="E8" s="10">
        <f t="shared" si="0"/>
        <v>30915</v>
      </c>
      <c r="F8" s="10">
        <f t="shared" si="0"/>
        <v>1967</v>
      </c>
      <c r="G8" s="10">
        <f t="shared" si="0"/>
        <v>32142</v>
      </c>
      <c r="H8" s="10">
        <f t="shared" si="0"/>
        <v>2234</v>
      </c>
      <c r="I8" s="34"/>
      <c r="J8" s="10">
        <f t="shared" ref="J8:V8" si="1">J9+J22+J30+J38+J40+J46+J48+J55+J57+J59+J61+J63+J68+J70+J72+J74+J80+J82+J84+J86+J88+J96+J98+J103+J105+J107+J109+J111+J113+J122+J128+J130+J139+J141+J143+J145+J152+J154+J156+J163+J165+J167+J169+J171+J178+J180+J182+J184+J190+J192+J197+J199+J201+J203+J208+J210</f>
        <v>72796651</v>
      </c>
      <c r="K8" s="10">
        <f t="shared" si="1"/>
        <v>74918504</v>
      </c>
      <c r="L8" s="10">
        <f t="shared" si="1"/>
        <v>72703545</v>
      </c>
      <c r="M8" s="10">
        <f t="shared" si="1"/>
        <v>12400</v>
      </c>
      <c r="N8" s="10">
        <f t="shared" si="1"/>
        <v>74999210</v>
      </c>
      <c r="O8" s="10">
        <f t="shared" si="1"/>
        <v>24680000</v>
      </c>
      <c r="P8" s="10">
        <f t="shared" si="1"/>
        <v>50319210</v>
      </c>
      <c r="Q8" s="10">
        <f t="shared" si="1"/>
        <v>74918504</v>
      </c>
      <c r="R8" s="10">
        <f t="shared" si="1"/>
        <v>22010000</v>
      </c>
      <c r="S8" s="10">
        <f t="shared" si="1"/>
        <v>52908504</v>
      </c>
      <c r="T8" s="10">
        <f t="shared" si="1"/>
        <v>80706</v>
      </c>
      <c r="U8" s="10">
        <f t="shared" si="1"/>
        <v>2670000</v>
      </c>
      <c r="V8" s="10">
        <f t="shared" si="1"/>
        <v>-2589294</v>
      </c>
      <c r="W8" s="50"/>
    </row>
    <row r="9" ht="18.75" customHeight="1" spans="1:23">
      <c r="A9" s="11" t="s">
        <v>42</v>
      </c>
      <c r="B9" s="11" t="s">
        <v>42</v>
      </c>
      <c r="C9" s="12">
        <f t="shared" ref="C9:H9" si="2">SUM(C10:C21)</f>
        <v>545</v>
      </c>
      <c r="D9" s="12">
        <f t="shared" si="2"/>
        <v>176</v>
      </c>
      <c r="E9" s="12">
        <f t="shared" si="2"/>
        <v>412</v>
      </c>
      <c r="F9" s="12">
        <f t="shared" si="2"/>
        <v>190</v>
      </c>
      <c r="G9" s="12">
        <f t="shared" si="2"/>
        <v>618</v>
      </c>
      <c r="H9" s="12">
        <f t="shared" si="2"/>
        <v>218</v>
      </c>
      <c r="I9" s="35"/>
      <c r="J9" s="12">
        <f t="shared" ref="J9:V9" si="3">SUM(J10:J21)</f>
        <v>570244</v>
      </c>
      <c r="K9" s="12">
        <f t="shared" si="3"/>
        <v>715290</v>
      </c>
      <c r="L9" s="12">
        <f t="shared" si="3"/>
        <v>350355</v>
      </c>
      <c r="M9" s="12">
        <f t="shared" si="3"/>
        <v>0</v>
      </c>
      <c r="N9" s="12">
        <f t="shared" si="3"/>
        <v>935179</v>
      </c>
      <c r="O9" s="12">
        <f t="shared" si="3"/>
        <v>0</v>
      </c>
      <c r="P9" s="12">
        <f t="shared" si="3"/>
        <v>935179</v>
      </c>
      <c r="Q9" s="12">
        <f t="shared" si="3"/>
        <v>715290</v>
      </c>
      <c r="R9" s="12">
        <f t="shared" si="3"/>
        <v>0</v>
      </c>
      <c r="S9" s="12">
        <f t="shared" si="3"/>
        <v>715290</v>
      </c>
      <c r="T9" s="12">
        <f t="shared" si="3"/>
        <v>219889</v>
      </c>
      <c r="U9" s="12">
        <f t="shared" si="3"/>
        <v>0</v>
      </c>
      <c r="V9" s="12">
        <f t="shared" si="3"/>
        <v>219889</v>
      </c>
      <c r="W9" s="51"/>
    </row>
    <row r="10" ht="18.75" customHeight="1" spans="1:23">
      <c r="A10" s="13" t="s">
        <v>43</v>
      </c>
      <c r="B10" s="13" t="s">
        <v>43</v>
      </c>
      <c r="C10" s="14">
        <v>39</v>
      </c>
      <c r="D10" s="14">
        <v>123</v>
      </c>
      <c r="E10" s="14">
        <v>18</v>
      </c>
      <c r="F10" s="14">
        <v>126</v>
      </c>
      <c r="G10" s="14">
        <v>30</v>
      </c>
      <c r="H10" s="14">
        <v>129</v>
      </c>
      <c r="I10" s="36">
        <v>0.3</v>
      </c>
      <c r="J10" s="14">
        <f t="shared" ref="J10:J21" si="4">ROUND((C10*1250+D10*1925+E10*1250+F10*1925)*I10,0)</f>
        <v>165173</v>
      </c>
      <c r="K10" s="14">
        <f t="shared" ref="K10:K21" si="5">ROUND((G10*2500+H10*3850)*I10,0)</f>
        <v>171495</v>
      </c>
      <c r="L10" s="37">
        <v>4215</v>
      </c>
      <c r="M10" s="37"/>
      <c r="N10" s="14">
        <f t="shared" ref="N10:N21" si="6">ROUND(J10+K10-L10-M10,0)</f>
        <v>332453</v>
      </c>
      <c r="O10" s="14">
        <v>0</v>
      </c>
      <c r="P10" s="14">
        <f t="shared" ref="P10:P21" si="7">N10-O10</f>
        <v>332453</v>
      </c>
      <c r="Q10" s="14">
        <v>171495</v>
      </c>
      <c r="R10" s="14">
        <v>0</v>
      </c>
      <c r="S10" s="14">
        <v>171495</v>
      </c>
      <c r="T10" s="14">
        <f t="shared" ref="T10:V10" si="8">N10-Q10</f>
        <v>160958</v>
      </c>
      <c r="U10" s="14">
        <f t="shared" si="8"/>
        <v>0</v>
      </c>
      <c r="V10" s="14">
        <f t="shared" si="8"/>
        <v>160958</v>
      </c>
      <c r="W10" s="52"/>
    </row>
    <row r="11" ht="18.75" customHeight="1" spans="1:23">
      <c r="A11" s="13" t="s">
        <v>44</v>
      </c>
      <c r="B11" s="13" t="s">
        <v>44</v>
      </c>
      <c r="C11" s="14">
        <v>43</v>
      </c>
      <c r="D11" s="14">
        <v>2</v>
      </c>
      <c r="E11" s="14">
        <v>15</v>
      </c>
      <c r="F11" s="14">
        <v>3</v>
      </c>
      <c r="G11" s="14">
        <v>17</v>
      </c>
      <c r="H11" s="14">
        <v>5</v>
      </c>
      <c r="I11" s="36">
        <v>0.3</v>
      </c>
      <c r="J11" s="14">
        <f t="shared" si="4"/>
        <v>24638</v>
      </c>
      <c r="K11" s="14">
        <f t="shared" si="5"/>
        <v>18525</v>
      </c>
      <c r="L11" s="37">
        <v>0</v>
      </c>
      <c r="M11" s="37"/>
      <c r="N11" s="14">
        <f t="shared" si="6"/>
        <v>43163</v>
      </c>
      <c r="O11" s="14">
        <v>0</v>
      </c>
      <c r="P11" s="14">
        <f t="shared" si="7"/>
        <v>43163</v>
      </c>
      <c r="Q11" s="14">
        <v>18525</v>
      </c>
      <c r="R11" s="14">
        <v>0</v>
      </c>
      <c r="S11" s="14">
        <v>18525</v>
      </c>
      <c r="T11" s="14">
        <f t="shared" ref="T11:V11" si="9">N11-Q11</f>
        <v>24638</v>
      </c>
      <c r="U11" s="14">
        <f t="shared" si="9"/>
        <v>0</v>
      </c>
      <c r="V11" s="14">
        <f t="shared" si="9"/>
        <v>24638</v>
      </c>
      <c r="W11" s="52"/>
    </row>
    <row r="12" ht="18.75" customHeight="1" spans="1:23">
      <c r="A12" s="13" t="s">
        <v>45</v>
      </c>
      <c r="B12" s="13" t="s">
        <v>45</v>
      </c>
      <c r="C12" s="14">
        <v>4</v>
      </c>
      <c r="D12" s="14">
        <v>0</v>
      </c>
      <c r="E12" s="14">
        <v>52</v>
      </c>
      <c r="F12" s="14">
        <v>3</v>
      </c>
      <c r="G12" s="14">
        <v>52</v>
      </c>
      <c r="H12" s="14">
        <v>3</v>
      </c>
      <c r="I12" s="36">
        <v>0.3</v>
      </c>
      <c r="J12" s="14">
        <f t="shared" si="4"/>
        <v>22733</v>
      </c>
      <c r="K12" s="14">
        <f t="shared" si="5"/>
        <v>42465</v>
      </c>
      <c r="L12" s="37">
        <v>0</v>
      </c>
      <c r="M12" s="37"/>
      <c r="N12" s="14">
        <f t="shared" si="6"/>
        <v>65198</v>
      </c>
      <c r="O12" s="14">
        <v>0</v>
      </c>
      <c r="P12" s="14">
        <f t="shared" si="7"/>
        <v>65198</v>
      </c>
      <c r="Q12" s="14">
        <v>42465</v>
      </c>
      <c r="R12" s="14">
        <v>0</v>
      </c>
      <c r="S12" s="14">
        <v>42465</v>
      </c>
      <c r="T12" s="14">
        <f t="shared" ref="T12:V12" si="10">N12-Q12</f>
        <v>22733</v>
      </c>
      <c r="U12" s="14">
        <f t="shared" si="10"/>
        <v>0</v>
      </c>
      <c r="V12" s="14">
        <f t="shared" si="10"/>
        <v>22733</v>
      </c>
      <c r="W12" s="52"/>
    </row>
    <row r="13" ht="18.75" customHeight="1" spans="1:23">
      <c r="A13" s="13" t="s">
        <v>46</v>
      </c>
      <c r="B13" s="13" t="s">
        <v>46</v>
      </c>
      <c r="C13" s="14">
        <v>14</v>
      </c>
      <c r="D13" s="14">
        <v>6</v>
      </c>
      <c r="E13" s="14">
        <v>10</v>
      </c>
      <c r="F13" s="14">
        <v>6</v>
      </c>
      <c r="G13" s="14">
        <v>7</v>
      </c>
      <c r="H13" s="14">
        <v>6</v>
      </c>
      <c r="I13" s="36">
        <v>0.3</v>
      </c>
      <c r="J13" s="14">
        <f t="shared" si="4"/>
        <v>15930</v>
      </c>
      <c r="K13" s="14">
        <f t="shared" si="5"/>
        <v>12180</v>
      </c>
      <c r="L13" s="37">
        <v>0</v>
      </c>
      <c r="M13" s="37"/>
      <c r="N13" s="14">
        <f t="shared" si="6"/>
        <v>28110</v>
      </c>
      <c r="O13" s="14">
        <v>0</v>
      </c>
      <c r="P13" s="14">
        <f t="shared" si="7"/>
        <v>28110</v>
      </c>
      <c r="Q13" s="14">
        <v>12180</v>
      </c>
      <c r="R13" s="14">
        <v>0</v>
      </c>
      <c r="S13" s="14">
        <v>12180</v>
      </c>
      <c r="T13" s="14">
        <f t="shared" ref="T13:V13" si="11">N13-Q13</f>
        <v>15930</v>
      </c>
      <c r="U13" s="14">
        <f t="shared" si="11"/>
        <v>0</v>
      </c>
      <c r="V13" s="14">
        <f t="shared" si="11"/>
        <v>15930</v>
      </c>
      <c r="W13" s="52"/>
    </row>
    <row r="14" ht="18.75" customHeight="1" spans="1:23">
      <c r="A14" s="13" t="s">
        <v>47</v>
      </c>
      <c r="B14" s="13" t="s">
        <v>47</v>
      </c>
      <c r="C14" s="14">
        <v>35</v>
      </c>
      <c r="D14" s="14">
        <v>6</v>
      </c>
      <c r="E14" s="14">
        <v>26</v>
      </c>
      <c r="F14" s="14">
        <v>8</v>
      </c>
      <c r="G14" s="14">
        <v>35</v>
      </c>
      <c r="H14" s="14">
        <v>13</v>
      </c>
      <c r="I14" s="36">
        <v>0.3</v>
      </c>
      <c r="J14" s="14">
        <f t="shared" si="4"/>
        <v>30960</v>
      </c>
      <c r="K14" s="14">
        <f t="shared" si="5"/>
        <v>41265</v>
      </c>
      <c r="L14" s="37">
        <v>54870</v>
      </c>
      <c r="M14" s="37"/>
      <c r="N14" s="14">
        <f t="shared" si="6"/>
        <v>17355</v>
      </c>
      <c r="O14" s="14">
        <v>0</v>
      </c>
      <c r="P14" s="14">
        <f t="shared" si="7"/>
        <v>17355</v>
      </c>
      <c r="Q14" s="14">
        <v>41265</v>
      </c>
      <c r="R14" s="14">
        <v>0</v>
      </c>
      <c r="S14" s="14">
        <v>41265</v>
      </c>
      <c r="T14" s="14">
        <f t="shared" ref="T14:V14" si="12">N14-Q14</f>
        <v>-23910</v>
      </c>
      <c r="U14" s="14">
        <f t="shared" si="12"/>
        <v>0</v>
      </c>
      <c r="V14" s="14">
        <f t="shared" si="12"/>
        <v>-23910</v>
      </c>
      <c r="W14" s="52"/>
    </row>
    <row r="15" ht="18.75" customHeight="1" spans="1:23">
      <c r="A15" s="13" t="s">
        <v>48</v>
      </c>
      <c r="B15" s="13" t="s">
        <v>48</v>
      </c>
      <c r="C15" s="14">
        <v>27</v>
      </c>
      <c r="D15" s="14">
        <v>5</v>
      </c>
      <c r="E15" s="14">
        <v>13</v>
      </c>
      <c r="F15" s="14">
        <v>10</v>
      </c>
      <c r="G15" s="14">
        <v>48</v>
      </c>
      <c r="H15" s="14">
        <v>13</v>
      </c>
      <c r="I15" s="36">
        <v>0.3</v>
      </c>
      <c r="J15" s="14">
        <f t="shared" si="4"/>
        <v>23663</v>
      </c>
      <c r="K15" s="14">
        <f t="shared" si="5"/>
        <v>51015</v>
      </c>
      <c r="L15" s="37">
        <v>35490</v>
      </c>
      <c r="M15" s="37"/>
      <c r="N15" s="14">
        <f t="shared" si="6"/>
        <v>39188</v>
      </c>
      <c r="O15" s="14">
        <v>0</v>
      </c>
      <c r="P15" s="14">
        <f t="shared" si="7"/>
        <v>39188</v>
      </c>
      <c r="Q15" s="14">
        <v>51015</v>
      </c>
      <c r="R15" s="14">
        <v>0</v>
      </c>
      <c r="S15" s="14">
        <v>51015</v>
      </c>
      <c r="T15" s="14">
        <f t="shared" ref="T15:V15" si="13">N15-Q15</f>
        <v>-11827</v>
      </c>
      <c r="U15" s="14">
        <f t="shared" si="13"/>
        <v>0</v>
      </c>
      <c r="V15" s="14">
        <f t="shared" si="13"/>
        <v>-11827</v>
      </c>
      <c r="W15" s="52"/>
    </row>
    <row r="16" ht="18.75" customHeight="1" spans="1:23">
      <c r="A16" s="13" t="s">
        <v>49</v>
      </c>
      <c r="B16" s="13" t="s">
        <v>49</v>
      </c>
      <c r="C16" s="14">
        <v>14</v>
      </c>
      <c r="D16" s="14">
        <v>1</v>
      </c>
      <c r="E16" s="14">
        <v>12</v>
      </c>
      <c r="F16" s="14">
        <v>3</v>
      </c>
      <c r="G16" s="14">
        <v>14</v>
      </c>
      <c r="H16" s="14">
        <v>6</v>
      </c>
      <c r="I16" s="36">
        <v>0.3</v>
      </c>
      <c r="J16" s="14">
        <f t="shared" si="4"/>
        <v>12060</v>
      </c>
      <c r="K16" s="14">
        <f t="shared" si="5"/>
        <v>17430</v>
      </c>
      <c r="L16" s="37">
        <v>0</v>
      </c>
      <c r="M16" s="37"/>
      <c r="N16" s="14">
        <f t="shared" si="6"/>
        <v>29490</v>
      </c>
      <c r="O16" s="14">
        <v>0</v>
      </c>
      <c r="P16" s="14">
        <f t="shared" si="7"/>
        <v>29490</v>
      </c>
      <c r="Q16" s="14">
        <v>17430</v>
      </c>
      <c r="R16" s="14">
        <v>0</v>
      </c>
      <c r="S16" s="14">
        <v>17430</v>
      </c>
      <c r="T16" s="14">
        <f t="shared" ref="T16:V16" si="14">N16-Q16</f>
        <v>12060</v>
      </c>
      <c r="U16" s="14">
        <f t="shared" si="14"/>
        <v>0</v>
      </c>
      <c r="V16" s="14">
        <f t="shared" si="14"/>
        <v>12060</v>
      </c>
      <c r="W16" s="52"/>
    </row>
    <row r="17" ht="18.75" customHeight="1" spans="1:23">
      <c r="A17" s="13" t="s">
        <v>50</v>
      </c>
      <c r="B17" s="13" t="s">
        <v>50</v>
      </c>
      <c r="C17" s="14">
        <v>65</v>
      </c>
      <c r="D17" s="14">
        <v>5</v>
      </c>
      <c r="E17" s="14">
        <v>62</v>
      </c>
      <c r="F17" s="14">
        <v>4</v>
      </c>
      <c r="G17" s="14">
        <v>68</v>
      </c>
      <c r="H17" s="14">
        <v>7</v>
      </c>
      <c r="I17" s="36">
        <v>0.3</v>
      </c>
      <c r="J17" s="14">
        <f t="shared" si="4"/>
        <v>52823</v>
      </c>
      <c r="K17" s="14">
        <f t="shared" si="5"/>
        <v>59085</v>
      </c>
      <c r="L17" s="37">
        <v>59775</v>
      </c>
      <c r="M17" s="37"/>
      <c r="N17" s="14">
        <f t="shared" si="6"/>
        <v>52133</v>
      </c>
      <c r="O17" s="14">
        <v>0</v>
      </c>
      <c r="P17" s="14">
        <f t="shared" si="7"/>
        <v>52133</v>
      </c>
      <c r="Q17" s="14">
        <v>59085</v>
      </c>
      <c r="R17" s="14">
        <v>0</v>
      </c>
      <c r="S17" s="14">
        <v>59085</v>
      </c>
      <c r="T17" s="14">
        <f t="shared" ref="T17:V17" si="15">N17-Q17</f>
        <v>-6952</v>
      </c>
      <c r="U17" s="14">
        <f t="shared" si="15"/>
        <v>0</v>
      </c>
      <c r="V17" s="14">
        <f t="shared" si="15"/>
        <v>-6952</v>
      </c>
      <c r="W17" s="52"/>
    </row>
    <row r="18" ht="18.75" customHeight="1" spans="1:23">
      <c r="A18" s="13" t="s">
        <v>51</v>
      </c>
      <c r="B18" s="13" t="s">
        <v>51</v>
      </c>
      <c r="C18" s="14">
        <v>50</v>
      </c>
      <c r="D18" s="14">
        <v>12</v>
      </c>
      <c r="E18" s="14">
        <v>43</v>
      </c>
      <c r="F18" s="14">
        <v>11</v>
      </c>
      <c r="G18" s="14">
        <v>50</v>
      </c>
      <c r="H18" s="14">
        <v>15</v>
      </c>
      <c r="I18" s="36">
        <v>0.3</v>
      </c>
      <c r="J18" s="14">
        <f t="shared" si="4"/>
        <v>48158</v>
      </c>
      <c r="K18" s="14">
        <f t="shared" si="5"/>
        <v>54825</v>
      </c>
      <c r="L18" s="37">
        <v>54015</v>
      </c>
      <c r="M18" s="37"/>
      <c r="N18" s="14">
        <f t="shared" si="6"/>
        <v>48968</v>
      </c>
      <c r="O18" s="14">
        <v>0</v>
      </c>
      <c r="P18" s="14">
        <f t="shared" si="7"/>
        <v>48968</v>
      </c>
      <c r="Q18" s="14">
        <v>54825</v>
      </c>
      <c r="R18" s="14">
        <v>0</v>
      </c>
      <c r="S18" s="14">
        <v>54825</v>
      </c>
      <c r="T18" s="14">
        <f t="shared" ref="T18:V18" si="16">N18-Q18</f>
        <v>-5857</v>
      </c>
      <c r="U18" s="14">
        <f t="shared" si="16"/>
        <v>0</v>
      </c>
      <c r="V18" s="14">
        <f t="shared" si="16"/>
        <v>-5857</v>
      </c>
      <c r="W18" s="52"/>
    </row>
    <row r="19" ht="18.75" customHeight="1" spans="1:23">
      <c r="A19" s="13" t="s">
        <v>52</v>
      </c>
      <c r="B19" s="13" t="s">
        <v>52</v>
      </c>
      <c r="C19" s="14">
        <v>59</v>
      </c>
      <c r="D19" s="14">
        <v>3</v>
      </c>
      <c r="E19" s="14">
        <v>49</v>
      </c>
      <c r="F19" s="14">
        <v>6</v>
      </c>
      <c r="G19" s="14">
        <v>54</v>
      </c>
      <c r="H19" s="14">
        <v>2</v>
      </c>
      <c r="I19" s="36">
        <v>0.3</v>
      </c>
      <c r="J19" s="14">
        <f t="shared" si="4"/>
        <v>45698</v>
      </c>
      <c r="K19" s="14">
        <f t="shared" si="5"/>
        <v>42810</v>
      </c>
      <c r="L19" s="37">
        <v>21120</v>
      </c>
      <c r="M19" s="37"/>
      <c r="N19" s="14">
        <f t="shared" si="6"/>
        <v>67388</v>
      </c>
      <c r="O19" s="14">
        <v>0</v>
      </c>
      <c r="P19" s="14">
        <f t="shared" si="7"/>
        <v>67388</v>
      </c>
      <c r="Q19" s="14">
        <v>42810</v>
      </c>
      <c r="R19" s="14">
        <v>0</v>
      </c>
      <c r="S19" s="14">
        <v>42810</v>
      </c>
      <c r="T19" s="14">
        <f t="shared" ref="T19:V19" si="17">N19-Q19</f>
        <v>24578</v>
      </c>
      <c r="U19" s="14">
        <f t="shared" si="17"/>
        <v>0</v>
      </c>
      <c r="V19" s="14">
        <f t="shared" si="17"/>
        <v>24578</v>
      </c>
      <c r="W19" s="52"/>
    </row>
    <row r="20" ht="18.75" customHeight="1" spans="1:23">
      <c r="A20" s="13" t="s">
        <v>53</v>
      </c>
      <c r="B20" s="13" t="s">
        <v>53</v>
      </c>
      <c r="C20" s="14">
        <v>139</v>
      </c>
      <c r="D20" s="14">
        <v>8</v>
      </c>
      <c r="E20" s="14">
        <v>84</v>
      </c>
      <c r="F20" s="14">
        <v>8</v>
      </c>
      <c r="G20" s="14">
        <v>185</v>
      </c>
      <c r="H20" s="14">
        <v>15</v>
      </c>
      <c r="I20" s="36">
        <v>0.3</v>
      </c>
      <c r="J20" s="14">
        <f t="shared" si="4"/>
        <v>92865</v>
      </c>
      <c r="K20" s="14">
        <f t="shared" si="5"/>
        <v>156075</v>
      </c>
      <c r="L20" s="37">
        <v>89250</v>
      </c>
      <c r="M20" s="37"/>
      <c r="N20" s="14">
        <f t="shared" si="6"/>
        <v>159690</v>
      </c>
      <c r="O20" s="14">
        <v>0</v>
      </c>
      <c r="P20" s="14">
        <f t="shared" si="7"/>
        <v>159690</v>
      </c>
      <c r="Q20" s="14">
        <v>156075</v>
      </c>
      <c r="R20" s="14">
        <v>0</v>
      </c>
      <c r="S20" s="14">
        <v>156075</v>
      </c>
      <c r="T20" s="14">
        <f t="shared" ref="T20:V20" si="18">N20-Q20</f>
        <v>3615</v>
      </c>
      <c r="U20" s="14">
        <f t="shared" si="18"/>
        <v>0</v>
      </c>
      <c r="V20" s="14">
        <f t="shared" si="18"/>
        <v>3615</v>
      </c>
      <c r="W20" s="52"/>
    </row>
    <row r="21" ht="18.75" customHeight="1" spans="1:23">
      <c r="A21" s="13" t="s">
        <v>54</v>
      </c>
      <c r="B21" s="13" t="s">
        <v>54</v>
      </c>
      <c r="C21" s="14">
        <v>56</v>
      </c>
      <c r="D21" s="14">
        <v>5</v>
      </c>
      <c r="E21" s="14">
        <v>28</v>
      </c>
      <c r="F21" s="14">
        <v>2</v>
      </c>
      <c r="G21" s="14">
        <v>58</v>
      </c>
      <c r="H21" s="14">
        <v>4</v>
      </c>
      <c r="I21" s="36">
        <v>0.3</v>
      </c>
      <c r="J21" s="14">
        <f t="shared" si="4"/>
        <v>35543</v>
      </c>
      <c r="K21" s="14">
        <f t="shared" si="5"/>
        <v>48120</v>
      </c>
      <c r="L21" s="37">
        <v>31620</v>
      </c>
      <c r="M21" s="37"/>
      <c r="N21" s="14">
        <f t="shared" si="6"/>
        <v>52043</v>
      </c>
      <c r="O21" s="14">
        <v>0</v>
      </c>
      <c r="P21" s="14">
        <f t="shared" si="7"/>
        <v>52043</v>
      </c>
      <c r="Q21" s="14">
        <v>48120</v>
      </c>
      <c r="R21" s="14">
        <v>0</v>
      </c>
      <c r="S21" s="14">
        <v>48120</v>
      </c>
      <c r="T21" s="14">
        <f t="shared" ref="T21:V21" si="19">N21-Q21</f>
        <v>3923</v>
      </c>
      <c r="U21" s="14">
        <f t="shared" si="19"/>
        <v>0</v>
      </c>
      <c r="V21" s="14">
        <f t="shared" si="19"/>
        <v>3923</v>
      </c>
      <c r="W21" s="52"/>
    </row>
    <row r="22" ht="18.75" customHeight="1" spans="1:23">
      <c r="A22" s="15" t="s">
        <v>55</v>
      </c>
      <c r="B22" s="15" t="s">
        <v>55</v>
      </c>
      <c r="C22" s="16">
        <f t="shared" ref="C22:H22" si="20">SUM(C23:C29)</f>
        <v>191</v>
      </c>
      <c r="D22" s="16">
        <f t="shared" si="20"/>
        <v>17</v>
      </c>
      <c r="E22" s="16">
        <f t="shared" si="20"/>
        <v>137</v>
      </c>
      <c r="F22" s="16">
        <f t="shared" si="20"/>
        <v>20</v>
      </c>
      <c r="G22" s="16">
        <f t="shared" si="20"/>
        <v>204</v>
      </c>
      <c r="H22" s="16">
        <f t="shared" si="20"/>
        <v>26</v>
      </c>
      <c r="I22" s="38"/>
      <c r="J22" s="16">
        <f t="shared" ref="J22:V22" si="21">SUM(J23:J29)</f>
        <v>144368</v>
      </c>
      <c r="K22" s="16">
        <f t="shared" si="21"/>
        <v>183030</v>
      </c>
      <c r="L22" s="16">
        <f t="shared" si="21"/>
        <v>117825</v>
      </c>
      <c r="M22" s="16">
        <f t="shared" si="21"/>
        <v>0</v>
      </c>
      <c r="N22" s="16">
        <f t="shared" si="21"/>
        <v>209573</v>
      </c>
      <c r="O22" s="16">
        <f t="shared" si="21"/>
        <v>0</v>
      </c>
      <c r="P22" s="16">
        <f t="shared" si="21"/>
        <v>209573</v>
      </c>
      <c r="Q22" s="16">
        <f t="shared" si="21"/>
        <v>183030</v>
      </c>
      <c r="R22" s="16">
        <f t="shared" si="21"/>
        <v>0</v>
      </c>
      <c r="S22" s="16">
        <f t="shared" si="21"/>
        <v>183030</v>
      </c>
      <c r="T22" s="16">
        <f t="shared" si="21"/>
        <v>26543</v>
      </c>
      <c r="U22" s="16">
        <f t="shared" si="21"/>
        <v>0</v>
      </c>
      <c r="V22" s="16">
        <f t="shared" si="21"/>
        <v>26543</v>
      </c>
      <c r="W22" s="53"/>
    </row>
    <row r="23" ht="18.75" customHeight="1" spans="1:23">
      <c r="A23" s="17" t="s">
        <v>56</v>
      </c>
      <c r="B23" s="17" t="s">
        <v>56</v>
      </c>
      <c r="C23" s="14">
        <v>187</v>
      </c>
      <c r="D23" s="14">
        <v>17</v>
      </c>
      <c r="E23" s="18">
        <v>135</v>
      </c>
      <c r="F23" s="14">
        <v>16</v>
      </c>
      <c r="G23" s="18">
        <v>203</v>
      </c>
      <c r="H23" s="18">
        <v>21</v>
      </c>
      <c r="I23" s="36">
        <v>0.3</v>
      </c>
      <c r="J23" s="14">
        <f t="shared" ref="J23:J29" si="22">ROUND((C23*1250+D23*1925+E23*1250+F23*1925)*I23,0)</f>
        <v>139808</v>
      </c>
      <c r="K23" s="14">
        <f t="shared" ref="K23:K29" si="23">ROUND((G23*2500+H23*3850)*I23,0)</f>
        <v>176505</v>
      </c>
      <c r="L23" s="37">
        <v>111360</v>
      </c>
      <c r="M23" s="37"/>
      <c r="N23" s="14">
        <f t="shared" ref="N23:N29" si="24">ROUND(J23+K23-L23-M23,0)</f>
        <v>204953</v>
      </c>
      <c r="O23" s="18">
        <v>0</v>
      </c>
      <c r="P23" s="14">
        <f t="shared" ref="P23:P29" si="25">N23-O23</f>
        <v>204953</v>
      </c>
      <c r="Q23" s="18">
        <v>176505</v>
      </c>
      <c r="R23" s="18">
        <v>0</v>
      </c>
      <c r="S23" s="18">
        <v>176505</v>
      </c>
      <c r="T23" s="14">
        <f t="shared" ref="T23:V23" si="26">N23-Q23</f>
        <v>28448</v>
      </c>
      <c r="U23" s="14">
        <f t="shared" si="26"/>
        <v>0</v>
      </c>
      <c r="V23" s="14">
        <f t="shared" si="26"/>
        <v>28448</v>
      </c>
      <c r="W23" s="54"/>
    </row>
    <row r="24" ht="18.75" customHeight="1" spans="1:23">
      <c r="A24" s="17" t="s">
        <v>56</v>
      </c>
      <c r="B24" s="17" t="s">
        <v>57</v>
      </c>
      <c r="C24" s="14">
        <v>4</v>
      </c>
      <c r="D24" s="14">
        <v>0</v>
      </c>
      <c r="E24" s="18">
        <v>1</v>
      </c>
      <c r="F24" s="14">
        <v>0</v>
      </c>
      <c r="G24" s="18">
        <v>0</v>
      </c>
      <c r="H24" s="18">
        <v>1</v>
      </c>
      <c r="I24" s="36">
        <v>0.3</v>
      </c>
      <c r="J24" s="14">
        <f t="shared" si="22"/>
        <v>1875</v>
      </c>
      <c r="K24" s="14">
        <f t="shared" si="23"/>
        <v>1155</v>
      </c>
      <c r="L24" s="37">
        <v>3000</v>
      </c>
      <c r="M24" s="37"/>
      <c r="N24" s="14">
        <f t="shared" si="24"/>
        <v>30</v>
      </c>
      <c r="O24" s="18">
        <v>0</v>
      </c>
      <c r="P24" s="14">
        <f t="shared" si="25"/>
        <v>30</v>
      </c>
      <c r="Q24" s="18">
        <v>1155</v>
      </c>
      <c r="R24" s="18">
        <v>0</v>
      </c>
      <c r="S24" s="18">
        <v>1155</v>
      </c>
      <c r="T24" s="14">
        <f t="shared" ref="T24:V24" si="27">N24-Q24</f>
        <v>-1125</v>
      </c>
      <c r="U24" s="14">
        <f t="shared" si="27"/>
        <v>0</v>
      </c>
      <c r="V24" s="14">
        <f t="shared" si="27"/>
        <v>-1125</v>
      </c>
      <c r="W24" s="54"/>
    </row>
    <row r="25" ht="18.75" customHeight="1" spans="1:23">
      <c r="A25" s="17" t="s">
        <v>56</v>
      </c>
      <c r="B25" s="17" t="s">
        <v>58</v>
      </c>
      <c r="C25" s="14">
        <v>0</v>
      </c>
      <c r="D25" s="14">
        <v>0</v>
      </c>
      <c r="E25" s="18">
        <v>0</v>
      </c>
      <c r="F25" s="14">
        <v>0</v>
      </c>
      <c r="G25" s="18">
        <v>0</v>
      </c>
      <c r="H25" s="18">
        <v>0</v>
      </c>
      <c r="I25" s="36">
        <v>0.3</v>
      </c>
      <c r="J25" s="14">
        <f t="shared" si="22"/>
        <v>0</v>
      </c>
      <c r="K25" s="14">
        <f t="shared" si="23"/>
        <v>0</v>
      </c>
      <c r="L25" s="37">
        <v>3465</v>
      </c>
      <c r="M25" s="37"/>
      <c r="N25" s="14">
        <f t="shared" si="24"/>
        <v>-3465</v>
      </c>
      <c r="O25" s="18">
        <v>0</v>
      </c>
      <c r="P25" s="14">
        <f t="shared" si="25"/>
        <v>-3465</v>
      </c>
      <c r="Q25" s="18">
        <v>0</v>
      </c>
      <c r="R25" s="18">
        <v>0</v>
      </c>
      <c r="S25" s="18">
        <v>0</v>
      </c>
      <c r="T25" s="14">
        <f t="shared" ref="T25:V25" si="28">N25-Q25</f>
        <v>-3465</v>
      </c>
      <c r="U25" s="14">
        <f t="shared" si="28"/>
        <v>0</v>
      </c>
      <c r="V25" s="14">
        <f t="shared" si="28"/>
        <v>-3465</v>
      </c>
      <c r="W25" s="55" t="s">
        <v>59</v>
      </c>
    </row>
    <row r="26" ht="18.75" customHeight="1" spans="1:23">
      <c r="A26" s="17" t="s">
        <v>60</v>
      </c>
      <c r="B26" s="17" t="s">
        <v>60</v>
      </c>
      <c r="C26" s="14">
        <v>0</v>
      </c>
      <c r="D26" s="14">
        <v>0</v>
      </c>
      <c r="E26" s="18">
        <v>0</v>
      </c>
      <c r="F26" s="14">
        <v>0</v>
      </c>
      <c r="G26" s="18">
        <v>0</v>
      </c>
      <c r="H26" s="18">
        <v>0</v>
      </c>
      <c r="I26" s="36">
        <v>0.3</v>
      </c>
      <c r="J26" s="14">
        <f t="shared" si="22"/>
        <v>0</v>
      </c>
      <c r="K26" s="14">
        <f t="shared" si="23"/>
        <v>0</v>
      </c>
      <c r="L26" s="37">
        <v>0</v>
      </c>
      <c r="M26" s="37"/>
      <c r="N26" s="14">
        <f t="shared" si="24"/>
        <v>0</v>
      </c>
      <c r="O26" s="18">
        <v>0</v>
      </c>
      <c r="P26" s="14">
        <f t="shared" si="25"/>
        <v>0</v>
      </c>
      <c r="Q26" s="18">
        <v>0</v>
      </c>
      <c r="R26" s="18">
        <v>0</v>
      </c>
      <c r="S26" s="18">
        <v>0</v>
      </c>
      <c r="T26" s="14">
        <f t="shared" ref="T26:V26" si="29">N26-Q26</f>
        <v>0</v>
      </c>
      <c r="U26" s="14">
        <f t="shared" si="29"/>
        <v>0</v>
      </c>
      <c r="V26" s="14">
        <f t="shared" si="29"/>
        <v>0</v>
      </c>
      <c r="W26" s="54"/>
    </row>
    <row r="27" ht="18.75" customHeight="1" spans="1:23">
      <c r="A27" s="17" t="s">
        <v>61</v>
      </c>
      <c r="B27" s="17" t="s">
        <v>61</v>
      </c>
      <c r="C27" s="14">
        <v>0</v>
      </c>
      <c r="D27" s="14">
        <v>0</v>
      </c>
      <c r="E27" s="18">
        <v>0</v>
      </c>
      <c r="F27" s="14">
        <v>0</v>
      </c>
      <c r="G27" s="18">
        <v>0</v>
      </c>
      <c r="H27" s="18">
        <v>0</v>
      </c>
      <c r="I27" s="36">
        <v>0.3</v>
      </c>
      <c r="J27" s="14">
        <f t="shared" si="22"/>
        <v>0</v>
      </c>
      <c r="K27" s="14">
        <f t="shared" si="23"/>
        <v>0</v>
      </c>
      <c r="L27" s="37">
        <v>0</v>
      </c>
      <c r="M27" s="37"/>
      <c r="N27" s="14">
        <f t="shared" si="24"/>
        <v>0</v>
      </c>
      <c r="O27" s="18">
        <v>0</v>
      </c>
      <c r="P27" s="14">
        <f t="shared" si="25"/>
        <v>0</v>
      </c>
      <c r="Q27" s="18">
        <v>0</v>
      </c>
      <c r="R27" s="18">
        <v>0</v>
      </c>
      <c r="S27" s="18">
        <v>0</v>
      </c>
      <c r="T27" s="14">
        <f t="shared" ref="T27:V27" si="30">N27-Q27</f>
        <v>0</v>
      </c>
      <c r="U27" s="14">
        <f t="shared" si="30"/>
        <v>0</v>
      </c>
      <c r="V27" s="14">
        <f t="shared" si="30"/>
        <v>0</v>
      </c>
      <c r="W27" s="54"/>
    </row>
    <row r="28" ht="18.75" customHeight="1" spans="1:23">
      <c r="A28" s="17" t="s">
        <v>62</v>
      </c>
      <c r="B28" s="17" t="s">
        <v>62</v>
      </c>
      <c r="C28" s="14">
        <v>0</v>
      </c>
      <c r="D28" s="14">
        <v>0</v>
      </c>
      <c r="E28" s="18">
        <v>0</v>
      </c>
      <c r="F28" s="14">
        <v>0</v>
      </c>
      <c r="G28" s="18">
        <v>0</v>
      </c>
      <c r="H28" s="18">
        <v>0</v>
      </c>
      <c r="I28" s="36">
        <v>0.3</v>
      </c>
      <c r="J28" s="14">
        <f t="shared" si="22"/>
        <v>0</v>
      </c>
      <c r="K28" s="14">
        <f t="shared" si="23"/>
        <v>0</v>
      </c>
      <c r="L28" s="37">
        <v>0</v>
      </c>
      <c r="M28" s="37"/>
      <c r="N28" s="14">
        <f t="shared" si="24"/>
        <v>0</v>
      </c>
      <c r="O28" s="18">
        <v>0</v>
      </c>
      <c r="P28" s="14">
        <f t="shared" si="25"/>
        <v>0</v>
      </c>
      <c r="Q28" s="18">
        <v>0</v>
      </c>
      <c r="R28" s="18">
        <v>0</v>
      </c>
      <c r="S28" s="18">
        <v>0</v>
      </c>
      <c r="T28" s="14">
        <f t="shared" ref="T28:V28" si="31">N28-Q28</f>
        <v>0</v>
      </c>
      <c r="U28" s="14">
        <f t="shared" si="31"/>
        <v>0</v>
      </c>
      <c r="V28" s="14">
        <f t="shared" si="31"/>
        <v>0</v>
      </c>
      <c r="W28" s="54"/>
    </row>
    <row r="29" ht="18.75" customHeight="1" spans="1:23">
      <c r="A29" s="17" t="s">
        <v>63</v>
      </c>
      <c r="B29" s="17" t="s">
        <v>64</v>
      </c>
      <c r="C29" s="14">
        <v>0</v>
      </c>
      <c r="D29" s="14">
        <v>0</v>
      </c>
      <c r="E29" s="14">
        <v>1</v>
      </c>
      <c r="F29" s="14">
        <v>4</v>
      </c>
      <c r="G29" s="14">
        <v>1</v>
      </c>
      <c r="H29" s="14">
        <v>4</v>
      </c>
      <c r="I29" s="36">
        <v>0.3</v>
      </c>
      <c r="J29" s="14">
        <f t="shared" si="22"/>
        <v>2685</v>
      </c>
      <c r="K29" s="14">
        <f t="shared" si="23"/>
        <v>5370</v>
      </c>
      <c r="L29" s="14"/>
      <c r="M29" s="14"/>
      <c r="N29" s="14">
        <f t="shared" si="24"/>
        <v>8055</v>
      </c>
      <c r="O29" s="14">
        <v>0</v>
      </c>
      <c r="P29" s="14">
        <f t="shared" si="25"/>
        <v>8055</v>
      </c>
      <c r="Q29" s="14">
        <v>5370</v>
      </c>
      <c r="R29" s="14">
        <v>0</v>
      </c>
      <c r="S29" s="14">
        <v>5370</v>
      </c>
      <c r="T29" s="14">
        <f t="shared" ref="T29:V29" si="32">N29-Q29</f>
        <v>2685</v>
      </c>
      <c r="U29" s="14">
        <f t="shared" si="32"/>
        <v>0</v>
      </c>
      <c r="V29" s="14">
        <f t="shared" si="32"/>
        <v>2685</v>
      </c>
      <c r="W29" s="56"/>
    </row>
    <row r="30" ht="18.75" customHeight="1" spans="1:23">
      <c r="A30" s="19" t="s">
        <v>65</v>
      </c>
      <c r="B30" s="19" t="s">
        <v>65</v>
      </c>
      <c r="C30" s="20">
        <f t="shared" ref="C30:H30" si="33">SUM(C31:C37)</f>
        <v>1957</v>
      </c>
      <c r="D30" s="20">
        <f t="shared" si="33"/>
        <v>150</v>
      </c>
      <c r="E30" s="20">
        <f t="shared" si="33"/>
        <v>2040</v>
      </c>
      <c r="F30" s="20">
        <f t="shared" si="33"/>
        <v>163</v>
      </c>
      <c r="G30" s="20">
        <f t="shared" si="33"/>
        <v>2042</v>
      </c>
      <c r="H30" s="20">
        <f t="shared" si="33"/>
        <v>162</v>
      </c>
      <c r="I30" s="39"/>
      <c r="J30" s="20">
        <f t="shared" ref="J30:V30" si="34">SUM(J31:J37)</f>
        <v>5310374</v>
      </c>
      <c r="K30" s="20">
        <f t="shared" si="34"/>
        <v>5445344</v>
      </c>
      <c r="L30" s="20">
        <f t="shared" si="34"/>
        <v>5843676</v>
      </c>
      <c r="M30" s="20">
        <f t="shared" si="34"/>
        <v>0</v>
      </c>
      <c r="N30" s="20">
        <f t="shared" si="34"/>
        <v>4912042</v>
      </c>
      <c r="O30" s="20">
        <f t="shared" si="34"/>
        <v>3556100</v>
      </c>
      <c r="P30" s="20">
        <f t="shared" si="34"/>
        <v>1355942</v>
      </c>
      <c r="Q30" s="20">
        <f t="shared" si="34"/>
        <v>5445344</v>
      </c>
      <c r="R30" s="20">
        <f t="shared" si="34"/>
        <v>3839650</v>
      </c>
      <c r="S30" s="20">
        <f t="shared" si="34"/>
        <v>1605694</v>
      </c>
      <c r="T30" s="20">
        <f t="shared" si="34"/>
        <v>-533302</v>
      </c>
      <c r="U30" s="20">
        <f t="shared" si="34"/>
        <v>-283550</v>
      </c>
      <c r="V30" s="20">
        <f t="shared" si="34"/>
        <v>-249752</v>
      </c>
      <c r="W30" s="57"/>
    </row>
    <row r="31" ht="18.75" customHeight="1" spans="1:23">
      <c r="A31" s="21" t="s">
        <v>66</v>
      </c>
      <c r="B31" s="21" t="s">
        <v>66</v>
      </c>
      <c r="C31" s="14">
        <v>66</v>
      </c>
      <c r="D31" s="14">
        <v>43</v>
      </c>
      <c r="E31" s="22">
        <v>82</v>
      </c>
      <c r="F31" s="14">
        <v>61</v>
      </c>
      <c r="G31" s="22">
        <v>82</v>
      </c>
      <c r="H31" s="22">
        <v>61</v>
      </c>
      <c r="I31" s="40">
        <v>0.85</v>
      </c>
      <c r="J31" s="14">
        <f t="shared" ref="J31:J37" si="35">ROUND((C31*1250+D31*1925+E31*1250+F31*1925)*I31,0)</f>
        <v>327420</v>
      </c>
      <c r="K31" s="14">
        <f t="shared" ref="K31:K37" si="36">ROUND((G31*2500+H31*3850)*I31,0)</f>
        <v>373873</v>
      </c>
      <c r="L31" s="37">
        <v>296820</v>
      </c>
      <c r="M31" s="37"/>
      <c r="N31" s="14">
        <f t="shared" ref="N31:N37" si="37">ROUND(J31+K31-L31-M31,0)</f>
        <v>404473</v>
      </c>
      <c r="O31" s="22">
        <v>0</v>
      </c>
      <c r="P31" s="14">
        <f t="shared" ref="P31:P37" si="38">N31-O31</f>
        <v>404473</v>
      </c>
      <c r="Q31" s="22">
        <v>373873</v>
      </c>
      <c r="R31" s="22">
        <v>0</v>
      </c>
      <c r="S31" s="22">
        <v>373873</v>
      </c>
      <c r="T31" s="14">
        <f t="shared" ref="T31:V31" si="39">N31-Q31</f>
        <v>30600</v>
      </c>
      <c r="U31" s="14">
        <f t="shared" si="39"/>
        <v>0</v>
      </c>
      <c r="V31" s="14">
        <f t="shared" si="39"/>
        <v>30600</v>
      </c>
      <c r="W31" s="58"/>
    </row>
    <row r="32" ht="18.75" customHeight="1" spans="1:23">
      <c r="A32" s="21" t="s">
        <v>67</v>
      </c>
      <c r="B32" s="21" t="s">
        <v>67</v>
      </c>
      <c r="C32" s="14">
        <v>145</v>
      </c>
      <c r="D32" s="14">
        <v>17</v>
      </c>
      <c r="E32" s="22">
        <v>127</v>
      </c>
      <c r="F32" s="14">
        <v>17</v>
      </c>
      <c r="G32" s="22">
        <v>129</v>
      </c>
      <c r="H32" s="22">
        <v>16</v>
      </c>
      <c r="I32" s="40">
        <v>0.85</v>
      </c>
      <c r="J32" s="14">
        <f t="shared" si="35"/>
        <v>344633</v>
      </c>
      <c r="K32" s="14">
        <f t="shared" si="36"/>
        <v>326485</v>
      </c>
      <c r="L32" s="37">
        <v>401370</v>
      </c>
      <c r="M32" s="37"/>
      <c r="N32" s="14">
        <f t="shared" si="37"/>
        <v>269748</v>
      </c>
      <c r="O32" s="22">
        <v>0</v>
      </c>
      <c r="P32" s="14">
        <f t="shared" si="38"/>
        <v>269748</v>
      </c>
      <c r="Q32" s="22">
        <v>326485</v>
      </c>
      <c r="R32" s="22">
        <v>0</v>
      </c>
      <c r="S32" s="22">
        <v>326485</v>
      </c>
      <c r="T32" s="14">
        <f t="shared" ref="T32:V32" si="40">N32-Q32</f>
        <v>-56737</v>
      </c>
      <c r="U32" s="14">
        <f t="shared" si="40"/>
        <v>0</v>
      </c>
      <c r="V32" s="14">
        <f t="shared" si="40"/>
        <v>-56737</v>
      </c>
      <c r="W32" s="58"/>
    </row>
    <row r="33" ht="18.75" customHeight="1" spans="1:23">
      <c r="A33" s="21" t="s">
        <v>68</v>
      </c>
      <c r="B33" s="21" t="s">
        <v>68</v>
      </c>
      <c r="C33" s="14">
        <v>159</v>
      </c>
      <c r="D33" s="14">
        <v>8</v>
      </c>
      <c r="E33" s="22">
        <v>125</v>
      </c>
      <c r="F33" s="14">
        <v>9</v>
      </c>
      <c r="G33" s="22">
        <v>125</v>
      </c>
      <c r="H33" s="22">
        <v>9</v>
      </c>
      <c r="I33" s="40">
        <v>0.85</v>
      </c>
      <c r="J33" s="14">
        <f t="shared" si="35"/>
        <v>329566</v>
      </c>
      <c r="K33" s="14">
        <f t="shared" si="36"/>
        <v>295078</v>
      </c>
      <c r="L33" s="37">
        <v>438430</v>
      </c>
      <c r="M33" s="37"/>
      <c r="N33" s="14">
        <f t="shared" si="37"/>
        <v>186214</v>
      </c>
      <c r="O33" s="22">
        <v>0</v>
      </c>
      <c r="P33" s="14">
        <f t="shared" si="38"/>
        <v>186214</v>
      </c>
      <c r="Q33" s="22">
        <v>295078</v>
      </c>
      <c r="R33" s="22">
        <v>0</v>
      </c>
      <c r="S33" s="22">
        <v>295078</v>
      </c>
      <c r="T33" s="14">
        <f t="shared" ref="T33:V33" si="41">N33-Q33</f>
        <v>-108864</v>
      </c>
      <c r="U33" s="14">
        <f t="shared" si="41"/>
        <v>0</v>
      </c>
      <c r="V33" s="14">
        <f t="shared" si="41"/>
        <v>-108864</v>
      </c>
      <c r="W33" s="58"/>
    </row>
    <row r="34" ht="18.75" customHeight="1" spans="1:23">
      <c r="A34" s="21" t="s">
        <v>69</v>
      </c>
      <c r="B34" s="21" t="s">
        <v>69</v>
      </c>
      <c r="C34" s="14">
        <v>198</v>
      </c>
      <c r="D34" s="14">
        <v>10</v>
      </c>
      <c r="E34" s="22">
        <v>187</v>
      </c>
      <c r="F34" s="14">
        <v>11</v>
      </c>
      <c r="G34" s="22">
        <v>187</v>
      </c>
      <c r="H34" s="22">
        <v>11</v>
      </c>
      <c r="I34" s="40">
        <v>0.85</v>
      </c>
      <c r="J34" s="14">
        <f t="shared" si="35"/>
        <v>443424</v>
      </c>
      <c r="K34" s="14">
        <f t="shared" si="36"/>
        <v>433373</v>
      </c>
      <c r="L34" s="37">
        <v>541578</v>
      </c>
      <c r="M34" s="37"/>
      <c r="N34" s="14">
        <f t="shared" si="37"/>
        <v>335219</v>
      </c>
      <c r="O34" s="22">
        <v>0</v>
      </c>
      <c r="P34" s="14">
        <f t="shared" si="38"/>
        <v>335219</v>
      </c>
      <c r="Q34" s="22">
        <v>433373</v>
      </c>
      <c r="R34" s="22">
        <v>0</v>
      </c>
      <c r="S34" s="22">
        <v>433373</v>
      </c>
      <c r="T34" s="14">
        <f t="shared" ref="T34:V34" si="42">N34-Q34</f>
        <v>-98154</v>
      </c>
      <c r="U34" s="14">
        <f t="shared" si="42"/>
        <v>0</v>
      </c>
      <c r="V34" s="14">
        <f t="shared" si="42"/>
        <v>-98154</v>
      </c>
      <c r="W34" s="58"/>
    </row>
    <row r="35" ht="18.75" customHeight="1" spans="1:23">
      <c r="A35" s="21" t="s">
        <v>70</v>
      </c>
      <c r="B35" s="21" t="s">
        <v>70</v>
      </c>
      <c r="C35" s="14">
        <v>81</v>
      </c>
      <c r="D35" s="14">
        <v>9</v>
      </c>
      <c r="E35" s="22">
        <v>74</v>
      </c>
      <c r="F35" s="14">
        <v>6</v>
      </c>
      <c r="G35" s="22">
        <v>74</v>
      </c>
      <c r="H35" s="22">
        <v>6</v>
      </c>
      <c r="I35" s="40">
        <v>0.85</v>
      </c>
      <c r="J35" s="14">
        <f t="shared" si="35"/>
        <v>189231</v>
      </c>
      <c r="K35" s="14">
        <f t="shared" si="36"/>
        <v>176885</v>
      </c>
      <c r="L35" s="37">
        <v>205828</v>
      </c>
      <c r="M35" s="37"/>
      <c r="N35" s="14">
        <f t="shared" si="37"/>
        <v>160288</v>
      </c>
      <c r="O35" s="22">
        <v>0</v>
      </c>
      <c r="P35" s="14">
        <f t="shared" si="38"/>
        <v>160288</v>
      </c>
      <c r="Q35" s="22">
        <v>176885</v>
      </c>
      <c r="R35" s="22">
        <v>0</v>
      </c>
      <c r="S35" s="22">
        <v>176885</v>
      </c>
      <c r="T35" s="14">
        <f t="shared" ref="T35:V35" si="43">N35-Q35</f>
        <v>-16597</v>
      </c>
      <c r="U35" s="14">
        <f t="shared" si="43"/>
        <v>0</v>
      </c>
      <c r="V35" s="14">
        <f t="shared" si="43"/>
        <v>-16597</v>
      </c>
      <c r="W35" s="58"/>
    </row>
    <row r="36" ht="18.75" customHeight="1" spans="1:23">
      <c r="A36" s="21" t="s">
        <v>71</v>
      </c>
      <c r="B36" s="21" t="s">
        <v>71</v>
      </c>
      <c r="C36" s="14">
        <v>648</v>
      </c>
      <c r="D36" s="14">
        <v>22</v>
      </c>
      <c r="E36" s="22">
        <v>716</v>
      </c>
      <c r="F36" s="14">
        <v>21</v>
      </c>
      <c r="G36" s="22">
        <v>716</v>
      </c>
      <c r="H36" s="22">
        <v>21</v>
      </c>
      <c r="I36" s="40">
        <v>1</v>
      </c>
      <c r="J36" s="14">
        <f t="shared" si="35"/>
        <v>1787775</v>
      </c>
      <c r="K36" s="14">
        <f t="shared" si="36"/>
        <v>1870850</v>
      </c>
      <c r="L36" s="37">
        <v>2048750</v>
      </c>
      <c r="M36" s="37"/>
      <c r="N36" s="14">
        <f t="shared" si="37"/>
        <v>1609875</v>
      </c>
      <c r="O36" s="22">
        <v>1609875</v>
      </c>
      <c r="P36" s="14">
        <f t="shared" si="38"/>
        <v>0</v>
      </c>
      <c r="Q36" s="22">
        <v>1870850</v>
      </c>
      <c r="R36" s="22">
        <v>1870850</v>
      </c>
      <c r="S36" s="22">
        <v>0</v>
      </c>
      <c r="T36" s="14">
        <f t="shared" ref="T36:V36" si="44">N36-Q36</f>
        <v>-260975</v>
      </c>
      <c r="U36" s="14">
        <f t="shared" si="44"/>
        <v>-260975</v>
      </c>
      <c r="V36" s="14">
        <f t="shared" si="44"/>
        <v>0</v>
      </c>
      <c r="W36" s="58"/>
    </row>
    <row r="37" ht="18.75" customHeight="1" spans="1:23">
      <c r="A37" s="21" t="s">
        <v>72</v>
      </c>
      <c r="B37" s="21" t="s">
        <v>72</v>
      </c>
      <c r="C37" s="14">
        <v>660</v>
      </c>
      <c r="D37" s="14">
        <v>41</v>
      </c>
      <c r="E37" s="22">
        <v>729</v>
      </c>
      <c r="F37" s="14">
        <v>38</v>
      </c>
      <c r="G37" s="22">
        <v>729</v>
      </c>
      <c r="H37" s="22">
        <v>38</v>
      </c>
      <c r="I37" s="40">
        <v>1</v>
      </c>
      <c r="J37" s="14">
        <f t="shared" si="35"/>
        <v>1888325</v>
      </c>
      <c r="K37" s="14">
        <f t="shared" si="36"/>
        <v>1968800</v>
      </c>
      <c r="L37" s="37">
        <v>1910900</v>
      </c>
      <c r="M37" s="37"/>
      <c r="N37" s="14">
        <f t="shared" si="37"/>
        <v>1946225</v>
      </c>
      <c r="O37" s="22">
        <v>1946225</v>
      </c>
      <c r="P37" s="14">
        <f t="shared" si="38"/>
        <v>0</v>
      </c>
      <c r="Q37" s="22">
        <v>1968800</v>
      </c>
      <c r="R37" s="22">
        <v>1968800</v>
      </c>
      <c r="S37" s="22">
        <v>0</v>
      </c>
      <c r="T37" s="14">
        <f t="shared" ref="T37:V37" si="45">N37-Q37</f>
        <v>-22575</v>
      </c>
      <c r="U37" s="14">
        <f t="shared" si="45"/>
        <v>-22575</v>
      </c>
      <c r="V37" s="14">
        <f t="shared" si="45"/>
        <v>0</v>
      </c>
      <c r="W37" s="58"/>
    </row>
    <row r="38" ht="18.75" customHeight="1" spans="1:23">
      <c r="A38" s="19" t="s">
        <v>73</v>
      </c>
      <c r="B38" s="19" t="s">
        <v>73</v>
      </c>
      <c r="C38" s="20">
        <f t="shared" ref="C38:H38" si="46">C39</f>
        <v>25</v>
      </c>
      <c r="D38" s="20">
        <f t="shared" si="46"/>
        <v>2</v>
      </c>
      <c r="E38" s="20">
        <f t="shared" si="46"/>
        <v>24</v>
      </c>
      <c r="F38" s="20">
        <f t="shared" si="46"/>
        <v>0</v>
      </c>
      <c r="G38" s="20">
        <f t="shared" si="46"/>
        <v>24</v>
      </c>
      <c r="H38" s="20">
        <f t="shared" si="46"/>
        <v>0</v>
      </c>
      <c r="I38" s="39"/>
      <c r="J38" s="20">
        <f t="shared" ref="J38:V38" si="47">J39</f>
        <v>55335</v>
      </c>
      <c r="K38" s="20">
        <f t="shared" si="47"/>
        <v>51000</v>
      </c>
      <c r="L38" s="20">
        <f t="shared" si="47"/>
        <v>59670</v>
      </c>
      <c r="M38" s="20">
        <f t="shared" si="47"/>
        <v>0</v>
      </c>
      <c r="N38" s="20">
        <f t="shared" si="47"/>
        <v>46665</v>
      </c>
      <c r="O38" s="20">
        <f t="shared" si="47"/>
        <v>0</v>
      </c>
      <c r="P38" s="20">
        <f t="shared" si="47"/>
        <v>46665</v>
      </c>
      <c r="Q38" s="20">
        <f t="shared" si="47"/>
        <v>51000</v>
      </c>
      <c r="R38" s="20">
        <f t="shared" si="47"/>
        <v>0</v>
      </c>
      <c r="S38" s="20">
        <f t="shared" si="47"/>
        <v>51000</v>
      </c>
      <c r="T38" s="20">
        <f t="shared" si="47"/>
        <v>-4335</v>
      </c>
      <c r="U38" s="20">
        <f t="shared" si="47"/>
        <v>0</v>
      </c>
      <c r="V38" s="20">
        <f t="shared" si="47"/>
        <v>-4335</v>
      </c>
      <c r="W38" s="57"/>
    </row>
    <row r="39" ht="18.75" customHeight="1" spans="1:23">
      <c r="A39" s="21" t="s">
        <v>73</v>
      </c>
      <c r="B39" s="21" t="s">
        <v>73</v>
      </c>
      <c r="C39" s="14">
        <v>25</v>
      </c>
      <c r="D39" s="14">
        <v>2</v>
      </c>
      <c r="E39" s="22">
        <v>24</v>
      </c>
      <c r="F39" s="14">
        <v>0</v>
      </c>
      <c r="G39" s="22">
        <v>24</v>
      </c>
      <c r="H39" s="22">
        <v>0</v>
      </c>
      <c r="I39" s="40">
        <v>0.85</v>
      </c>
      <c r="J39" s="14">
        <f t="shared" ref="J39:J45" si="48">ROUND((C39*1250+D39*1925+E39*1250+F39*1925)*I39,0)</f>
        <v>55335</v>
      </c>
      <c r="K39" s="14">
        <f t="shared" ref="K39:K45" si="49">ROUND((G39*2500+H39*3850)*I39,0)</f>
        <v>51000</v>
      </c>
      <c r="L39" s="37">
        <v>59670</v>
      </c>
      <c r="M39" s="37"/>
      <c r="N39" s="14">
        <f t="shared" ref="N39:N45" si="50">ROUND(J39+K39-L39-M39,0)</f>
        <v>46665</v>
      </c>
      <c r="O39" s="22">
        <v>0</v>
      </c>
      <c r="P39" s="14">
        <f t="shared" ref="P39:P45" si="51">N39-O39</f>
        <v>46665</v>
      </c>
      <c r="Q39" s="22">
        <v>51000</v>
      </c>
      <c r="R39" s="22">
        <v>0</v>
      </c>
      <c r="S39" s="22">
        <v>51000</v>
      </c>
      <c r="T39" s="14">
        <f t="shared" ref="T39:V39" si="52">N39-Q39</f>
        <v>-4335</v>
      </c>
      <c r="U39" s="14">
        <f t="shared" si="52"/>
        <v>0</v>
      </c>
      <c r="V39" s="14">
        <f t="shared" si="52"/>
        <v>-4335</v>
      </c>
      <c r="W39" s="58"/>
    </row>
    <row r="40" ht="18.75" customHeight="1" spans="1:23">
      <c r="A40" s="15" t="s">
        <v>74</v>
      </c>
      <c r="B40" s="15" t="s">
        <v>74</v>
      </c>
      <c r="C40" s="16">
        <f t="shared" ref="C40:H40" si="53">SUM(C41:C45)</f>
        <v>286</v>
      </c>
      <c r="D40" s="16">
        <f t="shared" si="53"/>
        <v>36</v>
      </c>
      <c r="E40" s="16">
        <f t="shared" si="53"/>
        <v>219</v>
      </c>
      <c r="F40" s="16">
        <f t="shared" si="53"/>
        <v>31</v>
      </c>
      <c r="G40" s="16">
        <f t="shared" si="53"/>
        <v>225</v>
      </c>
      <c r="H40" s="16">
        <f t="shared" si="53"/>
        <v>40</v>
      </c>
      <c r="I40" s="38"/>
      <c r="J40" s="16">
        <f t="shared" ref="J40:V40" si="54">SUM(J41:J45)</f>
        <v>228070</v>
      </c>
      <c r="K40" s="16">
        <f t="shared" si="54"/>
        <v>214950</v>
      </c>
      <c r="L40" s="16">
        <f t="shared" si="54"/>
        <v>244710</v>
      </c>
      <c r="M40" s="16">
        <f t="shared" si="54"/>
        <v>0</v>
      </c>
      <c r="N40" s="16">
        <f t="shared" si="54"/>
        <v>198310</v>
      </c>
      <c r="O40" s="16">
        <f t="shared" si="54"/>
        <v>0</v>
      </c>
      <c r="P40" s="16">
        <f t="shared" si="54"/>
        <v>198310</v>
      </c>
      <c r="Q40" s="16">
        <f t="shared" si="54"/>
        <v>214950</v>
      </c>
      <c r="R40" s="16">
        <f t="shared" si="54"/>
        <v>0</v>
      </c>
      <c r="S40" s="16">
        <f t="shared" si="54"/>
        <v>214950</v>
      </c>
      <c r="T40" s="16">
        <f t="shared" si="54"/>
        <v>-16640</v>
      </c>
      <c r="U40" s="16">
        <f t="shared" si="54"/>
        <v>0</v>
      </c>
      <c r="V40" s="16">
        <f t="shared" si="54"/>
        <v>-16640</v>
      </c>
      <c r="W40" s="53"/>
    </row>
    <row r="41" ht="18.75" customHeight="1" spans="1:23">
      <c r="A41" s="17" t="s">
        <v>75</v>
      </c>
      <c r="B41" s="17" t="s">
        <v>75</v>
      </c>
      <c r="C41" s="14">
        <v>6</v>
      </c>
      <c r="D41" s="14">
        <v>1</v>
      </c>
      <c r="E41" s="18">
        <v>7</v>
      </c>
      <c r="F41" s="14">
        <v>2</v>
      </c>
      <c r="G41" s="18">
        <v>7</v>
      </c>
      <c r="H41" s="18">
        <v>2</v>
      </c>
      <c r="I41" s="36">
        <v>0.3</v>
      </c>
      <c r="J41" s="14">
        <f t="shared" si="48"/>
        <v>6608</v>
      </c>
      <c r="K41" s="14">
        <f t="shared" si="49"/>
        <v>7560</v>
      </c>
      <c r="L41" s="37">
        <v>4500</v>
      </c>
      <c r="M41" s="37"/>
      <c r="N41" s="14">
        <f t="shared" si="50"/>
        <v>9668</v>
      </c>
      <c r="O41" s="18">
        <v>0</v>
      </c>
      <c r="P41" s="14">
        <f t="shared" si="51"/>
        <v>9668</v>
      </c>
      <c r="Q41" s="18">
        <v>7560</v>
      </c>
      <c r="R41" s="18">
        <v>0</v>
      </c>
      <c r="S41" s="18">
        <v>7560</v>
      </c>
      <c r="T41" s="14">
        <f t="shared" ref="T41:V41" si="55">N41-Q41</f>
        <v>2108</v>
      </c>
      <c r="U41" s="14">
        <f t="shared" si="55"/>
        <v>0</v>
      </c>
      <c r="V41" s="14">
        <f t="shared" si="55"/>
        <v>2108</v>
      </c>
      <c r="W41" s="54"/>
    </row>
    <row r="42" ht="18.75" customHeight="1" spans="1:23">
      <c r="A42" s="17" t="s">
        <v>76</v>
      </c>
      <c r="B42" s="17" t="s">
        <v>76</v>
      </c>
      <c r="C42" s="14">
        <v>27</v>
      </c>
      <c r="D42" s="14">
        <v>11</v>
      </c>
      <c r="E42" s="18">
        <v>22</v>
      </c>
      <c r="F42" s="14">
        <v>8</v>
      </c>
      <c r="G42" s="18">
        <v>22</v>
      </c>
      <c r="H42" s="18">
        <v>9</v>
      </c>
      <c r="I42" s="36">
        <v>0.3</v>
      </c>
      <c r="J42" s="14">
        <f t="shared" si="48"/>
        <v>29348</v>
      </c>
      <c r="K42" s="14">
        <f t="shared" si="49"/>
        <v>26895</v>
      </c>
      <c r="L42" s="37">
        <v>31455</v>
      </c>
      <c r="M42" s="37"/>
      <c r="N42" s="14">
        <f t="shared" si="50"/>
        <v>24788</v>
      </c>
      <c r="O42" s="18">
        <v>0</v>
      </c>
      <c r="P42" s="14">
        <f t="shared" si="51"/>
        <v>24788</v>
      </c>
      <c r="Q42" s="18">
        <v>26895</v>
      </c>
      <c r="R42" s="18">
        <v>0</v>
      </c>
      <c r="S42" s="18">
        <v>26895</v>
      </c>
      <c r="T42" s="14">
        <f t="shared" ref="T42:V42" si="56">N42-Q42</f>
        <v>-2107</v>
      </c>
      <c r="U42" s="14">
        <f t="shared" si="56"/>
        <v>0</v>
      </c>
      <c r="V42" s="14">
        <f t="shared" si="56"/>
        <v>-2107</v>
      </c>
      <c r="W42" s="54"/>
    </row>
    <row r="43" ht="18.75" customHeight="1" spans="1:23">
      <c r="A43" s="17" t="s">
        <v>77</v>
      </c>
      <c r="B43" s="17" t="s">
        <v>77</v>
      </c>
      <c r="C43" s="14">
        <v>139</v>
      </c>
      <c r="D43" s="14">
        <v>17</v>
      </c>
      <c r="E43" s="18">
        <v>98</v>
      </c>
      <c r="F43" s="14">
        <v>14</v>
      </c>
      <c r="G43" s="18">
        <v>96</v>
      </c>
      <c r="H43" s="18">
        <v>21</v>
      </c>
      <c r="I43" s="36">
        <v>0.3</v>
      </c>
      <c r="J43" s="14">
        <f t="shared" si="48"/>
        <v>106778</v>
      </c>
      <c r="K43" s="14">
        <f t="shared" si="49"/>
        <v>96255</v>
      </c>
      <c r="L43" s="37">
        <v>121575</v>
      </c>
      <c r="M43" s="37"/>
      <c r="N43" s="14">
        <f t="shared" si="50"/>
        <v>81458</v>
      </c>
      <c r="O43" s="18">
        <v>0</v>
      </c>
      <c r="P43" s="14">
        <f t="shared" si="51"/>
        <v>81458</v>
      </c>
      <c r="Q43" s="18">
        <v>96255</v>
      </c>
      <c r="R43" s="18">
        <v>0</v>
      </c>
      <c r="S43" s="18">
        <v>96255</v>
      </c>
      <c r="T43" s="14">
        <f t="shared" ref="T43:V43" si="57">N43-Q43</f>
        <v>-14797</v>
      </c>
      <c r="U43" s="14">
        <f t="shared" si="57"/>
        <v>0</v>
      </c>
      <c r="V43" s="14">
        <f t="shared" si="57"/>
        <v>-14797</v>
      </c>
      <c r="W43" s="54"/>
    </row>
    <row r="44" ht="18.75" customHeight="1" spans="1:23">
      <c r="A44" s="17" t="s">
        <v>78</v>
      </c>
      <c r="B44" s="17" t="s">
        <v>78</v>
      </c>
      <c r="C44" s="14">
        <v>55</v>
      </c>
      <c r="D44" s="14">
        <v>2</v>
      </c>
      <c r="E44" s="18">
        <v>50</v>
      </c>
      <c r="F44" s="14">
        <v>3</v>
      </c>
      <c r="G44" s="18">
        <v>44</v>
      </c>
      <c r="H44" s="18">
        <v>3</v>
      </c>
      <c r="I44" s="36">
        <v>0.3</v>
      </c>
      <c r="J44" s="14">
        <f t="shared" si="48"/>
        <v>42263</v>
      </c>
      <c r="K44" s="14">
        <f t="shared" si="49"/>
        <v>36465</v>
      </c>
      <c r="L44" s="37">
        <v>43560</v>
      </c>
      <c r="M44" s="37"/>
      <c r="N44" s="14">
        <f t="shared" si="50"/>
        <v>35168</v>
      </c>
      <c r="O44" s="18">
        <v>0</v>
      </c>
      <c r="P44" s="14">
        <f t="shared" si="51"/>
        <v>35168</v>
      </c>
      <c r="Q44" s="18">
        <v>36465</v>
      </c>
      <c r="R44" s="18">
        <v>0</v>
      </c>
      <c r="S44" s="18">
        <v>36465</v>
      </c>
      <c r="T44" s="14">
        <f t="shared" ref="T44:V44" si="58">N44-Q44</f>
        <v>-1297</v>
      </c>
      <c r="U44" s="14">
        <f t="shared" si="58"/>
        <v>0</v>
      </c>
      <c r="V44" s="14">
        <f t="shared" si="58"/>
        <v>-1297</v>
      </c>
      <c r="W44" s="54"/>
    </row>
    <row r="45" ht="18.75" customHeight="1" spans="1:23">
      <c r="A45" s="17" t="s">
        <v>79</v>
      </c>
      <c r="B45" s="17" t="s">
        <v>79</v>
      </c>
      <c r="C45" s="14">
        <v>59</v>
      </c>
      <c r="D45" s="14">
        <v>5</v>
      </c>
      <c r="E45" s="18">
        <v>42</v>
      </c>
      <c r="F45" s="14">
        <v>4</v>
      </c>
      <c r="G45" s="18">
        <v>56</v>
      </c>
      <c r="H45" s="18">
        <v>5</v>
      </c>
      <c r="I45" s="36">
        <v>0.3</v>
      </c>
      <c r="J45" s="14">
        <f t="shared" si="48"/>
        <v>43073</v>
      </c>
      <c r="K45" s="14">
        <f t="shared" si="49"/>
        <v>47775</v>
      </c>
      <c r="L45" s="37">
        <v>43620</v>
      </c>
      <c r="M45" s="37"/>
      <c r="N45" s="14">
        <f t="shared" si="50"/>
        <v>47228</v>
      </c>
      <c r="O45" s="18">
        <v>0</v>
      </c>
      <c r="P45" s="14">
        <f t="shared" si="51"/>
        <v>47228</v>
      </c>
      <c r="Q45" s="18">
        <v>47775</v>
      </c>
      <c r="R45" s="18">
        <v>0</v>
      </c>
      <c r="S45" s="18">
        <v>47775</v>
      </c>
      <c r="T45" s="14">
        <f t="shared" ref="T45:V45" si="59">N45-Q45</f>
        <v>-547</v>
      </c>
      <c r="U45" s="14">
        <f t="shared" si="59"/>
        <v>0</v>
      </c>
      <c r="V45" s="14">
        <f t="shared" si="59"/>
        <v>-547</v>
      </c>
      <c r="W45" s="54"/>
    </row>
    <row r="46" ht="18.75" customHeight="1" spans="1:23">
      <c r="A46" s="15" t="s">
        <v>80</v>
      </c>
      <c r="B46" s="15" t="s">
        <v>80</v>
      </c>
      <c r="C46" s="20">
        <f t="shared" ref="C46:H46" si="60">C47</f>
        <v>251</v>
      </c>
      <c r="D46" s="20">
        <f t="shared" si="60"/>
        <v>6</v>
      </c>
      <c r="E46" s="20">
        <f t="shared" si="60"/>
        <v>216</v>
      </c>
      <c r="F46" s="20">
        <f t="shared" si="60"/>
        <v>12</v>
      </c>
      <c r="G46" s="20">
        <f t="shared" si="60"/>
        <v>184</v>
      </c>
      <c r="H46" s="20">
        <f t="shared" si="60"/>
        <v>11</v>
      </c>
      <c r="I46" s="39"/>
      <c r="J46" s="20">
        <f t="shared" ref="J46:V46" si="61">J47</f>
        <v>185520</v>
      </c>
      <c r="K46" s="20">
        <f t="shared" si="61"/>
        <v>150705</v>
      </c>
      <c r="L46" s="20">
        <f t="shared" si="61"/>
        <v>179610</v>
      </c>
      <c r="M46" s="20">
        <f t="shared" si="61"/>
        <v>0</v>
      </c>
      <c r="N46" s="20">
        <f t="shared" si="61"/>
        <v>156615</v>
      </c>
      <c r="O46" s="20">
        <f t="shared" si="61"/>
        <v>0</v>
      </c>
      <c r="P46" s="20">
        <f t="shared" si="61"/>
        <v>156615</v>
      </c>
      <c r="Q46" s="20">
        <f t="shared" si="61"/>
        <v>150705</v>
      </c>
      <c r="R46" s="20">
        <f t="shared" si="61"/>
        <v>0</v>
      </c>
      <c r="S46" s="20">
        <f t="shared" si="61"/>
        <v>150705</v>
      </c>
      <c r="T46" s="20">
        <f t="shared" si="61"/>
        <v>5910</v>
      </c>
      <c r="U46" s="20">
        <f t="shared" si="61"/>
        <v>0</v>
      </c>
      <c r="V46" s="20">
        <f t="shared" si="61"/>
        <v>5910</v>
      </c>
      <c r="W46" s="53"/>
    </row>
    <row r="47" ht="18.75" customHeight="1" spans="1:23">
      <c r="A47" s="17" t="s">
        <v>80</v>
      </c>
      <c r="B47" s="17" t="s">
        <v>80</v>
      </c>
      <c r="C47" s="14">
        <v>251</v>
      </c>
      <c r="D47" s="14">
        <v>6</v>
      </c>
      <c r="E47" s="18">
        <v>216</v>
      </c>
      <c r="F47" s="14">
        <v>12</v>
      </c>
      <c r="G47" s="18">
        <v>184</v>
      </c>
      <c r="H47" s="18">
        <v>11</v>
      </c>
      <c r="I47" s="36">
        <v>0.3</v>
      </c>
      <c r="J47" s="14">
        <f t="shared" ref="J47:J54" si="62">ROUND((C47*1250+D47*1925+E47*1250+F47*1925)*I47,0)</f>
        <v>185520</v>
      </c>
      <c r="K47" s="14">
        <f t="shared" ref="K47:K54" si="63">ROUND((G47*2500+H47*3850)*I47,0)</f>
        <v>150705</v>
      </c>
      <c r="L47" s="37">
        <v>179610</v>
      </c>
      <c r="M47" s="37"/>
      <c r="N47" s="14">
        <f t="shared" ref="N47:N54" si="64">ROUND(J47+K47-L47-M47,0)</f>
        <v>156615</v>
      </c>
      <c r="O47" s="18">
        <v>0</v>
      </c>
      <c r="P47" s="14">
        <f t="shared" ref="P47:P54" si="65">N47-O47</f>
        <v>156615</v>
      </c>
      <c r="Q47" s="18">
        <v>150705</v>
      </c>
      <c r="R47" s="18">
        <v>0</v>
      </c>
      <c r="S47" s="18">
        <v>150705</v>
      </c>
      <c r="T47" s="14">
        <f t="shared" ref="T47:V47" si="66">N47-Q47</f>
        <v>5910</v>
      </c>
      <c r="U47" s="14">
        <f t="shared" si="66"/>
        <v>0</v>
      </c>
      <c r="V47" s="14">
        <f t="shared" si="66"/>
        <v>5910</v>
      </c>
      <c r="W47" s="54"/>
    </row>
    <row r="48" ht="18.75" customHeight="1" spans="1:23">
      <c r="A48" s="15" t="s">
        <v>81</v>
      </c>
      <c r="B48" s="15" t="s">
        <v>81</v>
      </c>
      <c r="C48" s="16">
        <f t="shared" ref="C48:H48" si="67">SUM(C49:C54)</f>
        <v>535</v>
      </c>
      <c r="D48" s="16">
        <f t="shared" si="67"/>
        <v>56</v>
      </c>
      <c r="E48" s="16">
        <f t="shared" si="67"/>
        <v>486</v>
      </c>
      <c r="F48" s="16">
        <f t="shared" si="67"/>
        <v>41</v>
      </c>
      <c r="G48" s="16">
        <f t="shared" si="67"/>
        <v>554</v>
      </c>
      <c r="H48" s="16">
        <f t="shared" si="67"/>
        <v>58</v>
      </c>
      <c r="I48" s="38"/>
      <c r="J48" s="16">
        <f t="shared" ref="J48:V48" si="68">SUM(J49:J54)</f>
        <v>1243530</v>
      </c>
      <c r="K48" s="16">
        <f t="shared" si="68"/>
        <v>1367056</v>
      </c>
      <c r="L48" s="16">
        <f t="shared" si="68"/>
        <v>1259150</v>
      </c>
      <c r="M48" s="16">
        <f t="shared" si="68"/>
        <v>0</v>
      </c>
      <c r="N48" s="16">
        <f t="shared" si="68"/>
        <v>1351436</v>
      </c>
      <c r="O48" s="16">
        <f t="shared" si="68"/>
        <v>0</v>
      </c>
      <c r="P48" s="16">
        <f t="shared" si="68"/>
        <v>1351436</v>
      </c>
      <c r="Q48" s="16">
        <f t="shared" si="68"/>
        <v>1367056</v>
      </c>
      <c r="R48" s="16">
        <f t="shared" si="68"/>
        <v>0</v>
      </c>
      <c r="S48" s="16">
        <f t="shared" si="68"/>
        <v>1367056</v>
      </c>
      <c r="T48" s="16">
        <f t="shared" si="68"/>
        <v>-15620</v>
      </c>
      <c r="U48" s="16">
        <f t="shared" si="68"/>
        <v>0</v>
      </c>
      <c r="V48" s="16">
        <f t="shared" si="68"/>
        <v>-15620</v>
      </c>
      <c r="W48" s="53"/>
    </row>
    <row r="49" ht="18.75" customHeight="1" spans="1:23">
      <c r="A49" s="17" t="s">
        <v>82</v>
      </c>
      <c r="B49" s="17" t="s">
        <v>82</v>
      </c>
      <c r="C49" s="14">
        <v>130</v>
      </c>
      <c r="D49" s="14">
        <v>17</v>
      </c>
      <c r="E49" s="18">
        <v>117</v>
      </c>
      <c r="F49" s="14">
        <v>11</v>
      </c>
      <c r="G49" s="18">
        <v>123</v>
      </c>
      <c r="H49" s="18">
        <v>13</v>
      </c>
      <c r="I49" s="36">
        <v>0.85</v>
      </c>
      <c r="J49" s="14">
        <f t="shared" si="62"/>
        <v>308253</v>
      </c>
      <c r="K49" s="14">
        <f t="shared" si="63"/>
        <v>303918</v>
      </c>
      <c r="L49" s="37">
        <v>323213</v>
      </c>
      <c r="M49" s="37"/>
      <c r="N49" s="14">
        <f t="shared" si="64"/>
        <v>288958</v>
      </c>
      <c r="O49" s="18">
        <v>0</v>
      </c>
      <c r="P49" s="14">
        <f t="shared" si="65"/>
        <v>288958</v>
      </c>
      <c r="Q49" s="18">
        <v>303918</v>
      </c>
      <c r="R49" s="18">
        <v>0</v>
      </c>
      <c r="S49" s="18">
        <v>303918</v>
      </c>
      <c r="T49" s="14">
        <f t="shared" ref="T49:V49" si="69">N49-Q49</f>
        <v>-14960</v>
      </c>
      <c r="U49" s="14">
        <f t="shared" si="69"/>
        <v>0</v>
      </c>
      <c r="V49" s="14">
        <f t="shared" si="69"/>
        <v>-14960</v>
      </c>
      <c r="W49" s="54"/>
    </row>
    <row r="50" ht="18.75" customHeight="1" spans="1:23">
      <c r="A50" s="17" t="s">
        <v>83</v>
      </c>
      <c r="B50" s="17" t="s">
        <v>83</v>
      </c>
      <c r="C50" s="14">
        <v>0</v>
      </c>
      <c r="D50" s="14">
        <v>0</v>
      </c>
      <c r="E50" s="18">
        <v>0</v>
      </c>
      <c r="F50" s="14">
        <v>0</v>
      </c>
      <c r="G50" s="18">
        <v>0</v>
      </c>
      <c r="H50" s="18">
        <v>0</v>
      </c>
      <c r="I50" s="36">
        <v>0.85</v>
      </c>
      <c r="J50" s="14">
        <f t="shared" si="62"/>
        <v>0</v>
      </c>
      <c r="K50" s="14">
        <f t="shared" si="63"/>
        <v>0</v>
      </c>
      <c r="L50" s="37">
        <v>0</v>
      </c>
      <c r="M50" s="37"/>
      <c r="N50" s="14">
        <f t="shared" si="64"/>
        <v>0</v>
      </c>
      <c r="O50" s="18">
        <v>0</v>
      </c>
      <c r="P50" s="14">
        <f t="shared" si="65"/>
        <v>0</v>
      </c>
      <c r="Q50" s="18">
        <v>0</v>
      </c>
      <c r="R50" s="18">
        <v>0</v>
      </c>
      <c r="S50" s="18">
        <v>0</v>
      </c>
      <c r="T50" s="14">
        <f t="shared" ref="T50:V50" si="70">N50-Q50</f>
        <v>0</v>
      </c>
      <c r="U50" s="14">
        <f t="shared" si="70"/>
        <v>0</v>
      </c>
      <c r="V50" s="14">
        <f t="shared" si="70"/>
        <v>0</v>
      </c>
      <c r="W50" s="54"/>
    </row>
    <row r="51" ht="18.75" customHeight="1" spans="1:23">
      <c r="A51" s="17" t="s">
        <v>84</v>
      </c>
      <c r="B51" s="17" t="s">
        <v>84</v>
      </c>
      <c r="C51" s="14">
        <v>58</v>
      </c>
      <c r="D51" s="14">
        <v>7</v>
      </c>
      <c r="E51" s="18">
        <v>53</v>
      </c>
      <c r="F51" s="14">
        <v>7</v>
      </c>
      <c r="G51" s="18">
        <v>72</v>
      </c>
      <c r="H51" s="18">
        <v>9</v>
      </c>
      <c r="I51" s="36">
        <v>0.85</v>
      </c>
      <c r="J51" s="14">
        <f t="shared" si="62"/>
        <v>140845</v>
      </c>
      <c r="K51" s="14">
        <f t="shared" si="63"/>
        <v>182453</v>
      </c>
      <c r="L51" s="37">
        <v>148283</v>
      </c>
      <c r="M51" s="37"/>
      <c r="N51" s="14">
        <f t="shared" si="64"/>
        <v>175015</v>
      </c>
      <c r="O51" s="18">
        <v>0</v>
      </c>
      <c r="P51" s="14">
        <f t="shared" si="65"/>
        <v>175015</v>
      </c>
      <c r="Q51" s="18">
        <v>182453</v>
      </c>
      <c r="R51" s="18">
        <v>0</v>
      </c>
      <c r="S51" s="18">
        <v>182453</v>
      </c>
      <c r="T51" s="14">
        <f t="shared" ref="T51:V51" si="71">N51-Q51</f>
        <v>-7438</v>
      </c>
      <c r="U51" s="14">
        <f t="shared" si="71"/>
        <v>0</v>
      </c>
      <c r="V51" s="14">
        <f t="shared" si="71"/>
        <v>-7438</v>
      </c>
      <c r="W51" s="54"/>
    </row>
    <row r="52" ht="18.75" customHeight="1" spans="1:23">
      <c r="A52" s="17" t="s">
        <v>85</v>
      </c>
      <c r="B52" s="17" t="s">
        <v>85</v>
      </c>
      <c r="C52" s="14">
        <v>72</v>
      </c>
      <c r="D52" s="14">
        <v>8</v>
      </c>
      <c r="E52" s="18">
        <v>61</v>
      </c>
      <c r="F52" s="14">
        <v>7</v>
      </c>
      <c r="G52" s="18">
        <v>70</v>
      </c>
      <c r="H52" s="18">
        <v>10</v>
      </c>
      <c r="I52" s="36">
        <v>0.85</v>
      </c>
      <c r="J52" s="14">
        <f t="shared" si="62"/>
        <v>165856</v>
      </c>
      <c r="K52" s="14">
        <f t="shared" si="63"/>
        <v>181475</v>
      </c>
      <c r="L52" s="37">
        <v>165283</v>
      </c>
      <c r="M52" s="37"/>
      <c r="N52" s="14">
        <f t="shared" si="64"/>
        <v>182048</v>
      </c>
      <c r="O52" s="18">
        <v>0</v>
      </c>
      <c r="P52" s="14">
        <f t="shared" si="65"/>
        <v>182048</v>
      </c>
      <c r="Q52" s="18">
        <v>181475</v>
      </c>
      <c r="R52" s="18">
        <v>0</v>
      </c>
      <c r="S52" s="18">
        <v>181475</v>
      </c>
      <c r="T52" s="14">
        <f t="shared" ref="T52:V52" si="72">N52-Q52</f>
        <v>573</v>
      </c>
      <c r="U52" s="14">
        <f t="shared" si="72"/>
        <v>0</v>
      </c>
      <c r="V52" s="14">
        <f t="shared" si="72"/>
        <v>573</v>
      </c>
      <c r="W52" s="54"/>
    </row>
    <row r="53" ht="18.75" customHeight="1" spans="1:23">
      <c r="A53" s="17" t="s">
        <v>86</v>
      </c>
      <c r="B53" s="17" t="s">
        <v>86</v>
      </c>
      <c r="C53" s="14">
        <v>114</v>
      </c>
      <c r="D53" s="14">
        <v>7</v>
      </c>
      <c r="E53" s="18">
        <v>111</v>
      </c>
      <c r="F53" s="14">
        <v>5</v>
      </c>
      <c r="G53" s="18">
        <v>130</v>
      </c>
      <c r="H53" s="18">
        <v>10</v>
      </c>
      <c r="I53" s="36">
        <v>0.85</v>
      </c>
      <c r="J53" s="14">
        <f t="shared" si="62"/>
        <v>258698</v>
      </c>
      <c r="K53" s="14">
        <f t="shared" si="63"/>
        <v>308975</v>
      </c>
      <c r="L53" s="37">
        <v>260908</v>
      </c>
      <c r="M53" s="37"/>
      <c r="N53" s="14">
        <f t="shared" si="64"/>
        <v>306765</v>
      </c>
      <c r="O53" s="18">
        <v>0</v>
      </c>
      <c r="P53" s="14">
        <f t="shared" si="65"/>
        <v>306765</v>
      </c>
      <c r="Q53" s="18">
        <v>308975</v>
      </c>
      <c r="R53" s="18">
        <v>0</v>
      </c>
      <c r="S53" s="18">
        <v>308975</v>
      </c>
      <c r="T53" s="14">
        <f t="shared" ref="T53:V53" si="73">N53-Q53</f>
        <v>-2210</v>
      </c>
      <c r="U53" s="14">
        <f t="shared" si="73"/>
        <v>0</v>
      </c>
      <c r="V53" s="14">
        <f t="shared" si="73"/>
        <v>-2210</v>
      </c>
      <c r="W53" s="54"/>
    </row>
    <row r="54" ht="18.75" customHeight="1" spans="1:23">
      <c r="A54" s="17" t="s">
        <v>87</v>
      </c>
      <c r="B54" s="17" t="s">
        <v>87</v>
      </c>
      <c r="C54" s="14">
        <v>161</v>
      </c>
      <c r="D54" s="14">
        <v>17</v>
      </c>
      <c r="E54" s="18">
        <v>144</v>
      </c>
      <c r="F54" s="14">
        <v>11</v>
      </c>
      <c r="G54" s="18">
        <v>159</v>
      </c>
      <c r="H54" s="18">
        <v>16</v>
      </c>
      <c r="I54" s="36">
        <v>0.85</v>
      </c>
      <c r="J54" s="14">
        <f t="shared" si="62"/>
        <v>369878</v>
      </c>
      <c r="K54" s="14">
        <f t="shared" si="63"/>
        <v>390235</v>
      </c>
      <c r="L54" s="37">
        <v>361463</v>
      </c>
      <c r="M54" s="37"/>
      <c r="N54" s="14">
        <f t="shared" si="64"/>
        <v>398650</v>
      </c>
      <c r="O54" s="18">
        <v>0</v>
      </c>
      <c r="P54" s="14">
        <f t="shared" si="65"/>
        <v>398650</v>
      </c>
      <c r="Q54" s="18">
        <v>390235</v>
      </c>
      <c r="R54" s="18">
        <v>0</v>
      </c>
      <c r="S54" s="18">
        <v>390235</v>
      </c>
      <c r="T54" s="14">
        <f t="shared" ref="T54:V54" si="74">N54-Q54</f>
        <v>8415</v>
      </c>
      <c r="U54" s="14">
        <f t="shared" si="74"/>
        <v>0</v>
      </c>
      <c r="V54" s="14">
        <f t="shared" si="74"/>
        <v>8415</v>
      </c>
      <c r="W54" s="54"/>
    </row>
    <row r="55" ht="18.75" customHeight="1" spans="1:23">
      <c r="A55" s="15" t="s">
        <v>88</v>
      </c>
      <c r="B55" s="15" t="s">
        <v>88</v>
      </c>
      <c r="C55" s="16">
        <f t="shared" ref="C55:H55" si="75">C56</f>
        <v>127</v>
      </c>
      <c r="D55" s="16">
        <f t="shared" si="75"/>
        <v>6</v>
      </c>
      <c r="E55" s="16">
        <f t="shared" si="75"/>
        <v>117</v>
      </c>
      <c r="F55" s="16">
        <f t="shared" si="75"/>
        <v>4</v>
      </c>
      <c r="G55" s="16">
        <f t="shared" si="75"/>
        <v>117</v>
      </c>
      <c r="H55" s="16">
        <f t="shared" si="75"/>
        <v>4</v>
      </c>
      <c r="I55" s="38"/>
      <c r="J55" s="16">
        <f t="shared" ref="J55:V55" si="76">J56</f>
        <v>275613</v>
      </c>
      <c r="K55" s="16">
        <f t="shared" si="76"/>
        <v>261715</v>
      </c>
      <c r="L55" s="16">
        <f t="shared" si="76"/>
        <v>291635</v>
      </c>
      <c r="M55" s="16">
        <f t="shared" si="76"/>
        <v>0</v>
      </c>
      <c r="N55" s="16">
        <f t="shared" si="76"/>
        <v>245693</v>
      </c>
      <c r="O55" s="16">
        <f t="shared" si="76"/>
        <v>0</v>
      </c>
      <c r="P55" s="16">
        <f t="shared" si="76"/>
        <v>245693</v>
      </c>
      <c r="Q55" s="16">
        <f t="shared" si="76"/>
        <v>261715</v>
      </c>
      <c r="R55" s="16">
        <f t="shared" si="76"/>
        <v>0</v>
      </c>
      <c r="S55" s="16">
        <f t="shared" si="76"/>
        <v>261715</v>
      </c>
      <c r="T55" s="16">
        <f t="shared" si="76"/>
        <v>-16022</v>
      </c>
      <c r="U55" s="16">
        <f t="shared" si="76"/>
        <v>0</v>
      </c>
      <c r="V55" s="16">
        <f t="shared" si="76"/>
        <v>-16022</v>
      </c>
      <c r="W55" s="53"/>
    </row>
    <row r="56" ht="18.75" customHeight="1" spans="1:23">
      <c r="A56" s="17" t="s">
        <v>88</v>
      </c>
      <c r="B56" s="17" t="s">
        <v>88</v>
      </c>
      <c r="C56" s="14">
        <v>127</v>
      </c>
      <c r="D56" s="14">
        <v>6</v>
      </c>
      <c r="E56" s="18">
        <v>117</v>
      </c>
      <c r="F56" s="14">
        <v>4</v>
      </c>
      <c r="G56" s="18">
        <v>117</v>
      </c>
      <c r="H56" s="18">
        <v>4</v>
      </c>
      <c r="I56" s="36">
        <v>0.85</v>
      </c>
      <c r="J56" s="14">
        <f t="shared" ref="J56:J60" si="77">ROUND((C56*1250+D56*1925+E56*1250+F56*1925)*I56,0)</f>
        <v>275613</v>
      </c>
      <c r="K56" s="14">
        <f t="shared" ref="K56:K60" si="78">ROUND((G56*2500+H56*3850)*I56,0)</f>
        <v>261715</v>
      </c>
      <c r="L56" s="37">
        <v>291635</v>
      </c>
      <c r="M56" s="37"/>
      <c r="N56" s="14">
        <f t="shared" ref="N56:N60" si="79">ROUND(J56+K56-L56-M56,0)</f>
        <v>245693</v>
      </c>
      <c r="O56" s="18">
        <v>0</v>
      </c>
      <c r="P56" s="14">
        <f t="shared" ref="P56:P60" si="80">N56-O56</f>
        <v>245693</v>
      </c>
      <c r="Q56" s="18">
        <v>261715</v>
      </c>
      <c r="R56" s="18">
        <v>0</v>
      </c>
      <c r="S56" s="18">
        <v>261715</v>
      </c>
      <c r="T56" s="14">
        <f t="shared" ref="T56:V56" si="81">N56-Q56</f>
        <v>-16022</v>
      </c>
      <c r="U56" s="14">
        <f t="shared" si="81"/>
        <v>0</v>
      </c>
      <c r="V56" s="14">
        <f t="shared" si="81"/>
        <v>-16022</v>
      </c>
      <c r="W56" s="54"/>
    </row>
    <row r="57" ht="18.75" customHeight="1" spans="1:23">
      <c r="A57" s="15" t="s">
        <v>89</v>
      </c>
      <c r="B57" s="15" t="s">
        <v>89</v>
      </c>
      <c r="C57" s="16">
        <f t="shared" ref="C57:H57" si="82">C58</f>
        <v>63</v>
      </c>
      <c r="D57" s="16">
        <f t="shared" si="82"/>
        <v>5</v>
      </c>
      <c r="E57" s="16">
        <f t="shared" si="82"/>
        <v>68</v>
      </c>
      <c r="F57" s="16">
        <f t="shared" si="82"/>
        <v>5</v>
      </c>
      <c r="G57" s="16">
        <f t="shared" si="82"/>
        <v>68</v>
      </c>
      <c r="H57" s="16">
        <f t="shared" si="82"/>
        <v>6</v>
      </c>
      <c r="I57" s="38"/>
      <c r="J57" s="16">
        <f t="shared" ref="J57:V57" si="83">J58</f>
        <v>183000</v>
      </c>
      <c r="K57" s="16">
        <f t="shared" si="83"/>
        <v>193100</v>
      </c>
      <c r="L57" s="16">
        <f t="shared" si="83"/>
        <v>120600</v>
      </c>
      <c r="M57" s="16">
        <f t="shared" si="83"/>
        <v>0</v>
      </c>
      <c r="N57" s="16">
        <f t="shared" si="83"/>
        <v>255500</v>
      </c>
      <c r="O57" s="16">
        <f t="shared" si="83"/>
        <v>0</v>
      </c>
      <c r="P57" s="16">
        <f t="shared" si="83"/>
        <v>255500</v>
      </c>
      <c r="Q57" s="16">
        <f t="shared" si="83"/>
        <v>193100</v>
      </c>
      <c r="R57" s="16">
        <f t="shared" si="83"/>
        <v>0</v>
      </c>
      <c r="S57" s="16">
        <f t="shared" si="83"/>
        <v>193100</v>
      </c>
      <c r="T57" s="16">
        <f t="shared" si="83"/>
        <v>62400</v>
      </c>
      <c r="U57" s="16">
        <f t="shared" si="83"/>
        <v>0</v>
      </c>
      <c r="V57" s="16">
        <f t="shared" si="83"/>
        <v>62400</v>
      </c>
      <c r="W57" s="53"/>
    </row>
    <row r="58" ht="18.75" customHeight="1" spans="1:23">
      <c r="A58" s="17" t="s">
        <v>89</v>
      </c>
      <c r="B58" s="17" t="s">
        <v>89</v>
      </c>
      <c r="C58" s="14">
        <v>63</v>
      </c>
      <c r="D58" s="14">
        <v>5</v>
      </c>
      <c r="E58" s="18">
        <v>68</v>
      </c>
      <c r="F58" s="14">
        <v>5</v>
      </c>
      <c r="G58" s="18">
        <v>68</v>
      </c>
      <c r="H58" s="18">
        <v>6</v>
      </c>
      <c r="I58" s="36">
        <v>1</v>
      </c>
      <c r="J58" s="14">
        <f t="shared" si="77"/>
        <v>183000</v>
      </c>
      <c r="K58" s="14">
        <f t="shared" si="78"/>
        <v>193100</v>
      </c>
      <c r="L58" s="37">
        <v>120600</v>
      </c>
      <c r="M58" s="37"/>
      <c r="N58" s="14">
        <f t="shared" si="79"/>
        <v>255500</v>
      </c>
      <c r="O58" s="18">
        <v>0</v>
      </c>
      <c r="P58" s="14">
        <f t="shared" si="80"/>
        <v>255500</v>
      </c>
      <c r="Q58" s="18">
        <v>193100</v>
      </c>
      <c r="R58" s="18">
        <v>0</v>
      </c>
      <c r="S58" s="18">
        <v>193100</v>
      </c>
      <c r="T58" s="14">
        <f t="shared" ref="T58:V58" si="84">N58-Q58</f>
        <v>62400</v>
      </c>
      <c r="U58" s="14">
        <f t="shared" si="84"/>
        <v>0</v>
      </c>
      <c r="V58" s="14">
        <f t="shared" si="84"/>
        <v>62400</v>
      </c>
      <c r="W58" s="54"/>
    </row>
    <row r="59" ht="18.75" customHeight="1" spans="1:23">
      <c r="A59" s="15" t="s">
        <v>90</v>
      </c>
      <c r="B59" s="15" t="s">
        <v>90</v>
      </c>
      <c r="C59" s="20">
        <f t="shared" ref="C59:H59" si="85">C60</f>
        <v>210</v>
      </c>
      <c r="D59" s="20">
        <f t="shared" si="85"/>
        <v>11</v>
      </c>
      <c r="E59" s="20">
        <f t="shared" si="85"/>
        <v>188</v>
      </c>
      <c r="F59" s="20">
        <f t="shared" si="85"/>
        <v>11</v>
      </c>
      <c r="G59" s="20">
        <f t="shared" si="85"/>
        <v>188</v>
      </c>
      <c r="H59" s="20">
        <f t="shared" si="85"/>
        <v>11</v>
      </c>
      <c r="I59" s="39"/>
      <c r="J59" s="20">
        <f t="shared" ref="J59:V59" si="86">J60</f>
        <v>539850</v>
      </c>
      <c r="K59" s="20">
        <f t="shared" si="86"/>
        <v>512350</v>
      </c>
      <c r="L59" s="20">
        <f t="shared" si="86"/>
        <v>626200</v>
      </c>
      <c r="M59" s="20">
        <f t="shared" si="86"/>
        <v>0</v>
      </c>
      <c r="N59" s="20">
        <f t="shared" si="86"/>
        <v>426000</v>
      </c>
      <c r="O59" s="20">
        <f t="shared" si="86"/>
        <v>0</v>
      </c>
      <c r="P59" s="20">
        <f t="shared" si="86"/>
        <v>426000</v>
      </c>
      <c r="Q59" s="20">
        <f t="shared" si="86"/>
        <v>512350</v>
      </c>
      <c r="R59" s="20">
        <f t="shared" si="86"/>
        <v>0</v>
      </c>
      <c r="S59" s="20">
        <f t="shared" si="86"/>
        <v>512350</v>
      </c>
      <c r="T59" s="20">
        <f t="shared" si="86"/>
        <v>-86350</v>
      </c>
      <c r="U59" s="20">
        <f t="shared" si="86"/>
        <v>0</v>
      </c>
      <c r="V59" s="20">
        <f t="shared" si="86"/>
        <v>-86350</v>
      </c>
      <c r="W59" s="53"/>
    </row>
    <row r="60" ht="18.75" customHeight="1" spans="1:23">
      <c r="A60" s="17" t="s">
        <v>90</v>
      </c>
      <c r="B60" s="17" t="s">
        <v>90</v>
      </c>
      <c r="C60" s="14">
        <v>210</v>
      </c>
      <c r="D60" s="14">
        <v>11</v>
      </c>
      <c r="E60" s="18">
        <v>188</v>
      </c>
      <c r="F60" s="14">
        <v>11</v>
      </c>
      <c r="G60" s="18">
        <v>188</v>
      </c>
      <c r="H60" s="18">
        <v>11</v>
      </c>
      <c r="I60" s="36">
        <v>1</v>
      </c>
      <c r="J60" s="14">
        <f t="shared" si="77"/>
        <v>539850</v>
      </c>
      <c r="K60" s="14">
        <f t="shared" si="78"/>
        <v>512350</v>
      </c>
      <c r="L60" s="37">
        <v>626200</v>
      </c>
      <c r="M60" s="37"/>
      <c r="N60" s="14">
        <f t="shared" si="79"/>
        <v>426000</v>
      </c>
      <c r="O60" s="18">
        <v>0</v>
      </c>
      <c r="P60" s="14">
        <f t="shared" si="80"/>
        <v>426000</v>
      </c>
      <c r="Q60" s="18">
        <v>512350</v>
      </c>
      <c r="R60" s="18">
        <v>0</v>
      </c>
      <c r="S60" s="18">
        <v>512350</v>
      </c>
      <c r="T60" s="14">
        <f t="shared" ref="T60:V60" si="87">N60-Q60</f>
        <v>-86350</v>
      </c>
      <c r="U60" s="14">
        <f t="shared" si="87"/>
        <v>0</v>
      </c>
      <c r="V60" s="14">
        <f t="shared" si="87"/>
        <v>-86350</v>
      </c>
      <c r="W60" s="54"/>
    </row>
    <row r="61" ht="18.75" customHeight="1" spans="1:23">
      <c r="A61" s="15" t="s">
        <v>91</v>
      </c>
      <c r="B61" s="15" t="s">
        <v>91</v>
      </c>
      <c r="C61" s="16">
        <f t="shared" ref="C61:H61" si="88">C62</f>
        <v>92</v>
      </c>
      <c r="D61" s="16">
        <f t="shared" si="88"/>
        <v>10</v>
      </c>
      <c r="E61" s="16">
        <f t="shared" si="88"/>
        <v>97</v>
      </c>
      <c r="F61" s="16">
        <f t="shared" si="88"/>
        <v>7</v>
      </c>
      <c r="G61" s="16">
        <f t="shared" si="88"/>
        <v>97</v>
      </c>
      <c r="H61" s="16">
        <f t="shared" si="88"/>
        <v>7</v>
      </c>
      <c r="I61" s="38"/>
      <c r="J61" s="16">
        <f t="shared" ref="J61:V61" si="89">J62</f>
        <v>228629</v>
      </c>
      <c r="K61" s="16">
        <f t="shared" si="89"/>
        <v>229033</v>
      </c>
      <c r="L61" s="16">
        <f t="shared" si="89"/>
        <v>230350</v>
      </c>
      <c r="M61" s="16">
        <f t="shared" si="89"/>
        <v>0</v>
      </c>
      <c r="N61" s="16">
        <f t="shared" si="89"/>
        <v>227312</v>
      </c>
      <c r="O61" s="16">
        <f t="shared" si="89"/>
        <v>0</v>
      </c>
      <c r="P61" s="16">
        <f t="shared" si="89"/>
        <v>227312</v>
      </c>
      <c r="Q61" s="16">
        <f t="shared" si="89"/>
        <v>229033</v>
      </c>
      <c r="R61" s="16">
        <f t="shared" si="89"/>
        <v>0</v>
      </c>
      <c r="S61" s="16">
        <f t="shared" si="89"/>
        <v>229033</v>
      </c>
      <c r="T61" s="16">
        <f t="shared" si="89"/>
        <v>-1721</v>
      </c>
      <c r="U61" s="16">
        <f t="shared" si="89"/>
        <v>0</v>
      </c>
      <c r="V61" s="16">
        <f t="shared" si="89"/>
        <v>-1721</v>
      </c>
      <c r="W61" s="53"/>
    </row>
    <row r="62" ht="18.75" customHeight="1" spans="1:23">
      <c r="A62" s="17" t="s">
        <v>91</v>
      </c>
      <c r="B62" s="17" t="s">
        <v>91</v>
      </c>
      <c r="C62" s="14">
        <v>92</v>
      </c>
      <c r="D62" s="14">
        <v>10</v>
      </c>
      <c r="E62" s="18">
        <v>97</v>
      </c>
      <c r="F62" s="14">
        <v>7</v>
      </c>
      <c r="G62" s="18">
        <v>97</v>
      </c>
      <c r="H62" s="18">
        <v>7</v>
      </c>
      <c r="I62" s="36">
        <v>0.85</v>
      </c>
      <c r="J62" s="14">
        <f t="shared" ref="J62:J67" si="90">ROUND((C62*1250+D62*1925+E62*1250+F62*1925)*I62,0)</f>
        <v>228629</v>
      </c>
      <c r="K62" s="14">
        <f t="shared" ref="K62:K67" si="91">ROUND((G62*2500+H62*3850)*I62,0)</f>
        <v>229033</v>
      </c>
      <c r="L62" s="37">
        <v>230350</v>
      </c>
      <c r="M62" s="37"/>
      <c r="N62" s="14">
        <f t="shared" ref="N62:N67" si="92">ROUND(J62+K62-L62-M62,0)</f>
        <v>227312</v>
      </c>
      <c r="O62" s="18">
        <v>0</v>
      </c>
      <c r="P62" s="14">
        <f t="shared" ref="P62:P67" si="93">N62-O62</f>
        <v>227312</v>
      </c>
      <c r="Q62" s="18">
        <v>229033</v>
      </c>
      <c r="R62" s="18">
        <v>0</v>
      </c>
      <c r="S62" s="18">
        <v>229033</v>
      </c>
      <c r="T62" s="14">
        <f t="shared" ref="T62:V62" si="94">N62-Q62</f>
        <v>-1721</v>
      </c>
      <c r="U62" s="14">
        <f t="shared" si="94"/>
        <v>0</v>
      </c>
      <c r="V62" s="14">
        <f t="shared" si="94"/>
        <v>-1721</v>
      </c>
      <c r="W62" s="54"/>
    </row>
    <row r="63" ht="18.75" customHeight="1" spans="1:23">
      <c r="A63" s="15" t="s">
        <v>92</v>
      </c>
      <c r="B63" s="15" t="s">
        <v>92</v>
      </c>
      <c r="C63" s="16">
        <f t="shared" ref="C63:H63" si="95">SUM(C64:C67)</f>
        <v>771</v>
      </c>
      <c r="D63" s="16">
        <f t="shared" si="95"/>
        <v>104</v>
      </c>
      <c r="E63" s="16">
        <f t="shared" si="95"/>
        <v>756</v>
      </c>
      <c r="F63" s="16">
        <f t="shared" si="95"/>
        <v>88</v>
      </c>
      <c r="G63" s="16">
        <f t="shared" si="95"/>
        <v>789</v>
      </c>
      <c r="H63" s="16">
        <f t="shared" si="95"/>
        <v>97</v>
      </c>
      <c r="I63" s="38"/>
      <c r="J63" s="16">
        <f t="shared" ref="J63:V63" si="96">SUM(J64:J67)</f>
        <v>2058499</v>
      </c>
      <c r="K63" s="16">
        <f t="shared" si="96"/>
        <v>2112311</v>
      </c>
      <c r="L63" s="16">
        <f t="shared" si="96"/>
        <v>2186518</v>
      </c>
      <c r="M63" s="16">
        <f t="shared" si="96"/>
        <v>0</v>
      </c>
      <c r="N63" s="16">
        <f t="shared" si="96"/>
        <v>1984292</v>
      </c>
      <c r="O63" s="16">
        <f t="shared" si="96"/>
        <v>0</v>
      </c>
      <c r="P63" s="16">
        <f t="shared" si="96"/>
        <v>1984292</v>
      </c>
      <c r="Q63" s="16">
        <f t="shared" si="96"/>
        <v>2112311</v>
      </c>
      <c r="R63" s="16">
        <f t="shared" si="96"/>
        <v>0</v>
      </c>
      <c r="S63" s="16">
        <f t="shared" si="96"/>
        <v>2112311</v>
      </c>
      <c r="T63" s="16">
        <f t="shared" si="96"/>
        <v>-128019</v>
      </c>
      <c r="U63" s="16">
        <f t="shared" si="96"/>
        <v>0</v>
      </c>
      <c r="V63" s="16">
        <f t="shared" si="96"/>
        <v>-128019</v>
      </c>
      <c r="W63" s="53"/>
    </row>
    <row r="64" ht="18.75" customHeight="1" spans="1:23">
      <c r="A64" s="17" t="s">
        <v>93</v>
      </c>
      <c r="B64" s="17" t="s">
        <v>93</v>
      </c>
      <c r="C64" s="14">
        <v>158</v>
      </c>
      <c r="D64" s="14">
        <v>73</v>
      </c>
      <c r="E64" s="18">
        <v>125</v>
      </c>
      <c r="F64" s="14">
        <v>59</v>
      </c>
      <c r="G64" s="18">
        <v>139</v>
      </c>
      <c r="H64" s="18">
        <v>63</v>
      </c>
      <c r="I64" s="36">
        <v>0.85</v>
      </c>
      <c r="J64" s="14">
        <f t="shared" si="90"/>
        <v>516673</v>
      </c>
      <c r="K64" s="14">
        <f t="shared" si="91"/>
        <v>501543</v>
      </c>
      <c r="L64" s="37">
        <v>621393</v>
      </c>
      <c r="M64" s="37"/>
      <c r="N64" s="14">
        <f t="shared" si="92"/>
        <v>396823</v>
      </c>
      <c r="O64" s="18">
        <v>0</v>
      </c>
      <c r="P64" s="14">
        <f t="shared" si="93"/>
        <v>396823</v>
      </c>
      <c r="Q64" s="18">
        <v>501543</v>
      </c>
      <c r="R64" s="18">
        <v>0</v>
      </c>
      <c r="S64" s="18">
        <v>501543</v>
      </c>
      <c r="T64" s="14">
        <f t="shared" ref="T64:V64" si="97">N64-Q64</f>
        <v>-104720</v>
      </c>
      <c r="U64" s="14">
        <f t="shared" si="97"/>
        <v>0</v>
      </c>
      <c r="V64" s="14">
        <f t="shared" si="97"/>
        <v>-104720</v>
      </c>
      <c r="W64" s="54"/>
    </row>
    <row r="65" ht="18.75" customHeight="1" spans="1:23">
      <c r="A65" s="17" t="s">
        <v>94</v>
      </c>
      <c r="B65" s="17" t="s">
        <v>94</v>
      </c>
      <c r="C65" s="14">
        <v>44</v>
      </c>
      <c r="D65" s="14">
        <v>4</v>
      </c>
      <c r="E65" s="18">
        <v>49</v>
      </c>
      <c r="F65" s="14">
        <v>2</v>
      </c>
      <c r="G65" s="18">
        <v>65</v>
      </c>
      <c r="H65" s="18">
        <v>4</v>
      </c>
      <c r="I65" s="36">
        <v>0.85</v>
      </c>
      <c r="J65" s="14">
        <f t="shared" si="90"/>
        <v>108630</v>
      </c>
      <c r="K65" s="14">
        <f t="shared" si="91"/>
        <v>151215</v>
      </c>
      <c r="L65" s="37">
        <v>87465</v>
      </c>
      <c r="M65" s="37"/>
      <c r="N65" s="14">
        <f t="shared" si="92"/>
        <v>172380</v>
      </c>
      <c r="O65" s="18">
        <v>0</v>
      </c>
      <c r="P65" s="14">
        <f t="shared" si="93"/>
        <v>172380</v>
      </c>
      <c r="Q65" s="18">
        <v>151215</v>
      </c>
      <c r="R65" s="18">
        <v>0</v>
      </c>
      <c r="S65" s="18">
        <v>151215</v>
      </c>
      <c r="T65" s="14">
        <f t="shared" ref="T65:V65" si="98">N65-Q65</f>
        <v>21165</v>
      </c>
      <c r="U65" s="14">
        <f t="shared" si="98"/>
        <v>0</v>
      </c>
      <c r="V65" s="14">
        <f t="shared" si="98"/>
        <v>21165</v>
      </c>
      <c r="W65" s="54"/>
    </row>
    <row r="66" ht="18.75" customHeight="1" spans="1:23">
      <c r="A66" s="17" t="s">
        <v>95</v>
      </c>
      <c r="B66" s="17" t="s">
        <v>95</v>
      </c>
      <c r="C66" s="14">
        <v>303</v>
      </c>
      <c r="D66" s="14">
        <v>21</v>
      </c>
      <c r="E66" s="18">
        <v>284</v>
      </c>
      <c r="F66" s="14">
        <v>20</v>
      </c>
      <c r="G66" s="18">
        <v>283</v>
      </c>
      <c r="H66" s="18">
        <v>21</v>
      </c>
      <c r="I66" s="36">
        <v>1</v>
      </c>
      <c r="J66" s="14">
        <f t="shared" si="90"/>
        <v>812675</v>
      </c>
      <c r="K66" s="14">
        <f t="shared" si="91"/>
        <v>788350</v>
      </c>
      <c r="L66" s="37">
        <v>848150</v>
      </c>
      <c r="M66" s="37"/>
      <c r="N66" s="14">
        <f t="shared" si="92"/>
        <v>752875</v>
      </c>
      <c r="O66" s="18">
        <v>0</v>
      </c>
      <c r="P66" s="14">
        <f t="shared" si="93"/>
        <v>752875</v>
      </c>
      <c r="Q66" s="18">
        <v>788350</v>
      </c>
      <c r="R66" s="18">
        <v>0</v>
      </c>
      <c r="S66" s="18">
        <v>788350</v>
      </c>
      <c r="T66" s="14">
        <f t="shared" ref="T66:V66" si="99">N66-Q66</f>
        <v>-35475</v>
      </c>
      <c r="U66" s="14">
        <f t="shared" si="99"/>
        <v>0</v>
      </c>
      <c r="V66" s="14">
        <f t="shared" si="99"/>
        <v>-35475</v>
      </c>
      <c r="W66" s="54"/>
    </row>
    <row r="67" ht="18.75" customHeight="1" spans="1:23">
      <c r="A67" s="17" t="s">
        <v>96</v>
      </c>
      <c r="B67" s="17" t="s">
        <v>96</v>
      </c>
      <c r="C67" s="14">
        <v>266</v>
      </c>
      <c r="D67" s="14">
        <v>6</v>
      </c>
      <c r="E67" s="18">
        <v>298</v>
      </c>
      <c r="F67" s="14">
        <v>7</v>
      </c>
      <c r="G67" s="18">
        <v>302</v>
      </c>
      <c r="H67" s="18">
        <v>9</v>
      </c>
      <c r="I67" s="36">
        <v>0.85</v>
      </c>
      <c r="J67" s="14">
        <f t="shared" si="90"/>
        <v>620521</v>
      </c>
      <c r="K67" s="14">
        <f t="shared" si="91"/>
        <v>671203</v>
      </c>
      <c r="L67" s="37">
        <v>629510</v>
      </c>
      <c r="M67" s="37"/>
      <c r="N67" s="14">
        <f t="shared" si="92"/>
        <v>662214</v>
      </c>
      <c r="O67" s="18">
        <v>0</v>
      </c>
      <c r="P67" s="14">
        <f t="shared" si="93"/>
        <v>662214</v>
      </c>
      <c r="Q67" s="18">
        <v>671203</v>
      </c>
      <c r="R67" s="18">
        <v>0</v>
      </c>
      <c r="S67" s="18">
        <v>671203</v>
      </c>
      <c r="T67" s="14">
        <f t="shared" ref="T67:V67" si="100">N67-Q67</f>
        <v>-8989</v>
      </c>
      <c r="U67" s="14">
        <f t="shared" si="100"/>
        <v>0</v>
      </c>
      <c r="V67" s="14">
        <f t="shared" si="100"/>
        <v>-8989</v>
      </c>
      <c r="W67" s="54"/>
    </row>
    <row r="68" ht="18.75" customHeight="1" spans="1:23">
      <c r="A68" s="15" t="s">
        <v>97</v>
      </c>
      <c r="B68" s="15" t="s">
        <v>97</v>
      </c>
      <c r="C68" s="20">
        <f t="shared" ref="C68:H68" si="101">C69</f>
        <v>298</v>
      </c>
      <c r="D68" s="20">
        <f t="shared" si="101"/>
        <v>13</v>
      </c>
      <c r="E68" s="20">
        <f t="shared" si="101"/>
        <v>309</v>
      </c>
      <c r="F68" s="20">
        <f t="shared" si="101"/>
        <v>13</v>
      </c>
      <c r="G68" s="20">
        <f t="shared" si="101"/>
        <v>320</v>
      </c>
      <c r="H68" s="20">
        <f t="shared" si="101"/>
        <v>15</v>
      </c>
      <c r="I68" s="39"/>
      <c r="J68" s="20">
        <f t="shared" ref="J68:V68" si="102">J69</f>
        <v>808800</v>
      </c>
      <c r="K68" s="20">
        <f t="shared" si="102"/>
        <v>857750</v>
      </c>
      <c r="L68" s="20">
        <f t="shared" si="102"/>
        <v>745600</v>
      </c>
      <c r="M68" s="20">
        <f t="shared" si="102"/>
        <v>0</v>
      </c>
      <c r="N68" s="20">
        <f t="shared" si="102"/>
        <v>920950</v>
      </c>
      <c r="O68" s="20">
        <f t="shared" si="102"/>
        <v>0</v>
      </c>
      <c r="P68" s="20">
        <f t="shared" si="102"/>
        <v>920950</v>
      </c>
      <c r="Q68" s="20">
        <f t="shared" si="102"/>
        <v>857750</v>
      </c>
      <c r="R68" s="20">
        <f t="shared" si="102"/>
        <v>0</v>
      </c>
      <c r="S68" s="20">
        <f t="shared" si="102"/>
        <v>857750</v>
      </c>
      <c r="T68" s="20">
        <f t="shared" si="102"/>
        <v>63200</v>
      </c>
      <c r="U68" s="20">
        <f t="shared" si="102"/>
        <v>0</v>
      </c>
      <c r="V68" s="20">
        <f t="shared" si="102"/>
        <v>63200</v>
      </c>
      <c r="W68" s="53"/>
    </row>
    <row r="69" ht="18.75" customHeight="1" spans="1:23">
      <c r="A69" s="17" t="s">
        <v>97</v>
      </c>
      <c r="B69" s="17" t="s">
        <v>97</v>
      </c>
      <c r="C69" s="14">
        <v>298</v>
      </c>
      <c r="D69" s="14">
        <v>13</v>
      </c>
      <c r="E69" s="18">
        <v>309</v>
      </c>
      <c r="F69" s="14">
        <v>13</v>
      </c>
      <c r="G69" s="18">
        <v>320</v>
      </c>
      <c r="H69" s="18">
        <v>15</v>
      </c>
      <c r="I69" s="36">
        <v>1</v>
      </c>
      <c r="J69" s="14">
        <f t="shared" ref="J69:J73" si="103">ROUND((C69*1250+D69*1925+E69*1250+F69*1925)*I69,0)</f>
        <v>808800</v>
      </c>
      <c r="K69" s="14">
        <f t="shared" ref="K69:K73" si="104">ROUND((G69*2500+H69*3850)*I69,0)</f>
        <v>857750</v>
      </c>
      <c r="L69" s="37">
        <v>745600</v>
      </c>
      <c r="M69" s="37"/>
      <c r="N69" s="14">
        <f t="shared" ref="N69:N73" si="105">ROUND(J69+K69-L69-M69,0)</f>
        <v>920950</v>
      </c>
      <c r="O69" s="18">
        <v>0</v>
      </c>
      <c r="P69" s="14">
        <f t="shared" ref="P69:P73" si="106">N69-O69</f>
        <v>920950</v>
      </c>
      <c r="Q69" s="18">
        <v>857750</v>
      </c>
      <c r="R69" s="18">
        <v>0</v>
      </c>
      <c r="S69" s="18">
        <v>857750</v>
      </c>
      <c r="T69" s="14">
        <f t="shared" ref="T69:V69" si="107">N69-Q69</f>
        <v>63200</v>
      </c>
      <c r="U69" s="14">
        <f t="shared" si="107"/>
        <v>0</v>
      </c>
      <c r="V69" s="14">
        <f t="shared" si="107"/>
        <v>63200</v>
      </c>
      <c r="W69" s="54"/>
    </row>
    <row r="70" ht="18.75" customHeight="1" spans="1:23">
      <c r="A70" s="15" t="s">
        <v>98</v>
      </c>
      <c r="B70" s="15" t="s">
        <v>98</v>
      </c>
      <c r="C70" s="20">
        <f t="shared" ref="C70:H70" si="108">C71</f>
        <v>435</v>
      </c>
      <c r="D70" s="20">
        <f t="shared" si="108"/>
        <v>26</v>
      </c>
      <c r="E70" s="20">
        <f t="shared" si="108"/>
        <v>321</v>
      </c>
      <c r="F70" s="20">
        <f t="shared" si="108"/>
        <v>11</v>
      </c>
      <c r="G70" s="20">
        <f t="shared" si="108"/>
        <v>375</v>
      </c>
      <c r="H70" s="20">
        <f t="shared" si="108"/>
        <v>25</v>
      </c>
      <c r="I70" s="39"/>
      <c r="J70" s="20">
        <f t="shared" ref="J70:V70" si="109">J71</f>
        <v>1016225</v>
      </c>
      <c r="K70" s="20">
        <f t="shared" si="109"/>
        <v>1033750</v>
      </c>
      <c r="L70" s="20">
        <f t="shared" si="109"/>
        <v>726800</v>
      </c>
      <c r="M70" s="20">
        <f t="shared" si="109"/>
        <v>0</v>
      </c>
      <c r="N70" s="20">
        <f t="shared" si="109"/>
        <v>1323175</v>
      </c>
      <c r="O70" s="20">
        <f t="shared" si="109"/>
        <v>0</v>
      </c>
      <c r="P70" s="20">
        <f t="shared" si="109"/>
        <v>1323175</v>
      </c>
      <c r="Q70" s="20">
        <f t="shared" si="109"/>
        <v>1033750</v>
      </c>
      <c r="R70" s="20">
        <f t="shared" si="109"/>
        <v>0</v>
      </c>
      <c r="S70" s="20">
        <f t="shared" si="109"/>
        <v>1033750</v>
      </c>
      <c r="T70" s="20">
        <f t="shared" si="109"/>
        <v>289425</v>
      </c>
      <c r="U70" s="20">
        <f t="shared" si="109"/>
        <v>0</v>
      </c>
      <c r="V70" s="20">
        <f t="shared" si="109"/>
        <v>289425</v>
      </c>
      <c r="W70" s="53"/>
    </row>
    <row r="71" ht="18.75" customHeight="1" spans="1:23">
      <c r="A71" s="17" t="s">
        <v>98</v>
      </c>
      <c r="B71" s="17" t="s">
        <v>98</v>
      </c>
      <c r="C71" s="14">
        <v>435</v>
      </c>
      <c r="D71" s="14">
        <v>26</v>
      </c>
      <c r="E71" s="18">
        <v>321</v>
      </c>
      <c r="F71" s="14">
        <v>11</v>
      </c>
      <c r="G71" s="18">
        <v>375</v>
      </c>
      <c r="H71" s="18">
        <v>25</v>
      </c>
      <c r="I71" s="36">
        <v>1</v>
      </c>
      <c r="J71" s="14">
        <f t="shared" si="103"/>
        <v>1016225</v>
      </c>
      <c r="K71" s="14">
        <f t="shared" si="104"/>
        <v>1033750</v>
      </c>
      <c r="L71" s="37">
        <v>726800</v>
      </c>
      <c r="M71" s="37"/>
      <c r="N71" s="14">
        <f t="shared" si="105"/>
        <v>1323175</v>
      </c>
      <c r="O71" s="18">
        <v>0</v>
      </c>
      <c r="P71" s="14">
        <f t="shared" si="106"/>
        <v>1323175</v>
      </c>
      <c r="Q71" s="18">
        <v>1033750</v>
      </c>
      <c r="R71" s="18">
        <v>0</v>
      </c>
      <c r="S71" s="18">
        <v>1033750</v>
      </c>
      <c r="T71" s="14">
        <f t="shared" ref="T71:V71" si="110">N71-Q71</f>
        <v>289425</v>
      </c>
      <c r="U71" s="14">
        <f t="shared" si="110"/>
        <v>0</v>
      </c>
      <c r="V71" s="14">
        <f t="shared" si="110"/>
        <v>289425</v>
      </c>
      <c r="W71" s="54"/>
    </row>
    <row r="72" ht="18.75" customHeight="1" spans="1:23">
      <c r="A72" s="15" t="s">
        <v>99</v>
      </c>
      <c r="B72" s="15" t="s">
        <v>99</v>
      </c>
      <c r="C72" s="20">
        <f t="shared" ref="C72:H72" si="111">C73</f>
        <v>347</v>
      </c>
      <c r="D72" s="20">
        <f t="shared" si="111"/>
        <v>19</v>
      </c>
      <c r="E72" s="20">
        <f t="shared" si="111"/>
        <v>366</v>
      </c>
      <c r="F72" s="20">
        <f t="shared" si="111"/>
        <v>25</v>
      </c>
      <c r="G72" s="20">
        <f t="shared" si="111"/>
        <v>365</v>
      </c>
      <c r="H72" s="20">
        <f t="shared" si="111"/>
        <v>25</v>
      </c>
      <c r="I72" s="39"/>
      <c r="J72" s="20">
        <f t="shared" ref="J72:V72" si="112">J73</f>
        <v>975950</v>
      </c>
      <c r="K72" s="20">
        <f t="shared" si="112"/>
        <v>1008750</v>
      </c>
      <c r="L72" s="20">
        <f t="shared" si="112"/>
        <v>994300</v>
      </c>
      <c r="M72" s="20">
        <f t="shared" si="112"/>
        <v>0</v>
      </c>
      <c r="N72" s="20">
        <f t="shared" si="112"/>
        <v>990400</v>
      </c>
      <c r="O72" s="20">
        <f t="shared" si="112"/>
        <v>0</v>
      </c>
      <c r="P72" s="20">
        <f t="shared" si="112"/>
        <v>990400</v>
      </c>
      <c r="Q72" s="20">
        <f t="shared" si="112"/>
        <v>1008750</v>
      </c>
      <c r="R72" s="20">
        <f t="shared" si="112"/>
        <v>0</v>
      </c>
      <c r="S72" s="20">
        <f t="shared" si="112"/>
        <v>1008750</v>
      </c>
      <c r="T72" s="20">
        <f t="shared" si="112"/>
        <v>-18350</v>
      </c>
      <c r="U72" s="20">
        <f t="shared" si="112"/>
        <v>0</v>
      </c>
      <c r="V72" s="20">
        <f t="shared" si="112"/>
        <v>-18350</v>
      </c>
      <c r="W72" s="53"/>
    </row>
    <row r="73" ht="18.75" customHeight="1" spans="1:23">
      <c r="A73" s="17" t="s">
        <v>99</v>
      </c>
      <c r="B73" s="17" t="s">
        <v>99</v>
      </c>
      <c r="C73" s="14">
        <v>347</v>
      </c>
      <c r="D73" s="14">
        <v>19</v>
      </c>
      <c r="E73" s="18">
        <v>366</v>
      </c>
      <c r="F73" s="14">
        <v>25</v>
      </c>
      <c r="G73" s="18">
        <v>365</v>
      </c>
      <c r="H73" s="18">
        <v>25</v>
      </c>
      <c r="I73" s="36">
        <v>1</v>
      </c>
      <c r="J73" s="14">
        <f t="shared" si="103"/>
        <v>975950</v>
      </c>
      <c r="K73" s="14">
        <f t="shared" si="104"/>
        <v>1008750</v>
      </c>
      <c r="L73" s="37">
        <v>994300</v>
      </c>
      <c r="M73" s="37"/>
      <c r="N73" s="14">
        <f t="shared" si="105"/>
        <v>990400</v>
      </c>
      <c r="O73" s="18">
        <v>0</v>
      </c>
      <c r="P73" s="14">
        <f t="shared" si="106"/>
        <v>990400</v>
      </c>
      <c r="Q73" s="18">
        <v>1008750</v>
      </c>
      <c r="R73" s="18">
        <v>0</v>
      </c>
      <c r="S73" s="18">
        <v>1008750</v>
      </c>
      <c r="T73" s="14">
        <f t="shared" ref="T73:V73" si="113">N73-Q73</f>
        <v>-18350</v>
      </c>
      <c r="U73" s="14">
        <f t="shared" si="113"/>
        <v>0</v>
      </c>
      <c r="V73" s="14">
        <f t="shared" si="113"/>
        <v>-18350</v>
      </c>
      <c r="W73" s="54"/>
    </row>
    <row r="74" ht="18.75" customHeight="1" spans="1:23">
      <c r="A74" s="15" t="s">
        <v>100</v>
      </c>
      <c r="B74" s="15" t="s">
        <v>100</v>
      </c>
      <c r="C74" s="16">
        <f t="shared" ref="C74:H74" si="114">SUM(C75:C79)</f>
        <v>490</v>
      </c>
      <c r="D74" s="16">
        <f t="shared" si="114"/>
        <v>34</v>
      </c>
      <c r="E74" s="16">
        <f t="shared" si="114"/>
        <v>515</v>
      </c>
      <c r="F74" s="16">
        <f t="shared" si="114"/>
        <v>26</v>
      </c>
      <c r="G74" s="16">
        <f t="shared" si="114"/>
        <v>511</v>
      </c>
      <c r="H74" s="16">
        <f t="shared" si="114"/>
        <v>29</v>
      </c>
      <c r="I74" s="38"/>
      <c r="J74" s="16">
        <f t="shared" ref="J74:V74" si="115">SUM(J75:J79)</f>
        <v>1330583</v>
      </c>
      <c r="K74" s="16">
        <f t="shared" si="115"/>
        <v>1348763</v>
      </c>
      <c r="L74" s="16">
        <f t="shared" si="115"/>
        <v>1292430</v>
      </c>
      <c r="M74" s="16">
        <f t="shared" si="115"/>
        <v>0</v>
      </c>
      <c r="N74" s="16">
        <f t="shared" si="115"/>
        <v>1386916</v>
      </c>
      <c r="O74" s="16">
        <f t="shared" si="115"/>
        <v>0</v>
      </c>
      <c r="P74" s="16">
        <f t="shared" si="115"/>
        <v>1386916</v>
      </c>
      <c r="Q74" s="16">
        <f t="shared" si="115"/>
        <v>1348763</v>
      </c>
      <c r="R74" s="16">
        <f t="shared" si="115"/>
        <v>0</v>
      </c>
      <c r="S74" s="16">
        <f t="shared" si="115"/>
        <v>1348763</v>
      </c>
      <c r="T74" s="16">
        <f t="shared" si="115"/>
        <v>38153</v>
      </c>
      <c r="U74" s="16">
        <f t="shared" si="115"/>
        <v>0</v>
      </c>
      <c r="V74" s="16">
        <f t="shared" si="115"/>
        <v>38153</v>
      </c>
      <c r="W74" s="53"/>
    </row>
    <row r="75" ht="18.75" customHeight="1" spans="1:23">
      <c r="A75" s="17" t="s">
        <v>101</v>
      </c>
      <c r="B75" s="17" t="s">
        <v>101</v>
      </c>
      <c r="C75" s="14">
        <v>98</v>
      </c>
      <c r="D75" s="14">
        <v>9</v>
      </c>
      <c r="E75" s="18">
        <v>100</v>
      </c>
      <c r="F75" s="14">
        <v>5</v>
      </c>
      <c r="G75" s="18">
        <v>100</v>
      </c>
      <c r="H75" s="18">
        <v>5</v>
      </c>
      <c r="I75" s="36">
        <v>0.85</v>
      </c>
      <c r="J75" s="14">
        <f t="shared" ref="J75:J79" si="116">ROUND((C75*1250+D75*1925+E75*1250+F75*1925)*I75,0)</f>
        <v>233283</v>
      </c>
      <c r="K75" s="14">
        <f t="shared" ref="K75:K79" si="117">ROUND((G75*2500+H75*3850)*I75,0)</f>
        <v>228863</v>
      </c>
      <c r="L75" s="37">
        <v>238680</v>
      </c>
      <c r="M75" s="37"/>
      <c r="N75" s="14">
        <f t="shared" ref="N75:N79" si="118">ROUND(J75+K75-L75-M75,0)</f>
        <v>223466</v>
      </c>
      <c r="O75" s="18">
        <v>0</v>
      </c>
      <c r="P75" s="14">
        <f t="shared" ref="P75:P79" si="119">N75-O75</f>
        <v>223466</v>
      </c>
      <c r="Q75" s="18">
        <v>228863</v>
      </c>
      <c r="R75" s="18">
        <v>0</v>
      </c>
      <c r="S75" s="18">
        <v>228863</v>
      </c>
      <c r="T75" s="14">
        <f t="shared" ref="T75:V75" si="120">N75-Q75</f>
        <v>-5397</v>
      </c>
      <c r="U75" s="14">
        <f t="shared" si="120"/>
        <v>0</v>
      </c>
      <c r="V75" s="14">
        <f t="shared" si="120"/>
        <v>-5397</v>
      </c>
      <c r="W75" s="54"/>
    </row>
    <row r="76" ht="18.75" customHeight="1" spans="1:23">
      <c r="A76" s="17" t="s">
        <v>102</v>
      </c>
      <c r="B76" s="17" t="s">
        <v>102</v>
      </c>
      <c r="C76" s="14">
        <v>89</v>
      </c>
      <c r="D76" s="14">
        <v>4</v>
      </c>
      <c r="E76" s="18">
        <v>82</v>
      </c>
      <c r="F76" s="14">
        <v>3</v>
      </c>
      <c r="G76" s="18">
        <v>82</v>
      </c>
      <c r="H76" s="18">
        <v>3</v>
      </c>
      <c r="I76" s="36">
        <v>1</v>
      </c>
      <c r="J76" s="14">
        <f t="shared" si="116"/>
        <v>227225</v>
      </c>
      <c r="K76" s="14">
        <f t="shared" si="117"/>
        <v>216550</v>
      </c>
      <c r="L76" s="37">
        <v>212900</v>
      </c>
      <c r="M76" s="37"/>
      <c r="N76" s="14">
        <f t="shared" si="118"/>
        <v>230875</v>
      </c>
      <c r="O76" s="18">
        <v>0</v>
      </c>
      <c r="P76" s="14">
        <f t="shared" si="119"/>
        <v>230875</v>
      </c>
      <c r="Q76" s="18">
        <v>216550</v>
      </c>
      <c r="R76" s="18">
        <v>0</v>
      </c>
      <c r="S76" s="18">
        <v>216550</v>
      </c>
      <c r="T76" s="14">
        <f t="shared" ref="T76:V76" si="121">N76-Q76</f>
        <v>14325</v>
      </c>
      <c r="U76" s="14">
        <f t="shared" si="121"/>
        <v>0</v>
      </c>
      <c r="V76" s="14">
        <f t="shared" si="121"/>
        <v>14325</v>
      </c>
      <c r="W76" s="54"/>
    </row>
    <row r="77" ht="18.75" customHeight="1" spans="1:23">
      <c r="A77" s="17" t="s">
        <v>103</v>
      </c>
      <c r="B77" s="17" t="s">
        <v>103</v>
      </c>
      <c r="C77" s="14">
        <v>162</v>
      </c>
      <c r="D77" s="14">
        <v>14</v>
      </c>
      <c r="E77" s="18">
        <v>162</v>
      </c>
      <c r="F77" s="14">
        <v>8</v>
      </c>
      <c r="G77" s="18">
        <v>155</v>
      </c>
      <c r="H77" s="18">
        <v>8</v>
      </c>
      <c r="I77" s="36">
        <v>1</v>
      </c>
      <c r="J77" s="14">
        <f t="shared" si="116"/>
        <v>447350</v>
      </c>
      <c r="K77" s="14">
        <f t="shared" si="117"/>
        <v>418300</v>
      </c>
      <c r="L77" s="37">
        <v>443900</v>
      </c>
      <c r="M77" s="37"/>
      <c r="N77" s="14">
        <f t="shared" si="118"/>
        <v>421750</v>
      </c>
      <c r="O77" s="18">
        <v>0</v>
      </c>
      <c r="P77" s="14">
        <f t="shared" si="119"/>
        <v>421750</v>
      </c>
      <c r="Q77" s="18">
        <v>418300</v>
      </c>
      <c r="R77" s="18">
        <v>0</v>
      </c>
      <c r="S77" s="18">
        <v>418300</v>
      </c>
      <c r="T77" s="14">
        <f t="shared" ref="T77:V77" si="122">N77-Q77</f>
        <v>3450</v>
      </c>
      <c r="U77" s="14">
        <f t="shared" si="122"/>
        <v>0</v>
      </c>
      <c r="V77" s="14">
        <f t="shared" si="122"/>
        <v>3450</v>
      </c>
      <c r="W77" s="54"/>
    </row>
    <row r="78" ht="18.75" customHeight="1" spans="1:23">
      <c r="A78" s="17" t="s">
        <v>104</v>
      </c>
      <c r="B78" s="17" t="s">
        <v>104</v>
      </c>
      <c r="C78" s="14">
        <v>89</v>
      </c>
      <c r="D78" s="14">
        <v>2</v>
      </c>
      <c r="E78" s="18">
        <v>114</v>
      </c>
      <c r="F78" s="14">
        <v>3</v>
      </c>
      <c r="G78" s="18">
        <v>114</v>
      </c>
      <c r="H78" s="18">
        <v>3</v>
      </c>
      <c r="I78" s="36">
        <v>1</v>
      </c>
      <c r="J78" s="14">
        <f t="shared" si="116"/>
        <v>263375</v>
      </c>
      <c r="K78" s="14">
        <f t="shared" si="117"/>
        <v>296550</v>
      </c>
      <c r="L78" s="37">
        <v>245200</v>
      </c>
      <c r="M78" s="37"/>
      <c r="N78" s="14">
        <f t="shared" si="118"/>
        <v>314725</v>
      </c>
      <c r="O78" s="18">
        <v>0</v>
      </c>
      <c r="P78" s="14">
        <f t="shared" si="119"/>
        <v>314725</v>
      </c>
      <c r="Q78" s="18">
        <v>296550</v>
      </c>
      <c r="R78" s="18">
        <v>0</v>
      </c>
      <c r="S78" s="18">
        <v>296550</v>
      </c>
      <c r="T78" s="14">
        <f t="shared" ref="T78:V78" si="123">N78-Q78</f>
        <v>18175</v>
      </c>
      <c r="U78" s="14">
        <f t="shared" si="123"/>
        <v>0</v>
      </c>
      <c r="V78" s="14">
        <f t="shared" si="123"/>
        <v>18175</v>
      </c>
      <c r="W78" s="54"/>
    </row>
    <row r="79" ht="18.75" customHeight="1" spans="1:23">
      <c r="A79" s="17" t="s">
        <v>105</v>
      </c>
      <c r="B79" s="17" t="s">
        <v>105</v>
      </c>
      <c r="C79" s="14">
        <v>52</v>
      </c>
      <c r="D79" s="14">
        <v>5</v>
      </c>
      <c r="E79" s="18">
        <v>57</v>
      </c>
      <c r="F79" s="14">
        <v>7</v>
      </c>
      <c r="G79" s="18">
        <v>60</v>
      </c>
      <c r="H79" s="18">
        <v>10</v>
      </c>
      <c r="I79" s="36">
        <v>1</v>
      </c>
      <c r="J79" s="14">
        <f t="shared" si="116"/>
        <v>159350</v>
      </c>
      <c r="K79" s="14">
        <f t="shared" si="117"/>
        <v>188500</v>
      </c>
      <c r="L79" s="37">
        <v>151750</v>
      </c>
      <c r="M79" s="37"/>
      <c r="N79" s="14">
        <f t="shared" si="118"/>
        <v>196100</v>
      </c>
      <c r="O79" s="18">
        <v>0</v>
      </c>
      <c r="P79" s="14">
        <f t="shared" si="119"/>
        <v>196100</v>
      </c>
      <c r="Q79" s="18">
        <v>188500</v>
      </c>
      <c r="R79" s="18">
        <v>0</v>
      </c>
      <c r="S79" s="18">
        <v>188500</v>
      </c>
      <c r="T79" s="14">
        <f t="shared" ref="T79:V79" si="124">N79-Q79</f>
        <v>7600</v>
      </c>
      <c r="U79" s="14">
        <f t="shared" si="124"/>
        <v>0</v>
      </c>
      <c r="V79" s="14">
        <f t="shared" si="124"/>
        <v>7600</v>
      </c>
      <c r="W79" s="54"/>
    </row>
    <row r="80" ht="18.75" customHeight="1" spans="1:23">
      <c r="A80" s="15" t="s">
        <v>106</v>
      </c>
      <c r="B80" s="15" t="s">
        <v>106</v>
      </c>
      <c r="C80" s="16">
        <f t="shared" ref="C80:H80" si="125">C81</f>
        <v>180</v>
      </c>
      <c r="D80" s="16">
        <f t="shared" si="125"/>
        <v>18</v>
      </c>
      <c r="E80" s="16">
        <f t="shared" si="125"/>
        <v>160</v>
      </c>
      <c r="F80" s="16">
        <f t="shared" si="125"/>
        <v>19</v>
      </c>
      <c r="G80" s="16">
        <f t="shared" si="125"/>
        <v>159</v>
      </c>
      <c r="H80" s="16">
        <f t="shared" si="125"/>
        <v>19</v>
      </c>
      <c r="I80" s="38"/>
      <c r="J80" s="16">
        <f t="shared" ref="J80:V80" si="126">J81</f>
        <v>496225</v>
      </c>
      <c r="K80" s="16">
        <f t="shared" si="126"/>
        <v>470650</v>
      </c>
      <c r="L80" s="16">
        <f t="shared" si="126"/>
        <v>524300</v>
      </c>
      <c r="M80" s="16">
        <f t="shared" si="126"/>
        <v>0</v>
      </c>
      <c r="N80" s="16">
        <f t="shared" si="126"/>
        <v>442575</v>
      </c>
      <c r="O80" s="16">
        <f t="shared" si="126"/>
        <v>0</v>
      </c>
      <c r="P80" s="16">
        <f t="shared" si="126"/>
        <v>442575</v>
      </c>
      <c r="Q80" s="16">
        <f t="shared" si="126"/>
        <v>470650</v>
      </c>
      <c r="R80" s="16">
        <f t="shared" si="126"/>
        <v>0</v>
      </c>
      <c r="S80" s="16">
        <f t="shared" si="126"/>
        <v>470650</v>
      </c>
      <c r="T80" s="16">
        <f t="shared" si="126"/>
        <v>-28075</v>
      </c>
      <c r="U80" s="16">
        <f t="shared" si="126"/>
        <v>0</v>
      </c>
      <c r="V80" s="16">
        <f t="shared" si="126"/>
        <v>-28075</v>
      </c>
      <c r="W80" s="53"/>
    </row>
    <row r="81" ht="18.75" customHeight="1" spans="1:23">
      <c r="A81" s="17" t="s">
        <v>106</v>
      </c>
      <c r="B81" s="17" t="s">
        <v>106</v>
      </c>
      <c r="C81" s="14">
        <v>180</v>
      </c>
      <c r="D81" s="14">
        <v>18</v>
      </c>
      <c r="E81" s="18">
        <v>160</v>
      </c>
      <c r="F81" s="14">
        <v>19</v>
      </c>
      <c r="G81" s="18">
        <v>159</v>
      </c>
      <c r="H81" s="18">
        <v>19</v>
      </c>
      <c r="I81" s="36">
        <v>1</v>
      </c>
      <c r="J81" s="14">
        <f t="shared" ref="J81:J85" si="127">ROUND((C81*1250+D81*1925+E81*1250+F81*1925)*I81,0)</f>
        <v>496225</v>
      </c>
      <c r="K81" s="14">
        <f t="shared" ref="K81:K85" si="128">ROUND((G81*2500+H81*3850)*I81,0)</f>
        <v>470650</v>
      </c>
      <c r="L81" s="37">
        <v>524300</v>
      </c>
      <c r="M81" s="37"/>
      <c r="N81" s="14">
        <f t="shared" ref="N81:N85" si="129">ROUND(J81+K81-L81-M81,0)</f>
        <v>442575</v>
      </c>
      <c r="O81" s="18">
        <v>0</v>
      </c>
      <c r="P81" s="14">
        <f t="shared" ref="P81:P85" si="130">N81-O81</f>
        <v>442575</v>
      </c>
      <c r="Q81" s="18">
        <v>470650</v>
      </c>
      <c r="R81" s="18">
        <v>0</v>
      </c>
      <c r="S81" s="18">
        <v>470650</v>
      </c>
      <c r="T81" s="14">
        <f t="shared" ref="T81:V81" si="131">N81-Q81</f>
        <v>-28075</v>
      </c>
      <c r="U81" s="14">
        <f t="shared" si="131"/>
        <v>0</v>
      </c>
      <c r="V81" s="14">
        <f t="shared" si="131"/>
        <v>-28075</v>
      </c>
      <c r="W81" s="54"/>
    </row>
    <row r="82" ht="18.75" customHeight="1" spans="1:23">
      <c r="A82" s="15" t="s">
        <v>107</v>
      </c>
      <c r="B82" s="15" t="s">
        <v>107</v>
      </c>
      <c r="C82" s="20">
        <f t="shared" ref="C82:H82" si="132">C83</f>
        <v>805</v>
      </c>
      <c r="D82" s="20">
        <f t="shared" si="132"/>
        <v>42</v>
      </c>
      <c r="E82" s="20">
        <f t="shared" si="132"/>
        <v>801</v>
      </c>
      <c r="F82" s="20">
        <f t="shared" si="132"/>
        <v>43</v>
      </c>
      <c r="G82" s="20">
        <f t="shared" si="132"/>
        <v>793</v>
      </c>
      <c r="H82" s="20">
        <f t="shared" si="132"/>
        <v>50</v>
      </c>
      <c r="I82" s="39"/>
      <c r="J82" s="20">
        <f t="shared" ref="J82:V82" si="133">J83</f>
        <v>2171125</v>
      </c>
      <c r="K82" s="20">
        <f t="shared" si="133"/>
        <v>2175000</v>
      </c>
      <c r="L82" s="20">
        <f t="shared" si="133"/>
        <v>2056500</v>
      </c>
      <c r="M82" s="20">
        <f t="shared" si="133"/>
        <v>0</v>
      </c>
      <c r="N82" s="20">
        <f t="shared" si="133"/>
        <v>2289625</v>
      </c>
      <c r="O82" s="20">
        <f t="shared" si="133"/>
        <v>2289625</v>
      </c>
      <c r="P82" s="20">
        <f t="shared" si="133"/>
        <v>0</v>
      </c>
      <c r="Q82" s="20">
        <f t="shared" si="133"/>
        <v>2175000</v>
      </c>
      <c r="R82" s="20">
        <f t="shared" si="133"/>
        <v>2175000</v>
      </c>
      <c r="S82" s="20">
        <f t="shared" si="133"/>
        <v>0</v>
      </c>
      <c r="T82" s="20">
        <f t="shared" si="133"/>
        <v>114625</v>
      </c>
      <c r="U82" s="20">
        <f t="shared" si="133"/>
        <v>114625</v>
      </c>
      <c r="V82" s="20">
        <f t="shared" si="133"/>
        <v>0</v>
      </c>
      <c r="W82" s="53"/>
    </row>
    <row r="83" ht="18.75" customHeight="1" spans="1:23">
      <c r="A83" s="17" t="s">
        <v>107</v>
      </c>
      <c r="B83" s="17" t="s">
        <v>107</v>
      </c>
      <c r="C83" s="14">
        <v>805</v>
      </c>
      <c r="D83" s="14">
        <v>42</v>
      </c>
      <c r="E83" s="18">
        <v>801</v>
      </c>
      <c r="F83" s="14">
        <v>43</v>
      </c>
      <c r="G83" s="18">
        <v>793</v>
      </c>
      <c r="H83" s="18">
        <v>50</v>
      </c>
      <c r="I83" s="36">
        <v>1</v>
      </c>
      <c r="J83" s="14">
        <f t="shared" si="127"/>
        <v>2171125</v>
      </c>
      <c r="K83" s="14">
        <f t="shared" si="128"/>
        <v>2175000</v>
      </c>
      <c r="L83" s="37">
        <v>2056500</v>
      </c>
      <c r="M83" s="37"/>
      <c r="N83" s="14">
        <f t="shared" si="129"/>
        <v>2289625</v>
      </c>
      <c r="O83" s="18">
        <v>2289625</v>
      </c>
      <c r="P83" s="14">
        <f t="shared" si="130"/>
        <v>0</v>
      </c>
      <c r="Q83" s="18">
        <v>2175000</v>
      </c>
      <c r="R83" s="18">
        <v>2175000</v>
      </c>
      <c r="S83" s="18">
        <v>0</v>
      </c>
      <c r="T83" s="14">
        <f t="shared" ref="T83:V83" si="134">N83-Q83</f>
        <v>114625</v>
      </c>
      <c r="U83" s="14">
        <f t="shared" si="134"/>
        <v>114625</v>
      </c>
      <c r="V83" s="14">
        <f t="shared" si="134"/>
        <v>0</v>
      </c>
      <c r="W83" s="54"/>
    </row>
    <row r="84" ht="18.75" customHeight="1" spans="1:23">
      <c r="A84" s="15" t="s">
        <v>108</v>
      </c>
      <c r="B84" s="15" t="s">
        <v>108</v>
      </c>
      <c r="C84" s="20">
        <f t="shared" ref="C84:H84" si="135">C85</f>
        <v>571</v>
      </c>
      <c r="D84" s="20">
        <f t="shared" si="135"/>
        <v>23</v>
      </c>
      <c r="E84" s="20">
        <f t="shared" si="135"/>
        <v>586</v>
      </c>
      <c r="F84" s="20">
        <f t="shared" si="135"/>
        <v>23</v>
      </c>
      <c r="G84" s="20">
        <f t="shared" si="135"/>
        <v>586</v>
      </c>
      <c r="H84" s="20">
        <f t="shared" si="135"/>
        <v>23</v>
      </c>
      <c r="I84" s="39"/>
      <c r="J84" s="20">
        <f t="shared" ref="J84:V84" si="136">J85</f>
        <v>1534800</v>
      </c>
      <c r="K84" s="20">
        <f t="shared" si="136"/>
        <v>1553550</v>
      </c>
      <c r="L84" s="20">
        <f t="shared" si="136"/>
        <v>1357200</v>
      </c>
      <c r="M84" s="20">
        <f t="shared" si="136"/>
        <v>0</v>
      </c>
      <c r="N84" s="20">
        <f t="shared" si="136"/>
        <v>1731150</v>
      </c>
      <c r="O84" s="20">
        <f t="shared" si="136"/>
        <v>1731150</v>
      </c>
      <c r="P84" s="20">
        <f t="shared" si="136"/>
        <v>0</v>
      </c>
      <c r="Q84" s="20">
        <f t="shared" si="136"/>
        <v>1553550</v>
      </c>
      <c r="R84" s="20">
        <f t="shared" si="136"/>
        <v>904795</v>
      </c>
      <c r="S84" s="20">
        <f t="shared" si="136"/>
        <v>648755</v>
      </c>
      <c r="T84" s="20">
        <f t="shared" si="136"/>
        <v>177600</v>
      </c>
      <c r="U84" s="20">
        <f t="shared" si="136"/>
        <v>826355</v>
      </c>
      <c r="V84" s="20">
        <f t="shared" si="136"/>
        <v>-648755</v>
      </c>
      <c r="W84" s="53"/>
    </row>
    <row r="85" ht="18.75" customHeight="1" spans="1:23">
      <c r="A85" s="17" t="s">
        <v>108</v>
      </c>
      <c r="B85" s="17" t="s">
        <v>108</v>
      </c>
      <c r="C85" s="14">
        <v>571</v>
      </c>
      <c r="D85" s="14">
        <v>23</v>
      </c>
      <c r="E85" s="18">
        <v>586</v>
      </c>
      <c r="F85" s="14">
        <v>23</v>
      </c>
      <c r="G85" s="18">
        <v>586</v>
      </c>
      <c r="H85" s="18">
        <v>23</v>
      </c>
      <c r="I85" s="36">
        <v>1</v>
      </c>
      <c r="J85" s="14">
        <f t="shared" si="127"/>
        <v>1534800</v>
      </c>
      <c r="K85" s="14">
        <f t="shared" si="128"/>
        <v>1553550</v>
      </c>
      <c r="L85" s="37">
        <v>1357200</v>
      </c>
      <c r="M85" s="37"/>
      <c r="N85" s="14">
        <f t="shared" si="129"/>
        <v>1731150</v>
      </c>
      <c r="O85" s="18">
        <v>1731150</v>
      </c>
      <c r="P85" s="14">
        <f t="shared" si="130"/>
        <v>0</v>
      </c>
      <c r="Q85" s="18">
        <v>1553550</v>
      </c>
      <c r="R85" s="18">
        <v>904795</v>
      </c>
      <c r="S85" s="18">
        <v>648755</v>
      </c>
      <c r="T85" s="14">
        <f t="shared" ref="T85:V85" si="137">N85-Q85</f>
        <v>177600</v>
      </c>
      <c r="U85" s="14">
        <f t="shared" si="137"/>
        <v>826355</v>
      </c>
      <c r="V85" s="14">
        <f t="shared" si="137"/>
        <v>-648755</v>
      </c>
      <c r="W85" s="54"/>
    </row>
    <row r="86" ht="18.75" customHeight="1" spans="1:23">
      <c r="A86" s="15" t="s">
        <v>109</v>
      </c>
      <c r="B86" s="15" t="s">
        <v>109</v>
      </c>
      <c r="C86" s="16">
        <f t="shared" ref="C86:H86" si="138">C87</f>
        <v>279</v>
      </c>
      <c r="D86" s="16">
        <f t="shared" si="138"/>
        <v>18</v>
      </c>
      <c r="E86" s="16">
        <f t="shared" si="138"/>
        <v>264</v>
      </c>
      <c r="F86" s="16">
        <f t="shared" si="138"/>
        <v>15</v>
      </c>
      <c r="G86" s="16">
        <f t="shared" si="138"/>
        <v>282</v>
      </c>
      <c r="H86" s="16">
        <f t="shared" si="138"/>
        <v>18</v>
      </c>
      <c r="I86" s="38"/>
      <c r="J86" s="16">
        <f t="shared" ref="J86:V86" si="139">J87</f>
        <v>742275</v>
      </c>
      <c r="K86" s="16">
        <f t="shared" si="139"/>
        <v>774300</v>
      </c>
      <c r="L86" s="16">
        <f t="shared" si="139"/>
        <v>791800</v>
      </c>
      <c r="M86" s="16">
        <f t="shared" si="139"/>
        <v>0</v>
      </c>
      <c r="N86" s="16">
        <f t="shared" si="139"/>
        <v>724775</v>
      </c>
      <c r="O86" s="16">
        <f t="shared" si="139"/>
        <v>0</v>
      </c>
      <c r="P86" s="16">
        <f t="shared" si="139"/>
        <v>724775</v>
      </c>
      <c r="Q86" s="16">
        <f t="shared" si="139"/>
        <v>774300</v>
      </c>
      <c r="R86" s="16">
        <f t="shared" si="139"/>
        <v>0</v>
      </c>
      <c r="S86" s="16">
        <f t="shared" si="139"/>
        <v>774300</v>
      </c>
      <c r="T86" s="16">
        <f t="shared" si="139"/>
        <v>-49525</v>
      </c>
      <c r="U86" s="16">
        <f t="shared" si="139"/>
        <v>0</v>
      </c>
      <c r="V86" s="16">
        <f t="shared" si="139"/>
        <v>-49525</v>
      </c>
      <c r="W86" s="53"/>
    </row>
    <row r="87" ht="18.75" customHeight="1" spans="1:23">
      <c r="A87" s="17" t="s">
        <v>109</v>
      </c>
      <c r="B87" s="17" t="s">
        <v>109</v>
      </c>
      <c r="C87" s="14">
        <v>279</v>
      </c>
      <c r="D87" s="14">
        <v>18</v>
      </c>
      <c r="E87" s="18">
        <v>264</v>
      </c>
      <c r="F87" s="14">
        <v>15</v>
      </c>
      <c r="G87" s="18">
        <v>282</v>
      </c>
      <c r="H87" s="18">
        <v>18</v>
      </c>
      <c r="I87" s="36">
        <v>1</v>
      </c>
      <c r="J87" s="14">
        <f t="shared" ref="J87:J95" si="140">ROUND((C87*1250+D87*1925+E87*1250+F87*1925)*I87,0)</f>
        <v>742275</v>
      </c>
      <c r="K87" s="14">
        <f t="shared" ref="K87:K95" si="141">ROUND((G87*2500+H87*3850)*I87,0)</f>
        <v>774300</v>
      </c>
      <c r="L87" s="37">
        <v>791800</v>
      </c>
      <c r="M87" s="37"/>
      <c r="N87" s="14">
        <f t="shared" ref="N87:N95" si="142">ROUND(J87+K87-L87-M87,0)</f>
        <v>724775</v>
      </c>
      <c r="O87" s="18">
        <v>0</v>
      </c>
      <c r="P87" s="14">
        <f t="shared" ref="P87:P95" si="143">N87-O87</f>
        <v>724775</v>
      </c>
      <c r="Q87" s="18">
        <v>774300</v>
      </c>
      <c r="R87" s="18">
        <v>0</v>
      </c>
      <c r="S87" s="18">
        <v>774300</v>
      </c>
      <c r="T87" s="14">
        <f t="shared" ref="T87:V87" si="144">N87-Q87</f>
        <v>-49525</v>
      </c>
      <c r="U87" s="14">
        <f t="shared" si="144"/>
        <v>0</v>
      </c>
      <c r="V87" s="14">
        <f t="shared" si="144"/>
        <v>-49525</v>
      </c>
      <c r="W87" s="54"/>
    </row>
    <row r="88" ht="18.75" customHeight="1" spans="1:23">
      <c r="A88" s="19" t="s">
        <v>110</v>
      </c>
      <c r="B88" s="19" t="s">
        <v>110</v>
      </c>
      <c r="C88" s="20">
        <f t="shared" ref="C88:H88" si="145">SUM(C89:C95)</f>
        <v>1090</v>
      </c>
      <c r="D88" s="20">
        <f t="shared" si="145"/>
        <v>128</v>
      </c>
      <c r="E88" s="20">
        <f t="shared" si="145"/>
        <v>1036</v>
      </c>
      <c r="F88" s="20">
        <f t="shared" si="145"/>
        <v>127</v>
      </c>
      <c r="G88" s="20">
        <f t="shared" si="145"/>
        <v>1084</v>
      </c>
      <c r="H88" s="20">
        <f t="shared" si="145"/>
        <v>144</v>
      </c>
      <c r="I88" s="39"/>
      <c r="J88" s="20">
        <f t="shared" ref="J88:V88" si="146">SUM(J89:J95)</f>
        <v>2701526</v>
      </c>
      <c r="K88" s="20">
        <f t="shared" si="146"/>
        <v>2756711</v>
      </c>
      <c r="L88" s="20">
        <f t="shared" si="146"/>
        <v>2677264</v>
      </c>
      <c r="M88" s="20">
        <f t="shared" si="146"/>
        <v>0</v>
      </c>
      <c r="N88" s="20">
        <f t="shared" si="146"/>
        <v>2780973</v>
      </c>
      <c r="O88" s="20">
        <f t="shared" si="146"/>
        <v>0</v>
      </c>
      <c r="P88" s="20">
        <f t="shared" si="146"/>
        <v>2780973</v>
      </c>
      <c r="Q88" s="20">
        <f t="shared" si="146"/>
        <v>2756711</v>
      </c>
      <c r="R88" s="20">
        <f t="shared" si="146"/>
        <v>0</v>
      </c>
      <c r="S88" s="20">
        <f t="shared" si="146"/>
        <v>2756711</v>
      </c>
      <c r="T88" s="20">
        <f t="shared" si="146"/>
        <v>24262</v>
      </c>
      <c r="U88" s="20">
        <f t="shared" si="146"/>
        <v>0</v>
      </c>
      <c r="V88" s="20">
        <f t="shared" si="146"/>
        <v>24262</v>
      </c>
      <c r="W88" s="57"/>
    </row>
    <row r="89" ht="18.75" customHeight="1" spans="1:23">
      <c r="A89" s="21" t="s">
        <v>111</v>
      </c>
      <c r="B89" s="21" t="s">
        <v>111</v>
      </c>
      <c r="C89" s="14">
        <v>137</v>
      </c>
      <c r="D89" s="14">
        <v>86</v>
      </c>
      <c r="E89" s="22">
        <v>128</v>
      </c>
      <c r="F89" s="14">
        <v>84</v>
      </c>
      <c r="G89" s="22">
        <v>139</v>
      </c>
      <c r="H89" s="22">
        <v>101</v>
      </c>
      <c r="I89" s="40">
        <v>0.65</v>
      </c>
      <c r="J89" s="14">
        <f t="shared" si="140"/>
        <v>428025</v>
      </c>
      <c r="K89" s="14">
        <f t="shared" si="141"/>
        <v>478628</v>
      </c>
      <c r="L89" s="37">
        <v>407615</v>
      </c>
      <c r="M89" s="37"/>
      <c r="N89" s="14">
        <f t="shared" si="142"/>
        <v>499038</v>
      </c>
      <c r="O89" s="22">
        <v>0</v>
      </c>
      <c r="P89" s="14">
        <f t="shared" si="143"/>
        <v>499038</v>
      </c>
      <c r="Q89" s="22">
        <v>478628</v>
      </c>
      <c r="R89" s="22">
        <v>0</v>
      </c>
      <c r="S89" s="22">
        <v>478628</v>
      </c>
      <c r="T89" s="14">
        <f t="shared" ref="T89:V89" si="147">N89-Q89</f>
        <v>20410</v>
      </c>
      <c r="U89" s="14">
        <f t="shared" si="147"/>
        <v>0</v>
      </c>
      <c r="V89" s="14">
        <f t="shared" si="147"/>
        <v>20410</v>
      </c>
      <c r="W89" s="58"/>
    </row>
    <row r="90" ht="18.75" customHeight="1" spans="1:23">
      <c r="A90" s="21" t="s">
        <v>111</v>
      </c>
      <c r="B90" s="17" t="s">
        <v>112</v>
      </c>
      <c r="C90" s="14">
        <v>4</v>
      </c>
      <c r="D90" s="14">
        <v>1</v>
      </c>
      <c r="E90" s="18">
        <v>5</v>
      </c>
      <c r="F90" s="14">
        <v>0</v>
      </c>
      <c r="G90" s="18">
        <v>4</v>
      </c>
      <c r="H90" s="18">
        <v>1</v>
      </c>
      <c r="I90" s="36">
        <v>0.65</v>
      </c>
      <c r="J90" s="14">
        <f t="shared" si="140"/>
        <v>8564</v>
      </c>
      <c r="K90" s="14">
        <f t="shared" si="141"/>
        <v>9003</v>
      </c>
      <c r="L90" s="37">
        <v>9003</v>
      </c>
      <c r="M90" s="37"/>
      <c r="N90" s="14">
        <f t="shared" si="142"/>
        <v>8564</v>
      </c>
      <c r="O90" s="18">
        <v>0</v>
      </c>
      <c r="P90" s="14">
        <f t="shared" si="143"/>
        <v>8564</v>
      </c>
      <c r="Q90" s="18">
        <v>9003</v>
      </c>
      <c r="R90" s="18">
        <v>0</v>
      </c>
      <c r="S90" s="18">
        <v>9003</v>
      </c>
      <c r="T90" s="14">
        <f t="shared" ref="T90:V90" si="148">N90-Q90</f>
        <v>-439</v>
      </c>
      <c r="U90" s="14">
        <f t="shared" si="148"/>
        <v>0</v>
      </c>
      <c r="V90" s="14">
        <f t="shared" si="148"/>
        <v>-439</v>
      </c>
      <c r="W90" s="54"/>
    </row>
    <row r="91" ht="18.75" customHeight="1" spans="1:23">
      <c r="A91" s="21" t="s">
        <v>111</v>
      </c>
      <c r="B91" s="17" t="s">
        <v>113</v>
      </c>
      <c r="C91" s="14">
        <v>0</v>
      </c>
      <c r="D91" s="14">
        <v>0</v>
      </c>
      <c r="E91" s="18">
        <v>0</v>
      </c>
      <c r="F91" s="14">
        <v>0</v>
      </c>
      <c r="G91" s="18">
        <v>0</v>
      </c>
      <c r="H91" s="18">
        <v>0</v>
      </c>
      <c r="I91" s="36">
        <v>0.65</v>
      </c>
      <c r="J91" s="14">
        <f t="shared" si="140"/>
        <v>0</v>
      </c>
      <c r="K91" s="14">
        <f t="shared" si="141"/>
        <v>0</v>
      </c>
      <c r="L91" s="37">
        <v>13878</v>
      </c>
      <c r="M91" s="37"/>
      <c r="N91" s="14">
        <f t="shared" si="142"/>
        <v>-13878</v>
      </c>
      <c r="O91" s="18">
        <v>0</v>
      </c>
      <c r="P91" s="14">
        <f t="shared" si="143"/>
        <v>-13878</v>
      </c>
      <c r="Q91" s="18">
        <v>0</v>
      </c>
      <c r="R91" s="18">
        <v>0</v>
      </c>
      <c r="S91" s="18">
        <v>0</v>
      </c>
      <c r="T91" s="14">
        <f t="shared" ref="T91:V91" si="149">N91-Q91</f>
        <v>-13878</v>
      </c>
      <c r="U91" s="14">
        <f t="shared" si="149"/>
        <v>0</v>
      </c>
      <c r="V91" s="14">
        <f t="shared" si="149"/>
        <v>-13878</v>
      </c>
      <c r="W91" s="55" t="s">
        <v>59</v>
      </c>
    </row>
    <row r="92" ht="18.75" customHeight="1" spans="1:23">
      <c r="A92" s="21" t="s">
        <v>114</v>
      </c>
      <c r="B92" s="21" t="s">
        <v>114</v>
      </c>
      <c r="C92" s="14">
        <v>0</v>
      </c>
      <c r="D92" s="14">
        <v>0</v>
      </c>
      <c r="E92" s="22">
        <v>0</v>
      </c>
      <c r="F92" s="14">
        <v>0</v>
      </c>
      <c r="G92" s="22">
        <v>0</v>
      </c>
      <c r="H92" s="22">
        <v>0</v>
      </c>
      <c r="I92" s="40">
        <v>0.65</v>
      </c>
      <c r="J92" s="14">
        <f t="shared" si="140"/>
        <v>0</v>
      </c>
      <c r="K92" s="14">
        <f t="shared" si="141"/>
        <v>0</v>
      </c>
      <c r="L92" s="37">
        <v>0</v>
      </c>
      <c r="M92" s="37"/>
      <c r="N92" s="14">
        <f t="shared" si="142"/>
        <v>0</v>
      </c>
      <c r="O92" s="22">
        <v>0</v>
      </c>
      <c r="P92" s="14">
        <f t="shared" si="143"/>
        <v>0</v>
      </c>
      <c r="Q92" s="22">
        <v>0</v>
      </c>
      <c r="R92" s="22">
        <v>0</v>
      </c>
      <c r="S92" s="22">
        <v>0</v>
      </c>
      <c r="T92" s="14">
        <f t="shared" ref="T92:V92" si="150">N92-Q92</f>
        <v>0</v>
      </c>
      <c r="U92" s="14">
        <f t="shared" si="150"/>
        <v>0</v>
      </c>
      <c r="V92" s="14">
        <f t="shared" si="150"/>
        <v>0</v>
      </c>
      <c r="W92" s="58"/>
    </row>
    <row r="93" ht="18.75" customHeight="1" spans="1:23">
      <c r="A93" s="21" t="s">
        <v>115</v>
      </c>
      <c r="B93" s="21" t="s">
        <v>115</v>
      </c>
      <c r="C93" s="14">
        <v>99</v>
      </c>
      <c r="D93" s="14">
        <v>14</v>
      </c>
      <c r="E93" s="22">
        <v>115</v>
      </c>
      <c r="F93" s="14">
        <v>15</v>
      </c>
      <c r="G93" s="22">
        <v>126</v>
      </c>
      <c r="H93" s="22">
        <v>16</v>
      </c>
      <c r="I93" s="40">
        <v>0.65</v>
      </c>
      <c r="J93" s="14">
        <f t="shared" si="140"/>
        <v>210161</v>
      </c>
      <c r="K93" s="14">
        <f t="shared" si="141"/>
        <v>244790</v>
      </c>
      <c r="L93" s="37">
        <v>197405</v>
      </c>
      <c r="M93" s="37"/>
      <c r="N93" s="14">
        <f t="shared" si="142"/>
        <v>257546</v>
      </c>
      <c r="O93" s="22">
        <v>0</v>
      </c>
      <c r="P93" s="14">
        <f t="shared" si="143"/>
        <v>257546</v>
      </c>
      <c r="Q93" s="22">
        <v>244790</v>
      </c>
      <c r="R93" s="22">
        <v>0</v>
      </c>
      <c r="S93" s="22">
        <v>244790</v>
      </c>
      <c r="T93" s="14">
        <f t="shared" ref="T93:V93" si="151">N93-Q93</f>
        <v>12756</v>
      </c>
      <c r="U93" s="14">
        <f t="shared" si="151"/>
        <v>0</v>
      </c>
      <c r="V93" s="14">
        <f t="shared" si="151"/>
        <v>12756</v>
      </c>
      <c r="W93" s="58"/>
    </row>
    <row r="94" ht="18.75" customHeight="1" spans="1:23">
      <c r="A94" s="21" t="s">
        <v>116</v>
      </c>
      <c r="B94" s="21" t="s">
        <v>116</v>
      </c>
      <c r="C94" s="14">
        <v>599</v>
      </c>
      <c r="D94" s="14">
        <v>22</v>
      </c>
      <c r="E94" s="22">
        <v>527</v>
      </c>
      <c r="F94" s="14">
        <v>24</v>
      </c>
      <c r="G94" s="22">
        <v>519</v>
      </c>
      <c r="H94" s="22">
        <v>22</v>
      </c>
      <c r="I94" s="40">
        <v>1</v>
      </c>
      <c r="J94" s="14">
        <f t="shared" si="140"/>
        <v>1496050</v>
      </c>
      <c r="K94" s="14">
        <f t="shared" si="141"/>
        <v>1382200</v>
      </c>
      <c r="L94" s="37">
        <v>1514500</v>
      </c>
      <c r="M94" s="37"/>
      <c r="N94" s="14">
        <f t="shared" si="142"/>
        <v>1363750</v>
      </c>
      <c r="O94" s="22">
        <v>0</v>
      </c>
      <c r="P94" s="14">
        <f t="shared" si="143"/>
        <v>1363750</v>
      </c>
      <c r="Q94" s="22">
        <v>1382200</v>
      </c>
      <c r="R94" s="22">
        <v>0</v>
      </c>
      <c r="S94" s="22">
        <v>1382200</v>
      </c>
      <c r="T94" s="14">
        <f t="shared" ref="T94:V94" si="152">N94-Q94</f>
        <v>-18450</v>
      </c>
      <c r="U94" s="14">
        <f t="shared" si="152"/>
        <v>0</v>
      </c>
      <c r="V94" s="14">
        <f t="shared" si="152"/>
        <v>-18450</v>
      </c>
      <c r="W94" s="58"/>
    </row>
    <row r="95" ht="18.75" customHeight="1" spans="1:23">
      <c r="A95" s="21" t="s">
        <v>117</v>
      </c>
      <c r="B95" s="21" t="s">
        <v>117</v>
      </c>
      <c r="C95" s="14">
        <v>251</v>
      </c>
      <c r="D95" s="14">
        <v>5</v>
      </c>
      <c r="E95" s="22">
        <v>261</v>
      </c>
      <c r="F95" s="14">
        <v>4</v>
      </c>
      <c r="G95" s="22">
        <v>296</v>
      </c>
      <c r="H95" s="22">
        <v>4</v>
      </c>
      <c r="I95" s="40">
        <v>0.85</v>
      </c>
      <c r="J95" s="14">
        <f t="shared" si="140"/>
        <v>558726</v>
      </c>
      <c r="K95" s="14">
        <f t="shared" si="141"/>
        <v>642090</v>
      </c>
      <c r="L95" s="37">
        <v>534863</v>
      </c>
      <c r="M95" s="37"/>
      <c r="N95" s="14">
        <f t="shared" si="142"/>
        <v>665953</v>
      </c>
      <c r="O95" s="22">
        <v>0</v>
      </c>
      <c r="P95" s="14">
        <f t="shared" si="143"/>
        <v>665953</v>
      </c>
      <c r="Q95" s="22">
        <v>642090</v>
      </c>
      <c r="R95" s="22">
        <v>0</v>
      </c>
      <c r="S95" s="22">
        <v>642090</v>
      </c>
      <c r="T95" s="14">
        <f t="shared" ref="T95:V95" si="153">N95-Q95</f>
        <v>23863</v>
      </c>
      <c r="U95" s="14">
        <f t="shared" si="153"/>
        <v>0</v>
      </c>
      <c r="V95" s="14">
        <f t="shared" si="153"/>
        <v>23863</v>
      </c>
      <c r="W95" s="58"/>
    </row>
    <row r="96" ht="18.75" customHeight="1" spans="1:23">
      <c r="A96" s="19" t="s">
        <v>118</v>
      </c>
      <c r="B96" s="19" t="s">
        <v>118</v>
      </c>
      <c r="C96" s="20">
        <f t="shared" ref="C96:H96" si="154">C97</f>
        <v>324</v>
      </c>
      <c r="D96" s="20">
        <f t="shared" si="154"/>
        <v>12</v>
      </c>
      <c r="E96" s="20">
        <f t="shared" si="154"/>
        <v>344</v>
      </c>
      <c r="F96" s="20">
        <f t="shared" si="154"/>
        <v>14</v>
      </c>
      <c r="G96" s="20">
        <f t="shared" si="154"/>
        <v>355</v>
      </c>
      <c r="H96" s="20">
        <f t="shared" si="154"/>
        <v>15</v>
      </c>
      <c r="I96" s="39"/>
      <c r="J96" s="20">
        <f t="shared" ref="J96:V96" si="155">J97</f>
        <v>575283</v>
      </c>
      <c r="K96" s="20">
        <f t="shared" si="155"/>
        <v>614413</v>
      </c>
      <c r="L96" s="20">
        <f t="shared" si="155"/>
        <v>507650</v>
      </c>
      <c r="M96" s="20">
        <f t="shared" si="155"/>
        <v>0</v>
      </c>
      <c r="N96" s="20">
        <f t="shared" si="155"/>
        <v>682046</v>
      </c>
      <c r="O96" s="20">
        <f t="shared" si="155"/>
        <v>0</v>
      </c>
      <c r="P96" s="20">
        <f t="shared" si="155"/>
        <v>682046</v>
      </c>
      <c r="Q96" s="20">
        <f t="shared" si="155"/>
        <v>614413</v>
      </c>
      <c r="R96" s="20">
        <f t="shared" si="155"/>
        <v>0</v>
      </c>
      <c r="S96" s="20">
        <f t="shared" si="155"/>
        <v>614413</v>
      </c>
      <c r="T96" s="20">
        <f t="shared" si="155"/>
        <v>67633</v>
      </c>
      <c r="U96" s="20">
        <f t="shared" si="155"/>
        <v>0</v>
      </c>
      <c r="V96" s="20">
        <f t="shared" si="155"/>
        <v>67633</v>
      </c>
      <c r="W96" s="57"/>
    </row>
    <row r="97" ht="18.75" customHeight="1" spans="1:23">
      <c r="A97" s="21" t="s">
        <v>118</v>
      </c>
      <c r="B97" s="21" t="s">
        <v>118</v>
      </c>
      <c r="C97" s="14">
        <v>324</v>
      </c>
      <c r="D97" s="14">
        <v>12</v>
      </c>
      <c r="E97" s="22">
        <v>344</v>
      </c>
      <c r="F97" s="14">
        <v>14</v>
      </c>
      <c r="G97" s="22">
        <v>355</v>
      </c>
      <c r="H97" s="22">
        <v>15</v>
      </c>
      <c r="I97" s="40">
        <v>0.65</v>
      </c>
      <c r="J97" s="14">
        <f t="shared" ref="J97:J102" si="156">ROUND((C97*1250+D97*1925+E97*1250+F97*1925)*I97,0)</f>
        <v>575283</v>
      </c>
      <c r="K97" s="14">
        <f t="shared" ref="K97:K102" si="157">ROUND((G97*2500+H97*3850)*I97,0)</f>
        <v>614413</v>
      </c>
      <c r="L97" s="37">
        <v>507650</v>
      </c>
      <c r="M97" s="37"/>
      <c r="N97" s="14">
        <f t="shared" ref="N97:N102" si="158">ROUND(J97+K97-L97-M97,0)</f>
        <v>682046</v>
      </c>
      <c r="O97" s="22">
        <v>0</v>
      </c>
      <c r="P97" s="14">
        <f t="shared" ref="P97:P102" si="159">N97-O97</f>
        <v>682046</v>
      </c>
      <c r="Q97" s="22">
        <v>614413</v>
      </c>
      <c r="R97" s="22">
        <v>0</v>
      </c>
      <c r="S97" s="22">
        <v>614413</v>
      </c>
      <c r="T97" s="14">
        <f t="shared" ref="T97:V97" si="160">N97-Q97</f>
        <v>67633</v>
      </c>
      <c r="U97" s="14">
        <f t="shared" si="160"/>
        <v>0</v>
      </c>
      <c r="V97" s="14">
        <f t="shared" si="160"/>
        <v>67633</v>
      </c>
      <c r="W97" s="58"/>
    </row>
    <row r="98" ht="18.75" customHeight="1" spans="1:23">
      <c r="A98" s="15" t="s">
        <v>119</v>
      </c>
      <c r="B98" s="15" t="s">
        <v>119</v>
      </c>
      <c r="C98" s="16">
        <f t="shared" ref="C98:H98" si="161">SUM(C99:C102)</f>
        <v>303</v>
      </c>
      <c r="D98" s="16">
        <f t="shared" si="161"/>
        <v>18</v>
      </c>
      <c r="E98" s="16">
        <f t="shared" si="161"/>
        <v>302</v>
      </c>
      <c r="F98" s="16">
        <f t="shared" si="161"/>
        <v>11</v>
      </c>
      <c r="G98" s="16">
        <f t="shared" si="161"/>
        <v>336</v>
      </c>
      <c r="H98" s="16">
        <f t="shared" si="161"/>
        <v>11</v>
      </c>
      <c r="I98" s="38"/>
      <c r="J98" s="16">
        <f t="shared" ref="J98:V98" si="162">SUM(J99:J102)</f>
        <v>780313</v>
      </c>
      <c r="K98" s="16">
        <f t="shared" si="162"/>
        <v>852493</v>
      </c>
      <c r="L98" s="16">
        <f t="shared" si="162"/>
        <v>768085</v>
      </c>
      <c r="M98" s="16">
        <f t="shared" si="162"/>
        <v>0</v>
      </c>
      <c r="N98" s="16">
        <f t="shared" si="162"/>
        <v>864721</v>
      </c>
      <c r="O98" s="16">
        <f t="shared" si="162"/>
        <v>0</v>
      </c>
      <c r="P98" s="16">
        <f t="shared" si="162"/>
        <v>864721</v>
      </c>
      <c r="Q98" s="16">
        <f t="shared" si="162"/>
        <v>852493</v>
      </c>
      <c r="R98" s="16">
        <f t="shared" si="162"/>
        <v>0</v>
      </c>
      <c r="S98" s="16">
        <f t="shared" si="162"/>
        <v>852493</v>
      </c>
      <c r="T98" s="16">
        <f t="shared" si="162"/>
        <v>12228</v>
      </c>
      <c r="U98" s="16">
        <f t="shared" si="162"/>
        <v>0</v>
      </c>
      <c r="V98" s="16">
        <f t="shared" si="162"/>
        <v>12228</v>
      </c>
      <c r="W98" s="53"/>
    </row>
    <row r="99" ht="18.75" customHeight="1" spans="1:23">
      <c r="A99" s="17" t="s">
        <v>120</v>
      </c>
      <c r="B99" s="17" t="s">
        <v>120</v>
      </c>
      <c r="C99" s="14">
        <v>79</v>
      </c>
      <c r="D99" s="14">
        <v>7</v>
      </c>
      <c r="E99" s="18">
        <v>75</v>
      </c>
      <c r="F99" s="14">
        <v>3</v>
      </c>
      <c r="G99" s="18">
        <v>75</v>
      </c>
      <c r="H99" s="18">
        <v>3</v>
      </c>
      <c r="I99" s="36">
        <v>0.85</v>
      </c>
      <c r="J99" s="14">
        <f t="shared" si="156"/>
        <v>179988</v>
      </c>
      <c r="K99" s="14">
        <f t="shared" si="157"/>
        <v>169193</v>
      </c>
      <c r="L99" s="37">
        <v>176885</v>
      </c>
      <c r="M99" s="37"/>
      <c r="N99" s="14">
        <f t="shared" si="158"/>
        <v>172296</v>
      </c>
      <c r="O99" s="18">
        <v>0</v>
      </c>
      <c r="P99" s="14">
        <f t="shared" si="159"/>
        <v>172296</v>
      </c>
      <c r="Q99" s="18">
        <v>169193</v>
      </c>
      <c r="R99" s="18">
        <v>0</v>
      </c>
      <c r="S99" s="18">
        <v>169193</v>
      </c>
      <c r="T99" s="14">
        <f t="shared" ref="T99:V99" si="163">N99-Q99</f>
        <v>3103</v>
      </c>
      <c r="U99" s="14">
        <f t="shared" si="163"/>
        <v>0</v>
      </c>
      <c r="V99" s="14">
        <f t="shared" si="163"/>
        <v>3103</v>
      </c>
      <c r="W99" s="54"/>
    </row>
    <row r="100" ht="18.75" customHeight="1" spans="1:23">
      <c r="A100" s="17" t="s">
        <v>120</v>
      </c>
      <c r="B100" s="17" t="s">
        <v>121</v>
      </c>
      <c r="C100" s="14">
        <v>40</v>
      </c>
      <c r="D100" s="14">
        <v>2</v>
      </c>
      <c r="E100" s="18">
        <v>51</v>
      </c>
      <c r="F100" s="14">
        <v>2</v>
      </c>
      <c r="G100" s="18">
        <v>51</v>
      </c>
      <c r="H100" s="18">
        <v>2</v>
      </c>
      <c r="I100" s="36">
        <v>1</v>
      </c>
      <c r="J100" s="14">
        <f t="shared" si="156"/>
        <v>121450</v>
      </c>
      <c r="K100" s="14">
        <f t="shared" si="157"/>
        <v>135200</v>
      </c>
      <c r="L100" s="37">
        <v>102700</v>
      </c>
      <c r="M100" s="37"/>
      <c r="N100" s="14">
        <f t="shared" si="158"/>
        <v>153950</v>
      </c>
      <c r="O100" s="18">
        <v>0</v>
      </c>
      <c r="P100" s="14">
        <f t="shared" si="159"/>
        <v>153950</v>
      </c>
      <c r="Q100" s="18">
        <v>135200</v>
      </c>
      <c r="R100" s="18">
        <v>0</v>
      </c>
      <c r="S100" s="18">
        <v>135200</v>
      </c>
      <c r="T100" s="14">
        <f t="shared" ref="T100:V100" si="164">N100-Q100</f>
        <v>18750</v>
      </c>
      <c r="U100" s="14">
        <f t="shared" si="164"/>
        <v>0</v>
      </c>
      <c r="V100" s="14">
        <f t="shared" si="164"/>
        <v>18750</v>
      </c>
      <c r="W100" s="54"/>
    </row>
    <row r="101" ht="18.75" customHeight="1" spans="1:23">
      <c r="A101" s="17" t="s">
        <v>120</v>
      </c>
      <c r="B101" s="17" t="s">
        <v>122</v>
      </c>
      <c r="C101" s="14">
        <v>12</v>
      </c>
      <c r="D101" s="14">
        <v>0</v>
      </c>
      <c r="E101" s="18">
        <v>11</v>
      </c>
      <c r="F101" s="14">
        <v>1</v>
      </c>
      <c r="G101" s="18">
        <v>13</v>
      </c>
      <c r="H101" s="18">
        <v>1</v>
      </c>
      <c r="I101" s="36">
        <v>1</v>
      </c>
      <c r="J101" s="14">
        <f t="shared" si="156"/>
        <v>30675</v>
      </c>
      <c r="K101" s="14">
        <f t="shared" si="157"/>
        <v>36350</v>
      </c>
      <c r="L101" s="37">
        <v>30000</v>
      </c>
      <c r="M101" s="37"/>
      <c r="N101" s="14">
        <f t="shared" si="158"/>
        <v>37025</v>
      </c>
      <c r="O101" s="18">
        <v>0</v>
      </c>
      <c r="P101" s="14">
        <f t="shared" si="159"/>
        <v>37025</v>
      </c>
      <c r="Q101" s="18">
        <v>36350</v>
      </c>
      <c r="R101" s="18">
        <v>0</v>
      </c>
      <c r="S101" s="18">
        <v>36350</v>
      </c>
      <c r="T101" s="14">
        <f t="shared" ref="T101:V101" si="165">N101-Q101</f>
        <v>675</v>
      </c>
      <c r="U101" s="14">
        <f t="shared" si="165"/>
        <v>0</v>
      </c>
      <c r="V101" s="14">
        <f t="shared" si="165"/>
        <v>675</v>
      </c>
      <c r="W101" s="54"/>
    </row>
    <row r="102" ht="18.75" customHeight="1" spans="1:23">
      <c r="A102" s="17" t="s">
        <v>123</v>
      </c>
      <c r="B102" s="17" t="s">
        <v>123</v>
      </c>
      <c r="C102" s="14">
        <v>172</v>
      </c>
      <c r="D102" s="14">
        <v>9</v>
      </c>
      <c r="E102" s="18">
        <v>165</v>
      </c>
      <c r="F102" s="14">
        <v>5</v>
      </c>
      <c r="G102" s="18">
        <v>197</v>
      </c>
      <c r="H102" s="18">
        <v>5</v>
      </c>
      <c r="I102" s="36">
        <v>1</v>
      </c>
      <c r="J102" s="14">
        <f t="shared" si="156"/>
        <v>448200</v>
      </c>
      <c r="K102" s="14">
        <f t="shared" si="157"/>
        <v>511750</v>
      </c>
      <c r="L102" s="37">
        <v>458500</v>
      </c>
      <c r="M102" s="37"/>
      <c r="N102" s="14">
        <f t="shared" si="158"/>
        <v>501450</v>
      </c>
      <c r="O102" s="18">
        <v>0</v>
      </c>
      <c r="P102" s="14">
        <f t="shared" si="159"/>
        <v>501450</v>
      </c>
      <c r="Q102" s="18">
        <v>511750</v>
      </c>
      <c r="R102" s="18">
        <v>0</v>
      </c>
      <c r="S102" s="18">
        <v>511750</v>
      </c>
      <c r="T102" s="14">
        <f t="shared" ref="T102:V102" si="166">N102-Q102</f>
        <v>-10300</v>
      </c>
      <c r="U102" s="14">
        <f t="shared" si="166"/>
        <v>0</v>
      </c>
      <c r="V102" s="14">
        <f t="shared" si="166"/>
        <v>-10300</v>
      </c>
      <c r="W102" s="54"/>
    </row>
    <row r="103" ht="18.75" customHeight="1" spans="1:23">
      <c r="A103" s="19" t="s">
        <v>124</v>
      </c>
      <c r="B103" s="19" t="s">
        <v>124</v>
      </c>
      <c r="C103" s="16">
        <f t="shared" ref="C103:H103" si="167">SUM(C104:C104)</f>
        <v>764</v>
      </c>
      <c r="D103" s="16">
        <f t="shared" si="167"/>
        <v>13</v>
      </c>
      <c r="E103" s="16">
        <f t="shared" si="167"/>
        <v>720</v>
      </c>
      <c r="F103" s="16">
        <f t="shared" si="167"/>
        <v>14</v>
      </c>
      <c r="G103" s="16">
        <f t="shared" si="167"/>
        <v>745</v>
      </c>
      <c r="H103" s="16">
        <f t="shared" si="167"/>
        <v>15</v>
      </c>
      <c r="I103" s="38"/>
      <c r="J103" s="16">
        <f t="shared" ref="J103:V103" si="168">SUM(J104:J104)</f>
        <v>1906975</v>
      </c>
      <c r="K103" s="16">
        <f t="shared" si="168"/>
        <v>1920250</v>
      </c>
      <c r="L103" s="16">
        <f t="shared" si="168"/>
        <v>1903700</v>
      </c>
      <c r="M103" s="16">
        <f t="shared" si="168"/>
        <v>0</v>
      </c>
      <c r="N103" s="16">
        <f t="shared" si="168"/>
        <v>1923525</v>
      </c>
      <c r="O103" s="16">
        <f t="shared" si="168"/>
        <v>1923525</v>
      </c>
      <c r="P103" s="16">
        <f t="shared" si="168"/>
        <v>0</v>
      </c>
      <c r="Q103" s="16">
        <f t="shared" si="168"/>
        <v>1920250</v>
      </c>
      <c r="R103" s="16">
        <f t="shared" si="168"/>
        <v>1920250</v>
      </c>
      <c r="S103" s="16">
        <f t="shared" si="168"/>
        <v>0</v>
      </c>
      <c r="T103" s="16">
        <f t="shared" si="168"/>
        <v>3275</v>
      </c>
      <c r="U103" s="16">
        <f t="shared" si="168"/>
        <v>3275</v>
      </c>
      <c r="V103" s="16">
        <f t="shared" si="168"/>
        <v>0</v>
      </c>
      <c r="W103" s="57"/>
    </row>
    <row r="104" ht="18.75" customHeight="1" spans="1:23">
      <c r="A104" s="21" t="s">
        <v>124</v>
      </c>
      <c r="B104" s="21" t="s">
        <v>124</v>
      </c>
      <c r="C104" s="14">
        <v>764</v>
      </c>
      <c r="D104" s="14">
        <v>13</v>
      </c>
      <c r="E104" s="22">
        <v>720</v>
      </c>
      <c r="F104" s="14">
        <v>14</v>
      </c>
      <c r="G104" s="22">
        <v>745</v>
      </c>
      <c r="H104" s="22">
        <v>15</v>
      </c>
      <c r="I104" s="40">
        <v>1</v>
      </c>
      <c r="J104" s="14">
        <f t="shared" ref="J104:J108" si="169">ROUND((C104*1250+D104*1925+E104*1250+F104*1925)*I104,0)</f>
        <v>1906975</v>
      </c>
      <c r="K104" s="14">
        <f t="shared" ref="K104:K108" si="170">ROUND((G104*2500+H104*3850)*I104,0)</f>
        <v>1920250</v>
      </c>
      <c r="L104" s="37">
        <v>1903700</v>
      </c>
      <c r="M104" s="37"/>
      <c r="N104" s="14">
        <f t="shared" ref="N104:N108" si="171">ROUND(J104+K104-L104-M104,0)</f>
        <v>1923525</v>
      </c>
      <c r="O104" s="22">
        <v>1923525</v>
      </c>
      <c r="P104" s="14">
        <f t="shared" ref="P104:P108" si="172">N104-O104</f>
        <v>0</v>
      </c>
      <c r="Q104" s="22">
        <v>1920250</v>
      </c>
      <c r="R104" s="22">
        <v>1920250</v>
      </c>
      <c r="S104" s="22">
        <v>0</v>
      </c>
      <c r="T104" s="14">
        <f t="shared" ref="T104:V104" si="173">N104-Q104</f>
        <v>3275</v>
      </c>
      <c r="U104" s="14">
        <f t="shared" si="173"/>
        <v>3275</v>
      </c>
      <c r="V104" s="14">
        <f t="shared" si="173"/>
        <v>0</v>
      </c>
      <c r="W104" s="58"/>
    </row>
    <row r="105" ht="18.75" customHeight="1" spans="1:23">
      <c r="A105" s="15" t="s">
        <v>125</v>
      </c>
      <c r="B105" s="15" t="s">
        <v>125</v>
      </c>
      <c r="C105" s="16">
        <f t="shared" ref="C105:H105" si="174">SUM(C106:C106)</f>
        <v>979</v>
      </c>
      <c r="D105" s="16">
        <f t="shared" si="174"/>
        <v>24</v>
      </c>
      <c r="E105" s="16">
        <f t="shared" si="174"/>
        <v>1019</v>
      </c>
      <c r="F105" s="16">
        <f t="shared" si="174"/>
        <v>28</v>
      </c>
      <c r="G105" s="16">
        <f t="shared" si="174"/>
        <v>1032</v>
      </c>
      <c r="H105" s="16">
        <f t="shared" si="174"/>
        <v>28</v>
      </c>
      <c r="I105" s="38"/>
      <c r="J105" s="16">
        <f t="shared" ref="J105:V105" si="175">SUM(J106:J106)</f>
        <v>2597600</v>
      </c>
      <c r="K105" s="16">
        <f t="shared" si="175"/>
        <v>2687800</v>
      </c>
      <c r="L105" s="16">
        <f t="shared" si="175"/>
        <v>2432400</v>
      </c>
      <c r="M105" s="16">
        <f t="shared" si="175"/>
        <v>0</v>
      </c>
      <c r="N105" s="16">
        <f t="shared" si="175"/>
        <v>2853000</v>
      </c>
      <c r="O105" s="16">
        <f t="shared" si="175"/>
        <v>2853000</v>
      </c>
      <c r="P105" s="16">
        <f t="shared" si="175"/>
        <v>0</v>
      </c>
      <c r="Q105" s="16">
        <f t="shared" si="175"/>
        <v>2687800</v>
      </c>
      <c r="R105" s="16">
        <f t="shared" si="175"/>
        <v>2687800</v>
      </c>
      <c r="S105" s="16">
        <f t="shared" si="175"/>
        <v>0</v>
      </c>
      <c r="T105" s="16">
        <f t="shared" si="175"/>
        <v>165200</v>
      </c>
      <c r="U105" s="16">
        <f t="shared" si="175"/>
        <v>165200</v>
      </c>
      <c r="V105" s="16">
        <f t="shared" si="175"/>
        <v>0</v>
      </c>
      <c r="W105" s="53"/>
    </row>
    <row r="106" ht="18.75" customHeight="1" spans="1:23">
      <c r="A106" s="17" t="s">
        <v>125</v>
      </c>
      <c r="B106" s="17" t="s">
        <v>125</v>
      </c>
      <c r="C106" s="14">
        <v>979</v>
      </c>
      <c r="D106" s="14">
        <v>24</v>
      </c>
      <c r="E106" s="18">
        <v>1019</v>
      </c>
      <c r="F106" s="14">
        <v>28</v>
      </c>
      <c r="G106" s="18">
        <v>1032</v>
      </c>
      <c r="H106" s="18">
        <v>28</v>
      </c>
      <c r="I106" s="36">
        <v>1</v>
      </c>
      <c r="J106" s="14">
        <f t="shared" si="169"/>
        <v>2597600</v>
      </c>
      <c r="K106" s="14">
        <f t="shared" si="170"/>
        <v>2687800</v>
      </c>
      <c r="L106" s="37">
        <v>2432400</v>
      </c>
      <c r="M106" s="37"/>
      <c r="N106" s="14">
        <f t="shared" si="171"/>
        <v>2853000</v>
      </c>
      <c r="O106" s="18">
        <v>2853000</v>
      </c>
      <c r="P106" s="14">
        <f t="shared" si="172"/>
        <v>0</v>
      </c>
      <c r="Q106" s="18">
        <v>2687800</v>
      </c>
      <c r="R106" s="18">
        <v>2687800</v>
      </c>
      <c r="S106" s="18">
        <v>0</v>
      </c>
      <c r="T106" s="14">
        <f t="shared" ref="T106:V106" si="176">N106-Q106</f>
        <v>165200</v>
      </c>
      <c r="U106" s="14">
        <f t="shared" si="176"/>
        <v>165200</v>
      </c>
      <c r="V106" s="14">
        <f t="shared" si="176"/>
        <v>0</v>
      </c>
      <c r="W106" s="54"/>
    </row>
    <row r="107" ht="18.75" customHeight="1" spans="1:23">
      <c r="A107" s="15" t="s">
        <v>126</v>
      </c>
      <c r="B107" s="15" t="s">
        <v>126</v>
      </c>
      <c r="C107" s="16">
        <f t="shared" ref="C107:H107" si="177">C108</f>
        <v>231</v>
      </c>
      <c r="D107" s="16">
        <f t="shared" si="177"/>
        <v>5</v>
      </c>
      <c r="E107" s="16">
        <f t="shared" si="177"/>
        <v>220</v>
      </c>
      <c r="F107" s="16">
        <f t="shared" si="177"/>
        <v>10</v>
      </c>
      <c r="G107" s="16">
        <f t="shared" si="177"/>
        <v>220</v>
      </c>
      <c r="H107" s="16">
        <f t="shared" si="177"/>
        <v>10</v>
      </c>
      <c r="I107" s="38"/>
      <c r="J107" s="16">
        <f t="shared" ref="J107:V107" si="178">J108</f>
        <v>592625</v>
      </c>
      <c r="K107" s="16">
        <f t="shared" si="178"/>
        <v>588500</v>
      </c>
      <c r="L107" s="16">
        <f t="shared" si="178"/>
        <v>556750</v>
      </c>
      <c r="M107" s="16">
        <f t="shared" si="178"/>
        <v>12400</v>
      </c>
      <c r="N107" s="16">
        <f t="shared" si="178"/>
        <v>611975</v>
      </c>
      <c r="O107" s="16">
        <f t="shared" si="178"/>
        <v>0</v>
      </c>
      <c r="P107" s="16">
        <f t="shared" si="178"/>
        <v>611975</v>
      </c>
      <c r="Q107" s="16">
        <f t="shared" si="178"/>
        <v>588500</v>
      </c>
      <c r="R107" s="16">
        <f t="shared" si="178"/>
        <v>0</v>
      </c>
      <c r="S107" s="16">
        <f t="shared" si="178"/>
        <v>588500</v>
      </c>
      <c r="T107" s="16">
        <f t="shared" si="178"/>
        <v>23475</v>
      </c>
      <c r="U107" s="16">
        <f t="shared" si="178"/>
        <v>0</v>
      </c>
      <c r="V107" s="16">
        <f t="shared" si="178"/>
        <v>23475</v>
      </c>
      <c r="W107" s="53"/>
    </row>
    <row r="108" ht="18.75" customHeight="1" spans="1:23">
      <c r="A108" s="17" t="s">
        <v>126</v>
      </c>
      <c r="B108" s="17" t="s">
        <v>126</v>
      </c>
      <c r="C108" s="14">
        <v>231</v>
      </c>
      <c r="D108" s="14">
        <v>5</v>
      </c>
      <c r="E108" s="18">
        <v>220</v>
      </c>
      <c r="F108" s="14">
        <v>10</v>
      </c>
      <c r="G108" s="18">
        <v>220</v>
      </c>
      <c r="H108" s="18">
        <v>10</v>
      </c>
      <c r="I108" s="36">
        <v>1</v>
      </c>
      <c r="J108" s="14">
        <f t="shared" si="169"/>
        <v>592625</v>
      </c>
      <c r="K108" s="14">
        <f t="shared" si="170"/>
        <v>588500</v>
      </c>
      <c r="L108" s="37">
        <v>556750</v>
      </c>
      <c r="M108" s="37">
        <v>12400</v>
      </c>
      <c r="N108" s="14">
        <f t="shared" si="171"/>
        <v>611975</v>
      </c>
      <c r="O108" s="18">
        <v>0</v>
      </c>
      <c r="P108" s="14">
        <f t="shared" si="172"/>
        <v>611975</v>
      </c>
      <c r="Q108" s="18">
        <v>588500</v>
      </c>
      <c r="R108" s="18">
        <v>0</v>
      </c>
      <c r="S108" s="18">
        <v>588500</v>
      </c>
      <c r="T108" s="14">
        <f t="shared" ref="T108:V108" si="179">N108-Q108</f>
        <v>23475</v>
      </c>
      <c r="U108" s="14">
        <f t="shared" si="179"/>
        <v>0</v>
      </c>
      <c r="V108" s="14">
        <f t="shared" si="179"/>
        <v>23475</v>
      </c>
      <c r="W108" s="62" t="s">
        <v>127</v>
      </c>
    </row>
    <row r="109" ht="18.75" customHeight="1" spans="1:23">
      <c r="A109" s="15" t="s">
        <v>128</v>
      </c>
      <c r="B109" s="15" t="s">
        <v>128</v>
      </c>
      <c r="C109" s="20">
        <f t="shared" ref="C109:H109" si="180">C110</f>
        <v>212</v>
      </c>
      <c r="D109" s="20">
        <f t="shared" si="180"/>
        <v>22</v>
      </c>
      <c r="E109" s="20">
        <f t="shared" si="180"/>
        <v>245</v>
      </c>
      <c r="F109" s="20">
        <f t="shared" si="180"/>
        <v>27</v>
      </c>
      <c r="G109" s="20">
        <f t="shared" si="180"/>
        <v>244</v>
      </c>
      <c r="H109" s="20">
        <f t="shared" si="180"/>
        <v>33</v>
      </c>
      <c r="I109" s="39"/>
      <c r="J109" s="20">
        <f t="shared" ref="J109:V109" si="181">J110</f>
        <v>199673</v>
      </c>
      <c r="K109" s="20">
        <f t="shared" si="181"/>
        <v>221115</v>
      </c>
      <c r="L109" s="20">
        <f t="shared" si="181"/>
        <v>130275</v>
      </c>
      <c r="M109" s="20">
        <f t="shared" si="181"/>
        <v>0</v>
      </c>
      <c r="N109" s="20">
        <f t="shared" si="181"/>
        <v>290513</v>
      </c>
      <c r="O109" s="20">
        <f t="shared" si="181"/>
        <v>0</v>
      </c>
      <c r="P109" s="20">
        <f t="shared" si="181"/>
        <v>290513</v>
      </c>
      <c r="Q109" s="20">
        <f t="shared" si="181"/>
        <v>221115</v>
      </c>
      <c r="R109" s="20">
        <f t="shared" si="181"/>
        <v>0</v>
      </c>
      <c r="S109" s="20">
        <f t="shared" si="181"/>
        <v>221115</v>
      </c>
      <c r="T109" s="20">
        <f t="shared" si="181"/>
        <v>69398</v>
      </c>
      <c r="U109" s="20">
        <f t="shared" si="181"/>
        <v>0</v>
      </c>
      <c r="V109" s="20">
        <f t="shared" si="181"/>
        <v>69398</v>
      </c>
      <c r="W109" s="53"/>
    </row>
    <row r="110" ht="18.75" customHeight="1" spans="1:23">
      <c r="A110" s="17" t="s">
        <v>128</v>
      </c>
      <c r="B110" s="17" t="s">
        <v>128</v>
      </c>
      <c r="C110" s="14">
        <v>212</v>
      </c>
      <c r="D110" s="14">
        <v>22</v>
      </c>
      <c r="E110" s="18">
        <v>245</v>
      </c>
      <c r="F110" s="14">
        <v>27</v>
      </c>
      <c r="G110" s="18">
        <v>244</v>
      </c>
      <c r="H110" s="18">
        <v>33</v>
      </c>
      <c r="I110" s="36">
        <v>0.3</v>
      </c>
      <c r="J110" s="14">
        <f t="shared" ref="J110:J121" si="182">ROUND((C110*1250+D110*1925+E110*1250+F110*1925)*I110,0)</f>
        <v>199673</v>
      </c>
      <c r="K110" s="14">
        <f t="shared" ref="K110:K121" si="183">ROUND((G110*2500+H110*3850)*I110,0)</f>
        <v>221115</v>
      </c>
      <c r="L110" s="37">
        <v>130275</v>
      </c>
      <c r="M110" s="37"/>
      <c r="N110" s="14">
        <f t="shared" ref="N110:N121" si="184">ROUND(J110+K110-L110-M110,0)</f>
        <v>290513</v>
      </c>
      <c r="O110" s="18">
        <v>0</v>
      </c>
      <c r="P110" s="14">
        <f t="shared" ref="P110:P121" si="185">N110-O110</f>
        <v>290513</v>
      </c>
      <c r="Q110" s="18">
        <v>221115</v>
      </c>
      <c r="R110" s="18">
        <v>0</v>
      </c>
      <c r="S110" s="18">
        <v>221115</v>
      </c>
      <c r="T110" s="14">
        <f t="shared" ref="T110:V110" si="186">N110-Q110</f>
        <v>69398</v>
      </c>
      <c r="U110" s="14">
        <f t="shared" si="186"/>
        <v>0</v>
      </c>
      <c r="V110" s="14">
        <f t="shared" si="186"/>
        <v>69398</v>
      </c>
      <c r="W110" s="54"/>
    </row>
    <row r="111" ht="18.75" customHeight="1" spans="1:23">
      <c r="A111" s="15" t="s">
        <v>129</v>
      </c>
      <c r="B111" s="15" t="s">
        <v>129</v>
      </c>
      <c r="C111" s="20">
        <f t="shared" ref="C111:H111" si="187">C112</f>
        <v>197</v>
      </c>
      <c r="D111" s="20">
        <f t="shared" si="187"/>
        <v>130</v>
      </c>
      <c r="E111" s="20">
        <f t="shared" si="187"/>
        <v>182</v>
      </c>
      <c r="F111" s="20">
        <f t="shared" si="187"/>
        <v>97</v>
      </c>
      <c r="G111" s="20">
        <f t="shared" si="187"/>
        <v>208</v>
      </c>
      <c r="H111" s="20">
        <f t="shared" si="187"/>
        <v>165</v>
      </c>
      <c r="I111" s="39"/>
      <c r="J111" s="20">
        <f t="shared" ref="J111:V111" si="188">J112</f>
        <v>273218</v>
      </c>
      <c r="K111" s="20">
        <f t="shared" si="188"/>
        <v>346575</v>
      </c>
      <c r="L111" s="20">
        <f t="shared" si="188"/>
        <v>232020</v>
      </c>
      <c r="M111" s="20">
        <f t="shared" si="188"/>
        <v>0</v>
      </c>
      <c r="N111" s="20">
        <f t="shared" si="188"/>
        <v>387773</v>
      </c>
      <c r="O111" s="20">
        <f t="shared" si="188"/>
        <v>0</v>
      </c>
      <c r="P111" s="20">
        <f t="shared" si="188"/>
        <v>387773</v>
      </c>
      <c r="Q111" s="20">
        <f t="shared" si="188"/>
        <v>346575</v>
      </c>
      <c r="R111" s="20">
        <f t="shared" si="188"/>
        <v>0</v>
      </c>
      <c r="S111" s="20">
        <f t="shared" si="188"/>
        <v>346575</v>
      </c>
      <c r="T111" s="20">
        <f t="shared" si="188"/>
        <v>41198</v>
      </c>
      <c r="U111" s="20">
        <f t="shared" si="188"/>
        <v>0</v>
      </c>
      <c r="V111" s="20">
        <f t="shared" si="188"/>
        <v>41198</v>
      </c>
      <c r="W111" s="53"/>
    </row>
    <row r="112" ht="18.75" customHeight="1" spans="1:23">
      <c r="A112" s="17" t="s">
        <v>129</v>
      </c>
      <c r="B112" s="17" t="s">
        <v>129</v>
      </c>
      <c r="C112" s="14">
        <v>197</v>
      </c>
      <c r="D112" s="14">
        <v>130</v>
      </c>
      <c r="E112" s="18">
        <v>182</v>
      </c>
      <c r="F112" s="14">
        <v>97</v>
      </c>
      <c r="G112" s="18">
        <v>208</v>
      </c>
      <c r="H112" s="18">
        <v>165</v>
      </c>
      <c r="I112" s="36">
        <v>0.3</v>
      </c>
      <c r="J112" s="14">
        <f t="shared" si="182"/>
        <v>273218</v>
      </c>
      <c r="K112" s="14">
        <f t="shared" si="183"/>
        <v>346575</v>
      </c>
      <c r="L112" s="37">
        <v>232020</v>
      </c>
      <c r="M112" s="37"/>
      <c r="N112" s="14">
        <f t="shared" si="184"/>
        <v>387773</v>
      </c>
      <c r="O112" s="18">
        <v>0</v>
      </c>
      <c r="P112" s="14">
        <f t="shared" si="185"/>
        <v>387773</v>
      </c>
      <c r="Q112" s="18">
        <v>346575</v>
      </c>
      <c r="R112" s="18">
        <v>0</v>
      </c>
      <c r="S112" s="18">
        <v>346575</v>
      </c>
      <c r="T112" s="14">
        <f t="shared" ref="T112:V112" si="189">N112-Q112</f>
        <v>41198</v>
      </c>
      <c r="U112" s="14">
        <f t="shared" si="189"/>
        <v>0</v>
      </c>
      <c r="V112" s="14">
        <f t="shared" si="189"/>
        <v>41198</v>
      </c>
      <c r="W112" s="54"/>
    </row>
    <row r="113" ht="18.75" customHeight="1" spans="1:23">
      <c r="A113" s="15" t="s">
        <v>130</v>
      </c>
      <c r="B113" s="15" t="s">
        <v>130</v>
      </c>
      <c r="C113" s="16">
        <f t="shared" ref="C113:H113" si="190">SUM(C114:C121)</f>
        <v>1053</v>
      </c>
      <c r="D113" s="16">
        <f t="shared" si="190"/>
        <v>60</v>
      </c>
      <c r="E113" s="16">
        <f t="shared" si="190"/>
        <v>996</v>
      </c>
      <c r="F113" s="16">
        <f t="shared" si="190"/>
        <v>48</v>
      </c>
      <c r="G113" s="16">
        <f t="shared" si="190"/>
        <v>998</v>
      </c>
      <c r="H113" s="16">
        <f t="shared" si="190"/>
        <v>49</v>
      </c>
      <c r="I113" s="38"/>
      <c r="J113" s="16">
        <f t="shared" ref="J113:V113" si="191">SUM(J114:J121)</f>
        <v>1442248</v>
      </c>
      <c r="K113" s="16">
        <f t="shared" si="191"/>
        <v>1394216</v>
      </c>
      <c r="L113" s="16">
        <f t="shared" si="191"/>
        <v>1405901</v>
      </c>
      <c r="M113" s="16">
        <f t="shared" si="191"/>
        <v>0</v>
      </c>
      <c r="N113" s="16">
        <f t="shared" si="191"/>
        <v>1430563</v>
      </c>
      <c r="O113" s="16">
        <f t="shared" si="191"/>
        <v>0</v>
      </c>
      <c r="P113" s="16">
        <f t="shared" si="191"/>
        <v>1430563</v>
      </c>
      <c r="Q113" s="16">
        <f t="shared" si="191"/>
        <v>1394216</v>
      </c>
      <c r="R113" s="16">
        <f t="shared" si="191"/>
        <v>0</v>
      </c>
      <c r="S113" s="16">
        <f t="shared" si="191"/>
        <v>1394216</v>
      </c>
      <c r="T113" s="16">
        <f t="shared" si="191"/>
        <v>36347</v>
      </c>
      <c r="U113" s="16">
        <f t="shared" si="191"/>
        <v>0</v>
      </c>
      <c r="V113" s="16">
        <f t="shared" si="191"/>
        <v>36347</v>
      </c>
      <c r="W113" s="53"/>
    </row>
    <row r="114" ht="18.75" customHeight="1" spans="1:23">
      <c r="A114" s="17" t="s">
        <v>131</v>
      </c>
      <c r="B114" s="17" t="s">
        <v>131</v>
      </c>
      <c r="C114" s="14">
        <v>104</v>
      </c>
      <c r="D114" s="14">
        <v>5</v>
      </c>
      <c r="E114" s="18">
        <v>100</v>
      </c>
      <c r="F114" s="14">
        <v>3</v>
      </c>
      <c r="G114" s="18">
        <v>99</v>
      </c>
      <c r="H114" s="18">
        <v>4</v>
      </c>
      <c r="I114" s="36">
        <v>0.3</v>
      </c>
      <c r="J114" s="14">
        <f t="shared" si="182"/>
        <v>81120</v>
      </c>
      <c r="K114" s="14">
        <f t="shared" si="183"/>
        <v>78870</v>
      </c>
      <c r="L114" s="37">
        <v>83775</v>
      </c>
      <c r="M114" s="37"/>
      <c r="N114" s="14">
        <f t="shared" si="184"/>
        <v>76215</v>
      </c>
      <c r="O114" s="18">
        <v>0</v>
      </c>
      <c r="P114" s="14">
        <f t="shared" si="185"/>
        <v>76215</v>
      </c>
      <c r="Q114" s="18">
        <v>78870</v>
      </c>
      <c r="R114" s="18">
        <v>0</v>
      </c>
      <c r="S114" s="18">
        <v>78870</v>
      </c>
      <c r="T114" s="14">
        <f t="shared" ref="T114:V114" si="192">N114-Q114</f>
        <v>-2655</v>
      </c>
      <c r="U114" s="14">
        <f t="shared" si="192"/>
        <v>0</v>
      </c>
      <c r="V114" s="14">
        <f t="shared" si="192"/>
        <v>-2655</v>
      </c>
      <c r="W114" s="54"/>
    </row>
    <row r="115" ht="18.75" customHeight="1" spans="1:23">
      <c r="A115" s="17" t="s">
        <v>132</v>
      </c>
      <c r="B115" s="17" t="s">
        <v>132</v>
      </c>
      <c r="C115" s="14">
        <v>36</v>
      </c>
      <c r="D115" s="14">
        <v>7</v>
      </c>
      <c r="E115" s="18">
        <v>38</v>
      </c>
      <c r="F115" s="14">
        <v>7</v>
      </c>
      <c r="G115" s="18">
        <v>39</v>
      </c>
      <c r="H115" s="18">
        <v>7</v>
      </c>
      <c r="I115" s="36">
        <v>0.3</v>
      </c>
      <c r="J115" s="14">
        <f t="shared" si="182"/>
        <v>35835</v>
      </c>
      <c r="K115" s="14">
        <f t="shared" si="183"/>
        <v>37335</v>
      </c>
      <c r="L115" s="37">
        <v>30180</v>
      </c>
      <c r="M115" s="37"/>
      <c r="N115" s="14">
        <f t="shared" si="184"/>
        <v>42990</v>
      </c>
      <c r="O115" s="18">
        <v>0</v>
      </c>
      <c r="P115" s="14">
        <f t="shared" si="185"/>
        <v>42990</v>
      </c>
      <c r="Q115" s="18">
        <v>37335</v>
      </c>
      <c r="R115" s="18">
        <v>0</v>
      </c>
      <c r="S115" s="18">
        <v>37335</v>
      </c>
      <c r="T115" s="14">
        <f t="shared" ref="T115:V115" si="193">N115-Q115</f>
        <v>5655</v>
      </c>
      <c r="U115" s="14">
        <f t="shared" si="193"/>
        <v>0</v>
      </c>
      <c r="V115" s="14">
        <f t="shared" si="193"/>
        <v>5655</v>
      </c>
      <c r="W115" s="54"/>
    </row>
    <row r="116" ht="18.75" customHeight="1" spans="1:23">
      <c r="A116" s="17" t="s">
        <v>133</v>
      </c>
      <c r="B116" s="17" t="s">
        <v>133</v>
      </c>
      <c r="C116" s="14">
        <v>46</v>
      </c>
      <c r="D116" s="14">
        <v>2</v>
      </c>
      <c r="E116" s="18">
        <v>40</v>
      </c>
      <c r="F116" s="14">
        <v>0</v>
      </c>
      <c r="G116" s="18">
        <v>41</v>
      </c>
      <c r="H116" s="18">
        <v>0</v>
      </c>
      <c r="I116" s="36">
        <v>0.3</v>
      </c>
      <c r="J116" s="14">
        <f t="shared" si="182"/>
        <v>33405</v>
      </c>
      <c r="K116" s="14">
        <f t="shared" si="183"/>
        <v>30750</v>
      </c>
      <c r="L116" s="37">
        <v>27810</v>
      </c>
      <c r="M116" s="37"/>
      <c r="N116" s="14">
        <f t="shared" si="184"/>
        <v>36345</v>
      </c>
      <c r="O116" s="18">
        <v>0</v>
      </c>
      <c r="P116" s="14">
        <f t="shared" si="185"/>
        <v>36345</v>
      </c>
      <c r="Q116" s="18">
        <v>30750</v>
      </c>
      <c r="R116" s="18">
        <v>0</v>
      </c>
      <c r="S116" s="18">
        <v>30750</v>
      </c>
      <c r="T116" s="14">
        <f t="shared" ref="T116:V116" si="194">N116-Q116</f>
        <v>5595</v>
      </c>
      <c r="U116" s="14">
        <f t="shared" si="194"/>
        <v>0</v>
      </c>
      <c r="V116" s="14">
        <f t="shared" si="194"/>
        <v>5595</v>
      </c>
      <c r="W116" s="54"/>
    </row>
    <row r="117" ht="18.75" customHeight="1" spans="1:23">
      <c r="A117" s="17" t="s">
        <v>134</v>
      </c>
      <c r="B117" s="17" t="s">
        <v>134</v>
      </c>
      <c r="C117" s="14">
        <v>197</v>
      </c>
      <c r="D117" s="14">
        <v>10</v>
      </c>
      <c r="E117" s="18">
        <v>195</v>
      </c>
      <c r="F117" s="14">
        <v>6</v>
      </c>
      <c r="G117" s="18">
        <v>195</v>
      </c>
      <c r="H117" s="18">
        <v>6</v>
      </c>
      <c r="I117" s="36">
        <v>0.3</v>
      </c>
      <c r="J117" s="14">
        <f t="shared" si="182"/>
        <v>156240</v>
      </c>
      <c r="K117" s="14">
        <f t="shared" si="183"/>
        <v>153180</v>
      </c>
      <c r="L117" s="37">
        <v>148800</v>
      </c>
      <c r="M117" s="37"/>
      <c r="N117" s="14">
        <f t="shared" si="184"/>
        <v>160620</v>
      </c>
      <c r="O117" s="18">
        <v>0</v>
      </c>
      <c r="P117" s="14">
        <f t="shared" si="185"/>
        <v>160620</v>
      </c>
      <c r="Q117" s="18">
        <v>153180</v>
      </c>
      <c r="R117" s="18">
        <v>0</v>
      </c>
      <c r="S117" s="18">
        <v>153180</v>
      </c>
      <c r="T117" s="14">
        <f t="shared" ref="T117:V117" si="195">N117-Q117</f>
        <v>7440</v>
      </c>
      <c r="U117" s="14">
        <f t="shared" si="195"/>
        <v>0</v>
      </c>
      <c r="V117" s="14">
        <f t="shared" si="195"/>
        <v>7440</v>
      </c>
      <c r="W117" s="54"/>
    </row>
    <row r="118" ht="18.75" customHeight="1" spans="1:23">
      <c r="A118" s="17" t="s">
        <v>135</v>
      </c>
      <c r="B118" s="17" t="s">
        <v>135</v>
      </c>
      <c r="C118" s="14">
        <v>194</v>
      </c>
      <c r="D118" s="14">
        <v>9</v>
      </c>
      <c r="E118" s="18">
        <v>193</v>
      </c>
      <c r="F118" s="14">
        <v>10</v>
      </c>
      <c r="G118" s="18">
        <v>195</v>
      </c>
      <c r="H118" s="18">
        <v>9</v>
      </c>
      <c r="I118" s="36">
        <v>0.65</v>
      </c>
      <c r="J118" s="14">
        <f t="shared" si="182"/>
        <v>338211</v>
      </c>
      <c r="K118" s="14">
        <f t="shared" si="183"/>
        <v>339398</v>
      </c>
      <c r="L118" s="37">
        <v>351520</v>
      </c>
      <c r="M118" s="37"/>
      <c r="N118" s="14">
        <f t="shared" si="184"/>
        <v>326089</v>
      </c>
      <c r="O118" s="18">
        <v>0</v>
      </c>
      <c r="P118" s="14">
        <f t="shared" si="185"/>
        <v>326089</v>
      </c>
      <c r="Q118" s="18">
        <v>339398</v>
      </c>
      <c r="R118" s="18">
        <v>0</v>
      </c>
      <c r="S118" s="18">
        <v>339398</v>
      </c>
      <c r="T118" s="14">
        <f t="shared" ref="T118:V118" si="196">N118-Q118</f>
        <v>-13309</v>
      </c>
      <c r="U118" s="14">
        <f t="shared" si="196"/>
        <v>0</v>
      </c>
      <c r="V118" s="14">
        <f t="shared" si="196"/>
        <v>-13309</v>
      </c>
      <c r="W118" s="54"/>
    </row>
    <row r="119" ht="18.75" customHeight="1" spans="1:23">
      <c r="A119" s="17" t="s">
        <v>136</v>
      </c>
      <c r="B119" s="17" t="s">
        <v>136</v>
      </c>
      <c r="C119" s="14">
        <v>183</v>
      </c>
      <c r="D119" s="14">
        <v>18</v>
      </c>
      <c r="E119" s="18">
        <v>167</v>
      </c>
      <c r="F119" s="14">
        <v>12</v>
      </c>
      <c r="G119" s="18">
        <v>166</v>
      </c>
      <c r="H119" s="18">
        <v>13</v>
      </c>
      <c r="I119" s="36">
        <v>0.65</v>
      </c>
      <c r="J119" s="14">
        <f t="shared" si="182"/>
        <v>321913</v>
      </c>
      <c r="K119" s="14">
        <f t="shared" si="183"/>
        <v>302283</v>
      </c>
      <c r="L119" s="37">
        <v>294418</v>
      </c>
      <c r="M119" s="37"/>
      <c r="N119" s="14">
        <f t="shared" si="184"/>
        <v>329778</v>
      </c>
      <c r="O119" s="18">
        <v>0</v>
      </c>
      <c r="P119" s="14">
        <f t="shared" si="185"/>
        <v>329778</v>
      </c>
      <c r="Q119" s="18">
        <v>302283</v>
      </c>
      <c r="R119" s="18">
        <v>0</v>
      </c>
      <c r="S119" s="18">
        <v>302283</v>
      </c>
      <c r="T119" s="14">
        <f t="shared" ref="T119:V119" si="197">N119-Q119</f>
        <v>27495</v>
      </c>
      <c r="U119" s="14">
        <f t="shared" si="197"/>
        <v>0</v>
      </c>
      <c r="V119" s="14">
        <f t="shared" si="197"/>
        <v>27495</v>
      </c>
      <c r="W119" s="54"/>
    </row>
    <row r="120" ht="18.75" customHeight="1" spans="1:23">
      <c r="A120" s="17" t="s">
        <v>137</v>
      </c>
      <c r="B120" s="17" t="s">
        <v>137</v>
      </c>
      <c r="C120" s="14">
        <v>115</v>
      </c>
      <c r="D120" s="14">
        <v>3</v>
      </c>
      <c r="E120" s="18">
        <v>121</v>
      </c>
      <c r="F120" s="14">
        <v>2</v>
      </c>
      <c r="G120" s="18">
        <v>121</v>
      </c>
      <c r="H120" s="18">
        <v>2</v>
      </c>
      <c r="I120" s="36">
        <v>0.65</v>
      </c>
      <c r="J120" s="14">
        <f t="shared" si="182"/>
        <v>198006</v>
      </c>
      <c r="K120" s="14">
        <f t="shared" si="183"/>
        <v>201630</v>
      </c>
      <c r="L120" s="37">
        <v>207383</v>
      </c>
      <c r="M120" s="37"/>
      <c r="N120" s="14">
        <f t="shared" si="184"/>
        <v>192253</v>
      </c>
      <c r="O120" s="18">
        <v>0</v>
      </c>
      <c r="P120" s="14">
        <f t="shared" si="185"/>
        <v>192253</v>
      </c>
      <c r="Q120" s="18">
        <v>201630</v>
      </c>
      <c r="R120" s="18">
        <v>0</v>
      </c>
      <c r="S120" s="18">
        <v>201630</v>
      </c>
      <c r="T120" s="14">
        <f t="shared" ref="T120:V120" si="198">N120-Q120</f>
        <v>-9377</v>
      </c>
      <c r="U120" s="14">
        <f t="shared" si="198"/>
        <v>0</v>
      </c>
      <c r="V120" s="14">
        <f t="shared" si="198"/>
        <v>-9377</v>
      </c>
      <c r="W120" s="54"/>
    </row>
    <row r="121" ht="18.75" customHeight="1" spans="1:23">
      <c r="A121" s="17" t="s">
        <v>138</v>
      </c>
      <c r="B121" s="17" t="s">
        <v>138</v>
      </c>
      <c r="C121" s="14">
        <v>178</v>
      </c>
      <c r="D121" s="14">
        <v>6</v>
      </c>
      <c r="E121" s="18">
        <v>142</v>
      </c>
      <c r="F121" s="14">
        <v>8</v>
      </c>
      <c r="G121" s="18">
        <v>142</v>
      </c>
      <c r="H121" s="18">
        <v>8</v>
      </c>
      <c r="I121" s="36">
        <v>0.65</v>
      </c>
      <c r="J121" s="14">
        <f t="shared" si="182"/>
        <v>277518</v>
      </c>
      <c r="K121" s="14">
        <f t="shared" si="183"/>
        <v>250770</v>
      </c>
      <c r="L121" s="37">
        <v>262015</v>
      </c>
      <c r="M121" s="37"/>
      <c r="N121" s="14">
        <f t="shared" si="184"/>
        <v>266273</v>
      </c>
      <c r="O121" s="18">
        <v>0</v>
      </c>
      <c r="P121" s="14">
        <f t="shared" si="185"/>
        <v>266273</v>
      </c>
      <c r="Q121" s="18">
        <v>250770</v>
      </c>
      <c r="R121" s="18">
        <v>0</v>
      </c>
      <c r="S121" s="18">
        <v>250770</v>
      </c>
      <c r="T121" s="14">
        <f t="shared" ref="T121:V121" si="199">N121-Q121</f>
        <v>15503</v>
      </c>
      <c r="U121" s="14">
        <f t="shared" si="199"/>
        <v>0</v>
      </c>
      <c r="V121" s="14">
        <f t="shared" si="199"/>
        <v>15503</v>
      </c>
      <c r="W121" s="54"/>
    </row>
    <row r="122" ht="18.75" customHeight="1" spans="1:23">
      <c r="A122" s="15" t="s">
        <v>139</v>
      </c>
      <c r="B122" s="15" t="s">
        <v>139</v>
      </c>
      <c r="C122" s="59">
        <f t="shared" ref="C122:H122" si="200">SUM(C123:C127)</f>
        <v>724</v>
      </c>
      <c r="D122" s="59">
        <f t="shared" si="200"/>
        <v>43</v>
      </c>
      <c r="E122" s="59">
        <f t="shared" si="200"/>
        <v>731</v>
      </c>
      <c r="F122" s="59">
        <f t="shared" si="200"/>
        <v>40</v>
      </c>
      <c r="G122" s="59">
        <f t="shared" si="200"/>
        <v>808</v>
      </c>
      <c r="H122" s="59">
        <f t="shared" si="200"/>
        <v>44</v>
      </c>
      <c r="I122" s="61"/>
      <c r="J122" s="59">
        <f t="shared" ref="J122:V122" si="201">SUM(J123:J127)</f>
        <v>1681747</v>
      </c>
      <c r="K122" s="59">
        <f t="shared" si="201"/>
        <v>1860991</v>
      </c>
      <c r="L122" s="59">
        <f t="shared" si="201"/>
        <v>1564468</v>
      </c>
      <c r="M122" s="59">
        <f t="shared" si="201"/>
        <v>0</v>
      </c>
      <c r="N122" s="59">
        <f t="shared" si="201"/>
        <v>1978270</v>
      </c>
      <c r="O122" s="59">
        <f t="shared" si="201"/>
        <v>0</v>
      </c>
      <c r="P122" s="59">
        <f t="shared" si="201"/>
        <v>1978270</v>
      </c>
      <c r="Q122" s="59">
        <f t="shared" si="201"/>
        <v>1860991</v>
      </c>
      <c r="R122" s="59">
        <f t="shared" si="201"/>
        <v>0</v>
      </c>
      <c r="S122" s="59">
        <f t="shared" si="201"/>
        <v>1860991</v>
      </c>
      <c r="T122" s="59">
        <f t="shared" si="201"/>
        <v>117279</v>
      </c>
      <c r="U122" s="59">
        <f t="shared" si="201"/>
        <v>0</v>
      </c>
      <c r="V122" s="59">
        <f t="shared" si="201"/>
        <v>117279</v>
      </c>
      <c r="W122" s="53"/>
    </row>
    <row r="123" ht="18.75" customHeight="1" spans="1:23">
      <c r="A123" s="17" t="s">
        <v>140</v>
      </c>
      <c r="B123" s="17" t="s">
        <v>140</v>
      </c>
      <c r="C123" s="14">
        <v>255</v>
      </c>
      <c r="D123" s="14">
        <v>16</v>
      </c>
      <c r="E123" s="18">
        <v>228</v>
      </c>
      <c r="F123" s="14">
        <v>15</v>
      </c>
      <c r="G123" s="18">
        <v>223</v>
      </c>
      <c r="H123" s="18">
        <v>14</v>
      </c>
      <c r="I123" s="36">
        <v>0.85</v>
      </c>
      <c r="J123" s="14">
        <f t="shared" ref="J123:J127" si="202">ROUND((C123*1250+D123*1925+E123*1250+F123*1925)*I123,0)</f>
        <v>563911</v>
      </c>
      <c r="K123" s="14">
        <f t="shared" ref="K123:K127" si="203">ROUND((G123*2500+H123*3850)*I123,0)</f>
        <v>519690</v>
      </c>
      <c r="L123" s="37">
        <v>547315</v>
      </c>
      <c r="M123" s="37"/>
      <c r="N123" s="14">
        <f t="shared" ref="N123:N127" si="204">ROUND(J123+K123-L123-M123,0)</f>
        <v>536286</v>
      </c>
      <c r="O123" s="18">
        <v>0</v>
      </c>
      <c r="P123" s="14">
        <f t="shared" ref="P123:P127" si="205">N123-O123</f>
        <v>536286</v>
      </c>
      <c r="Q123" s="18">
        <v>519690</v>
      </c>
      <c r="R123" s="18">
        <v>0</v>
      </c>
      <c r="S123" s="18">
        <v>519690</v>
      </c>
      <c r="T123" s="14">
        <f t="shared" ref="T123:V123" si="206">N123-Q123</f>
        <v>16596</v>
      </c>
      <c r="U123" s="14">
        <f t="shared" si="206"/>
        <v>0</v>
      </c>
      <c r="V123" s="14">
        <f t="shared" si="206"/>
        <v>16596</v>
      </c>
      <c r="W123" s="54"/>
    </row>
    <row r="124" ht="18.75" customHeight="1" spans="1:23">
      <c r="A124" s="60" t="s">
        <v>140</v>
      </c>
      <c r="B124" s="60" t="s">
        <v>141</v>
      </c>
      <c r="C124" s="14">
        <v>12</v>
      </c>
      <c r="D124" s="14">
        <v>1</v>
      </c>
      <c r="E124" s="18">
        <v>21</v>
      </c>
      <c r="F124" s="14">
        <v>1</v>
      </c>
      <c r="G124" s="18">
        <v>49</v>
      </c>
      <c r="H124" s="18">
        <v>1</v>
      </c>
      <c r="I124" s="36">
        <v>0.85</v>
      </c>
      <c r="J124" s="14">
        <f t="shared" si="202"/>
        <v>38335</v>
      </c>
      <c r="K124" s="14">
        <f t="shared" si="203"/>
        <v>107398</v>
      </c>
      <c r="L124" s="37">
        <v>36465</v>
      </c>
      <c r="M124" s="37"/>
      <c r="N124" s="14">
        <f t="shared" si="204"/>
        <v>109268</v>
      </c>
      <c r="O124" s="18">
        <v>0</v>
      </c>
      <c r="P124" s="14">
        <f t="shared" si="205"/>
        <v>109268</v>
      </c>
      <c r="Q124" s="18">
        <v>107398</v>
      </c>
      <c r="R124" s="18">
        <v>0</v>
      </c>
      <c r="S124" s="18">
        <v>107398</v>
      </c>
      <c r="T124" s="14">
        <f t="shared" ref="T124:V124" si="207">N124-Q124</f>
        <v>1870</v>
      </c>
      <c r="U124" s="14">
        <f t="shared" si="207"/>
        <v>0</v>
      </c>
      <c r="V124" s="14">
        <f t="shared" si="207"/>
        <v>1870</v>
      </c>
      <c r="W124" s="54"/>
    </row>
    <row r="125" ht="18.75" customHeight="1" spans="1:23">
      <c r="A125" s="17" t="s">
        <v>142</v>
      </c>
      <c r="B125" s="17" t="s">
        <v>142</v>
      </c>
      <c r="C125" s="14">
        <v>0</v>
      </c>
      <c r="D125" s="14">
        <v>0</v>
      </c>
      <c r="E125" s="18">
        <v>9</v>
      </c>
      <c r="F125" s="14">
        <v>1</v>
      </c>
      <c r="G125" s="18">
        <v>65</v>
      </c>
      <c r="H125" s="18">
        <v>4</v>
      </c>
      <c r="I125" s="36">
        <v>0.85</v>
      </c>
      <c r="J125" s="14">
        <f t="shared" si="202"/>
        <v>11199</v>
      </c>
      <c r="K125" s="14">
        <f t="shared" si="203"/>
        <v>151215</v>
      </c>
      <c r="L125" s="37">
        <v>0</v>
      </c>
      <c r="M125" s="37"/>
      <c r="N125" s="14">
        <f t="shared" si="204"/>
        <v>162414</v>
      </c>
      <c r="O125" s="18">
        <v>0</v>
      </c>
      <c r="P125" s="14">
        <f t="shared" si="205"/>
        <v>162414</v>
      </c>
      <c r="Q125" s="18">
        <v>151215</v>
      </c>
      <c r="R125" s="18">
        <v>0</v>
      </c>
      <c r="S125" s="18">
        <v>151215</v>
      </c>
      <c r="T125" s="14">
        <f t="shared" ref="T125:V125" si="208">N125-Q125</f>
        <v>11199</v>
      </c>
      <c r="U125" s="14">
        <f t="shared" si="208"/>
        <v>0</v>
      </c>
      <c r="V125" s="14">
        <f t="shared" si="208"/>
        <v>11199</v>
      </c>
      <c r="W125" s="54"/>
    </row>
    <row r="126" ht="18.75" customHeight="1" spans="1:23">
      <c r="A126" s="17" t="s">
        <v>143</v>
      </c>
      <c r="B126" s="17" t="s">
        <v>143</v>
      </c>
      <c r="C126" s="14">
        <v>206</v>
      </c>
      <c r="D126" s="14">
        <v>15</v>
      </c>
      <c r="E126" s="18">
        <v>214</v>
      </c>
      <c r="F126" s="14">
        <v>12</v>
      </c>
      <c r="G126" s="18">
        <v>212</v>
      </c>
      <c r="H126" s="18">
        <v>14</v>
      </c>
      <c r="I126" s="36">
        <v>0.85</v>
      </c>
      <c r="J126" s="14">
        <f t="shared" si="202"/>
        <v>490429</v>
      </c>
      <c r="K126" s="14">
        <f t="shared" si="203"/>
        <v>496315</v>
      </c>
      <c r="L126" s="37">
        <v>459213</v>
      </c>
      <c r="M126" s="37"/>
      <c r="N126" s="14">
        <f t="shared" si="204"/>
        <v>527531</v>
      </c>
      <c r="O126" s="18">
        <v>0</v>
      </c>
      <c r="P126" s="14">
        <f t="shared" si="205"/>
        <v>527531</v>
      </c>
      <c r="Q126" s="18">
        <v>496315</v>
      </c>
      <c r="R126" s="18">
        <v>0</v>
      </c>
      <c r="S126" s="18">
        <v>496315</v>
      </c>
      <c r="T126" s="14">
        <f t="shared" ref="T126:V126" si="209">N126-Q126</f>
        <v>31216</v>
      </c>
      <c r="U126" s="14">
        <f t="shared" si="209"/>
        <v>0</v>
      </c>
      <c r="V126" s="14">
        <f t="shared" si="209"/>
        <v>31216</v>
      </c>
      <c r="W126" s="54"/>
    </row>
    <row r="127" ht="18.75" customHeight="1" spans="1:23">
      <c r="A127" s="21" t="s">
        <v>144</v>
      </c>
      <c r="B127" s="21" t="s">
        <v>144</v>
      </c>
      <c r="C127" s="14">
        <v>251</v>
      </c>
      <c r="D127" s="14">
        <v>11</v>
      </c>
      <c r="E127" s="22">
        <v>259</v>
      </c>
      <c r="F127" s="14">
        <v>11</v>
      </c>
      <c r="G127" s="22">
        <v>259</v>
      </c>
      <c r="H127" s="22">
        <v>11</v>
      </c>
      <c r="I127" s="40">
        <v>0.85</v>
      </c>
      <c r="J127" s="14">
        <f t="shared" si="202"/>
        <v>577873</v>
      </c>
      <c r="K127" s="14">
        <f t="shared" si="203"/>
        <v>586373</v>
      </c>
      <c r="L127" s="37">
        <v>521475</v>
      </c>
      <c r="M127" s="37"/>
      <c r="N127" s="14">
        <f t="shared" si="204"/>
        <v>642771</v>
      </c>
      <c r="O127" s="22">
        <v>0</v>
      </c>
      <c r="P127" s="14">
        <f t="shared" si="205"/>
        <v>642771</v>
      </c>
      <c r="Q127" s="22">
        <v>586373</v>
      </c>
      <c r="R127" s="22">
        <v>0</v>
      </c>
      <c r="S127" s="22">
        <v>586373</v>
      </c>
      <c r="T127" s="14">
        <f t="shared" ref="T127:V127" si="210">N127-Q127</f>
        <v>56398</v>
      </c>
      <c r="U127" s="14">
        <f t="shared" si="210"/>
        <v>0</v>
      </c>
      <c r="V127" s="14">
        <f t="shared" si="210"/>
        <v>56398</v>
      </c>
      <c r="W127" s="58"/>
    </row>
    <row r="128" ht="18.75" customHeight="1" spans="1:23">
      <c r="A128" s="15" t="s">
        <v>145</v>
      </c>
      <c r="B128" s="15" t="s">
        <v>145</v>
      </c>
      <c r="C128" s="20">
        <f t="shared" ref="C128:H128" si="211">C129</f>
        <v>591</v>
      </c>
      <c r="D128" s="20">
        <f t="shared" si="211"/>
        <v>37</v>
      </c>
      <c r="E128" s="20">
        <f t="shared" si="211"/>
        <v>545</v>
      </c>
      <c r="F128" s="20">
        <f t="shared" si="211"/>
        <v>34</v>
      </c>
      <c r="G128" s="20">
        <f t="shared" si="211"/>
        <v>545</v>
      </c>
      <c r="H128" s="20">
        <f t="shared" si="211"/>
        <v>34</v>
      </c>
      <c r="I128" s="39"/>
      <c r="J128" s="20">
        <f t="shared" ref="J128:V128" si="212">J129</f>
        <v>1323174</v>
      </c>
      <c r="K128" s="20">
        <f t="shared" si="212"/>
        <v>1269390</v>
      </c>
      <c r="L128" s="20">
        <f t="shared" si="212"/>
        <v>1338708</v>
      </c>
      <c r="M128" s="20">
        <f t="shared" si="212"/>
        <v>0</v>
      </c>
      <c r="N128" s="20">
        <f t="shared" si="212"/>
        <v>1253856</v>
      </c>
      <c r="O128" s="20">
        <f t="shared" si="212"/>
        <v>0</v>
      </c>
      <c r="P128" s="20">
        <f t="shared" si="212"/>
        <v>1253856</v>
      </c>
      <c r="Q128" s="20">
        <f t="shared" si="212"/>
        <v>1269390</v>
      </c>
      <c r="R128" s="20">
        <f t="shared" si="212"/>
        <v>0</v>
      </c>
      <c r="S128" s="20">
        <f t="shared" si="212"/>
        <v>1269390</v>
      </c>
      <c r="T128" s="20">
        <f t="shared" si="212"/>
        <v>-15534</v>
      </c>
      <c r="U128" s="20">
        <f t="shared" si="212"/>
        <v>0</v>
      </c>
      <c r="V128" s="20">
        <f t="shared" si="212"/>
        <v>-15534</v>
      </c>
      <c r="W128" s="53"/>
    </row>
    <row r="129" ht="18.75" customHeight="1" spans="1:23">
      <c r="A129" s="17" t="s">
        <v>145</v>
      </c>
      <c r="B129" s="17" t="s">
        <v>145</v>
      </c>
      <c r="C129" s="14">
        <v>591</v>
      </c>
      <c r="D129" s="14">
        <v>37</v>
      </c>
      <c r="E129" s="18">
        <v>545</v>
      </c>
      <c r="F129" s="14">
        <v>34</v>
      </c>
      <c r="G129" s="18">
        <v>545</v>
      </c>
      <c r="H129" s="18">
        <v>34</v>
      </c>
      <c r="I129" s="36">
        <v>0.85</v>
      </c>
      <c r="J129" s="14">
        <f t="shared" ref="J129:J138" si="213">ROUND((C129*1250+D129*1925+E129*1250+F129*1925)*I129,0)</f>
        <v>1323174</v>
      </c>
      <c r="K129" s="14">
        <f t="shared" ref="K129:K138" si="214">ROUND((G129*2500+H129*3850)*I129,0)</f>
        <v>1269390</v>
      </c>
      <c r="L129" s="37">
        <v>1338708</v>
      </c>
      <c r="M129" s="37"/>
      <c r="N129" s="14">
        <f t="shared" ref="N129:N138" si="215">ROUND(J129+K129-L129-M129,0)</f>
        <v>1253856</v>
      </c>
      <c r="O129" s="18">
        <v>0</v>
      </c>
      <c r="P129" s="14">
        <f t="shared" ref="P129:P138" si="216">N129-O129</f>
        <v>1253856</v>
      </c>
      <c r="Q129" s="18">
        <v>1269390</v>
      </c>
      <c r="R129" s="18">
        <v>0</v>
      </c>
      <c r="S129" s="18">
        <v>1269390</v>
      </c>
      <c r="T129" s="14">
        <f t="shared" ref="T129:V129" si="217">N129-Q129</f>
        <v>-15534</v>
      </c>
      <c r="U129" s="14">
        <f t="shared" si="217"/>
        <v>0</v>
      </c>
      <c r="V129" s="14">
        <f t="shared" si="217"/>
        <v>-15534</v>
      </c>
      <c r="W129" s="54"/>
    </row>
    <row r="130" ht="18.75" customHeight="1" spans="1:23">
      <c r="A130" s="15" t="s">
        <v>146</v>
      </c>
      <c r="B130" s="15" t="s">
        <v>146</v>
      </c>
      <c r="C130" s="16">
        <f t="shared" ref="C130:H130" si="218">SUM(C131:C138)</f>
        <v>2132</v>
      </c>
      <c r="D130" s="16">
        <f t="shared" si="218"/>
        <v>95</v>
      </c>
      <c r="E130" s="16">
        <f t="shared" si="218"/>
        <v>1995</v>
      </c>
      <c r="F130" s="16">
        <f t="shared" si="218"/>
        <v>105</v>
      </c>
      <c r="G130" s="16">
        <f t="shared" si="218"/>
        <v>2125</v>
      </c>
      <c r="H130" s="16">
        <f t="shared" si="218"/>
        <v>131</v>
      </c>
      <c r="I130" s="38"/>
      <c r="J130" s="16">
        <f t="shared" ref="J130:V130" si="219">SUM(J131:J138)</f>
        <v>4712189</v>
      </c>
      <c r="K130" s="16">
        <f t="shared" si="219"/>
        <v>4944324</v>
      </c>
      <c r="L130" s="16">
        <f t="shared" si="219"/>
        <v>4574404</v>
      </c>
      <c r="M130" s="16">
        <f t="shared" si="219"/>
        <v>0</v>
      </c>
      <c r="N130" s="16">
        <f t="shared" si="219"/>
        <v>5082109</v>
      </c>
      <c r="O130" s="16">
        <f t="shared" si="219"/>
        <v>0</v>
      </c>
      <c r="P130" s="16">
        <f t="shared" si="219"/>
        <v>5082109</v>
      </c>
      <c r="Q130" s="16">
        <f t="shared" si="219"/>
        <v>4944324</v>
      </c>
      <c r="R130" s="16">
        <f t="shared" si="219"/>
        <v>0</v>
      </c>
      <c r="S130" s="16">
        <f t="shared" si="219"/>
        <v>4944324</v>
      </c>
      <c r="T130" s="16">
        <f t="shared" si="219"/>
        <v>137785</v>
      </c>
      <c r="U130" s="16">
        <f t="shared" si="219"/>
        <v>0</v>
      </c>
      <c r="V130" s="16">
        <f t="shared" si="219"/>
        <v>137785</v>
      </c>
      <c r="W130" s="53"/>
    </row>
    <row r="131" ht="18.75" customHeight="1" spans="1:23">
      <c r="A131" s="17" t="s">
        <v>147</v>
      </c>
      <c r="B131" s="17" t="s">
        <v>147</v>
      </c>
      <c r="C131" s="14">
        <v>568</v>
      </c>
      <c r="D131" s="14">
        <v>18</v>
      </c>
      <c r="E131" s="18">
        <v>520</v>
      </c>
      <c r="F131" s="14">
        <v>25</v>
      </c>
      <c r="G131" s="18">
        <v>560</v>
      </c>
      <c r="H131" s="18">
        <v>33</v>
      </c>
      <c r="I131" s="36">
        <v>0.85</v>
      </c>
      <c r="J131" s="14">
        <f t="shared" si="213"/>
        <v>1226359</v>
      </c>
      <c r="K131" s="14">
        <f t="shared" si="214"/>
        <v>1297993</v>
      </c>
      <c r="L131" s="37">
        <v>1442450</v>
      </c>
      <c r="M131" s="37"/>
      <c r="N131" s="14">
        <f t="shared" si="215"/>
        <v>1081902</v>
      </c>
      <c r="O131" s="18">
        <v>0</v>
      </c>
      <c r="P131" s="14">
        <f t="shared" si="216"/>
        <v>1081902</v>
      </c>
      <c r="Q131" s="18">
        <v>1297993</v>
      </c>
      <c r="R131" s="18">
        <v>0</v>
      </c>
      <c r="S131" s="18">
        <v>1297993</v>
      </c>
      <c r="T131" s="14">
        <f t="shared" ref="T131:V131" si="220">N131-Q131</f>
        <v>-216091</v>
      </c>
      <c r="U131" s="14">
        <f t="shared" si="220"/>
        <v>0</v>
      </c>
      <c r="V131" s="14">
        <f t="shared" si="220"/>
        <v>-216091</v>
      </c>
      <c r="W131" s="54"/>
    </row>
    <row r="132" ht="18.75" customHeight="1" spans="1:23">
      <c r="A132" s="17" t="s">
        <v>147</v>
      </c>
      <c r="B132" s="17" t="s">
        <v>148</v>
      </c>
      <c r="C132" s="14">
        <v>90</v>
      </c>
      <c r="D132" s="14">
        <v>5</v>
      </c>
      <c r="E132" s="18">
        <v>92</v>
      </c>
      <c r="F132" s="14">
        <v>5</v>
      </c>
      <c r="G132" s="18">
        <v>103</v>
      </c>
      <c r="H132" s="18">
        <v>12</v>
      </c>
      <c r="I132" s="36">
        <v>0.85</v>
      </c>
      <c r="J132" s="14">
        <f t="shared" si="213"/>
        <v>209738</v>
      </c>
      <c r="K132" s="14">
        <f t="shared" si="214"/>
        <v>258145</v>
      </c>
      <c r="L132" s="37">
        <v>192568</v>
      </c>
      <c r="M132" s="37"/>
      <c r="N132" s="14">
        <f t="shared" si="215"/>
        <v>275315</v>
      </c>
      <c r="O132" s="18">
        <v>0</v>
      </c>
      <c r="P132" s="14">
        <f t="shared" si="216"/>
        <v>275315</v>
      </c>
      <c r="Q132" s="18">
        <v>258145</v>
      </c>
      <c r="R132" s="18">
        <v>0</v>
      </c>
      <c r="S132" s="18">
        <v>258145</v>
      </c>
      <c r="T132" s="14">
        <f t="shared" ref="T132:V132" si="221">N132-Q132</f>
        <v>17170</v>
      </c>
      <c r="U132" s="14">
        <f t="shared" si="221"/>
        <v>0</v>
      </c>
      <c r="V132" s="14">
        <f t="shared" si="221"/>
        <v>17170</v>
      </c>
      <c r="W132" s="54"/>
    </row>
    <row r="133" ht="18.75" customHeight="1" spans="1:23">
      <c r="A133" s="17" t="s">
        <v>149</v>
      </c>
      <c r="B133" s="17" t="s">
        <v>149</v>
      </c>
      <c r="C133" s="14">
        <v>41</v>
      </c>
      <c r="D133" s="14">
        <v>7</v>
      </c>
      <c r="E133" s="18">
        <v>48</v>
      </c>
      <c r="F133" s="14">
        <v>9</v>
      </c>
      <c r="G133" s="18">
        <v>52</v>
      </c>
      <c r="H133" s="18">
        <v>8</v>
      </c>
      <c r="I133" s="36">
        <v>0.85</v>
      </c>
      <c r="J133" s="14">
        <f t="shared" si="213"/>
        <v>120743</v>
      </c>
      <c r="K133" s="14">
        <f t="shared" si="214"/>
        <v>136680</v>
      </c>
      <c r="L133" s="37">
        <v>134385</v>
      </c>
      <c r="M133" s="37"/>
      <c r="N133" s="14">
        <f t="shared" si="215"/>
        <v>123038</v>
      </c>
      <c r="O133" s="18">
        <v>0</v>
      </c>
      <c r="P133" s="14">
        <f t="shared" si="216"/>
        <v>123038</v>
      </c>
      <c r="Q133" s="18">
        <v>136680</v>
      </c>
      <c r="R133" s="18">
        <v>0</v>
      </c>
      <c r="S133" s="18">
        <v>136680</v>
      </c>
      <c r="T133" s="14">
        <f t="shared" ref="T133:V133" si="222">N133-Q133</f>
        <v>-13642</v>
      </c>
      <c r="U133" s="14">
        <f t="shared" si="222"/>
        <v>0</v>
      </c>
      <c r="V133" s="14">
        <f t="shared" si="222"/>
        <v>-13642</v>
      </c>
      <c r="W133" s="54"/>
    </row>
    <row r="134" ht="18.75" customHeight="1" spans="1:23">
      <c r="A134" s="21" t="s">
        <v>150</v>
      </c>
      <c r="B134" s="21" t="s">
        <v>150</v>
      </c>
      <c r="C134" s="14">
        <v>194</v>
      </c>
      <c r="D134" s="14">
        <v>8</v>
      </c>
      <c r="E134" s="22">
        <v>164</v>
      </c>
      <c r="F134" s="14">
        <v>9</v>
      </c>
      <c r="G134" s="22">
        <v>205</v>
      </c>
      <c r="H134" s="22">
        <v>15</v>
      </c>
      <c r="I134" s="40">
        <v>0.85</v>
      </c>
      <c r="J134" s="14">
        <f t="shared" si="213"/>
        <v>408191</v>
      </c>
      <c r="K134" s="14">
        <f t="shared" si="214"/>
        <v>484713</v>
      </c>
      <c r="L134" s="37">
        <v>464100</v>
      </c>
      <c r="M134" s="37"/>
      <c r="N134" s="14">
        <f t="shared" si="215"/>
        <v>428804</v>
      </c>
      <c r="O134" s="22">
        <v>0</v>
      </c>
      <c r="P134" s="14">
        <f t="shared" si="216"/>
        <v>428804</v>
      </c>
      <c r="Q134" s="22">
        <v>484713</v>
      </c>
      <c r="R134" s="22">
        <v>0</v>
      </c>
      <c r="S134" s="22">
        <v>484713</v>
      </c>
      <c r="T134" s="14">
        <f t="shared" ref="T134:V134" si="223">N134-Q134</f>
        <v>-55909</v>
      </c>
      <c r="U134" s="14">
        <f t="shared" si="223"/>
        <v>0</v>
      </c>
      <c r="V134" s="14">
        <f t="shared" si="223"/>
        <v>-55909</v>
      </c>
      <c r="W134" s="58"/>
    </row>
    <row r="135" ht="18.75" customHeight="1" spans="1:23">
      <c r="A135" s="21" t="s">
        <v>151</v>
      </c>
      <c r="B135" s="21" t="s">
        <v>151</v>
      </c>
      <c r="C135" s="14">
        <v>135</v>
      </c>
      <c r="D135" s="14">
        <v>7</v>
      </c>
      <c r="E135" s="22">
        <v>107</v>
      </c>
      <c r="F135" s="14">
        <v>8</v>
      </c>
      <c r="G135" s="22">
        <v>130</v>
      </c>
      <c r="H135" s="22">
        <v>8</v>
      </c>
      <c r="I135" s="40">
        <v>0.85</v>
      </c>
      <c r="J135" s="14">
        <f t="shared" si="213"/>
        <v>281669</v>
      </c>
      <c r="K135" s="14">
        <f t="shared" si="214"/>
        <v>302430</v>
      </c>
      <c r="L135" s="37">
        <v>289510</v>
      </c>
      <c r="M135" s="37"/>
      <c r="N135" s="14">
        <f t="shared" si="215"/>
        <v>294589</v>
      </c>
      <c r="O135" s="22">
        <v>0</v>
      </c>
      <c r="P135" s="14">
        <f t="shared" si="216"/>
        <v>294589</v>
      </c>
      <c r="Q135" s="22">
        <v>302430</v>
      </c>
      <c r="R135" s="22">
        <v>0</v>
      </c>
      <c r="S135" s="22">
        <v>302430</v>
      </c>
      <c r="T135" s="14">
        <f t="shared" ref="T135:V135" si="224">N135-Q135</f>
        <v>-7841</v>
      </c>
      <c r="U135" s="14">
        <f t="shared" si="224"/>
        <v>0</v>
      </c>
      <c r="V135" s="14">
        <f t="shared" si="224"/>
        <v>-7841</v>
      </c>
      <c r="W135" s="58"/>
    </row>
    <row r="136" ht="18.75" customHeight="1" spans="1:23">
      <c r="A136" s="21" t="s">
        <v>152</v>
      </c>
      <c r="B136" s="21" t="s">
        <v>152</v>
      </c>
      <c r="C136" s="14">
        <v>74</v>
      </c>
      <c r="D136" s="14">
        <v>7</v>
      </c>
      <c r="E136" s="22">
        <v>65</v>
      </c>
      <c r="F136" s="14">
        <v>7</v>
      </c>
      <c r="G136" s="22">
        <v>70</v>
      </c>
      <c r="H136" s="22">
        <v>9</v>
      </c>
      <c r="I136" s="40">
        <v>0.85</v>
      </c>
      <c r="J136" s="14">
        <f t="shared" si="213"/>
        <v>170595</v>
      </c>
      <c r="K136" s="14">
        <f t="shared" si="214"/>
        <v>178203</v>
      </c>
      <c r="L136" s="37">
        <v>165113</v>
      </c>
      <c r="M136" s="37"/>
      <c r="N136" s="14">
        <f t="shared" si="215"/>
        <v>183685</v>
      </c>
      <c r="O136" s="22">
        <v>0</v>
      </c>
      <c r="P136" s="14">
        <f t="shared" si="216"/>
        <v>183685</v>
      </c>
      <c r="Q136" s="22">
        <v>178203</v>
      </c>
      <c r="R136" s="22">
        <v>0</v>
      </c>
      <c r="S136" s="22">
        <v>178203</v>
      </c>
      <c r="T136" s="14">
        <f t="shared" ref="T136:V136" si="225">N136-Q136</f>
        <v>5482</v>
      </c>
      <c r="U136" s="14">
        <f t="shared" si="225"/>
        <v>0</v>
      </c>
      <c r="V136" s="14">
        <f t="shared" si="225"/>
        <v>5482</v>
      </c>
      <c r="W136" s="58"/>
    </row>
    <row r="137" ht="18.75" customHeight="1" spans="1:23">
      <c r="A137" s="21" t="s">
        <v>153</v>
      </c>
      <c r="B137" s="21" t="s">
        <v>153</v>
      </c>
      <c r="C137" s="14">
        <v>413</v>
      </c>
      <c r="D137" s="14">
        <v>23</v>
      </c>
      <c r="E137" s="22">
        <v>422</v>
      </c>
      <c r="F137" s="14">
        <v>21</v>
      </c>
      <c r="G137" s="22">
        <v>423</v>
      </c>
      <c r="H137" s="22">
        <v>22</v>
      </c>
      <c r="I137" s="40">
        <v>0.85</v>
      </c>
      <c r="J137" s="14">
        <f t="shared" si="213"/>
        <v>959183</v>
      </c>
      <c r="K137" s="14">
        <f t="shared" si="214"/>
        <v>970870</v>
      </c>
      <c r="L137" s="37">
        <v>525725</v>
      </c>
      <c r="M137" s="37"/>
      <c r="N137" s="14">
        <f t="shared" si="215"/>
        <v>1404328</v>
      </c>
      <c r="O137" s="22">
        <v>0</v>
      </c>
      <c r="P137" s="14">
        <f t="shared" si="216"/>
        <v>1404328</v>
      </c>
      <c r="Q137" s="22">
        <v>970870</v>
      </c>
      <c r="R137" s="22">
        <v>0</v>
      </c>
      <c r="S137" s="22">
        <v>970870</v>
      </c>
      <c r="T137" s="14">
        <f t="shared" ref="T137:V137" si="226">N137-Q137</f>
        <v>433458</v>
      </c>
      <c r="U137" s="14">
        <f t="shared" si="226"/>
        <v>0</v>
      </c>
      <c r="V137" s="14">
        <f t="shared" si="226"/>
        <v>433458</v>
      </c>
      <c r="W137" s="58"/>
    </row>
    <row r="138" ht="18.75" customHeight="1" spans="1:23">
      <c r="A138" s="21" t="s">
        <v>154</v>
      </c>
      <c r="B138" s="21" t="s">
        <v>154</v>
      </c>
      <c r="C138" s="14">
        <v>617</v>
      </c>
      <c r="D138" s="14">
        <v>20</v>
      </c>
      <c r="E138" s="22">
        <v>577</v>
      </c>
      <c r="F138" s="14">
        <v>21</v>
      </c>
      <c r="G138" s="22">
        <v>582</v>
      </c>
      <c r="H138" s="22">
        <v>24</v>
      </c>
      <c r="I138" s="40">
        <v>0.85</v>
      </c>
      <c r="J138" s="14">
        <f t="shared" si="213"/>
        <v>1335711</v>
      </c>
      <c r="K138" s="14">
        <f t="shared" si="214"/>
        <v>1315290</v>
      </c>
      <c r="L138" s="37">
        <v>1360553</v>
      </c>
      <c r="M138" s="37"/>
      <c r="N138" s="14">
        <f t="shared" si="215"/>
        <v>1290448</v>
      </c>
      <c r="O138" s="22">
        <v>0</v>
      </c>
      <c r="P138" s="14">
        <f t="shared" si="216"/>
        <v>1290448</v>
      </c>
      <c r="Q138" s="22">
        <v>1315290</v>
      </c>
      <c r="R138" s="22">
        <v>0</v>
      </c>
      <c r="S138" s="22">
        <v>1315290</v>
      </c>
      <c r="T138" s="14">
        <f t="shared" ref="T138:V138" si="227">N138-Q138</f>
        <v>-24842</v>
      </c>
      <c r="U138" s="14">
        <f t="shared" si="227"/>
        <v>0</v>
      </c>
      <c r="V138" s="14">
        <f t="shared" si="227"/>
        <v>-24842</v>
      </c>
      <c r="W138" s="58"/>
    </row>
    <row r="139" ht="18.75" customHeight="1" spans="1:23">
      <c r="A139" s="19" t="s">
        <v>155</v>
      </c>
      <c r="B139" s="19" t="s">
        <v>155</v>
      </c>
      <c r="C139" s="16">
        <f t="shared" ref="C139:H139" si="228">C140</f>
        <v>1272</v>
      </c>
      <c r="D139" s="16">
        <f t="shared" si="228"/>
        <v>29</v>
      </c>
      <c r="E139" s="16">
        <f t="shared" si="228"/>
        <v>1227</v>
      </c>
      <c r="F139" s="16">
        <f t="shared" si="228"/>
        <v>37</v>
      </c>
      <c r="G139" s="16">
        <f t="shared" si="228"/>
        <v>1300</v>
      </c>
      <c r="H139" s="16">
        <f t="shared" si="228"/>
        <v>32</v>
      </c>
      <c r="I139" s="38"/>
      <c r="J139" s="16">
        <f t="shared" ref="J139:V139" si="229">J140</f>
        <v>2763180</v>
      </c>
      <c r="K139" s="16">
        <f t="shared" si="229"/>
        <v>2867220</v>
      </c>
      <c r="L139" s="16">
        <f t="shared" si="229"/>
        <v>3326858</v>
      </c>
      <c r="M139" s="16">
        <f t="shared" si="229"/>
        <v>0</v>
      </c>
      <c r="N139" s="16">
        <f t="shared" si="229"/>
        <v>2303542</v>
      </c>
      <c r="O139" s="16">
        <f t="shared" si="229"/>
        <v>2303542</v>
      </c>
      <c r="P139" s="16">
        <f t="shared" si="229"/>
        <v>0</v>
      </c>
      <c r="Q139" s="16">
        <f t="shared" si="229"/>
        <v>2867220</v>
      </c>
      <c r="R139" s="16">
        <f t="shared" si="229"/>
        <v>2867220</v>
      </c>
      <c r="S139" s="16">
        <f t="shared" si="229"/>
        <v>0</v>
      </c>
      <c r="T139" s="16">
        <f t="shared" si="229"/>
        <v>-563678</v>
      </c>
      <c r="U139" s="16">
        <f t="shared" si="229"/>
        <v>-563678</v>
      </c>
      <c r="V139" s="16">
        <f t="shared" si="229"/>
        <v>0</v>
      </c>
      <c r="W139" s="57"/>
    </row>
    <row r="140" ht="18.75" customHeight="1" spans="1:23">
      <c r="A140" s="21" t="s">
        <v>155</v>
      </c>
      <c r="B140" s="21" t="s">
        <v>155</v>
      </c>
      <c r="C140" s="14">
        <v>1272</v>
      </c>
      <c r="D140" s="14">
        <v>29</v>
      </c>
      <c r="E140" s="22">
        <v>1227</v>
      </c>
      <c r="F140" s="14">
        <v>37</v>
      </c>
      <c r="G140" s="22">
        <v>1300</v>
      </c>
      <c r="H140" s="22">
        <v>32</v>
      </c>
      <c r="I140" s="40">
        <v>0.85</v>
      </c>
      <c r="J140" s="14">
        <f t="shared" ref="J140:J144" si="230">ROUND((C140*1250+D140*1925+E140*1250+F140*1925)*I140,0)</f>
        <v>2763180</v>
      </c>
      <c r="K140" s="14">
        <f t="shared" ref="K140:K144" si="231">ROUND((G140*2500+H140*3850)*I140,0)</f>
        <v>2867220</v>
      </c>
      <c r="L140" s="37">
        <v>3326858</v>
      </c>
      <c r="M140" s="37"/>
      <c r="N140" s="14">
        <f t="shared" ref="N140:N144" si="232">ROUND(J140+K140-L140-M140,0)</f>
        <v>2303542</v>
      </c>
      <c r="O140" s="22">
        <v>2303542</v>
      </c>
      <c r="P140" s="14">
        <f t="shared" ref="P140:P144" si="233">N140-O140</f>
        <v>0</v>
      </c>
      <c r="Q140" s="22">
        <v>2867220</v>
      </c>
      <c r="R140" s="22">
        <v>2867220</v>
      </c>
      <c r="S140" s="22">
        <v>0</v>
      </c>
      <c r="T140" s="14">
        <f t="shared" ref="T140:V140" si="234">N140-Q140</f>
        <v>-563678</v>
      </c>
      <c r="U140" s="14">
        <f t="shared" si="234"/>
        <v>-563678</v>
      </c>
      <c r="V140" s="14">
        <f t="shared" si="234"/>
        <v>0</v>
      </c>
      <c r="W140" s="58"/>
    </row>
    <row r="141" ht="18.75" customHeight="1" spans="1:23">
      <c r="A141" s="19" t="s">
        <v>156</v>
      </c>
      <c r="B141" s="19" t="s">
        <v>156</v>
      </c>
      <c r="C141" s="16">
        <f t="shared" ref="C141:H141" si="235">C142</f>
        <v>611</v>
      </c>
      <c r="D141" s="16">
        <f t="shared" si="235"/>
        <v>32</v>
      </c>
      <c r="E141" s="16">
        <f t="shared" si="235"/>
        <v>583</v>
      </c>
      <c r="F141" s="16">
        <f t="shared" si="235"/>
        <v>34</v>
      </c>
      <c r="G141" s="16">
        <f t="shared" si="235"/>
        <v>558</v>
      </c>
      <c r="H141" s="16">
        <f t="shared" si="235"/>
        <v>32</v>
      </c>
      <c r="I141" s="38"/>
      <c r="J141" s="16">
        <f t="shared" ref="J141:V141" si="236">J142</f>
        <v>1376618</v>
      </c>
      <c r="K141" s="16">
        <f t="shared" si="236"/>
        <v>1290470</v>
      </c>
      <c r="L141" s="16">
        <f t="shared" si="236"/>
        <v>1311380</v>
      </c>
      <c r="M141" s="16">
        <f t="shared" si="236"/>
        <v>0</v>
      </c>
      <c r="N141" s="16">
        <f t="shared" si="236"/>
        <v>1355708</v>
      </c>
      <c r="O141" s="16">
        <f t="shared" si="236"/>
        <v>0</v>
      </c>
      <c r="P141" s="16">
        <f t="shared" si="236"/>
        <v>1355708</v>
      </c>
      <c r="Q141" s="16">
        <f t="shared" si="236"/>
        <v>1290470</v>
      </c>
      <c r="R141" s="16">
        <f t="shared" si="236"/>
        <v>0</v>
      </c>
      <c r="S141" s="16">
        <f t="shared" si="236"/>
        <v>1290470</v>
      </c>
      <c r="T141" s="16">
        <f t="shared" si="236"/>
        <v>65238</v>
      </c>
      <c r="U141" s="16">
        <f t="shared" si="236"/>
        <v>0</v>
      </c>
      <c r="V141" s="16">
        <f t="shared" si="236"/>
        <v>65238</v>
      </c>
      <c r="W141" s="57"/>
    </row>
    <row r="142" ht="18.75" customHeight="1" spans="1:23">
      <c r="A142" s="21" t="s">
        <v>156</v>
      </c>
      <c r="B142" s="21" t="s">
        <v>156</v>
      </c>
      <c r="C142" s="14">
        <v>611</v>
      </c>
      <c r="D142" s="14">
        <v>32</v>
      </c>
      <c r="E142" s="22">
        <v>583</v>
      </c>
      <c r="F142" s="14">
        <v>34</v>
      </c>
      <c r="G142" s="22">
        <v>558</v>
      </c>
      <c r="H142" s="22">
        <v>32</v>
      </c>
      <c r="I142" s="40">
        <v>0.85</v>
      </c>
      <c r="J142" s="14">
        <f t="shared" si="230"/>
        <v>1376618</v>
      </c>
      <c r="K142" s="14">
        <f t="shared" si="231"/>
        <v>1290470</v>
      </c>
      <c r="L142" s="37">
        <v>1311380</v>
      </c>
      <c r="M142" s="37"/>
      <c r="N142" s="14">
        <f t="shared" si="232"/>
        <v>1355708</v>
      </c>
      <c r="O142" s="22">
        <v>0</v>
      </c>
      <c r="P142" s="14">
        <f t="shared" si="233"/>
        <v>1355708</v>
      </c>
      <c r="Q142" s="22">
        <v>1290470</v>
      </c>
      <c r="R142" s="22">
        <v>0</v>
      </c>
      <c r="S142" s="22">
        <v>1290470</v>
      </c>
      <c r="T142" s="14">
        <f t="shared" ref="T142:V142" si="237">N142-Q142</f>
        <v>65238</v>
      </c>
      <c r="U142" s="14">
        <f t="shared" si="237"/>
        <v>0</v>
      </c>
      <c r="V142" s="14">
        <f t="shared" si="237"/>
        <v>65238</v>
      </c>
      <c r="W142" s="58"/>
    </row>
    <row r="143" ht="18.75" customHeight="1" spans="1:23">
      <c r="A143" s="15" t="s">
        <v>157</v>
      </c>
      <c r="B143" s="15" t="s">
        <v>157</v>
      </c>
      <c r="C143" s="20">
        <f t="shared" ref="C143:H143" si="238">C144</f>
        <v>593</v>
      </c>
      <c r="D143" s="20">
        <f t="shared" si="238"/>
        <v>27</v>
      </c>
      <c r="E143" s="20">
        <f t="shared" si="238"/>
        <v>637</v>
      </c>
      <c r="F143" s="20">
        <f t="shared" si="238"/>
        <v>24</v>
      </c>
      <c r="G143" s="20">
        <f t="shared" si="238"/>
        <v>635</v>
      </c>
      <c r="H143" s="20">
        <f t="shared" si="238"/>
        <v>30</v>
      </c>
      <c r="I143" s="39"/>
      <c r="J143" s="20">
        <f t="shared" ref="J143:V143" si="239">J144</f>
        <v>1390324</v>
      </c>
      <c r="K143" s="20">
        <f t="shared" si="239"/>
        <v>1447550</v>
      </c>
      <c r="L143" s="20">
        <f t="shared" si="239"/>
        <v>1331143</v>
      </c>
      <c r="M143" s="20">
        <f t="shared" si="239"/>
        <v>0</v>
      </c>
      <c r="N143" s="20">
        <f t="shared" si="239"/>
        <v>1506731</v>
      </c>
      <c r="O143" s="20">
        <f t="shared" si="239"/>
        <v>1506731</v>
      </c>
      <c r="P143" s="20">
        <f t="shared" si="239"/>
        <v>0</v>
      </c>
      <c r="Q143" s="20">
        <f t="shared" si="239"/>
        <v>1447550</v>
      </c>
      <c r="R143" s="20">
        <f t="shared" si="239"/>
        <v>1447550</v>
      </c>
      <c r="S143" s="20">
        <f t="shared" si="239"/>
        <v>0</v>
      </c>
      <c r="T143" s="20">
        <f t="shared" si="239"/>
        <v>59181</v>
      </c>
      <c r="U143" s="20">
        <f t="shared" si="239"/>
        <v>59181</v>
      </c>
      <c r="V143" s="20">
        <f t="shared" si="239"/>
        <v>0</v>
      </c>
      <c r="W143" s="53"/>
    </row>
    <row r="144" ht="18.75" customHeight="1" spans="1:23">
      <c r="A144" s="17" t="s">
        <v>157</v>
      </c>
      <c r="B144" s="17" t="s">
        <v>157</v>
      </c>
      <c r="C144" s="14">
        <v>593</v>
      </c>
      <c r="D144" s="14">
        <v>27</v>
      </c>
      <c r="E144" s="18">
        <v>637</v>
      </c>
      <c r="F144" s="14">
        <v>24</v>
      </c>
      <c r="G144" s="18">
        <v>635</v>
      </c>
      <c r="H144" s="18">
        <v>30</v>
      </c>
      <c r="I144" s="36">
        <v>0.85</v>
      </c>
      <c r="J144" s="14">
        <f t="shared" si="230"/>
        <v>1390324</v>
      </c>
      <c r="K144" s="14">
        <f t="shared" si="231"/>
        <v>1447550</v>
      </c>
      <c r="L144" s="37">
        <v>1331143</v>
      </c>
      <c r="M144" s="37"/>
      <c r="N144" s="14">
        <f t="shared" si="232"/>
        <v>1506731</v>
      </c>
      <c r="O144" s="18">
        <v>1506731</v>
      </c>
      <c r="P144" s="14">
        <f t="shared" si="233"/>
        <v>0</v>
      </c>
      <c r="Q144" s="18">
        <v>1447550</v>
      </c>
      <c r="R144" s="18">
        <v>1447550</v>
      </c>
      <c r="S144" s="18">
        <v>0</v>
      </c>
      <c r="T144" s="14">
        <f t="shared" ref="T144:V144" si="240">N144-Q144</f>
        <v>59181</v>
      </c>
      <c r="U144" s="14">
        <f t="shared" si="240"/>
        <v>59181</v>
      </c>
      <c r="V144" s="14">
        <f t="shared" si="240"/>
        <v>0</v>
      </c>
      <c r="W144" s="54"/>
    </row>
    <row r="145" ht="18.75" customHeight="1" spans="1:23">
      <c r="A145" s="15" t="s">
        <v>158</v>
      </c>
      <c r="B145" s="15" t="s">
        <v>158</v>
      </c>
      <c r="C145" s="16">
        <f t="shared" ref="C145:H145" si="241">SUM(C146:C151)</f>
        <v>1955</v>
      </c>
      <c r="D145" s="16">
        <f t="shared" si="241"/>
        <v>99</v>
      </c>
      <c r="E145" s="16">
        <f t="shared" si="241"/>
        <v>1900</v>
      </c>
      <c r="F145" s="16">
        <f t="shared" si="241"/>
        <v>87</v>
      </c>
      <c r="G145" s="16">
        <f t="shared" si="241"/>
        <v>1888</v>
      </c>
      <c r="H145" s="16">
        <f t="shared" si="241"/>
        <v>89</v>
      </c>
      <c r="I145" s="38"/>
      <c r="J145" s="16">
        <f t="shared" ref="J145:V145" si="242">SUM(J146:J151)</f>
        <v>4400280</v>
      </c>
      <c r="K145" s="16">
        <f t="shared" si="242"/>
        <v>4303255</v>
      </c>
      <c r="L145" s="16">
        <f t="shared" si="242"/>
        <v>4489956</v>
      </c>
      <c r="M145" s="16">
        <f t="shared" si="242"/>
        <v>0</v>
      </c>
      <c r="N145" s="16">
        <f t="shared" si="242"/>
        <v>4213579</v>
      </c>
      <c r="O145" s="16">
        <f t="shared" si="242"/>
        <v>0</v>
      </c>
      <c r="P145" s="16">
        <f t="shared" si="242"/>
        <v>4213579</v>
      </c>
      <c r="Q145" s="16">
        <f t="shared" si="242"/>
        <v>4303255</v>
      </c>
      <c r="R145" s="16">
        <f t="shared" si="242"/>
        <v>0</v>
      </c>
      <c r="S145" s="16">
        <f t="shared" si="242"/>
        <v>4303255</v>
      </c>
      <c r="T145" s="16">
        <f t="shared" si="242"/>
        <v>-89676</v>
      </c>
      <c r="U145" s="16">
        <f t="shared" si="242"/>
        <v>0</v>
      </c>
      <c r="V145" s="16">
        <f t="shared" si="242"/>
        <v>-89676</v>
      </c>
      <c r="W145" s="53"/>
    </row>
    <row r="146" ht="18.75" customHeight="1" spans="1:23">
      <c r="A146" s="17" t="s">
        <v>159</v>
      </c>
      <c r="B146" s="17" t="s">
        <v>159</v>
      </c>
      <c r="C146" s="14">
        <v>144</v>
      </c>
      <c r="D146" s="14">
        <v>10</v>
      </c>
      <c r="E146" s="18">
        <v>124</v>
      </c>
      <c r="F146" s="14">
        <v>7</v>
      </c>
      <c r="G146" s="18">
        <v>119</v>
      </c>
      <c r="H146" s="18">
        <v>9</v>
      </c>
      <c r="I146" s="36">
        <v>0.85</v>
      </c>
      <c r="J146" s="14">
        <f t="shared" ref="J146:J151" si="243">ROUND((C146*1250+D146*1925+E146*1250+F146*1925)*I146,0)</f>
        <v>312566</v>
      </c>
      <c r="K146" s="14">
        <f t="shared" ref="K146:K151" si="244">ROUND((G146*2500+H146*3850)*I146,0)</f>
        <v>282328</v>
      </c>
      <c r="L146" s="37">
        <v>336770</v>
      </c>
      <c r="M146" s="37"/>
      <c r="N146" s="14">
        <f t="shared" ref="N146:N151" si="245">ROUND(J146+K146-L146-M146,0)</f>
        <v>258124</v>
      </c>
      <c r="O146" s="18">
        <v>0</v>
      </c>
      <c r="P146" s="14">
        <f t="shared" ref="P146:P151" si="246">N146-O146</f>
        <v>258124</v>
      </c>
      <c r="Q146" s="18">
        <v>282328</v>
      </c>
      <c r="R146" s="18">
        <v>0</v>
      </c>
      <c r="S146" s="18">
        <v>282328</v>
      </c>
      <c r="T146" s="14">
        <f t="shared" ref="T146:V146" si="247">N146-Q146</f>
        <v>-24204</v>
      </c>
      <c r="U146" s="14">
        <f t="shared" si="247"/>
        <v>0</v>
      </c>
      <c r="V146" s="14">
        <f t="shared" si="247"/>
        <v>-24204</v>
      </c>
      <c r="W146" s="54"/>
    </row>
    <row r="147" ht="18.75" customHeight="1" spans="1:23">
      <c r="A147" s="17" t="s">
        <v>159</v>
      </c>
      <c r="B147" s="17" t="s">
        <v>160</v>
      </c>
      <c r="C147" s="14">
        <v>54</v>
      </c>
      <c r="D147" s="14">
        <v>3</v>
      </c>
      <c r="E147" s="18">
        <v>40</v>
      </c>
      <c r="F147" s="14">
        <v>1</v>
      </c>
      <c r="G147" s="18">
        <v>40</v>
      </c>
      <c r="H147" s="18">
        <v>1</v>
      </c>
      <c r="I147" s="36">
        <v>0.85</v>
      </c>
      <c r="J147" s="14">
        <f t="shared" si="243"/>
        <v>106420</v>
      </c>
      <c r="K147" s="14">
        <f t="shared" si="244"/>
        <v>88273</v>
      </c>
      <c r="L147" s="37">
        <v>122443</v>
      </c>
      <c r="M147" s="37"/>
      <c r="N147" s="14">
        <f t="shared" si="245"/>
        <v>72250</v>
      </c>
      <c r="O147" s="18">
        <v>0</v>
      </c>
      <c r="P147" s="14">
        <f t="shared" si="246"/>
        <v>72250</v>
      </c>
      <c r="Q147" s="18">
        <v>88273</v>
      </c>
      <c r="R147" s="18">
        <v>0</v>
      </c>
      <c r="S147" s="18">
        <v>88273</v>
      </c>
      <c r="T147" s="14">
        <f t="shared" ref="T147:V147" si="248">N147-Q147</f>
        <v>-16023</v>
      </c>
      <c r="U147" s="14">
        <f t="shared" si="248"/>
        <v>0</v>
      </c>
      <c r="V147" s="14">
        <f t="shared" si="248"/>
        <v>-16023</v>
      </c>
      <c r="W147" s="54"/>
    </row>
    <row r="148" ht="18.75" customHeight="1" spans="1:23">
      <c r="A148" s="17" t="s">
        <v>159</v>
      </c>
      <c r="B148" s="17" t="s">
        <v>161</v>
      </c>
      <c r="C148" s="14">
        <v>7</v>
      </c>
      <c r="D148" s="14">
        <v>0</v>
      </c>
      <c r="E148" s="18">
        <v>21</v>
      </c>
      <c r="F148" s="14">
        <v>0</v>
      </c>
      <c r="G148" s="18">
        <v>30</v>
      </c>
      <c r="H148" s="18">
        <v>0</v>
      </c>
      <c r="I148" s="36">
        <v>0.85</v>
      </c>
      <c r="J148" s="14">
        <f t="shared" si="243"/>
        <v>29750</v>
      </c>
      <c r="K148" s="14">
        <f t="shared" si="244"/>
        <v>63750</v>
      </c>
      <c r="L148" s="37">
        <v>12750</v>
      </c>
      <c r="M148" s="37"/>
      <c r="N148" s="14">
        <f t="shared" si="245"/>
        <v>80750</v>
      </c>
      <c r="O148" s="18">
        <v>0</v>
      </c>
      <c r="P148" s="14">
        <f t="shared" si="246"/>
        <v>80750</v>
      </c>
      <c r="Q148" s="18">
        <v>63750</v>
      </c>
      <c r="R148" s="18">
        <v>0</v>
      </c>
      <c r="S148" s="18">
        <v>63750</v>
      </c>
      <c r="T148" s="14">
        <f t="shared" ref="T148:V148" si="249">N148-Q148</f>
        <v>17000</v>
      </c>
      <c r="U148" s="14">
        <f t="shared" si="249"/>
        <v>0</v>
      </c>
      <c r="V148" s="14">
        <f t="shared" si="249"/>
        <v>17000</v>
      </c>
      <c r="W148" s="54"/>
    </row>
    <row r="149" ht="18.75" customHeight="1" spans="1:23">
      <c r="A149" s="17" t="s">
        <v>162</v>
      </c>
      <c r="B149" s="17" t="s">
        <v>162</v>
      </c>
      <c r="C149" s="14">
        <v>343</v>
      </c>
      <c r="D149" s="14">
        <v>20</v>
      </c>
      <c r="E149" s="18">
        <v>374</v>
      </c>
      <c r="F149" s="14">
        <v>15</v>
      </c>
      <c r="G149" s="18">
        <v>377</v>
      </c>
      <c r="H149" s="18">
        <v>13</v>
      </c>
      <c r="I149" s="36">
        <v>0.85</v>
      </c>
      <c r="J149" s="14">
        <f t="shared" si="243"/>
        <v>819081</v>
      </c>
      <c r="K149" s="14">
        <f t="shared" si="244"/>
        <v>843668</v>
      </c>
      <c r="L149" s="37">
        <v>913325</v>
      </c>
      <c r="M149" s="37"/>
      <c r="N149" s="14">
        <f t="shared" si="245"/>
        <v>749424</v>
      </c>
      <c r="O149" s="18">
        <v>0</v>
      </c>
      <c r="P149" s="14">
        <f t="shared" si="246"/>
        <v>749424</v>
      </c>
      <c r="Q149" s="18">
        <v>843668</v>
      </c>
      <c r="R149" s="18">
        <v>0</v>
      </c>
      <c r="S149" s="18">
        <v>843668</v>
      </c>
      <c r="T149" s="14">
        <f t="shared" ref="T149:V149" si="250">N149-Q149</f>
        <v>-94244</v>
      </c>
      <c r="U149" s="14">
        <f t="shared" si="250"/>
        <v>0</v>
      </c>
      <c r="V149" s="14">
        <f t="shared" si="250"/>
        <v>-94244</v>
      </c>
      <c r="W149" s="54"/>
    </row>
    <row r="150" ht="18.75" customHeight="1" spans="1:23">
      <c r="A150" s="17" t="s">
        <v>163</v>
      </c>
      <c r="B150" s="17" t="s">
        <v>163</v>
      </c>
      <c r="C150" s="14">
        <v>630</v>
      </c>
      <c r="D150" s="14">
        <v>25</v>
      </c>
      <c r="E150" s="18">
        <v>607</v>
      </c>
      <c r="F150" s="14">
        <v>21</v>
      </c>
      <c r="G150" s="18">
        <v>591</v>
      </c>
      <c r="H150" s="18">
        <v>23</v>
      </c>
      <c r="I150" s="36">
        <v>0.85</v>
      </c>
      <c r="J150" s="14">
        <f t="shared" si="243"/>
        <v>1389580</v>
      </c>
      <c r="K150" s="14">
        <f t="shared" si="244"/>
        <v>1331143</v>
      </c>
      <c r="L150" s="37">
        <v>1349120</v>
      </c>
      <c r="M150" s="37"/>
      <c r="N150" s="14">
        <f t="shared" si="245"/>
        <v>1371603</v>
      </c>
      <c r="O150" s="18">
        <v>0</v>
      </c>
      <c r="P150" s="14">
        <f t="shared" si="246"/>
        <v>1371603</v>
      </c>
      <c r="Q150" s="18">
        <v>1331143</v>
      </c>
      <c r="R150" s="18">
        <v>0</v>
      </c>
      <c r="S150" s="18">
        <v>1331143</v>
      </c>
      <c r="T150" s="14">
        <f t="shared" ref="T150:V150" si="251">N150-Q150</f>
        <v>40460</v>
      </c>
      <c r="U150" s="14">
        <f t="shared" si="251"/>
        <v>0</v>
      </c>
      <c r="V150" s="14">
        <f t="shared" si="251"/>
        <v>40460</v>
      </c>
      <c r="W150" s="54"/>
    </row>
    <row r="151" ht="18.75" customHeight="1" spans="1:23">
      <c r="A151" s="21" t="s">
        <v>164</v>
      </c>
      <c r="B151" s="21" t="s">
        <v>164</v>
      </c>
      <c r="C151" s="14">
        <v>777</v>
      </c>
      <c r="D151" s="14">
        <v>41</v>
      </c>
      <c r="E151" s="22">
        <v>734</v>
      </c>
      <c r="F151" s="14">
        <v>43</v>
      </c>
      <c r="G151" s="22">
        <v>731</v>
      </c>
      <c r="H151" s="22">
        <v>43</v>
      </c>
      <c r="I151" s="40">
        <v>0.85</v>
      </c>
      <c r="J151" s="14">
        <f t="shared" si="243"/>
        <v>1742883</v>
      </c>
      <c r="K151" s="14">
        <f t="shared" si="244"/>
        <v>1694093</v>
      </c>
      <c r="L151" s="37">
        <v>1755548</v>
      </c>
      <c r="M151" s="37"/>
      <c r="N151" s="14">
        <f t="shared" si="245"/>
        <v>1681428</v>
      </c>
      <c r="O151" s="22">
        <v>0</v>
      </c>
      <c r="P151" s="14">
        <f t="shared" si="246"/>
        <v>1681428</v>
      </c>
      <c r="Q151" s="22">
        <v>1694093</v>
      </c>
      <c r="R151" s="22">
        <v>0</v>
      </c>
      <c r="S151" s="22">
        <v>1694093</v>
      </c>
      <c r="T151" s="14">
        <f t="shared" ref="T151:V151" si="252">N151-Q151</f>
        <v>-12665</v>
      </c>
      <c r="U151" s="14">
        <f t="shared" si="252"/>
        <v>0</v>
      </c>
      <c r="V151" s="14">
        <f t="shared" si="252"/>
        <v>-12665</v>
      </c>
      <c r="W151" s="58"/>
    </row>
    <row r="152" ht="18.75" customHeight="1" spans="1:23">
      <c r="A152" s="15" t="s">
        <v>165</v>
      </c>
      <c r="B152" s="15" t="s">
        <v>165</v>
      </c>
      <c r="C152" s="16">
        <f t="shared" ref="C152:H152" si="253">C153</f>
        <v>788</v>
      </c>
      <c r="D152" s="16">
        <f t="shared" si="253"/>
        <v>45</v>
      </c>
      <c r="E152" s="16">
        <f t="shared" si="253"/>
        <v>738</v>
      </c>
      <c r="F152" s="16">
        <f t="shared" si="253"/>
        <v>48</v>
      </c>
      <c r="G152" s="16">
        <f t="shared" si="253"/>
        <v>730</v>
      </c>
      <c r="H152" s="16">
        <f t="shared" si="253"/>
        <v>50</v>
      </c>
      <c r="I152" s="38"/>
      <c r="J152" s="16">
        <f t="shared" ref="J152:V152" si="254">J153</f>
        <v>1773546</v>
      </c>
      <c r="K152" s="16">
        <f t="shared" si="254"/>
        <v>1714875</v>
      </c>
      <c r="L152" s="16">
        <f t="shared" si="254"/>
        <v>1737570</v>
      </c>
      <c r="M152" s="16">
        <f t="shared" si="254"/>
        <v>0</v>
      </c>
      <c r="N152" s="16">
        <f t="shared" si="254"/>
        <v>1750851</v>
      </c>
      <c r="O152" s="16">
        <f t="shared" si="254"/>
        <v>953630</v>
      </c>
      <c r="P152" s="16">
        <f t="shared" si="254"/>
        <v>797221</v>
      </c>
      <c r="Q152" s="16">
        <f t="shared" si="254"/>
        <v>1714875</v>
      </c>
      <c r="R152" s="16">
        <f t="shared" si="254"/>
        <v>0</v>
      </c>
      <c r="S152" s="16">
        <f t="shared" si="254"/>
        <v>1714875</v>
      </c>
      <c r="T152" s="16">
        <f t="shared" si="254"/>
        <v>35976</v>
      </c>
      <c r="U152" s="16">
        <f t="shared" si="254"/>
        <v>953630</v>
      </c>
      <c r="V152" s="16">
        <f t="shared" si="254"/>
        <v>-917654</v>
      </c>
      <c r="W152" s="53"/>
    </row>
    <row r="153" ht="18.75" customHeight="1" spans="1:23">
      <c r="A153" s="17" t="s">
        <v>165</v>
      </c>
      <c r="B153" s="17" t="s">
        <v>165</v>
      </c>
      <c r="C153" s="14">
        <v>788</v>
      </c>
      <c r="D153" s="14">
        <v>45</v>
      </c>
      <c r="E153" s="18">
        <v>738</v>
      </c>
      <c r="F153" s="14">
        <v>48</v>
      </c>
      <c r="G153" s="18">
        <v>730</v>
      </c>
      <c r="H153" s="18">
        <v>50</v>
      </c>
      <c r="I153" s="36">
        <v>0.85</v>
      </c>
      <c r="J153" s="14">
        <f t="shared" ref="J153:J162" si="255">ROUND((C153*1250+D153*1925+E153*1250+F153*1925)*I153,0)</f>
        <v>1773546</v>
      </c>
      <c r="K153" s="14">
        <f t="shared" ref="K153:K162" si="256">ROUND((G153*2500+H153*3850)*I153,0)</f>
        <v>1714875</v>
      </c>
      <c r="L153" s="37">
        <v>1737570</v>
      </c>
      <c r="M153" s="37"/>
      <c r="N153" s="14">
        <f t="shared" ref="N153:N162" si="257">ROUND(J153+K153-L153-M153,0)</f>
        <v>1750851</v>
      </c>
      <c r="O153" s="18">
        <v>953630</v>
      </c>
      <c r="P153" s="14">
        <f t="shared" ref="P153:P162" si="258">N153-O153</f>
        <v>797221</v>
      </c>
      <c r="Q153" s="18">
        <v>1714875</v>
      </c>
      <c r="R153" s="18">
        <v>0</v>
      </c>
      <c r="S153" s="18">
        <v>1714875</v>
      </c>
      <c r="T153" s="14">
        <f t="shared" ref="T153:V153" si="259">N153-Q153</f>
        <v>35976</v>
      </c>
      <c r="U153" s="14">
        <f t="shared" si="259"/>
        <v>953630</v>
      </c>
      <c r="V153" s="14">
        <f t="shared" si="259"/>
        <v>-917654</v>
      </c>
      <c r="W153" s="54"/>
    </row>
    <row r="154" ht="18.75" customHeight="1" spans="1:23">
      <c r="A154" s="15" t="s">
        <v>166</v>
      </c>
      <c r="B154" s="15" t="s">
        <v>166</v>
      </c>
      <c r="C154" s="20">
        <f t="shared" ref="C154:H154" si="260">C155</f>
        <v>773</v>
      </c>
      <c r="D154" s="20">
        <f t="shared" si="260"/>
        <v>32</v>
      </c>
      <c r="E154" s="20">
        <f t="shared" si="260"/>
        <v>752</v>
      </c>
      <c r="F154" s="20">
        <f t="shared" si="260"/>
        <v>30</v>
      </c>
      <c r="G154" s="20">
        <f t="shared" si="260"/>
        <v>799</v>
      </c>
      <c r="H154" s="20">
        <f t="shared" si="260"/>
        <v>32</v>
      </c>
      <c r="I154" s="39"/>
      <c r="J154" s="20">
        <f t="shared" ref="J154:V154" si="261">J155</f>
        <v>1721760</v>
      </c>
      <c r="K154" s="20">
        <f t="shared" si="261"/>
        <v>1802595</v>
      </c>
      <c r="L154" s="20">
        <f t="shared" si="261"/>
        <v>1725925</v>
      </c>
      <c r="M154" s="20">
        <f t="shared" si="261"/>
        <v>0</v>
      </c>
      <c r="N154" s="20">
        <f t="shared" si="261"/>
        <v>1798430</v>
      </c>
      <c r="O154" s="20">
        <f t="shared" si="261"/>
        <v>1798430</v>
      </c>
      <c r="P154" s="20">
        <f t="shared" si="261"/>
        <v>0</v>
      </c>
      <c r="Q154" s="20">
        <f t="shared" si="261"/>
        <v>1802595</v>
      </c>
      <c r="R154" s="20">
        <f t="shared" si="261"/>
        <v>1802595</v>
      </c>
      <c r="S154" s="20">
        <f t="shared" si="261"/>
        <v>0</v>
      </c>
      <c r="T154" s="20">
        <f t="shared" si="261"/>
        <v>-4165</v>
      </c>
      <c r="U154" s="20">
        <f t="shared" si="261"/>
        <v>-4165</v>
      </c>
      <c r="V154" s="20">
        <f t="shared" si="261"/>
        <v>0</v>
      </c>
      <c r="W154" s="53"/>
    </row>
    <row r="155" ht="18.75" customHeight="1" spans="1:23">
      <c r="A155" s="17" t="s">
        <v>166</v>
      </c>
      <c r="B155" s="17" t="s">
        <v>166</v>
      </c>
      <c r="C155" s="14">
        <v>773</v>
      </c>
      <c r="D155" s="14">
        <v>32</v>
      </c>
      <c r="E155" s="18">
        <v>752</v>
      </c>
      <c r="F155" s="14">
        <v>30</v>
      </c>
      <c r="G155" s="18">
        <v>799</v>
      </c>
      <c r="H155" s="18">
        <v>32</v>
      </c>
      <c r="I155" s="36">
        <v>0.85</v>
      </c>
      <c r="J155" s="14">
        <f t="shared" si="255"/>
        <v>1721760</v>
      </c>
      <c r="K155" s="14">
        <f t="shared" si="256"/>
        <v>1802595</v>
      </c>
      <c r="L155" s="37">
        <v>1725925</v>
      </c>
      <c r="M155" s="37"/>
      <c r="N155" s="14">
        <f t="shared" si="257"/>
        <v>1798430</v>
      </c>
      <c r="O155" s="18">
        <v>1798430</v>
      </c>
      <c r="P155" s="14">
        <f t="shared" si="258"/>
        <v>0</v>
      </c>
      <c r="Q155" s="18">
        <v>1802595</v>
      </c>
      <c r="R155" s="18">
        <v>1802595</v>
      </c>
      <c r="S155" s="18">
        <v>0</v>
      </c>
      <c r="T155" s="14">
        <f t="shared" ref="T155:V155" si="262">N155-Q155</f>
        <v>-4165</v>
      </c>
      <c r="U155" s="14">
        <f t="shared" si="262"/>
        <v>-4165</v>
      </c>
      <c r="V155" s="14">
        <f t="shared" si="262"/>
        <v>0</v>
      </c>
      <c r="W155" s="54"/>
    </row>
    <row r="156" ht="18.75" customHeight="1" spans="1:23">
      <c r="A156" s="15" t="s">
        <v>167</v>
      </c>
      <c r="B156" s="15" t="s">
        <v>167</v>
      </c>
      <c r="C156" s="16">
        <f t="shared" ref="C156:H156" si="263">SUM(C157:C162)</f>
        <v>514</v>
      </c>
      <c r="D156" s="16">
        <f t="shared" si="263"/>
        <v>37</v>
      </c>
      <c r="E156" s="16">
        <f t="shared" si="263"/>
        <v>417</v>
      </c>
      <c r="F156" s="16">
        <f t="shared" si="263"/>
        <v>32</v>
      </c>
      <c r="G156" s="16">
        <f t="shared" si="263"/>
        <v>426</v>
      </c>
      <c r="H156" s="16">
        <f t="shared" si="263"/>
        <v>33</v>
      </c>
      <c r="I156" s="38"/>
      <c r="J156" s="16">
        <f t="shared" ref="J156:V156" si="264">SUM(J157:J162)</f>
        <v>842774</v>
      </c>
      <c r="K156" s="16">
        <f t="shared" si="264"/>
        <v>774834</v>
      </c>
      <c r="L156" s="16">
        <f t="shared" si="264"/>
        <v>818449</v>
      </c>
      <c r="M156" s="16">
        <f t="shared" si="264"/>
        <v>0</v>
      </c>
      <c r="N156" s="16">
        <f t="shared" si="264"/>
        <v>799159</v>
      </c>
      <c r="O156" s="16">
        <f t="shared" si="264"/>
        <v>0</v>
      </c>
      <c r="P156" s="16">
        <f t="shared" si="264"/>
        <v>799159</v>
      </c>
      <c r="Q156" s="16">
        <f t="shared" si="264"/>
        <v>774834</v>
      </c>
      <c r="R156" s="16">
        <f t="shared" si="264"/>
        <v>0</v>
      </c>
      <c r="S156" s="16">
        <f t="shared" si="264"/>
        <v>774834</v>
      </c>
      <c r="T156" s="16">
        <f t="shared" si="264"/>
        <v>24325</v>
      </c>
      <c r="U156" s="16">
        <f t="shared" si="264"/>
        <v>0</v>
      </c>
      <c r="V156" s="16">
        <f t="shared" si="264"/>
        <v>24325</v>
      </c>
      <c r="W156" s="53"/>
    </row>
    <row r="157" ht="18.75" customHeight="1" spans="1:23">
      <c r="A157" s="17" t="s">
        <v>168</v>
      </c>
      <c r="B157" s="17" t="s">
        <v>168</v>
      </c>
      <c r="C157" s="14">
        <v>119</v>
      </c>
      <c r="D157" s="14">
        <v>2</v>
      </c>
      <c r="E157" s="18">
        <v>63</v>
      </c>
      <c r="F157" s="14">
        <v>3</v>
      </c>
      <c r="G157" s="18">
        <v>55</v>
      </c>
      <c r="H157" s="18">
        <v>3</v>
      </c>
      <c r="I157" s="36">
        <v>0.65</v>
      </c>
      <c r="J157" s="14">
        <f t="shared" si="255"/>
        <v>154131</v>
      </c>
      <c r="K157" s="14">
        <f t="shared" si="256"/>
        <v>96883</v>
      </c>
      <c r="L157" s="37">
        <v>213005</v>
      </c>
      <c r="M157" s="37"/>
      <c r="N157" s="14">
        <f t="shared" si="257"/>
        <v>38009</v>
      </c>
      <c r="O157" s="18">
        <v>0</v>
      </c>
      <c r="P157" s="14">
        <f t="shared" si="258"/>
        <v>38009</v>
      </c>
      <c r="Q157" s="18">
        <v>96883</v>
      </c>
      <c r="R157" s="18">
        <v>0</v>
      </c>
      <c r="S157" s="18">
        <v>96883</v>
      </c>
      <c r="T157" s="14">
        <f t="shared" ref="T157:V157" si="265">N157-Q157</f>
        <v>-58874</v>
      </c>
      <c r="U157" s="14">
        <f t="shared" si="265"/>
        <v>0</v>
      </c>
      <c r="V157" s="14">
        <f t="shared" si="265"/>
        <v>-58874</v>
      </c>
      <c r="W157" s="54"/>
    </row>
    <row r="158" ht="18.75" customHeight="1" spans="1:23">
      <c r="A158" s="17" t="s">
        <v>168</v>
      </c>
      <c r="B158" s="17" t="s">
        <v>169</v>
      </c>
      <c r="C158" s="14">
        <v>33</v>
      </c>
      <c r="D158" s="14">
        <v>3</v>
      </c>
      <c r="E158" s="18">
        <v>18</v>
      </c>
      <c r="F158" s="14">
        <v>1</v>
      </c>
      <c r="G158" s="18">
        <v>18</v>
      </c>
      <c r="H158" s="18">
        <v>2</v>
      </c>
      <c r="I158" s="36">
        <v>0.65</v>
      </c>
      <c r="J158" s="14">
        <f t="shared" si="255"/>
        <v>46443</v>
      </c>
      <c r="K158" s="14">
        <f t="shared" si="256"/>
        <v>34255</v>
      </c>
      <c r="L158" s="37">
        <v>49628</v>
      </c>
      <c r="M158" s="37"/>
      <c r="N158" s="14">
        <f t="shared" si="257"/>
        <v>31070</v>
      </c>
      <c r="O158" s="18">
        <v>0</v>
      </c>
      <c r="P158" s="14">
        <f t="shared" si="258"/>
        <v>31070</v>
      </c>
      <c r="Q158" s="18">
        <v>34255</v>
      </c>
      <c r="R158" s="18">
        <v>0</v>
      </c>
      <c r="S158" s="18">
        <v>34255</v>
      </c>
      <c r="T158" s="14">
        <f t="shared" ref="T158:V158" si="266">N158-Q158</f>
        <v>-3185</v>
      </c>
      <c r="U158" s="14">
        <f t="shared" si="266"/>
        <v>0</v>
      </c>
      <c r="V158" s="14">
        <f t="shared" si="266"/>
        <v>-3185</v>
      </c>
      <c r="W158" s="54"/>
    </row>
    <row r="159" ht="18.75" customHeight="1" spans="1:23">
      <c r="A159" s="17" t="s">
        <v>170</v>
      </c>
      <c r="B159" s="17" t="s">
        <v>170</v>
      </c>
      <c r="C159" s="14">
        <v>56</v>
      </c>
      <c r="D159" s="14">
        <v>9</v>
      </c>
      <c r="E159" s="18">
        <v>60</v>
      </c>
      <c r="F159" s="14">
        <v>7</v>
      </c>
      <c r="G159" s="18">
        <v>60</v>
      </c>
      <c r="H159" s="18">
        <v>6</v>
      </c>
      <c r="I159" s="36">
        <v>0.65</v>
      </c>
      <c r="J159" s="14">
        <f t="shared" si="255"/>
        <v>114270</v>
      </c>
      <c r="K159" s="14">
        <f t="shared" si="256"/>
        <v>112515</v>
      </c>
      <c r="L159" s="37">
        <v>104390</v>
      </c>
      <c r="M159" s="37"/>
      <c r="N159" s="14">
        <f t="shared" si="257"/>
        <v>122395</v>
      </c>
      <c r="O159" s="18">
        <v>0</v>
      </c>
      <c r="P159" s="14">
        <f t="shared" si="258"/>
        <v>122395</v>
      </c>
      <c r="Q159" s="18">
        <v>112515</v>
      </c>
      <c r="R159" s="18">
        <v>0</v>
      </c>
      <c r="S159" s="18">
        <v>112515</v>
      </c>
      <c r="T159" s="14">
        <f t="shared" ref="T159:V159" si="267">N159-Q159</f>
        <v>9880</v>
      </c>
      <c r="U159" s="14">
        <f t="shared" si="267"/>
        <v>0</v>
      </c>
      <c r="V159" s="14">
        <f t="shared" si="267"/>
        <v>9880</v>
      </c>
      <c r="W159" s="54"/>
    </row>
    <row r="160" ht="18.75" customHeight="1" spans="1:23">
      <c r="A160" s="17" t="s">
        <v>171</v>
      </c>
      <c r="B160" s="17" t="s">
        <v>171</v>
      </c>
      <c r="C160" s="14">
        <v>36</v>
      </c>
      <c r="D160" s="14">
        <v>5</v>
      </c>
      <c r="E160" s="18">
        <v>27</v>
      </c>
      <c r="F160" s="14">
        <v>4</v>
      </c>
      <c r="G160" s="18">
        <v>44</v>
      </c>
      <c r="H160" s="18">
        <v>4</v>
      </c>
      <c r="I160" s="36">
        <v>0.65</v>
      </c>
      <c r="J160" s="14">
        <f t="shared" si="255"/>
        <v>62449</v>
      </c>
      <c r="K160" s="14">
        <f t="shared" si="256"/>
        <v>81510</v>
      </c>
      <c r="L160" s="37">
        <v>64513</v>
      </c>
      <c r="M160" s="37"/>
      <c r="N160" s="14">
        <f t="shared" si="257"/>
        <v>79446</v>
      </c>
      <c r="O160" s="18">
        <v>0</v>
      </c>
      <c r="P160" s="14">
        <f t="shared" si="258"/>
        <v>79446</v>
      </c>
      <c r="Q160" s="18">
        <v>81510</v>
      </c>
      <c r="R160" s="18">
        <v>0</v>
      </c>
      <c r="S160" s="18">
        <v>81510</v>
      </c>
      <c r="T160" s="14">
        <f t="shared" ref="T160:V160" si="268">N160-Q160</f>
        <v>-2064</v>
      </c>
      <c r="U160" s="14">
        <f t="shared" si="268"/>
        <v>0</v>
      </c>
      <c r="V160" s="14">
        <f t="shared" si="268"/>
        <v>-2064</v>
      </c>
      <c r="W160" s="54"/>
    </row>
    <row r="161" ht="18.75" customHeight="1" spans="1:23">
      <c r="A161" s="17" t="s">
        <v>172</v>
      </c>
      <c r="B161" s="17" t="s">
        <v>172</v>
      </c>
      <c r="C161" s="14">
        <v>100</v>
      </c>
      <c r="D161" s="14">
        <v>11</v>
      </c>
      <c r="E161" s="18">
        <v>81</v>
      </c>
      <c r="F161" s="14">
        <v>8</v>
      </c>
      <c r="G161" s="18">
        <v>92</v>
      </c>
      <c r="H161" s="18">
        <v>11</v>
      </c>
      <c r="I161" s="36">
        <v>0.65</v>
      </c>
      <c r="J161" s="14">
        <f t="shared" si="255"/>
        <v>170836</v>
      </c>
      <c r="K161" s="14">
        <f t="shared" si="256"/>
        <v>177028</v>
      </c>
      <c r="L161" s="37">
        <v>120023</v>
      </c>
      <c r="M161" s="37"/>
      <c r="N161" s="14">
        <f t="shared" si="257"/>
        <v>227841</v>
      </c>
      <c r="O161" s="18">
        <v>0</v>
      </c>
      <c r="P161" s="14">
        <f t="shared" si="258"/>
        <v>227841</v>
      </c>
      <c r="Q161" s="18">
        <v>177028</v>
      </c>
      <c r="R161" s="18">
        <v>0</v>
      </c>
      <c r="S161" s="18">
        <v>177028</v>
      </c>
      <c r="T161" s="14">
        <f t="shared" ref="T161:V161" si="269">N161-Q161</f>
        <v>50813</v>
      </c>
      <c r="U161" s="14">
        <f t="shared" si="269"/>
        <v>0</v>
      </c>
      <c r="V161" s="14">
        <f t="shared" si="269"/>
        <v>50813</v>
      </c>
      <c r="W161" s="54"/>
    </row>
    <row r="162" ht="18.75" customHeight="1" spans="1:23">
      <c r="A162" s="17" t="s">
        <v>173</v>
      </c>
      <c r="B162" s="17" t="s">
        <v>173</v>
      </c>
      <c r="C162" s="14">
        <v>170</v>
      </c>
      <c r="D162" s="14">
        <v>7</v>
      </c>
      <c r="E162" s="18">
        <v>168</v>
      </c>
      <c r="F162" s="14">
        <v>9</v>
      </c>
      <c r="G162" s="18">
        <v>157</v>
      </c>
      <c r="H162" s="18">
        <v>7</v>
      </c>
      <c r="I162" s="36">
        <v>0.65</v>
      </c>
      <c r="J162" s="14">
        <f t="shared" si="255"/>
        <v>294645</v>
      </c>
      <c r="K162" s="14">
        <f t="shared" si="256"/>
        <v>272643</v>
      </c>
      <c r="L162" s="37">
        <v>266890</v>
      </c>
      <c r="M162" s="37"/>
      <c r="N162" s="14">
        <f t="shared" si="257"/>
        <v>300398</v>
      </c>
      <c r="O162" s="18">
        <v>0</v>
      </c>
      <c r="P162" s="14">
        <f t="shared" si="258"/>
        <v>300398</v>
      </c>
      <c r="Q162" s="18">
        <v>272643</v>
      </c>
      <c r="R162" s="18">
        <v>0</v>
      </c>
      <c r="S162" s="18">
        <v>272643</v>
      </c>
      <c r="T162" s="14">
        <f t="shared" ref="T162:V162" si="270">N162-Q162</f>
        <v>27755</v>
      </c>
      <c r="U162" s="14">
        <f t="shared" si="270"/>
        <v>0</v>
      </c>
      <c r="V162" s="14">
        <f t="shared" si="270"/>
        <v>27755</v>
      </c>
      <c r="W162" s="54"/>
    </row>
    <row r="163" ht="18.75" customHeight="1" spans="1:23">
      <c r="A163" s="15" t="s">
        <v>174</v>
      </c>
      <c r="B163" s="15" t="s">
        <v>174</v>
      </c>
      <c r="C163" s="16">
        <f t="shared" ref="C163:H163" si="271">C164</f>
        <v>176</v>
      </c>
      <c r="D163" s="16">
        <f t="shared" si="271"/>
        <v>2</v>
      </c>
      <c r="E163" s="16">
        <f t="shared" si="271"/>
        <v>165</v>
      </c>
      <c r="F163" s="16">
        <f t="shared" si="271"/>
        <v>5</v>
      </c>
      <c r="G163" s="16">
        <f t="shared" si="271"/>
        <v>166</v>
      </c>
      <c r="H163" s="16">
        <f t="shared" si="271"/>
        <v>4</v>
      </c>
      <c r="I163" s="38"/>
      <c r="J163" s="16">
        <f t="shared" ref="J163:V163" si="272">J164</f>
        <v>373766</v>
      </c>
      <c r="K163" s="16">
        <f t="shared" si="272"/>
        <v>365840</v>
      </c>
      <c r="L163" s="16">
        <f t="shared" si="272"/>
        <v>354068</v>
      </c>
      <c r="M163" s="16">
        <f t="shared" si="272"/>
        <v>0</v>
      </c>
      <c r="N163" s="16">
        <f t="shared" si="272"/>
        <v>385538</v>
      </c>
      <c r="O163" s="16">
        <f t="shared" si="272"/>
        <v>0</v>
      </c>
      <c r="P163" s="16">
        <f t="shared" si="272"/>
        <v>385538</v>
      </c>
      <c r="Q163" s="16">
        <f t="shared" si="272"/>
        <v>365840</v>
      </c>
      <c r="R163" s="16">
        <f t="shared" si="272"/>
        <v>0</v>
      </c>
      <c r="S163" s="16">
        <f t="shared" si="272"/>
        <v>365840</v>
      </c>
      <c r="T163" s="16">
        <f t="shared" si="272"/>
        <v>19698</v>
      </c>
      <c r="U163" s="16">
        <f t="shared" si="272"/>
        <v>0</v>
      </c>
      <c r="V163" s="16">
        <f t="shared" si="272"/>
        <v>19698</v>
      </c>
      <c r="W163" s="53"/>
    </row>
    <row r="164" ht="18.75" customHeight="1" spans="1:23">
      <c r="A164" s="17" t="s">
        <v>174</v>
      </c>
      <c r="B164" s="17" t="s">
        <v>174</v>
      </c>
      <c r="C164" s="14">
        <v>176</v>
      </c>
      <c r="D164" s="14">
        <v>2</v>
      </c>
      <c r="E164" s="18">
        <v>165</v>
      </c>
      <c r="F164" s="14">
        <v>5</v>
      </c>
      <c r="G164" s="18">
        <v>166</v>
      </c>
      <c r="H164" s="18">
        <v>4</v>
      </c>
      <c r="I164" s="36">
        <v>0.85</v>
      </c>
      <c r="J164" s="14">
        <f t="shared" ref="J164:J168" si="273">ROUND((C164*1250+D164*1925+E164*1250+F164*1925)*I164,0)</f>
        <v>373766</v>
      </c>
      <c r="K164" s="14">
        <f t="shared" ref="K164:K168" si="274">ROUND((G164*2500+H164*3850)*I164,0)</f>
        <v>365840</v>
      </c>
      <c r="L164" s="37">
        <v>354068</v>
      </c>
      <c r="M164" s="37"/>
      <c r="N164" s="14">
        <f t="shared" ref="N164:N168" si="275">ROUND(J164+K164-L164-M164,0)</f>
        <v>385538</v>
      </c>
      <c r="O164" s="18">
        <v>0</v>
      </c>
      <c r="P164" s="14">
        <f t="shared" ref="P164:P168" si="276">N164-O164</f>
        <v>385538</v>
      </c>
      <c r="Q164" s="18">
        <v>365840</v>
      </c>
      <c r="R164" s="18">
        <v>0</v>
      </c>
      <c r="S164" s="18">
        <v>365840</v>
      </c>
      <c r="T164" s="14">
        <f t="shared" ref="T164:V164" si="277">N164-Q164</f>
        <v>19698</v>
      </c>
      <c r="U164" s="14">
        <f t="shared" si="277"/>
        <v>0</v>
      </c>
      <c r="V164" s="14">
        <f t="shared" si="277"/>
        <v>19698</v>
      </c>
      <c r="W164" s="54"/>
    </row>
    <row r="165" ht="18.75" customHeight="1" spans="1:23">
      <c r="A165" s="15" t="s">
        <v>175</v>
      </c>
      <c r="B165" s="15" t="s">
        <v>175</v>
      </c>
      <c r="C165" s="16">
        <f t="shared" ref="C165:H165" si="278">C166</f>
        <v>162</v>
      </c>
      <c r="D165" s="16">
        <f t="shared" si="278"/>
        <v>6</v>
      </c>
      <c r="E165" s="16">
        <f t="shared" si="278"/>
        <v>201</v>
      </c>
      <c r="F165" s="16">
        <f t="shared" si="278"/>
        <v>5</v>
      </c>
      <c r="G165" s="16">
        <f t="shared" si="278"/>
        <v>201</v>
      </c>
      <c r="H165" s="16">
        <f t="shared" si="278"/>
        <v>5</v>
      </c>
      <c r="I165" s="38"/>
      <c r="J165" s="16">
        <f t="shared" ref="J165:V165" si="279">J166</f>
        <v>403686</v>
      </c>
      <c r="K165" s="16">
        <f t="shared" si="279"/>
        <v>443488</v>
      </c>
      <c r="L165" s="16">
        <f t="shared" si="279"/>
        <v>312885</v>
      </c>
      <c r="M165" s="16">
        <f t="shared" si="279"/>
        <v>0</v>
      </c>
      <c r="N165" s="16">
        <f t="shared" si="279"/>
        <v>534289</v>
      </c>
      <c r="O165" s="16">
        <f t="shared" si="279"/>
        <v>0</v>
      </c>
      <c r="P165" s="16">
        <f t="shared" si="279"/>
        <v>534289</v>
      </c>
      <c r="Q165" s="16">
        <f t="shared" si="279"/>
        <v>443488</v>
      </c>
      <c r="R165" s="16">
        <f t="shared" si="279"/>
        <v>0</v>
      </c>
      <c r="S165" s="16">
        <f t="shared" si="279"/>
        <v>443488</v>
      </c>
      <c r="T165" s="16">
        <f t="shared" si="279"/>
        <v>90801</v>
      </c>
      <c r="U165" s="16">
        <f t="shared" si="279"/>
        <v>0</v>
      </c>
      <c r="V165" s="16">
        <f t="shared" si="279"/>
        <v>90801</v>
      </c>
      <c r="W165" s="53"/>
    </row>
    <row r="166" ht="18.75" customHeight="1" spans="1:23">
      <c r="A166" s="17" t="s">
        <v>175</v>
      </c>
      <c r="B166" s="17" t="s">
        <v>175</v>
      </c>
      <c r="C166" s="14">
        <v>162</v>
      </c>
      <c r="D166" s="14">
        <v>6</v>
      </c>
      <c r="E166" s="18">
        <v>201</v>
      </c>
      <c r="F166" s="14">
        <v>5</v>
      </c>
      <c r="G166" s="18">
        <v>201</v>
      </c>
      <c r="H166" s="18">
        <v>5</v>
      </c>
      <c r="I166" s="36">
        <v>0.85</v>
      </c>
      <c r="J166" s="14">
        <f t="shared" si="273"/>
        <v>403686</v>
      </c>
      <c r="K166" s="14">
        <f t="shared" si="274"/>
        <v>443488</v>
      </c>
      <c r="L166" s="37">
        <v>312885</v>
      </c>
      <c r="M166" s="37"/>
      <c r="N166" s="14">
        <f t="shared" si="275"/>
        <v>534289</v>
      </c>
      <c r="O166" s="18">
        <v>0</v>
      </c>
      <c r="P166" s="14">
        <f t="shared" si="276"/>
        <v>534289</v>
      </c>
      <c r="Q166" s="18">
        <v>443488</v>
      </c>
      <c r="R166" s="18">
        <v>0</v>
      </c>
      <c r="S166" s="18">
        <v>443488</v>
      </c>
      <c r="T166" s="14">
        <f t="shared" ref="T166:V166" si="280">N166-Q166</f>
        <v>90801</v>
      </c>
      <c r="U166" s="14">
        <f t="shared" si="280"/>
        <v>0</v>
      </c>
      <c r="V166" s="14">
        <f t="shared" si="280"/>
        <v>90801</v>
      </c>
      <c r="W166" s="54"/>
    </row>
    <row r="167" ht="18.75" customHeight="1" spans="1:23">
      <c r="A167" s="15" t="s">
        <v>176</v>
      </c>
      <c r="B167" s="15" t="s">
        <v>176</v>
      </c>
      <c r="C167" s="20">
        <f t="shared" ref="C167:H167" si="281">C168</f>
        <v>270</v>
      </c>
      <c r="D167" s="20">
        <f t="shared" si="281"/>
        <v>7</v>
      </c>
      <c r="E167" s="20">
        <f t="shared" si="281"/>
        <v>291</v>
      </c>
      <c r="F167" s="20">
        <f t="shared" si="281"/>
        <v>8</v>
      </c>
      <c r="G167" s="20">
        <f t="shared" si="281"/>
        <v>297</v>
      </c>
      <c r="H167" s="20">
        <f t="shared" si="281"/>
        <v>7</v>
      </c>
      <c r="I167" s="39"/>
      <c r="J167" s="20">
        <f t="shared" ref="J167:V167" si="282">J168</f>
        <v>620606</v>
      </c>
      <c r="K167" s="20">
        <f t="shared" si="282"/>
        <v>654033</v>
      </c>
      <c r="L167" s="20">
        <f t="shared" si="282"/>
        <v>726113</v>
      </c>
      <c r="M167" s="20">
        <f t="shared" si="282"/>
        <v>0</v>
      </c>
      <c r="N167" s="20">
        <f t="shared" si="282"/>
        <v>548526</v>
      </c>
      <c r="O167" s="20">
        <f t="shared" si="282"/>
        <v>0</v>
      </c>
      <c r="P167" s="20">
        <f t="shared" si="282"/>
        <v>548526</v>
      </c>
      <c r="Q167" s="20">
        <f t="shared" si="282"/>
        <v>654033</v>
      </c>
      <c r="R167" s="20">
        <f t="shared" si="282"/>
        <v>0</v>
      </c>
      <c r="S167" s="20">
        <f t="shared" si="282"/>
        <v>654033</v>
      </c>
      <c r="T167" s="20">
        <f t="shared" si="282"/>
        <v>-105507</v>
      </c>
      <c r="U167" s="20">
        <f t="shared" si="282"/>
        <v>0</v>
      </c>
      <c r="V167" s="20">
        <f t="shared" si="282"/>
        <v>-105507</v>
      </c>
      <c r="W167" s="53"/>
    </row>
    <row r="168" ht="18.75" customHeight="1" spans="1:23">
      <c r="A168" s="17" t="s">
        <v>176</v>
      </c>
      <c r="B168" s="17" t="s">
        <v>176</v>
      </c>
      <c r="C168" s="14">
        <v>270</v>
      </c>
      <c r="D168" s="14">
        <v>7</v>
      </c>
      <c r="E168" s="18">
        <v>291</v>
      </c>
      <c r="F168" s="14">
        <v>8</v>
      </c>
      <c r="G168" s="18">
        <v>297</v>
      </c>
      <c r="H168" s="18">
        <v>7</v>
      </c>
      <c r="I168" s="36">
        <v>0.85</v>
      </c>
      <c r="J168" s="14">
        <f t="shared" si="273"/>
        <v>620606</v>
      </c>
      <c r="K168" s="14">
        <f t="shared" si="274"/>
        <v>654033</v>
      </c>
      <c r="L168" s="37">
        <v>726113</v>
      </c>
      <c r="M168" s="37"/>
      <c r="N168" s="14">
        <f t="shared" si="275"/>
        <v>548526</v>
      </c>
      <c r="O168" s="18">
        <v>0</v>
      </c>
      <c r="P168" s="14">
        <f t="shared" si="276"/>
        <v>548526</v>
      </c>
      <c r="Q168" s="18">
        <v>654033</v>
      </c>
      <c r="R168" s="18">
        <v>0</v>
      </c>
      <c r="S168" s="18">
        <v>654033</v>
      </c>
      <c r="T168" s="14">
        <f t="shared" ref="T168:V168" si="283">N168-Q168</f>
        <v>-105507</v>
      </c>
      <c r="U168" s="14">
        <f t="shared" si="283"/>
        <v>0</v>
      </c>
      <c r="V168" s="14">
        <f t="shared" si="283"/>
        <v>-105507</v>
      </c>
      <c r="W168" s="54"/>
    </row>
    <row r="169" ht="18.75" customHeight="1" spans="1:23">
      <c r="A169" s="15" t="s">
        <v>177</v>
      </c>
      <c r="B169" s="15" t="s">
        <v>177</v>
      </c>
      <c r="C169" s="16">
        <f t="shared" ref="C169:H169" si="284">C170</f>
        <v>436</v>
      </c>
      <c r="D169" s="16">
        <f t="shared" si="284"/>
        <v>19</v>
      </c>
      <c r="E169" s="16">
        <f t="shared" si="284"/>
        <v>411</v>
      </c>
      <c r="F169" s="16">
        <f t="shared" si="284"/>
        <v>15</v>
      </c>
      <c r="G169" s="16">
        <f t="shared" si="284"/>
        <v>410</v>
      </c>
      <c r="H169" s="16">
        <f t="shared" si="284"/>
        <v>16</v>
      </c>
      <c r="I169" s="38"/>
      <c r="J169" s="16">
        <f t="shared" ref="J169:V169" si="285">J170</f>
        <v>955570</v>
      </c>
      <c r="K169" s="16">
        <f t="shared" si="285"/>
        <v>923610</v>
      </c>
      <c r="L169" s="16">
        <f t="shared" si="285"/>
        <v>1168155</v>
      </c>
      <c r="M169" s="16">
        <f t="shared" si="285"/>
        <v>0</v>
      </c>
      <c r="N169" s="16">
        <f t="shared" si="285"/>
        <v>711025</v>
      </c>
      <c r="O169" s="16">
        <f t="shared" si="285"/>
        <v>0</v>
      </c>
      <c r="P169" s="16">
        <f t="shared" si="285"/>
        <v>711025</v>
      </c>
      <c r="Q169" s="16">
        <f t="shared" si="285"/>
        <v>923610</v>
      </c>
      <c r="R169" s="16">
        <f t="shared" si="285"/>
        <v>0</v>
      </c>
      <c r="S169" s="16">
        <f t="shared" si="285"/>
        <v>923610</v>
      </c>
      <c r="T169" s="16">
        <f t="shared" si="285"/>
        <v>-212585</v>
      </c>
      <c r="U169" s="16">
        <f t="shared" si="285"/>
        <v>0</v>
      </c>
      <c r="V169" s="16">
        <f t="shared" si="285"/>
        <v>-212585</v>
      </c>
      <c r="W169" s="53"/>
    </row>
    <row r="170" ht="18.75" customHeight="1" spans="1:23">
      <c r="A170" s="17" t="s">
        <v>177</v>
      </c>
      <c r="B170" s="17" t="s">
        <v>177</v>
      </c>
      <c r="C170" s="14">
        <v>436</v>
      </c>
      <c r="D170" s="14">
        <v>19</v>
      </c>
      <c r="E170" s="18">
        <v>411</v>
      </c>
      <c r="F170" s="14">
        <v>15</v>
      </c>
      <c r="G170" s="18">
        <v>410</v>
      </c>
      <c r="H170" s="18">
        <v>16</v>
      </c>
      <c r="I170" s="36">
        <v>0.85</v>
      </c>
      <c r="J170" s="14">
        <f t="shared" ref="J170:J177" si="286">ROUND((C170*1250+D170*1925+E170*1250+F170*1925)*I170,0)</f>
        <v>955570</v>
      </c>
      <c r="K170" s="14">
        <f t="shared" ref="K170:K177" si="287">ROUND((G170*2500+H170*3850)*I170,0)</f>
        <v>923610</v>
      </c>
      <c r="L170" s="37">
        <v>1168155</v>
      </c>
      <c r="M170" s="37"/>
      <c r="N170" s="14">
        <f t="shared" ref="N170:N177" si="288">ROUND(J170+K170-L170-M170,0)</f>
        <v>711025</v>
      </c>
      <c r="O170" s="18">
        <v>0</v>
      </c>
      <c r="P170" s="14">
        <f t="shared" ref="P170:P177" si="289">N170-O170</f>
        <v>711025</v>
      </c>
      <c r="Q170" s="18">
        <v>923610</v>
      </c>
      <c r="R170" s="18">
        <v>0</v>
      </c>
      <c r="S170" s="18">
        <v>923610</v>
      </c>
      <c r="T170" s="14">
        <f t="shared" ref="T170:V170" si="290">N170-Q170</f>
        <v>-212585</v>
      </c>
      <c r="U170" s="14">
        <f t="shared" si="290"/>
        <v>0</v>
      </c>
      <c r="V170" s="14">
        <f t="shared" si="290"/>
        <v>-212585</v>
      </c>
      <c r="W170" s="54"/>
    </row>
    <row r="171" ht="18.75" customHeight="1" spans="1:23">
      <c r="A171" s="15" t="s">
        <v>178</v>
      </c>
      <c r="B171" s="15" t="s">
        <v>178</v>
      </c>
      <c r="C171" s="16">
        <f t="shared" ref="C171:H171" si="291">SUM(C172:C177)</f>
        <v>1031</v>
      </c>
      <c r="D171" s="16">
        <f t="shared" si="291"/>
        <v>52</v>
      </c>
      <c r="E171" s="16">
        <f t="shared" si="291"/>
        <v>1049</v>
      </c>
      <c r="F171" s="16">
        <f t="shared" si="291"/>
        <v>60</v>
      </c>
      <c r="G171" s="16">
        <f t="shared" si="291"/>
        <v>1197</v>
      </c>
      <c r="H171" s="16">
        <f t="shared" si="291"/>
        <v>71</v>
      </c>
      <c r="I171" s="38"/>
      <c r="J171" s="16">
        <f t="shared" ref="J171:V171" si="292">SUM(J172:J177)</f>
        <v>2393260</v>
      </c>
      <c r="K171" s="16">
        <f t="shared" si="292"/>
        <v>2775974</v>
      </c>
      <c r="L171" s="16">
        <f t="shared" si="292"/>
        <v>2502104</v>
      </c>
      <c r="M171" s="16">
        <f t="shared" si="292"/>
        <v>0</v>
      </c>
      <c r="N171" s="16">
        <f t="shared" si="292"/>
        <v>2667130</v>
      </c>
      <c r="O171" s="16">
        <f t="shared" si="292"/>
        <v>0</v>
      </c>
      <c r="P171" s="16">
        <f t="shared" si="292"/>
        <v>2667130</v>
      </c>
      <c r="Q171" s="16">
        <f t="shared" si="292"/>
        <v>2775974</v>
      </c>
      <c r="R171" s="16">
        <f t="shared" si="292"/>
        <v>0</v>
      </c>
      <c r="S171" s="16">
        <f t="shared" si="292"/>
        <v>2775974</v>
      </c>
      <c r="T171" s="16">
        <f t="shared" si="292"/>
        <v>-108844</v>
      </c>
      <c r="U171" s="16">
        <f t="shared" si="292"/>
        <v>0</v>
      </c>
      <c r="V171" s="16">
        <f t="shared" si="292"/>
        <v>-108844</v>
      </c>
      <c r="W171" s="53"/>
    </row>
    <row r="172" ht="18.75" customHeight="1" spans="1:23">
      <c r="A172" s="17" t="s">
        <v>179</v>
      </c>
      <c r="B172" s="17" t="s">
        <v>179</v>
      </c>
      <c r="C172" s="14">
        <v>185</v>
      </c>
      <c r="D172" s="14">
        <v>16</v>
      </c>
      <c r="E172" s="18">
        <v>191</v>
      </c>
      <c r="F172" s="14">
        <v>21</v>
      </c>
      <c r="G172" s="18">
        <v>210</v>
      </c>
      <c r="H172" s="18">
        <v>24</v>
      </c>
      <c r="I172" s="36">
        <v>0.85</v>
      </c>
      <c r="J172" s="14">
        <f t="shared" si="286"/>
        <v>460041</v>
      </c>
      <c r="K172" s="14">
        <f t="shared" si="287"/>
        <v>524790</v>
      </c>
      <c r="L172" s="37">
        <v>479485</v>
      </c>
      <c r="M172" s="37"/>
      <c r="N172" s="14">
        <f t="shared" si="288"/>
        <v>505346</v>
      </c>
      <c r="O172" s="18">
        <v>0</v>
      </c>
      <c r="P172" s="14">
        <f t="shared" si="289"/>
        <v>505346</v>
      </c>
      <c r="Q172" s="18">
        <v>524790</v>
      </c>
      <c r="R172" s="18">
        <v>0</v>
      </c>
      <c r="S172" s="18">
        <v>524790</v>
      </c>
      <c r="T172" s="14">
        <f t="shared" ref="T172:V172" si="293">N172-Q172</f>
        <v>-19444</v>
      </c>
      <c r="U172" s="14">
        <f t="shared" si="293"/>
        <v>0</v>
      </c>
      <c r="V172" s="14">
        <f t="shared" si="293"/>
        <v>-19444</v>
      </c>
      <c r="W172" s="54"/>
    </row>
    <row r="173" ht="18.75" customHeight="1" spans="1:23">
      <c r="A173" s="63" t="s">
        <v>180</v>
      </c>
      <c r="B173" s="63" t="s">
        <v>180</v>
      </c>
      <c r="C173" s="14">
        <v>0</v>
      </c>
      <c r="D173" s="14">
        <v>0</v>
      </c>
      <c r="E173" s="64">
        <v>0</v>
      </c>
      <c r="F173" s="14">
        <v>0</v>
      </c>
      <c r="G173" s="64">
        <v>0</v>
      </c>
      <c r="H173" s="64">
        <v>0</v>
      </c>
      <c r="I173" s="80">
        <v>0.85</v>
      </c>
      <c r="J173" s="14">
        <f t="shared" si="286"/>
        <v>0</v>
      </c>
      <c r="K173" s="14">
        <f t="shared" si="287"/>
        <v>0</v>
      </c>
      <c r="L173" s="37">
        <v>0</v>
      </c>
      <c r="M173" s="37"/>
      <c r="N173" s="14">
        <f t="shared" si="288"/>
        <v>0</v>
      </c>
      <c r="O173" s="64">
        <v>0</v>
      </c>
      <c r="P173" s="14">
        <f t="shared" si="289"/>
        <v>0</v>
      </c>
      <c r="Q173" s="64">
        <v>0</v>
      </c>
      <c r="R173" s="64">
        <v>0</v>
      </c>
      <c r="S173" s="64">
        <v>0</v>
      </c>
      <c r="T173" s="14">
        <f t="shared" ref="T173:V173" si="294">N173-Q173</f>
        <v>0</v>
      </c>
      <c r="U173" s="14">
        <f t="shared" si="294"/>
        <v>0</v>
      </c>
      <c r="V173" s="14">
        <f t="shared" si="294"/>
        <v>0</v>
      </c>
      <c r="W173" s="81"/>
    </row>
    <row r="174" ht="18.75" customHeight="1" spans="1:23">
      <c r="A174" s="65" t="s">
        <v>181</v>
      </c>
      <c r="B174" s="65" t="s">
        <v>181</v>
      </c>
      <c r="C174" s="14">
        <v>272</v>
      </c>
      <c r="D174" s="14">
        <v>9</v>
      </c>
      <c r="E174" s="66">
        <v>230</v>
      </c>
      <c r="F174" s="14">
        <v>8</v>
      </c>
      <c r="G174" s="66">
        <v>290</v>
      </c>
      <c r="H174" s="66">
        <v>10</v>
      </c>
      <c r="I174" s="36">
        <v>0.85</v>
      </c>
      <c r="J174" s="14">
        <f t="shared" si="286"/>
        <v>561191</v>
      </c>
      <c r="K174" s="14">
        <f t="shared" si="287"/>
        <v>648975</v>
      </c>
      <c r="L174" s="37">
        <v>613828</v>
      </c>
      <c r="M174" s="37"/>
      <c r="N174" s="14">
        <f t="shared" si="288"/>
        <v>596338</v>
      </c>
      <c r="O174" s="66">
        <v>0</v>
      </c>
      <c r="P174" s="14">
        <f t="shared" si="289"/>
        <v>596338</v>
      </c>
      <c r="Q174" s="66">
        <v>648975</v>
      </c>
      <c r="R174" s="66">
        <v>0</v>
      </c>
      <c r="S174" s="66">
        <v>648975</v>
      </c>
      <c r="T174" s="14">
        <f t="shared" ref="T174:V174" si="295">N174-Q174</f>
        <v>-52637</v>
      </c>
      <c r="U174" s="14">
        <f t="shared" si="295"/>
        <v>0</v>
      </c>
      <c r="V174" s="14">
        <f t="shared" si="295"/>
        <v>-52637</v>
      </c>
      <c r="W174" s="82"/>
    </row>
    <row r="175" ht="18.75" customHeight="1" spans="1:23">
      <c r="A175" s="67" t="s">
        <v>182</v>
      </c>
      <c r="B175" s="67" t="s">
        <v>182</v>
      </c>
      <c r="C175" s="14">
        <v>218</v>
      </c>
      <c r="D175" s="14">
        <v>12</v>
      </c>
      <c r="E175" s="68">
        <v>198</v>
      </c>
      <c r="F175" s="14">
        <v>14</v>
      </c>
      <c r="G175" s="68">
        <v>197</v>
      </c>
      <c r="H175" s="68">
        <v>15</v>
      </c>
      <c r="I175" s="36">
        <v>0.85</v>
      </c>
      <c r="J175" s="14">
        <f t="shared" si="286"/>
        <v>484543</v>
      </c>
      <c r="K175" s="14">
        <f t="shared" si="287"/>
        <v>467713</v>
      </c>
      <c r="L175" s="37">
        <v>467373</v>
      </c>
      <c r="M175" s="37"/>
      <c r="N175" s="14">
        <f t="shared" si="288"/>
        <v>484883</v>
      </c>
      <c r="O175" s="68">
        <v>0</v>
      </c>
      <c r="P175" s="14">
        <f t="shared" si="289"/>
        <v>484883</v>
      </c>
      <c r="Q175" s="68">
        <v>467713</v>
      </c>
      <c r="R175" s="68">
        <v>0</v>
      </c>
      <c r="S175" s="68">
        <v>467713</v>
      </c>
      <c r="T175" s="14">
        <f t="shared" ref="T175:V175" si="296">N175-Q175</f>
        <v>17170</v>
      </c>
      <c r="U175" s="14">
        <f t="shared" si="296"/>
        <v>0</v>
      </c>
      <c r="V175" s="14">
        <f t="shared" si="296"/>
        <v>17170</v>
      </c>
      <c r="W175" s="83"/>
    </row>
    <row r="176" ht="18.75" customHeight="1" spans="1:23">
      <c r="A176" s="69" t="s">
        <v>183</v>
      </c>
      <c r="B176" s="69" t="s">
        <v>183</v>
      </c>
      <c r="C176" s="14">
        <v>212</v>
      </c>
      <c r="D176" s="14">
        <v>7</v>
      </c>
      <c r="E176" s="70">
        <v>195</v>
      </c>
      <c r="F176" s="14">
        <v>7</v>
      </c>
      <c r="G176" s="70">
        <v>220</v>
      </c>
      <c r="H176" s="70">
        <v>7</v>
      </c>
      <c r="I176" s="36">
        <v>0.85</v>
      </c>
      <c r="J176" s="14">
        <f t="shared" si="286"/>
        <v>455345</v>
      </c>
      <c r="K176" s="14">
        <f t="shared" si="287"/>
        <v>490408</v>
      </c>
      <c r="L176" s="37">
        <v>500055</v>
      </c>
      <c r="M176" s="37"/>
      <c r="N176" s="14">
        <f t="shared" si="288"/>
        <v>445698</v>
      </c>
      <c r="O176" s="70">
        <v>0</v>
      </c>
      <c r="P176" s="14">
        <f t="shared" si="289"/>
        <v>445698</v>
      </c>
      <c r="Q176" s="70">
        <v>490408</v>
      </c>
      <c r="R176" s="70">
        <v>0</v>
      </c>
      <c r="S176" s="70">
        <v>490408</v>
      </c>
      <c r="T176" s="14">
        <f t="shared" ref="T176:V176" si="297">N176-Q176</f>
        <v>-44710</v>
      </c>
      <c r="U176" s="14">
        <f t="shared" si="297"/>
        <v>0</v>
      </c>
      <c r="V176" s="14">
        <f t="shared" si="297"/>
        <v>-44710</v>
      </c>
      <c r="W176" s="84"/>
    </row>
    <row r="177" ht="18.75" customHeight="1" spans="1:23">
      <c r="A177" s="71" t="s">
        <v>184</v>
      </c>
      <c r="B177" s="71" t="s">
        <v>184</v>
      </c>
      <c r="C177" s="14">
        <v>144</v>
      </c>
      <c r="D177" s="14">
        <v>8</v>
      </c>
      <c r="E177" s="72">
        <v>235</v>
      </c>
      <c r="F177" s="14">
        <v>10</v>
      </c>
      <c r="G177" s="72">
        <v>280</v>
      </c>
      <c r="H177" s="72">
        <v>15</v>
      </c>
      <c r="I177" s="36">
        <v>0.85</v>
      </c>
      <c r="J177" s="14">
        <f t="shared" si="286"/>
        <v>432140</v>
      </c>
      <c r="K177" s="14">
        <f t="shared" si="287"/>
        <v>644088</v>
      </c>
      <c r="L177" s="37">
        <v>441363</v>
      </c>
      <c r="M177" s="37"/>
      <c r="N177" s="14">
        <f t="shared" si="288"/>
        <v>634865</v>
      </c>
      <c r="O177" s="72">
        <v>0</v>
      </c>
      <c r="P177" s="14">
        <f t="shared" si="289"/>
        <v>634865</v>
      </c>
      <c r="Q177" s="72">
        <v>644088</v>
      </c>
      <c r="R177" s="72">
        <v>0</v>
      </c>
      <c r="S177" s="72">
        <v>644088</v>
      </c>
      <c r="T177" s="14">
        <f t="shared" ref="T177:V177" si="298">N177-Q177</f>
        <v>-9223</v>
      </c>
      <c r="U177" s="14">
        <f t="shared" si="298"/>
        <v>0</v>
      </c>
      <c r="V177" s="14">
        <f t="shared" si="298"/>
        <v>-9223</v>
      </c>
      <c r="W177" s="85"/>
    </row>
    <row r="178" ht="28.5" spans="1:23">
      <c r="A178" s="73" t="s">
        <v>185</v>
      </c>
      <c r="B178" s="73" t="s">
        <v>185</v>
      </c>
      <c r="C178" s="16">
        <f t="shared" ref="C178:H178" si="299">C179</f>
        <v>58</v>
      </c>
      <c r="D178" s="16">
        <f t="shared" si="299"/>
        <v>3</v>
      </c>
      <c r="E178" s="16">
        <f t="shared" si="299"/>
        <v>66</v>
      </c>
      <c r="F178" s="16">
        <f t="shared" si="299"/>
        <v>3</v>
      </c>
      <c r="G178" s="16">
        <f t="shared" si="299"/>
        <v>66</v>
      </c>
      <c r="H178" s="16">
        <f t="shared" si="299"/>
        <v>3</v>
      </c>
      <c r="I178" s="38"/>
      <c r="J178" s="16">
        <f t="shared" ref="J178:V178" si="300">J179</f>
        <v>166550</v>
      </c>
      <c r="K178" s="16">
        <f t="shared" si="300"/>
        <v>176550</v>
      </c>
      <c r="L178" s="16">
        <f t="shared" si="300"/>
        <v>150200</v>
      </c>
      <c r="M178" s="16">
        <f t="shared" si="300"/>
        <v>0</v>
      </c>
      <c r="N178" s="16">
        <f t="shared" si="300"/>
        <v>192900</v>
      </c>
      <c r="O178" s="16">
        <f t="shared" si="300"/>
        <v>0</v>
      </c>
      <c r="P178" s="16">
        <f t="shared" si="300"/>
        <v>192900</v>
      </c>
      <c r="Q178" s="16">
        <f t="shared" si="300"/>
        <v>176550</v>
      </c>
      <c r="R178" s="16">
        <f t="shared" si="300"/>
        <v>0</v>
      </c>
      <c r="S178" s="16">
        <f t="shared" si="300"/>
        <v>176550</v>
      </c>
      <c r="T178" s="16">
        <f t="shared" si="300"/>
        <v>16350</v>
      </c>
      <c r="U178" s="16">
        <f t="shared" si="300"/>
        <v>0</v>
      </c>
      <c r="V178" s="16">
        <f t="shared" si="300"/>
        <v>16350</v>
      </c>
      <c r="W178" s="86"/>
    </row>
    <row r="179" ht="28.5" spans="1:23">
      <c r="A179" s="74" t="s">
        <v>185</v>
      </c>
      <c r="B179" s="74" t="s">
        <v>185</v>
      </c>
      <c r="C179" s="14">
        <v>58</v>
      </c>
      <c r="D179" s="14">
        <v>3</v>
      </c>
      <c r="E179" s="75">
        <v>66</v>
      </c>
      <c r="F179" s="14">
        <v>3</v>
      </c>
      <c r="G179" s="75">
        <v>66</v>
      </c>
      <c r="H179" s="75">
        <v>3</v>
      </c>
      <c r="I179" s="36">
        <v>1</v>
      </c>
      <c r="J179" s="14">
        <f t="shared" ref="J179:J183" si="301">ROUND((C179*1250+D179*1925+E179*1250+F179*1925)*I179,0)</f>
        <v>166550</v>
      </c>
      <c r="K179" s="14">
        <f t="shared" ref="K179:K183" si="302">ROUND((G179*2500+H179*3850)*I179,0)</f>
        <v>176550</v>
      </c>
      <c r="L179" s="37">
        <v>150200</v>
      </c>
      <c r="M179" s="37"/>
      <c r="N179" s="14">
        <f t="shared" ref="N179:N183" si="303">ROUND(J179+K179-L179-M179,0)</f>
        <v>192900</v>
      </c>
      <c r="O179" s="75">
        <v>0</v>
      </c>
      <c r="P179" s="14">
        <f t="shared" ref="P179:P183" si="304">N179-O179</f>
        <v>192900</v>
      </c>
      <c r="Q179" s="75">
        <v>176550</v>
      </c>
      <c r="R179" s="75">
        <v>0</v>
      </c>
      <c r="S179" s="75">
        <v>176550</v>
      </c>
      <c r="T179" s="14">
        <f t="shared" ref="T179:V179" si="305">N179-Q179</f>
        <v>16350</v>
      </c>
      <c r="U179" s="14">
        <f t="shared" si="305"/>
        <v>0</v>
      </c>
      <c r="V179" s="14">
        <f t="shared" si="305"/>
        <v>16350</v>
      </c>
      <c r="W179" s="87"/>
    </row>
    <row r="180" ht="32" customHeight="1" spans="1:23">
      <c r="A180" s="76" t="s">
        <v>186</v>
      </c>
      <c r="B180" s="76" t="s">
        <v>186</v>
      </c>
      <c r="C180" s="16">
        <f t="shared" ref="C180:H180" si="306">C181</f>
        <v>79</v>
      </c>
      <c r="D180" s="16">
        <f t="shared" si="306"/>
        <v>13</v>
      </c>
      <c r="E180" s="16">
        <f t="shared" si="306"/>
        <v>73</v>
      </c>
      <c r="F180" s="16">
        <f t="shared" si="306"/>
        <v>11</v>
      </c>
      <c r="G180" s="16">
        <f t="shared" si="306"/>
        <v>80</v>
      </c>
      <c r="H180" s="16">
        <f t="shared" si="306"/>
        <v>15</v>
      </c>
      <c r="I180" s="38"/>
      <c r="J180" s="16">
        <f t="shared" ref="J180:V180" si="307">J181</f>
        <v>236200</v>
      </c>
      <c r="K180" s="16">
        <f t="shared" si="307"/>
        <v>257750</v>
      </c>
      <c r="L180" s="16">
        <f t="shared" si="307"/>
        <v>215050</v>
      </c>
      <c r="M180" s="16">
        <f t="shared" si="307"/>
        <v>0</v>
      </c>
      <c r="N180" s="16">
        <f t="shared" si="307"/>
        <v>278900</v>
      </c>
      <c r="O180" s="16">
        <f t="shared" si="307"/>
        <v>0</v>
      </c>
      <c r="P180" s="16">
        <f t="shared" si="307"/>
        <v>278900</v>
      </c>
      <c r="Q180" s="16">
        <f t="shared" si="307"/>
        <v>257750</v>
      </c>
      <c r="R180" s="16">
        <f t="shared" si="307"/>
        <v>0</v>
      </c>
      <c r="S180" s="16">
        <f t="shared" si="307"/>
        <v>257750</v>
      </c>
      <c r="T180" s="16">
        <f t="shared" si="307"/>
        <v>21150</v>
      </c>
      <c r="U180" s="16">
        <f t="shared" si="307"/>
        <v>0</v>
      </c>
      <c r="V180" s="16">
        <f t="shared" si="307"/>
        <v>21150</v>
      </c>
      <c r="W180" s="88"/>
    </row>
    <row r="181" ht="26" customHeight="1" spans="1:23">
      <c r="A181" s="77" t="s">
        <v>186</v>
      </c>
      <c r="B181" s="77" t="s">
        <v>186</v>
      </c>
      <c r="C181" s="14">
        <v>79</v>
      </c>
      <c r="D181" s="14">
        <v>13</v>
      </c>
      <c r="E181" s="78">
        <v>73</v>
      </c>
      <c r="F181" s="14">
        <v>11</v>
      </c>
      <c r="G181" s="78">
        <v>80</v>
      </c>
      <c r="H181" s="78">
        <v>15</v>
      </c>
      <c r="I181" s="36">
        <v>1</v>
      </c>
      <c r="J181" s="14">
        <f t="shared" si="301"/>
        <v>236200</v>
      </c>
      <c r="K181" s="14">
        <f t="shared" si="302"/>
        <v>257750</v>
      </c>
      <c r="L181" s="37">
        <v>215050</v>
      </c>
      <c r="M181" s="37"/>
      <c r="N181" s="14">
        <f t="shared" si="303"/>
        <v>278900</v>
      </c>
      <c r="O181" s="78">
        <v>0</v>
      </c>
      <c r="P181" s="14">
        <f t="shared" si="304"/>
        <v>278900</v>
      </c>
      <c r="Q181" s="78">
        <v>257750</v>
      </c>
      <c r="R181" s="78">
        <v>0</v>
      </c>
      <c r="S181" s="78">
        <v>257750</v>
      </c>
      <c r="T181" s="14">
        <f t="shared" ref="T181:V181" si="308">N181-Q181</f>
        <v>21150</v>
      </c>
      <c r="U181" s="14">
        <f t="shared" si="308"/>
        <v>0</v>
      </c>
      <c r="V181" s="14">
        <f t="shared" si="308"/>
        <v>21150</v>
      </c>
      <c r="W181" s="89"/>
    </row>
    <row r="182" ht="18.75" customHeight="1" spans="1:23">
      <c r="A182" s="79" t="s">
        <v>187</v>
      </c>
      <c r="B182" s="79" t="s">
        <v>187</v>
      </c>
      <c r="C182" s="20">
        <f t="shared" ref="C182:H182" si="309">C183</f>
        <v>403</v>
      </c>
      <c r="D182" s="20">
        <f t="shared" si="309"/>
        <v>12</v>
      </c>
      <c r="E182" s="20">
        <f t="shared" si="309"/>
        <v>366</v>
      </c>
      <c r="F182" s="20">
        <f t="shared" si="309"/>
        <v>7</v>
      </c>
      <c r="G182" s="20">
        <f t="shared" si="309"/>
        <v>403</v>
      </c>
      <c r="H182" s="20">
        <f t="shared" si="309"/>
        <v>12</v>
      </c>
      <c r="I182" s="39"/>
      <c r="J182" s="20">
        <f t="shared" ref="J182:V182" si="310">J183</f>
        <v>848151</v>
      </c>
      <c r="K182" s="20">
        <f t="shared" si="310"/>
        <v>895645</v>
      </c>
      <c r="L182" s="20">
        <f t="shared" si="310"/>
        <v>1059100</v>
      </c>
      <c r="M182" s="20">
        <f t="shared" si="310"/>
        <v>0</v>
      </c>
      <c r="N182" s="20">
        <f t="shared" si="310"/>
        <v>684696</v>
      </c>
      <c r="O182" s="20">
        <f t="shared" si="310"/>
        <v>0</v>
      </c>
      <c r="P182" s="20">
        <f t="shared" si="310"/>
        <v>684696</v>
      </c>
      <c r="Q182" s="20">
        <f t="shared" si="310"/>
        <v>895645</v>
      </c>
      <c r="R182" s="20">
        <f t="shared" si="310"/>
        <v>0</v>
      </c>
      <c r="S182" s="20">
        <f t="shared" si="310"/>
        <v>895645</v>
      </c>
      <c r="T182" s="20">
        <f t="shared" si="310"/>
        <v>-210949</v>
      </c>
      <c r="U182" s="20">
        <f t="shared" si="310"/>
        <v>0</v>
      </c>
      <c r="V182" s="20">
        <f t="shared" si="310"/>
        <v>-210949</v>
      </c>
      <c r="W182" s="90"/>
    </row>
    <row r="183" ht="18.75" customHeight="1" spans="1:23">
      <c r="A183" s="67" t="s">
        <v>187</v>
      </c>
      <c r="B183" s="67" t="s">
        <v>187</v>
      </c>
      <c r="C183" s="14">
        <v>403</v>
      </c>
      <c r="D183" s="14">
        <v>12</v>
      </c>
      <c r="E183" s="68">
        <v>366</v>
      </c>
      <c r="F183" s="14">
        <v>7</v>
      </c>
      <c r="G183" s="68">
        <v>403</v>
      </c>
      <c r="H183" s="68">
        <v>12</v>
      </c>
      <c r="I183" s="36">
        <v>0.85</v>
      </c>
      <c r="J183" s="14">
        <f t="shared" si="301"/>
        <v>848151</v>
      </c>
      <c r="K183" s="14">
        <f t="shared" si="302"/>
        <v>895645</v>
      </c>
      <c r="L183" s="37">
        <v>1059100</v>
      </c>
      <c r="M183" s="37"/>
      <c r="N183" s="14">
        <f t="shared" si="303"/>
        <v>684696</v>
      </c>
      <c r="O183" s="68">
        <v>0</v>
      </c>
      <c r="P183" s="14">
        <f t="shared" si="304"/>
        <v>684696</v>
      </c>
      <c r="Q183" s="68">
        <v>895645</v>
      </c>
      <c r="R183" s="68">
        <v>0</v>
      </c>
      <c r="S183" s="68">
        <v>895645</v>
      </c>
      <c r="T183" s="14">
        <f t="shared" ref="T183:V183" si="311">N183-Q183</f>
        <v>-210949</v>
      </c>
      <c r="U183" s="14">
        <f t="shared" si="311"/>
        <v>0</v>
      </c>
      <c r="V183" s="14">
        <f t="shared" si="311"/>
        <v>-210949</v>
      </c>
      <c r="W183" s="83"/>
    </row>
    <row r="184" ht="18.75" customHeight="1" spans="1:23">
      <c r="A184" s="15" t="s">
        <v>188</v>
      </c>
      <c r="B184" s="15" t="s">
        <v>188</v>
      </c>
      <c r="C184" s="16">
        <f t="shared" ref="C184:H184" si="312">SUM(C185:C189)</f>
        <v>531</v>
      </c>
      <c r="D184" s="16">
        <f t="shared" si="312"/>
        <v>41</v>
      </c>
      <c r="E184" s="16">
        <f t="shared" si="312"/>
        <v>559</v>
      </c>
      <c r="F184" s="16">
        <f t="shared" si="312"/>
        <v>46</v>
      </c>
      <c r="G184" s="16">
        <f t="shared" si="312"/>
        <v>559</v>
      </c>
      <c r="H184" s="16">
        <f t="shared" si="312"/>
        <v>48</v>
      </c>
      <c r="I184" s="38"/>
      <c r="J184" s="16">
        <f t="shared" ref="J184:V184" si="313">SUM(J185:J189)</f>
        <v>1300478</v>
      </c>
      <c r="K184" s="16">
        <f t="shared" si="313"/>
        <v>1344957</v>
      </c>
      <c r="L184" s="16">
        <f t="shared" si="313"/>
        <v>1268583</v>
      </c>
      <c r="M184" s="16">
        <f t="shared" si="313"/>
        <v>0</v>
      </c>
      <c r="N184" s="16">
        <f t="shared" si="313"/>
        <v>1376852</v>
      </c>
      <c r="O184" s="16">
        <f t="shared" si="313"/>
        <v>0</v>
      </c>
      <c r="P184" s="16">
        <f t="shared" si="313"/>
        <v>1376852</v>
      </c>
      <c r="Q184" s="16">
        <f t="shared" si="313"/>
        <v>1344957</v>
      </c>
      <c r="R184" s="16">
        <f t="shared" si="313"/>
        <v>0</v>
      </c>
      <c r="S184" s="16">
        <f t="shared" si="313"/>
        <v>1344957</v>
      </c>
      <c r="T184" s="16">
        <f t="shared" si="313"/>
        <v>31895</v>
      </c>
      <c r="U184" s="16">
        <f t="shared" si="313"/>
        <v>0</v>
      </c>
      <c r="V184" s="16">
        <f t="shared" si="313"/>
        <v>31895</v>
      </c>
      <c r="W184" s="53"/>
    </row>
    <row r="185" ht="18.75" customHeight="1" spans="1:23">
      <c r="A185" s="17" t="s">
        <v>189</v>
      </c>
      <c r="B185" s="17" t="s">
        <v>189</v>
      </c>
      <c r="C185" s="14">
        <v>91</v>
      </c>
      <c r="D185" s="14">
        <v>6</v>
      </c>
      <c r="E185" s="18">
        <v>88</v>
      </c>
      <c r="F185" s="14">
        <v>5</v>
      </c>
      <c r="G185" s="18">
        <v>89</v>
      </c>
      <c r="H185" s="18">
        <v>5</v>
      </c>
      <c r="I185" s="36">
        <v>0.85</v>
      </c>
      <c r="J185" s="14">
        <f t="shared" ref="J185:J189" si="314">ROUND((C185*1250+D185*1925+E185*1250+F185*1925)*I185,0)</f>
        <v>208186</v>
      </c>
      <c r="K185" s="14">
        <f t="shared" ref="K185:K189" si="315">ROUND((G185*2500+H185*3850)*I185,0)</f>
        <v>205488</v>
      </c>
      <c r="L185" s="37">
        <v>210885</v>
      </c>
      <c r="M185" s="37"/>
      <c r="N185" s="14">
        <f t="shared" ref="N185:N189" si="316">ROUND(J185+K185-L185-M185,0)</f>
        <v>202789</v>
      </c>
      <c r="O185" s="18">
        <v>0</v>
      </c>
      <c r="P185" s="14">
        <f t="shared" ref="P185:P189" si="317">N185-O185</f>
        <v>202789</v>
      </c>
      <c r="Q185" s="18">
        <v>205488</v>
      </c>
      <c r="R185" s="18">
        <v>0</v>
      </c>
      <c r="S185" s="18">
        <v>205488</v>
      </c>
      <c r="T185" s="14">
        <f t="shared" ref="T185:V185" si="318">N185-Q185</f>
        <v>-2699</v>
      </c>
      <c r="U185" s="14">
        <f t="shared" si="318"/>
        <v>0</v>
      </c>
      <c r="V185" s="14">
        <f t="shared" si="318"/>
        <v>-2699</v>
      </c>
      <c r="W185" s="54"/>
    </row>
    <row r="186" ht="18.75" customHeight="1" spans="1:23">
      <c r="A186" s="17" t="s">
        <v>189</v>
      </c>
      <c r="B186" s="17" t="s">
        <v>190</v>
      </c>
      <c r="C186" s="14">
        <v>0</v>
      </c>
      <c r="D186" s="14">
        <v>0</v>
      </c>
      <c r="E186" s="18">
        <v>0</v>
      </c>
      <c r="F186" s="14">
        <v>0</v>
      </c>
      <c r="G186" s="18">
        <v>0</v>
      </c>
      <c r="H186" s="18">
        <v>0</v>
      </c>
      <c r="I186" s="36">
        <v>0.85</v>
      </c>
      <c r="J186" s="14">
        <f t="shared" si="314"/>
        <v>0</v>
      </c>
      <c r="K186" s="14">
        <f t="shared" si="315"/>
        <v>0</v>
      </c>
      <c r="L186" s="37">
        <v>0</v>
      </c>
      <c r="M186" s="37"/>
      <c r="N186" s="14">
        <f t="shared" si="316"/>
        <v>0</v>
      </c>
      <c r="O186" s="18">
        <v>0</v>
      </c>
      <c r="P186" s="14">
        <f t="shared" si="317"/>
        <v>0</v>
      </c>
      <c r="Q186" s="18">
        <v>0</v>
      </c>
      <c r="R186" s="18">
        <v>0</v>
      </c>
      <c r="S186" s="18">
        <v>0</v>
      </c>
      <c r="T186" s="14">
        <f t="shared" ref="T186:V186" si="319">N186-Q186</f>
        <v>0</v>
      </c>
      <c r="U186" s="14">
        <f t="shared" si="319"/>
        <v>0</v>
      </c>
      <c r="V186" s="14">
        <f t="shared" si="319"/>
        <v>0</v>
      </c>
      <c r="W186" s="54"/>
    </row>
    <row r="187" ht="18.75" customHeight="1" spans="1:23">
      <c r="A187" s="17" t="s">
        <v>191</v>
      </c>
      <c r="B187" s="17" t="s">
        <v>191</v>
      </c>
      <c r="C187" s="14">
        <v>57</v>
      </c>
      <c r="D187" s="14">
        <v>7</v>
      </c>
      <c r="E187" s="18">
        <v>60</v>
      </c>
      <c r="F187" s="14">
        <v>8</v>
      </c>
      <c r="G187" s="18">
        <v>59</v>
      </c>
      <c r="H187" s="18">
        <v>9</v>
      </c>
      <c r="I187" s="36">
        <v>0.85</v>
      </c>
      <c r="J187" s="14">
        <f t="shared" si="314"/>
        <v>148856</v>
      </c>
      <c r="K187" s="14">
        <f t="shared" si="315"/>
        <v>154828</v>
      </c>
      <c r="L187" s="37">
        <v>141738</v>
      </c>
      <c r="M187" s="37"/>
      <c r="N187" s="14">
        <f t="shared" si="316"/>
        <v>161946</v>
      </c>
      <c r="O187" s="18">
        <v>0</v>
      </c>
      <c r="P187" s="14">
        <f t="shared" si="317"/>
        <v>161946</v>
      </c>
      <c r="Q187" s="18">
        <v>154828</v>
      </c>
      <c r="R187" s="18">
        <v>0</v>
      </c>
      <c r="S187" s="18">
        <v>154828</v>
      </c>
      <c r="T187" s="14">
        <f t="shared" ref="T187:V187" si="320">N187-Q187</f>
        <v>7118</v>
      </c>
      <c r="U187" s="14">
        <f t="shared" si="320"/>
        <v>0</v>
      </c>
      <c r="V187" s="14">
        <f t="shared" si="320"/>
        <v>7118</v>
      </c>
      <c r="W187" s="54"/>
    </row>
    <row r="188" ht="18.75" customHeight="1" spans="1:23">
      <c r="A188" s="17" t="s">
        <v>192</v>
      </c>
      <c r="B188" s="17" t="s">
        <v>193</v>
      </c>
      <c r="C188" s="14">
        <v>22</v>
      </c>
      <c r="D188" s="14">
        <v>2</v>
      </c>
      <c r="E188" s="18">
        <v>18</v>
      </c>
      <c r="F188" s="14">
        <v>3</v>
      </c>
      <c r="G188" s="18">
        <v>19</v>
      </c>
      <c r="H188" s="18">
        <v>3</v>
      </c>
      <c r="I188" s="36">
        <v>0.85</v>
      </c>
      <c r="J188" s="14">
        <f t="shared" si="314"/>
        <v>50681</v>
      </c>
      <c r="K188" s="14">
        <f t="shared" si="315"/>
        <v>50193</v>
      </c>
      <c r="L188" s="37">
        <v>53295</v>
      </c>
      <c r="M188" s="37"/>
      <c r="N188" s="14">
        <f t="shared" si="316"/>
        <v>47579</v>
      </c>
      <c r="O188" s="18">
        <v>0</v>
      </c>
      <c r="P188" s="14">
        <f t="shared" si="317"/>
        <v>47579</v>
      </c>
      <c r="Q188" s="18">
        <v>50193</v>
      </c>
      <c r="R188" s="18">
        <v>0</v>
      </c>
      <c r="S188" s="18">
        <v>50193</v>
      </c>
      <c r="T188" s="14">
        <f t="shared" ref="T188:V188" si="321">N188-Q188</f>
        <v>-2614</v>
      </c>
      <c r="U188" s="14">
        <f t="shared" si="321"/>
        <v>0</v>
      </c>
      <c r="V188" s="14">
        <f t="shared" si="321"/>
        <v>-2614</v>
      </c>
      <c r="W188" s="54"/>
    </row>
    <row r="189" ht="18.75" customHeight="1" spans="1:23">
      <c r="A189" s="17" t="s">
        <v>192</v>
      </c>
      <c r="B189" s="17" t="s">
        <v>192</v>
      </c>
      <c r="C189" s="14">
        <v>361</v>
      </c>
      <c r="D189" s="14">
        <v>26</v>
      </c>
      <c r="E189" s="18">
        <v>393</v>
      </c>
      <c r="F189" s="14">
        <v>30</v>
      </c>
      <c r="G189" s="18">
        <v>392</v>
      </c>
      <c r="H189" s="18">
        <v>31</v>
      </c>
      <c r="I189" s="36">
        <v>0.85</v>
      </c>
      <c r="J189" s="14">
        <f t="shared" si="314"/>
        <v>892755</v>
      </c>
      <c r="K189" s="14">
        <f t="shared" si="315"/>
        <v>934448</v>
      </c>
      <c r="L189" s="37">
        <v>862665</v>
      </c>
      <c r="M189" s="37"/>
      <c r="N189" s="14">
        <f t="shared" si="316"/>
        <v>964538</v>
      </c>
      <c r="O189" s="18">
        <v>0</v>
      </c>
      <c r="P189" s="14">
        <f t="shared" si="317"/>
        <v>964538</v>
      </c>
      <c r="Q189" s="18">
        <v>934448</v>
      </c>
      <c r="R189" s="18">
        <v>0</v>
      </c>
      <c r="S189" s="18">
        <v>934448</v>
      </c>
      <c r="T189" s="14">
        <f t="shared" ref="T189:V189" si="322">N189-Q189</f>
        <v>30090</v>
      </c>
      <c r="U189" s="14">
        <f t="shared" si="322"/>
        <v>0</v>
      </c>
      <c r="V189" s="14">
        <f t="shared" si="322"/>
        <v>30090</v>
      </c>
      <c r="W189" s="54"/>
    </row>
    <row r="190" ht="18.75" customHeight="1" spans="1:23">
      <c r="A190" s="15" t="s">
        <v>194</v>
      </c>
      <c r="B190" s="15" t="s">
        <v>194</v>
      </c>
      <c r="C190" s="20">
        <f t="shared" ref="C190:H190" si="323">C191</f>
        <v>344</v>
      </c>
      <c r="D190" s="20">
        <f t="shared" si="323"/>
        <v>23</v>
      </c>
      <c r="E190" s="20">
        <f t="shared" si="323"/>
        <v>365</v>
      </c>
      <c r="F190" s="20">
        <f t="shared" si="323"/>
        <v>27</v>
      </c>
      <c r="G190" s="20">
        <f t="shared" si="323"/>
        <v>372</v>
      </c>
      <c r="H190" s="20">
        <f t="shared" si="323"/>
        <v>18</v>
      </c>
      <c r="I190" s="39"/>
      <c r="J190" s="20">
        <f t="shared" ref="J190:V190" si="324">J191</f>
        <v>982500</v>
      </c>
      <c r="K190" s="20">
        <f t="shared" si="324"/>
        <v>999300</v>
      </c>
      <c r="L190" s="20">
        <f t="shared" si="324"/>
        <v>939700</v>
      </c>
      <c r="M190" s="20">
        <f t="shared" si="324"/>
        <v>0</v>
      </c>
      <c r="N190" s="20">
        <f t="shared" si="324"/>
        <v>1042100</v>
      </c>
      <c r="O190" s="20">
        <f t="shared" si="324"/>
        <v>0</v>
      </c>
      <c r="P190" s="20">
        <f t="shared" si="324"/>
        <v>1042100</v>
      </c>
      <c r="Q190" s="20">
        <f t="shared" si="324"/>
        <v>999300</v>
      </c>
      <c r="R190" s="20">
        <f t="shared" si="324"/>
        <v>0</v>
      </c>
      <c r="S190" s="20">
        <f t="shared" si="324"/>
        <v>999300</v>
      </c>
      <c r="T190" s="20">
        <f t="shared" si="324"/>
        <v>42800</v>
      </c>
      <c r="U190" s="20">
        <f t="shared" si="324"/>
        <v>0</v>
      </c>
      <c r="V190" s="20">
        <f t="shared" si="324"/>
        <v>42800</v>
      </c>
      <c r="W190" s="53"/>
    </row>
    <row r="191" ht="18.75" customHeight="1" spans="1:23">
      <c r="A191" s="17" t="s">
        <v>194</v>
      </c>
      <c r="B191" s="17" t="s">
        <v>194</v>
      </c>
      <c r="C191" s="14">
        <v>344</v>
      </c>
      <c r="D191" s="14">
        <v>23</v>
      </c>
      <c r="E191" s="18">
        <v>365</v>
      </c>
      <c r="F191" s="14">
        <v>27</v>
      </c>
      <c r="G191" s="18">
        <v>372</v>
      </c>
      <c r="H191" s="18">
        <v>18</v>
      </c>
      <c r="I191" s="36">
        <v>1</v>
      </c>
      <c r="J191" s="14">
        <f t="shared" ref="J191:J196" si="325">ROUND((C191*1250+D191*1925+E191*1250+F191*1925)*I191,0)</f>
        <v>982500</v>
      </c>
      <c r="K191" s="14">
        <f t="shared" ref="K191:K196" si="326">ROUND((G191*2500+H191*3850)*I191,0)</f>
        <v>999300</v>
      </c>
      <c r="L191" s="37">
        <v>939700</v>
      </c>
      <c r="M191" s="37"/>
      <c r="N191" s="14">
        <f t="shared" ref="N191:N196" si="327">ROUND(J191+K191-L191-M191,0)</f>
        <v>1042100</v>
      </c>
      <c r="O191" s="18">
        <v>0</v>
      </c>
      <c r="P191" s="14">
        <f t="shared" ref="P191:P196" si="328">N191-O191</f>
        <v>1042100</v>
      </c>
      <c r="Q191" s="18">
        <v>999300</v>
      </c>
      <c r="R191" s="18">
        <v>0</v>
      </c>
      <c r="S191" s="18">
        <v>999300</v>
      </c>
      <c r="T191" s="14">
        <f t="shared" ref="T191:V191" si="329">N191-Q191</f>
        <v>42800</v>
      </c>
      <c r="U191" s="14">
        <f t="shared" si="329"/>
        <v>0</v>
      </c>
      <c r="V191" s="14">
        <f t="shared" si="329"/>
        <v>42800</v>
      </c>
      <c r="W191" s="54"/>
    </row>
    <row r="192" ht="18.75" customHeight="1" spans="1:23">
      <c r="A192" s="15" t="s">
        <v>195</v>
      </c>
      <c r="B192" s="15" t="s">
        <v>195</v>
      </c>
      <c r="C192" s="16">
        <f t="shared" ref="C192:H192" si="330">SUM(C193:C196)</f>
        <v>1073</v>
      </c>
      <c r="D192" s="16">
        <f t="shared" si="330"/>
        <v>44</v>
      </c>
      <c r="E192" s="16">
        <f t="shared" si="330"/>
        <v>1001</v>
      </c>
      <c r="F192" s="16">
        <f t="shared" si="330"/>
        <v>38</v>
      </c>
      <c r="G192" s="16">
        <f t="shared" si="330"/>
        <v>1116</v>
      </c>
      <c r="H192" s="16">
        <f t="shared" si="330"/>
        <v>52</v>
      </c>
      <c r="I192" s="38"/>
      <c r="J192" s="16">
        <f t="shared" ref="J192:V192" si="331">SUM(J193:J196)</f>
        <v>2337798</v>
      </c>
      <c r="K192" s="16">
        <f t="shared" si="331"/>
        <v>2541671</v>
      </c>
      <c r="L192" s="16">
        <f t="shared" si="331"/>
        <v>2404991</v>
      </c>
      <c r="M192" s="16">
        <f t="shared" si="331"/>
        <v>0</v>
      </c>
      <c r="N192" s="16">
        <f t="shared" si="331"/>
        <v>2474478</v>
      </c>
      <c r="O192" s="16">
        <f t="shared" si="331"/>
        <v>0</v>
      </c>
      <c r="P192" s="16">
        <f t="shared" si="331"/>
        <v>2474478</v>
      </c>
      <c r="Q192" s="16">
        <f t="shared" si="331"/>
        <v>2541671</v>
      </c>
      <c r="R192" s="16">
        <f t="shared" si="331"/>
        <v>0</v>
      </c>
      <c r="S192" s="16">
        <f t="shared" si="331"/>
        <v>2541671</v>
      </c>
      <c r="T192" s="16">
        <f t="shared" si="331"/>
        <v>-67193</v>
      </c>
      <c r="U192" s="16">
        <f t="shared" si="331"/>
        <v>0</v>
      </c>
      <c r="V192" s="16">
        <f t="shared" si="331"/>
        <v>-67193</v>
      </c>
      <c r="W192" s="53"/>
    </row>
    <row r="193" ht="18.75" customHeight="1" spans="1:23">
      <c r="A193" s="17" t="s">
        <v>196</v>
      </c>
      <c r="B193" s="17" t="s">
        <v>196</v>
      </c>
      <c r="C193" s="14">
        <v>152</v>
      </c>
      <c r="D193" s="14">
        <v>7</v>
      </c>
      <c r="E193" s="18">
        <v>119</v>
      </c>
      <c r="F193" s="14">
        <v>3</v>
      </c>
      <c r="G193" s="18">
        <v>160</v>
      </c>
      <c r="H193" s="18">
        <v>6</v>
      </c>
      <c r="I193" s="36">
        <v>0.85</v>
      </c>
      <c r="J193" s="14">
        <f t="shared" si="325"/>
        <v>304300</v>
      </c>
      <c r="K193" s="14">
        <f t="shared" si="326"/>
        <v>359635</v>
      </c>
      <c r="L193" s="37">
        <v>335283</v>
      </c>
      <c r="M193" s="37"/>
      <c r="N193" s="14">
        <f t="shared" si="327"/>
        <v>328652</v>
      </c>
      <c r="O193" s="18">
        <v>0</v>
      </c>
      <c r="P193" s="14">
        <f t="shared" si="328"/>
        <v>328652</v>
      </c>
      <c r="Q193" s="18">
        <v>359635</v>
      </c>
      <c r="R193" s="18">
        <v>0</v>
      </c>
      <c r="S193" s="18">
        <v>359635</v>
      </c>
      <c r="T193" s="14">
        <f t="shared" ref="T193:V193" si="332">N193-Q193</f>
        <v>-30983</v>
      </c>
      <c r="U193" s="14">
        <f t="shared" si="332"/>
        <v>0</v>
      </c>
      <c r="V193" s="14">
        <f t="shared" si="332"/>
        <v>-30983</v>
      </c>
      <c r="W193" s="54"/>
    </row>
    <row r="194" ht="18.75" customHeight="1" spans="1:23">
      <c r="A194" s="17" t="s">
        <v>196</v>
      </c>
      <c r="B194" s="17" t="s">
        <v>197</v>
      </c>
      <c r="C194" s="14">
        <v>0</v>
      </c>
      <c r="D194" s="14">
        <v>0</v>
      </c>
      <c r="E194" s="18">
        <v>0</v>
      </c>
      <c r="F194" s="14">
        <v>0</v>
      </c>
      <c r="G194" s="18">
        <v>0</v>
      </c>
      <c r="H194" s="18">
        <v>0</v>
      </c>
      <c r="I194" s="36">
        <v>0.85</v>
      </c>
      <c r="J194" s="14">
        <f t="shared" si="325"/>
        <v>0</v>
      </c>
      <c r="K194" s="14">
        <f t="shared" si="326"/>
        <v>0</v>
      </c>
      <c r="L194" s="37">
        <v>448885</v>
      </c>
      <c r="M194" s="37"/>
      <c r="N194" s="14">
        <f t="shared" si="327"/>
        <v>-448885</v>
      </c>
      <c r="O194" s="18">
        <v>0</v>
      </c>
      <c r="P194" s="14">
        <f t="shared" si="328"/>
        <v>-448885</v>
      </c>
      <c r="Q194" s="18">
        <v>0</v>
      </c>
      <c r="R194" s="18">
        <v>0</v>
      </c>
      <c r="S194" s="18">
        <v>0</v>
      </c>
      <c r="T194" s="14">
        <f t="shared" ref="T194:V194" si="333">N194-Q194</f>
        <v>-448885</v>
      </c>
      <c r="U194" s="14">
        <f t="shared" si="333"/>
        <v>0</v>
      </c>
      <c r="V194" s="14">
        <f t="shared" si="333"/>
        <v>-448885</v>
      </c>
      <c r="W194" s="55" t="s">
        <v>59</v>
      </c>
    </row>
    <row r="195" ht="18.75" customHeight="1" spans="1:23">
      <c r="A195" s="91" t="s">
        <v>198</v>
      </c>
      <c r="B195" s="91" t="s">
        <v>198</v>
      </c>
      <c r="C195" s="14">
        <v>352</v>
      </c>
      <c r="D195" s="14">
        <v>16</v>
      </c>
      <c r="E195" s="92">
        <v>318</v>
      </c>
      <c r="F195" s="14">
        <v>14</v>
      </c>
      <c r="G195" s="92">
        <v>392</v>
      </c>
      <c r="H195" s="92">
        <v>25</v>
      </c>
      <c r="I195" s="36">
        <v>0.85</v>
      </c>
      <c r="J195" s="14">
        <f t="shared" si="325"/>
        <v>760963</v>
      </c>
      <c r="K195" s="14">
        <f t="shared" si="326"/>
        <v>914813</v>
      </c>
      <c r="L195" s="37">
        <v>351475</v>
      </c>
      <c r="M195" s="37"/>
      <c r="N195" s="14">
        <f t="shared" si="327"/>
        <v>1324301</v>
      </c>
      <c r="O195" s="92">
        <v>0</v>
      </c>
      <c r="P195" s="14">
        <f t="shared" si="328"/>
        <v>1324301</v>
      </c>
      <c r="Q195" s="92">
        <v>914813</v>
      </c>
      <c r="R195" s="92">
        <v>0</v>
      </c>
      <c r="S195" s="92">
        <v>914813</v>
      </c>
      <c r="T195" s="14">
        <f t="shared" ref="T195:V195" si="334">N195-Q195</f>
        <v>409488</v>
      </c>
      <c r="U195" s="14">
        <f t="shared" si="334"/>
        <v>0</v>
      </c>
      <c r="V195" s="14">
        <f t="shared" si="334"/>
        <v>409488</v>
      </c>
      <c r="W195" s="101"/>
    </row>
    <row r="196" ht="18.75" customHeight="1" spans="1:23">
      <c r="A196" s="93" t="s">
        <v>199</v>
      </c>
      <c r="B196" s="93" t="s">
        <v>199</v>
      </c>
      <c r="C196" s="14">
        <v>569</v>
      </c>
      <c r="D196" s="14">
        <v>21</v>
      </c>
      <c r="E196" s="94">
        <v>564</v>
      </c>
      <c r="F196" s="14">
        <v>21</v>
      </c>
      <c r="G196" s="94">
        <v>564</v>
      </c>
      <c r="H196" s="94">
        <v>21</v>
      </c>
      <c r="I196" s="99">
        <v>0.85</v>
      </c>
      <c r="J196" s="14">
        <f t="shared" si="325"/>
        <v>1272535</v>
      </c>
      <c r="K196" s="14">
        <f t="shared" si="326"/>
        <v>1267223</v>
      </c>
      <c r="L196" s="37">
        <v>1269348</v>
      </c>
      <c r="M196" s="37"/>
      <c r="N196" s="14">
        <f t="shared" si="327"/>
        <v>1270410</v>
      </c>
      <c r="O196" s="94">
        <v>0</v>
      </c>
      <c r="P196" s="14">
        <f t="shared" si="328"/>
        <v>1270410</v>
      </c>
      <c r="Q196" s="94">
        <v>1267223</v>
      </c>
      <c r="R196" s="94">
        <v>0</v>
      </c>
      <c r="S196" s="94">
        <v>1267223</v>
      </c>
      <c r="T196" s="14">
        <f t="shared" ref="T196:V196" si="335">N196-Q196</f>
        <v>3187</v>
      </c>
      <c r="U196" s="14">
        <f t="shared" si="335"/>
        <v>0</v>
      </c>
      <c r="V196" s="14">
        <f t="shared" si="335"/>
        <v>3187</v>
      </c>
      <c r="W196" s="102"/>
    </row>
    <row r="197" ht="18.75" customHeight="1" spans="1:23">
      <c r="A197" s="95" t="s">
        <v>200</v>
      </c>
      <c r="B197" s="95" t="s">
        <v>200</v>
      </c>
      <c r="C197" s="16">
        <f t="shared" ref="C197:H197" si="336">C198</f>
        <v>633</v>
      </c>
      <c r="D197" s="16">
        <f t="shared" si="336"/>
        <v>31</v>
      </c>
      <c r="E197" s="16">
        <f t="shared" si="336"/>
        <v>751</v>
      </c>
      <c r="F197" s="16">
        <f t="shared" si="336"/>
        <v>31</v>
      </c>
      <c r="G197" s="16">
        <f t="shared" si="336"/>
        <v>750</v>
      </c>
      <c r="H197" s="16">
        <f t="shared" si="336"/>
        <v>40</v>
      </c>
      <c r="I197" s="38"/>
      <c r="J197" s="16">
        <f t="shared" ref="J197:V197" si="337">J198</f>
        <v>1849350</v>
      </c>
      <c r="K197" s="16">
        <f t="shared" si="337"/>
        <v>2029000</v>
      </c>
      <c r="L197" s="16">
        <f t="shared" si="337"/>
        <v>1666250</v>
      </c>
      <c r="M197" s="16">
        <f t="shared" si="337"/>
        <v>0</v>
      </c>
      <c r="N197" s="16">
        <f t="shared" si="337"/>
        <v>2212100</v>
      </c>
      <c r="O197" s="16">
        <f t="shared" si="337"/>
        <v>2212100</v>
      </c>
      <c r="P197" s="16">
        <f t="shared" si="337"/>
        <v>0</v>
      </c>
      <c r="Q197" s="16">
        <f t="shared" si="337"/>
        <v>2029000</v>
      </c>
      <c r="R197" s="16">
        <f t="shared" si="337"/>
        <v>2029000</v>
      </c>
      <c r="S197" s="16">
        <f t="shared" si="337"/>
        <v>0</v>
      </c>
      <c r="T197" s="16">
        <f t="shared" si="337"/>
        <v>183100</v>
      </c>
      <c r="U197" s="16">
        <f t="shared" si="337"/>
        <v>183100</v>
      </c>
      <c r="V197" s="16">
        <f t="shared" si="337"/>
        <v>0</v>
      </c>
      <c r="W197" s="103"/>
    </row>
    <row r="198" ht="18.75" customHeight="1" spans="1:23">
      <c r="A198" s="65" t="s">
        <v>200</v>
      </c>
      <c r="B198" s="65" t="s">
        <v>200</v>
      </c>
      <c r="C198" s="14">
        <v>633</v>
      </c>
      <c r="D198" s="14">
        <v>31</v>
      </c>
      <c r="E198" s="66">
        <v>751</v>
      </c>
      <c r="F198" s="14">
        <v>31</v>
      </c>
      <c r="G198" s="66">
        <v>750</v>
      </c>
      <c r="H198" s="66">
        <v>40</v>
      </c>
      <c r="I198" s="36">
        <v>1</v>
      </c>
      <c r="J198" s="14">
        <f t="shared" ref="J198:J202" si="338">ROUND((C198*1250+D198*1925+E198*1250+F198*1925)*I198,0)</f>
        <v>1849350</v>
      </c>
      <c r="K198" s="14">
        <f t="shared" ref="K198:K202" si="339">ROUND((G198*2500+H198*3850)*I198,0)</f>
        <v>2029000</v>
      </c>
      <c r="L198" s="37">
        <v>1666250</v>
      </c>
      <c r="M198" s="37"/>
      <c r="N198" s="14">
        <f t="shared" ref="N198:N202" si="340">ROUND(J198+K198-L198-M198,0)</f>
        <v>2212100</v>
      </c>
      <c r="O198" s="66">
        <v>2212100</v>
      </c>
      <c r="P198" s="14">
        <f t="shared" ref="P198:P202" si="341">N198-O198</f>
        <v>0</v>
      </c>
      <c r="Q198" s="66">
        <v>2029000</v>
      </c>
      <c r="R198" s="66">
        <v>2029000</v>
      </c>
      <c r="S198" s="66">
        <v>0</v>
      </c>
      <c r="T198" s="14">
        <f t="shared" ref="T198:V198" si="342">N198-Q198</f>
        <v>183100</v>
      </c>
      <c r="U198" s="14">
        <f t="shared" si="342"/>
        <v>183100</v>
      </c>
      <c r="V198" s="14">
        <f t="shared" si="342"/>
        <v>0</v>
      </c>
      <c r="W198" s="82"/>
    </row>
    <row r="199" ht="18.75" customHeight="1" spans="1:23">
      <c r="A199" s="96" t="s">
        <v>201</v>
      </c>
      <c r="B199" s="96" t="s">
        <v>201</v>
      </c>
      <c r="C199" s="20">
        <f t="shared" ref="C199:H199" si="343">C200</f>
        <v>679</v>
      </c>
      <c r="D199" s="20">
        <f t="shared" si="343"/>
        <v>50</v>
      </c>
      <c r="E199" s="20">
        <f t="shared" si="343"/>
        <v>654</v>
      </c>
      <c r="F199" s="20">
        <f t="shared" si="343"/>
        <v>33</v>
      </c>
      <c r="G199" s="20">
        <f t="shared" si="343"/>
        <v>661</v>
      </c>
      <c r="H199" s="20">
        <f t="shared" si="343"/>
        <v>36</v>
      </c>
      <c r="I199" s="39"/>
      <c r="J199" s="20">
        <f t="shared" ref="J199:V199" si="344">J200</f>
        <v>1826025</v>
      </c>
      <c r="K199" s="20">
        <f t="shared" si="344"/>
        <v>1791100</v>
      </c>
      <c r="L199" s="20">
        <f t="shared" si="344"/>
        <v>1910400</v>
      </c>
      <c r="M199" s="20">
        <f t="shared" si="344"/>
        <v>0</v>
      </c>
      <c r="N199" s="20">
        <f t="shared" si="344"/>
        <v>1706725</v>
      </c>
      <c r="O199" s="20">
        <f t="shared" si="344"/>
        <v>1000000</v>
      </c>
      <c r="P199" s="20">
        <f t="shared" si="344"/>
        <v>706725</v>
      </c>
      <c r="Q199" s="20">
        <f t="shared" si="344"/>
        <v>1791100</v>
      </c>
      <c r="R199" s="20">
        <f t="shared" si="344"/>
        <v>0</v>
      </c>
      <c r="S199" s="20">
        <f t="shared" si="344"/>
        <v>1791100</v>
      </c>
      <c r="T199" s="20">
        <f t="shared" si="344"/>
        <v>-84375</v>
      </c>
      <c r="U199" s="20">
        <f t="shared" si="344"/>
        <v>1000000</v>
      </c>
      <c r="V199" s="20">
        <f t="shared" si="344"/>
        <v>-1084375</v>
      </c>
      <c r="W199" s="104"/>
    </row>
    <row r="200" ht="18.75" customHeight="1" spans="1:23">
      <c r="A200" s="97" t="s">
        <v>201</v>
      </c>
      <c r="B200" s="97" t="s">
        <v>201</v>
      </c>
      <c r="C200" s="14">
        <v>679</v>
      </c>
      <c r="D200" s="14">
        <v>50</v>
      </c>
      <c r="E200" s="98">
        <v>654</v>
      </c>
      <c r="F200" s="14">
        <v>33</v>
      </c>
      <c r="G200" s="98">
        <v>661</v>
      </c>
      <c r="H200" s="98">
        <v>36</v>
      </c>
      <c r="I200" s="100">
        <v>1</v>
      </c>
      <c r="J200" s="14">
        <f t="shared" si="338"/>
        <v>1826025</v>
      </c>
      <c r="K200" s="14">
        <f t="shared" si="339"/>
        <v>1791100</v>
      </c>
      <c r="L200" s="37">
        <v>1910400</v>
      </c>
      <c r="M200" s="37"/>
      <c r="N200" s="14">
        <f t="shared" si="340"/>
        <v>1706725</v>
      </c>
      <c r="O200" s="98">
        <v>1000000</v>
      </c>
      <c r="P200" s="14">
        <f t="shared" si="341"/>
        <v>706725</v>
      </c>
      <c r="Q200" s="98">
        <v>1791100</v>
      </c>
      <c r="R200" s="98">
        <v>0</v>
      </c>
      <c r="S200" s="98">
        <v>1791100</v>
      </c>
      <c r="T200" s="14">
        <f t="shared" ref="T200:V200" si="345">N200-Q200</f>
        <v>-84375</v>
      </c>
      <c r="U200" s="14">
        <f t="shared" si="345"/>
        <v>1000000</v>
      </c>
      <c r="V200" s="14">
        <f t="shared" si="345"/>
        <v>-1084375</v>
      </c>
      <c r="W200" s="105"/>
    </row>
    <row r="201" ht="18.75" customHeight="1" spans="1:23">
      <c r="A201" s="96" t="s">
        <v>202</v>
      </c>
      <c r="B201" s="96" t="s">
        <v>202</v>
      </c>
      <c r="C201" s="16">
        <f t="shared" ref="C201:H201" si="346">C202</f>
        <v>460</v>
      </c>
      <c r="D201" s="16">
        <f t="shared" si="346"/>
        <v>18</v>
      </c>
      <c r="E201" s="16">
        <f t="shared" si="346"/>
        <v>426</v>
      </c>
      <c r="F201" s="16">
        <f t="shared" si="346"/>
        <v>18</v>
      </c>
      <c r="G201" s="16">
        <f t="shared" si="346"/>
        <v>442</v>
      </c>
      <c r="H201" s="16">
        <f t="shared" si="346"/>
        <v>20</v>
      </c>
      <c r="I201" s="38"/>
      <c r="J201" s="16">
        <f t="shared" ref="J201:V201" si="347">J202</f>
        <v>1176800</v>
      </c>
      <c r="K201" s="16">
        <f t="shared" si="347"/>
        <v>1182000</v>
      </c>
      <c r="L201" s="16">
        <f t="shared" si="347"/>
        <v>1269700</v>
      </c>
      <c r="M201" s="16">
        <f t="shared" si="347"/>
        <v>0</v>
      </c>
      <c r="N201" s="16">
        <f t="shared" si="347"/>
        <v>1089100</v>
      </c>
      <c r="O201" s="16">
        <f t="shared" si="347"/>
        <v>0</v>
      </c>
      <c r="P201" s="16">
        <f t="shared" si="347"/>
        <v>1089100</v>
      </c>
      <c r="Q201" s="16">
        <f t="shared" si="347"/>
        <v>1182000</v>
      </c>
      <c r="R201" s="16">
        <f t="shared" si="347"/>
        <v>0</v>
      </c>
      <c r="S201" s="16">
        <f t="shared" si="347"/>
        <v>1182000</v>
      </c>
      <c r="T201" s="16">
        <f t="shared" si="347"/>
        <v>-92900</v>
      </c>
      <c r="U201" s="16">
        <f t="shared" si="347"/>
        <v>0</v>
      </c>
      <c r="V201" s="16">
        <f t="shared" si="347"/>
        <v>-92900</v>
      </c>
      <c r="W201" s="104"/>
    </row>
    <row r="202" ht="18.75" customHeight="1" spans="1:23">
      <c r="A202" s="97" t="s">
        <v>202</v>
      </c>
      <c r="B202" s="97" t="s">
        <v>202</v>
      </c>
      <c r="C202" s="14">
        <v>460</v>
      </c>
      <c r="D202" s="14">
        <v>18</v>
      </c>
      <c r="E202" s="98">
        <v>426</v>
      </c>
      <c r="F202" s="14">
        <v>18</v>
      </c>
      <c r="G202" s="98">
        <v>442</v>
      </c>
      <c r="H202" s="98">
        <v>20</v>
      </c>
      <c r="I202" s="100">
        <v>1</v>
      </c>
      <c r="J202" s="14">
        <f t="shared" si="338"/>
        <v>1176800</v>
      </c>
      <c r="K202" s="14">
        <f t="shared" si="339"/>
        <v>1182000</v>
      </c>
      <c r="L202" s="37">
        <v>1269700</v>
      </c>
      <c r="M202" s="37"/>
      <c r="N202" s="14">
        <f t="shared" si="340"/>
        <v>1089100</v>
      </c>
      <c r="O202" s="98">
        <v>0</v>
      </c>
      <c r="P202" s="14">
        <f t="shared" si="341"/>
        <v>1089100</v>
      </c>
      <c r="Q202" s="98">
        <v>1182000</v>
      </c>
      <c r="R202" s="98">
        <v>0</v>
      </c>
      <c r="S202" s="98">
        <v>1182000</v>
      </c>
      <c r="T202" s="14">
        <f t="shared" ref="T202:V202" si="348">N202-Q202</f>
        <v>-92900</v>
      </c>
      <c r="U202" s="14">
        <f t="shared" si="348"/>
        <v>0</v>
      </c>
      <c r="V202" s="14">
        <f t="shared" si="348"/>
        <v>-92900</v>
      </c>
      <c r="W202" s="105"/>
    </row>
    <row r="203" ht="18.75" customHeight="1" spans="1:23">
      <c r="A203" s="15" t="s">
        <v>203</v>
      </c>
      <c r="B203" s="15" t="s">
        <v>203</v>
      </c>
      <c r="C203" s="20">
        <f t="shared" ref="C203:H203" si="349">SUM(C204:C207)</f>
        <v>470</v>
      </c>
      <c r="D203" s="20">
        <f t="shared" si="349"/>
        <v>22</v>
      </c>
      <c r="E203" s="20">
        <f t="shared" si="349"/>
        <v>590</v>
      </c>
      <c r="F203" s="20">
        <f t="shared" si="349"/>
        <v>18</v>
      </c>
      <c r="G203" s="20">
        <f t="shared" si="349"/>
        <v>593</v>
      </c>
      <c r="H203" s="20">
        <f t="shared" si="349"/>
        <v>19</v>
      </c>
      <c r="I203" s="39"/>
      <c r="J203" s="20">
        <f t="shared" ref="J203:V203" si="350">SUM(J204:J207)</f>
        <v>1191700</v>
      </c>
      <c r="K203" s="20">
        <f t="shared" si="350"/>
        <v>1322304</v>
      </c>
      <c r="L203" s="20">
        <f t="shared" si="350"/>
        <v>1179290</v>
      </c>
      <c r="M203" s="20">
        <f t="shared" si="350"/>
        <v>0</v>
      </c>
      <c r="N203" s="20">
        <f t="shared" si="350"/>
        <v>1334714</v>
      </c>
      <c r="O203" s="20">
        <f t="shared" si="350"/>
        <v>0</v>
      </c>
      <c r="P203" s="20">
        <f t="shared" si="350"/>
        <v>1334714</v>
      </c>
      <c r="Q203" s="20">
        <f t="shared" si="350"/>
        <v>1322304</v>
      </c>
      <c r="R203" s="20">
        <f t="shared" si="350"/>
        <v>0</v>
      </c>
      <c r="S203" s="20">
        <f t="shared" si="350"/>
        <v>1322304</v>
      </c>
      <c r="T203" s="20">
        <f t="shared" si="350"/>
        <v>12410</v>
      </c>
      <c r="U203" s="20">
        <f t="shared" si="350"/>
        <v>0</v>
      </c>
      <c r="V203" s="20">
        <f t="shared" si="350"/>
        <v>12410</v>
      </c>
      <c r="W203" s="53"/>
    </row>
    <row r="204" ht="18.75" customHeight="1" spans="1:23">
      <c r="A204" s="17" t="s">
        <v>204</v>
      </c>
      <c r="B204" s="17" t="s">
        <v>204</v>
      </c>
      <c r="C204" s="14">
        <v>0</v>
      </c>
      <c r="D204" s="14">
        <v>0</v>
      </c>
      <c r="E204" s="18">
        <v>0</v>
      </c>
      <c r="F204" s="14">
        <v>0</v>
      </c>
      <c r="G204" s="18">
        <v>50</v>
      </c>
      <c r="H204" s="18">
        <v>3</v>
      </c>
      <c r="I204" s="36">
        <v>0.85</v>
      </c>
      <c r="J204" s="14">
        <f t="shared" ref="J204:J207" si="351">ROUND((C204*1250+D204*1925+E204*1250+F204*1925)*I204,0)</f>
        <v>0</v>
      </c>
      <c r="K204" s="14">
        <f t="shared" ref="K204:K207" si="352">ROUND((G204*2500+H204*3850)*I204,0)</f>
        <v>116068</v>
      </c>
      <c r="L204" s="37">
        <v>0</v>
      </c>
      <c r="M204" s="37"/>
      <c r="N204" s="14">
        <f t="shared" ref="N204:N207" si="353">ROUND(J204+K204-L204-M204,0)</f>
        <v>116068</v>
      </c>
      <c r="O204" s="18">
        <v>0</v>
      </c>
      <c r="P204" s="14">
        <f t="shared" ref="P204:P207" si="354">N204-O204</f>
        <v>116068</v>
      </c>
      <c r="Q204" s="18">
        <v>116068</v>
      </c>
      <c r="R204" s="18">
        <v>0</v>
      </c>
      <c r="S204" s="18">
        <v>116068</v>
      </c>
      <c r="T204" s="14">
        <f t="shared" ref="T204:V204" si="355">N204-Q204</f>
        <v>0</v>
      </c>
      <c r="U204" s="14">
        <f t="shared" si="355"/>
        <v>0</v>
      </c>
      <c r="V204" s="14">
        <f t="shared" si="355"/>
        <v>0</v>
      </c>
      <c r="W204" s="54"/>
    </row>
    <row r="205" ht="18.75" customHeight="1" spans="1:23">
      <c r="A205" s="21" t="s">
        <v>205</v>
      </c>
      <c r="B205" s="21" t="s">
        <v>205</v>
      </c>
      <c r="C205" s="14">
        <v>151</v>
      </c>
      <c r="D205" s="14">
        <v>7</v>
      </c>
      <c r="E205" s="22">
        <v>143</v>
      </c>
      <c r="F205" s="14">
        <v>10</v>
      </c>
      <c r="G205" s="22">
        <v>93</v>
      </c>
      <c r="H205" s="22">
        <v>7</v>
      </c>
      <c r="I205" s="40">
        <v>0.85</v>
      </c>
      <c r="J205" s="14">
        <f t="shared" si="351"/>
        <v>340191</v>
      </c>
      <c r="K205" s="14">
        <f t="shared" si="352"/>
        <v>220533</v>
      </c>
      <c r="L205" s="37">
        <v>338555</v>
      </c>
      <c r="M205" s="37"/>
      <c r="N205" s="14">
        <f t="shared" si="353"/>
        <v>222169</v>
      </c>
      <c r="O205" s="22">
        <v>0</v>
      </c>
      <c r="P205" s="14">
        <f t="shared" si="354"/>
        <v>222169</v>
      </c>
      <c r="Q205" s="22">
        <v>220533</v>
      </c>
      <c r="R205" s="22">
        <v>0</v>
      </c>
      <c r="S205" s="22">
        <v>220533</v>
      </c>
      <c r="T205" s="14">
        <f t="shared" ref="T205:V205" si="356">N205-Q205</f>
        <v>1636</v>
      </c>
      <c r="U205" s="14">
        <f t="shared" si="356"/>
        <v>0</v>
      </c>
      <c r="V205" s="14">
        <f t="shared" si="356"/>
        <v>1636</v>
      </c>
      <c r="W205" s="58"/>
    </row>
    <row r="206" ht="18.75" customHeight="1" spans="1:23">
      <c r="A206" s="21" t="s">
        <v>206</v>
      </c>
      <c r="B206" s="21" t="s">
        <v>206</v>
      </c>
      <c r="C206" s="14">
        <v>208</v>
      </c>
      <c r="D206" s="14">
        <v>9</v>
      </c>
      <c r="E206" s="22">
        <v>330</v>
      </c>
      <c r="F206" s="14">
        <v>5</v>
      </c>
      <c r="G206" s="22">
        <v>329</v>
      </c>
      <c r="H206" s="22">
        <v>5</v>
      </c>
      <c r="I206" s="40">
        <v>0.85</v>
      </c>
      <c r="J206" s="14">
        <f t="shared" si="351"/>
        <v>594533</v>
      </c>
      <c r="K206" s="14">
        <f t="shared" si="352"/>
        <v>715488</v>
      </c>
      <c r="L206" s="37">
        <v>585225</v>
      </c>
      <c r="M206" s="37"/>
      <c r="N206" s="14">
        <f t="shared" si="353"/>
        <v>724796</v>
      </c>
      <c r="O206" s="22">
        <v>0</v>
      </c>
      <c r="P206" s="14">
        <f t="shared" si="354"/>
        <v>724796</v>
      </c>
      <c r="Q206" s="22">
        <v>715488</v>
      </c>
      <c r="R206" s="22">
        <v>0</v>
      </c>
      <c r="S206" s="22">
        <v>715488</v>
      </c>
      <c r="T206" s="14">
        <f t="shared" ref="T206:V206" si="357">N206-Q206</f>
        <v>9308</v>
      </c>
      <c r="U206" s="14">
        <f t="shared" si="357"/>
        <v>0</v>
      </c>
      <c r="V206" s="14">
        <f t="shared" si="357"/>
        <v>9308</v>
      </c>
      <c r="W206" s="58"/>
    </row>
    <row r="207" ht="18.75" customHeight="1" spans="1:23">
      <c r="A207" s="21" t="s">
        <v>207</v>
      </c>
      <c r="B207" s="21" t="s">
        <v>207</v>
      </c>
      <c r="C207" s="14">
        <v>111</v>
      </c>
      <c r="D207" s="14">
        <v>6</v>
      </c>
      <c r="E207" s="22">
        <v>117</v>
      </c>
      <c r="F207" s="14">
        <v>3</v>
      </c>
      <c r="G207" s="22">
        <v>121</v>
      </c>
      <c r="H207" s="22">
        <v>4</v>
      </c>
      <c r="I207" s="40">
        <v>0.85</v>
      </c>
      <c r="J207" s="14">
        <f t="shared" si="351"/>
        <v>256976</v>
      </c>
      <c r="K207" s="14">
        <f t="shared" si="352"/>
        <v>270215</v>
      </c>
      <c r="L207" s="37">
        <v>255510</v>
      </c>
      <c r="M207" s="37"/>
      <c r="N207" s="14">
        <f t="shared" si="353"/>
        <v>271681</v>
      </c>
      <c r="O207" s="22">
        <v>0</v>
      </c>
      <c r="P207" s="14">
        <f t="shared" si="354"/>
        <v>271681</v>
      </c>
      <c r="Q207" s="22">
        <v>270215</v>
      </c>
      <c r="R207" s="22">
        <v>0</v>
      </c>
      <c r="S207" s="22">
        <v>270215</v>
      </c>
      <c r="T207" s="14">
        <f t="shared" ref="T207:V207" si="358">N207-Q207</f>
        <v>1466</v>
      </c>
      <c r="U207" s="14">
        <f t="shared" si="358"/>
        <v>0</v>
      </c>
      <c r="V207" s="14">
        <f t="shared" si="358"/>
        <v>1466</v>
      </c>
      <c r="W207" s="58"/>
    </row>
    <row r="208" ht="18.75" customHeight="1" spans="1:23">
      <c r="A208" s="19" t="s">
        <v>208</v>
      </c>
      <c r="B208" s="19" t="s">
        <v>208</v>
      </c>
      <c r="C208" s="20">
        <f t="shared" ref="C208:H208" si="359">C209</f>
        <v>244</v>
      </c>
      <c r="D208" s="20">
        <f t="shared" si="359"/>
        <v>10</v>
      </c>
      <c r="E208" s="20">
        <f t="shared" si="359"/>
        <v>222</v>
      </c>
      <c r="F208" s="20">
        <f t="shared" si="359"/>
        <v>12</v>
      </c>
      <c r="G208" s="20">
        <f t="shared" si="359"/>
        <v>245</v>
      </c>
      <c r="H208" s="20">
        <f t="shared" si="359"/>
        <v>13</v>
      </c>
      <c r="I208" s="39"/>
      <c r="J208" s="20">
        <f t="shared" ref="J208:V208" si="360">J209</f>
        <v>531123</v>
      </c>
      <c r="K208" s="20">
        <f t="shared" si="360"/>
        <v>563168</v>
      </c>
      <c r="L208" s="20">
        <f t="shared" si="360"/>
        <v>511828</v>
      </c>
      <c r="M208" s="20">
        <f t="shared" si="360"/>
        <v>0</v>
      </c>
      <c r="N208" s="20">
        <f t="shared" si="360"/>
        <v>582463</v>
      </c>
      <c r="O208" s="20">
        <f t="shared" si="360"/>
        <v>0</v>
      </c>
      <c r="P208" s="20">
        <f t="shared" si="360"/>
        <v>582463</v>
      </c>
      <c r="Q208" s="20">
        <f t="shared" si="360"/>
        <v>563168</v>
      </c>
      <c r="R208" s="20">
        <f t="shared" si="360"/>
        <v>0</v>
      </c>
      <c r="S208" s="20">
        <f t="shared" si="360"/>
        <v>563168</v>
      </c>
      <c r="T208" s="20">
        <f t="shared" si="360"/>
        <v>19295</v>
      </c>
      <c r="U208" s="20">
        <f t="shared" si="360"/>
        <v>0</v>
      </c>
      <c r="V208" s="20">
        <f t="shared" si="360"/>
        <v>19295</v>
      </c>
      <c r="W208" s="57"/>
    </row>
    <row r="209" ht="18.75" customHeight="1" spans="1:23">
      <c r="A209" s="21" t="s">
        <v>208</v>
      </c>
      <c r="B209" s="21" t="s">
        <v>208</v>
      </c>
      <c r="C209" s="14">
        <v>244</v>
      </c>
      <c r="D209" s="14">
        <v>10</v>
      </c>
      <c r="E209" s="22">
        <v>222</v>
      </c>
      <c r="F209" s="14">
        <v>12</v>
      </c>
      <c r="G209" s="22">
        <v>245</v>
      </c>
      <c r="H209" s="22">
        <v>13</v>
      </c>
      <c r="I209" s="40">
        <v>0.85</v>
      </c>
      <c r="J209" s="14">
        <f>ROUND((C209*1250+D209*1925+E209*1250+F209*1925)*I209,0)</f>
        <v>531123</v>
      </c>
      <c r="K209" s="14">
        <f>ROUND((G209*2500+H209*3850)*I209,0)</f>
        <v>563168</v>
      </c>
      <c r="L209" s="37">
        <v>511828</v>
      </c>
      <c r="M209" s="37"/>
      <c r="N209" s="14">
        <f>ROUND(J209+K209-L209-M209,0)</f>
        <v>582463</v>
      </c>
      <c r="O209" s="22">
        <v>0</v>
      </c>
      <c r="P209" s="14">
        <f>N209-O209</f>
        <v>582463</v>
      </c>
      <c r="Q209" s="22">
        <v>563168</v>
      </c>
      <c r="R209" s="22">
        <v>0</v>
      </c>
      <c r="S209" s="22">
        <v>563168</v>
      </c>
      <c r="T209" s="14">
        <f t="shared" ref="T209:V209" si="361">N209-Q209</f>
        <v>19295</v>
      </c>
      <c r="U209" s="14">
        <f t="shared" si="361"/>
        <v>0</v>
      </c>
      <c r="V209" s="14">
        <f t="shared" si="361"/>
        <v>19295</v>
      </c>
      <c r="W209" s="58"/>
    </row>
    <row r="210" ht="18.75" customHeight="1" spans="1:23">
      <c r="A210" s="19" t="s">
        <v>209</v>
      </c>
      <c r="B210" s="19" t="s">
        <v>209</v>
      </c>
      <c r="C210" s="20">
        <f t="shared" ref="C210:H210" si="362">C211</f>
        <v>1137</v>
      </c>
      <c r="D210" s="20">
        <f t="shared" si="362"/>
        <v>38</v>
      </c>
      <c r="E210" s="20">
        <f t="shared" si="362"/>
        <v>1054</v>
      </c>
      <c r="F210" s="20">
        <f t="shared" si="362"/>
        <v>36</v>
      </c>
      <c r="G210" s="20">
        <f t="shared" si="362"/>
        <v>1047</v>
      </c>
      <c r="H210" s="20">
        <f t="shared" si="362"/>
        <v>34</v>
      </c>
      <c r="I210" s="39"/>
      <c r="J210" s="20">
        <f t="shared" ref="J210:V210" si="363">J211</f>
        <v>2449020</v>
      </c>
      <c r="K210" s="20">
        <f t="shared" si="363"/>
        <v>2336140</v>
      </c>
      <c r="L210" s="20">
        <f t="shared" si="363"/>
        <v>2232993</v>
      </c>
      <c r="M210" s="20">
        <f t="shared" si="363"/>
        <v>0</v>
      </c>
      <c r="N210" s="20">
        <f t="shared" si="363"/>
        <v>2552167</v>
      </c>
      <c r="O210" s="20">
        <f t="shared" si="363"/>
        <v>2552167</v>
      </c>
      <c r="P210" s="20">
        <f t="shared" si="363"/>
        <v>0</v>
      </c>
      <c r="Q210" s="20">
        <f t="shared" si="363"/>
        <v>2336140</v>
      </c>
      <c r="R210" s="20">
        <f t="shared" si="363"/>
        <v>2336140</v>
      </c>
      <c r="S210" s="20">
        <f t="shared" si="363"/>
        <v>0</v>
      </c>
      <c r="T210" s="20">
        <f t="shared" si="363"/>
        <v>216027</v>
      </c>
      <c r="U210" s="20">
        <f t="shared" si="363"/>
        <v>216027</v>
      </c>
      <c r="V210" s="20">
        <f t="shared" si="363"/>
        <v>0</v>
      </c>
      <c r="W210" s="57"/>
    </row>
    <row r="211" ht="18.75" customHeight="1" spans="1:23">
      <c r="A211" s="21" t="s">
        <v>209</v>
      </c>
      <c r="B211" s="21" t="s">
        <v>209</v>
      </c>
      <c r="C211" s="14">
        <v>1137</v>
      </c>
      <c r="D211" s="14">
        <v>38</v>
      </c>
      <c r="E211" s="22">
        <v>1054</v>
      </c>
      <c r="F211" s="14">
        <v>36</v>
      </c>
      <c r="G211" s="22">
        <v>1047</v>
      </c>
      <c r="H211" s="22">
        <v>34</v>
      </c>
      <c r="I211" s="40">
        <v>0.85</v>
      </c>
      <c r="J211" s="14">
        <f>ROUND((C211*1250+D211*1925+E211*1250+F211*1925)*I211,0)</f>
        <v>2449020</v>
      </c>
      <c r="K211" s="14">
        <f>ROUND((G211*2500+H211*3850)*I211,0)</f>
        <v>2336140</v>
      </c>
      <c r="L211" s="37">
        <v>2232993</v>
      </c>
      <c r="M211" s="37"/>
      <c r="N211" s="14">
        <f>ROUND(J211+K211-L211-M211,0)</f>
        <v>2552167</v>
      </c>
      <c r="O211" s="22">
        <v>2552167</v>
      </c>
      <c r="P211" s="14">
        <f>N211-O211</f>
        <v>0</v>
      </c>
      <c r="Q211" s="22">
        <v>2336140</v>
      </c>
      <c r="R211" s="22">
        <v>2336140</v>
      </c>
      <c r="S211" s="22">
        <v>0</v>
      </c>
      <c r="T211" s="14">
        <f t="shared" ref="T211:V211" si="364">N211-Q211</f>
        <v>216027</v>
      </c>
      <c r="U211" s="14">
        <f t="shared" si="364"/>
        <v>216027</v>
      </c>
      <c r="V211" s="14">
        <f t="shared" si="364"/>
        <v>0</v>
      </c>
      <c r="W211" s="58"/>
    </row>
  </sheetData>
  <mergeCells count="27">
    <mergeCell ref="A2:W2"/>
    <mergeCell ref="V3:W3"/>
    <mergeCell ref="C4:I4"/>
    <mergeCell ref="N4:P4"/>
    <mergeCell ref="Q4:S4"/>
    <mergeCell ref="T4:V4"/>
    <mergeCell ref="C5:D5"/>
    <mergeCell ref="E5:F5"/>
    <mergeCell ref="G5:H5"/>
    <mergeCell ref="A8:B8"/>
    <mergeCell ref="A4:A6"/>
    <mergeCell ref="B4:B6"/>
    <mergeCell ref="I5:I6"/>
    <mergeCell ref="J4:J6"/>
    <mergeCell ref="K4:K6"/>
    <mergeCell ref="L4:L6"/>
    <mergeCell ref="M4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4:W6"/>
  </mergeCells>
  <printOptions horizontalCentered="1"/>
  <pageMargins left="0.751388888888889" right="0.751388888888889" top="1" bottom="1" header="0.5" footer="0.5"/>
  <pageSetup paperSize="8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张延彬</dc:creator>
  <cp:lastModifiedBy>张延彬</cp:lastModifiedBy>
  <dcterms:created xsi:type="dcterms:W3CDTF">2023-06-01T08:08:00Z</dcterms:created>
  <dcterms:modified xsi:type="dcterms:W3CDTF">2023-06-01T08:23:13Z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