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附表3-5" sheetId="1" r:id="rId1"/>
  </sheets>
  <definedNames>
    <definedName name="_xlnm.Print_Titles" localSheetId="0">'附表3-5'!$1:$6</definedName>
  </definedNames>
  <calcPr fullCalcOnLoad="1"/>
</workbook>
</file>

<file path=xl/sharedStrings.xml><?xml version="1.0" encoding="utf-8"?>
<sst xmlns="http://schemas.openxmlformats.org/spreadsheetml/2006/main" count="566" uniqueCount="317">
  <si>
    <t>2023年市属中职教育免学费补助安排表</t>
  </si>
  <si>
    <t>计算单位：人、元</t>
  </si>
  <si>
    <t>用款单位编码</t>
  </si>
  <si>
    <t>用款单位名称</t>
  </si>
  <si>
    <t>具体实施单位</t>
  </si>
  <si>
    <t>业务处室</t>
  </si>
  <si>
    <t>预算科目</t>
  </si>
  <si>
    <t>基础数据</t>
  </si>
  <si>
    <t>2022年需省级以上资金</t>
  </si>
  <si>
    <t>2023年预算需省级以上资金</t>
  </si>
  <si>
    <t>粤财科教[2021]220号预算安排2022年资金</t>
  </si>
  <si>
    <t>清回资金</t>
  </si>
  <si>
    <t>核定全年安排的省级以上资金</t>
  </si>
  <si>
    <t>粤财科教[2022]223号文已安排省级以上资金</t>
  </si>
  <si>
    <t>此次安排省级以上资金</t>
  </si>
  <si>
    <t>备注</t>
  </si>
  <si>
    <t>2022年春季学期资助人数</t>
  </si>
  <si>
    <t>2022年秋季学期资助人数</t>
  </si>
  <si>
    <t>2023年预算资助人数</t>
  </si>
  <si>
    <t>省级以上财政分担比例（%）</t>
  </si>
  <si>
    <t>合计</t>
  </si>
  <si>
    <t>其中：中央资金</t>
  </si>
  <si>
    <t>其中：省级资金</t>
  </si>
  <si>
    <t>小计</t>
  </si>
  <si>
    <t>其中：省级资金（用中央资金置换）</t>
  </si>
  <si>
    <t>普通学生</t>
  </si>
  <si>
    <t>残疾学生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</si>
  <si>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</si>
  <si>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</si>
  <si>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</si>
  <si>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</si>
  <si>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</si>
  <si>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</si>
  <si>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</si>
  <si>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</si>
  <si>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</si>
  <si>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</si>
  <si>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</si>
  <si>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</si>
  <si>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M=(F*1750+G*1925+H*1750+I*1925)*L</t>
  </si>
  <si>
    <t>N=(J*3500+K*3850)*L</t>
  </si>
  <si>
    <t>O</t>
  </si>
  <si>
    <t>P</t>
  </si>
  <si>
    <t>Q=M+N-O-P</t>
  </si>
  <si>
    <t>R</t>
  </si>
  <si>
    <t>S=Q-R</t>
  </si>
  <si>
    <t>q1</t>
  </si>
  <si>
    <t>r1</t>
  </si>
  <si>
    <t>s1</t>
  </si>
  <si>
    <t>q2=Q-q1</t>
  </si>
  <si>
    <t>r2=R-r1</t>
  </si>
  <si>
    <t>s2=S-s1</t>
  </si>
  <si>
    <t>AA</t>
  </si>
  <si>
    <t>440199000</t>
  </si>
  <si>
    <t>广州市</t>
  </si>
  <si>
    <t>440100000</t>
  </si>
  <si>
    <t>广州市本级</t>
  </si>
  <si>
    <t>440104000</t>
  </si>
  <si>
    <t>越秀区</t>
  </si>
  <si>
    <t>440105000</t>
  </si>
  <si>
    <t>海珠区</t>
  </si>
  <si>
    <t>440103000</t>
  </si>
  <si>
    <t>荔湾区</t>
  </si>
  <si>
    <t>440106000</t>
  </si>
  <si>
    <t>天河区</t>
  </si>
  <si>
    <t>440111000</t>
  </si>
  <si>
    <t>白云区</t>
  </si>
  <si>
    <t>440112000</t>
  </si>
  <si>
    <t>黄埔区</t>
  </si>
  <si>
    <t>440113000</t>
  </si>
  <si>
    <t>番禺区</t>
  </si>
  <si>
    <t>440114000</t>
  </si>
  <si>
    <t>花都区</t>
  </si>
  <si>
    <t>440118000</t>
  </si>
  <si>
    <t>增城区</t>
  </si>
  <si>
    <t>440117000</t>
  </si>
  <si>
    <t>从化区</t>
  </si>
  <si>
    <t>440115000</t>
  </si>
  <si>
    <t>南沙区</t>
  </si>
  <si>
    <t>440499000</t>
  </si>
  <si>
    <t>珠海市</t>
  </si>
  <si>
    <t>440400000</t>
  </si>
  <si>
    <t>珠海市本级</t>
  </si>
  <si>
    <t>440403000</t>
  </si>
  <si>
    <t>斗门区</t>
  </si>
  <si>
    <t>440599000</t>
  </si>
  <si>
    <t>汕头市</t>
  </si>
  <si>
    <t>440500000</t>
  </si>
  <si>
    <t>汕头市本级</t>
  </si>
  <si>
    <t>440512000</t>
  </si>
  <si>
    <t>濠江区</t>
  </si>
  <si>
    <t>440513000</t>
  </si>
  <si>
    <t>潮阳区</t>
  </si>
  <si>
    <t>440514000</t>
  </si>
  <si>
    <t>潮南区</t>
  </si>
  <si>
    <t>440515000</t>
  </si>
  <si>
    <t>澄海区</t>
  </si>
  <si>
    <t>440699000</t>
  </si>
  <si>
    <t>佛山市</t>
  </si>
  <si>
    <t>440600000</t>
  </si>
  <si>
    <t>佛山市本级</t>
  </si>
  <si>
    <t>440604000</t>
  </si>
  <si>
    <t>禅城区</t>
  </si>
  <si>
    <t>440605000</t>
  </si>
  <si>
    <t>南海区</t>
  </si>
  <si>
    <t>440608000</t>
  </si>
  <si>
    <t>高明区</t>
  </si>
  <si>
    <t>440607000</t>
  </si>
  <si>
    <t>三水区</t>
  </si>
  <si>
    <t>440606000</t>
  </si>
  <si>
    <t>顺德区</t>
  </si>
  <si>
    <t>440299000</t>
  </si>
  <si>
    <t>韶关市</t>
  </si>
  <si>
    <t>440200000</t>
  </si>
  <si>
    <t>韶关市本级</t>
  </si>
  <si>
    <t>440281000</t>
  </si>
  <si>
    <t>乐昌市</t>
  </si>
  <si>
    <t>440221000</t>
  </si>
  <si>
    <t>曲江区</t>
  </si>
  <si>
    <t>440233000</t>
  </si>
  <si>
    <t>新丰县</t>
  </si>
  <si>
    <t>440222000</t>
  </si>
  <si>
    <t>始兴县</t>
  </si>
  <si>
    <t>440229000</t>
  </si>
  <si>
    <t>翁源县</t>
  </si>
  <si>
    <t>440232000</t>
  </si>
  <si>
    <t>乳源瑶族自治县</t>
  </si>
  <si>
    <t>440282000</t>
  </si>
  <si>
    <t>南雄市</t>
  </si>
  <si>
    <t>440224000</t>
  </si>
  <si>
    <t>仁化县</t>
  </si>
  <si>
    <t>441699000</t>
  </si>
  <si>
    <t>河源市</t>
  </si>
  <si>
    <t>441600000</t>
  </si>
  <si>
    <t>河源市本级</t>
  </si>
  <si>
    <t>441625000</t>
  </si>
  <si>
    <t>东源县</t>
  </si>
  <si>
    <t>441624000</t>
  </si>
  <si>
    <t>和平县</t>
  </si>
  <si>
    <t>441623000</t>
  </si>
  <si>
    <t>连平县</t>
  </si>
  <si>
    <t>441622000</t>
  </si>
  <si>
    <t>龙川县</t>
  </si>
  <si>
    <t>441621000</t>
  </si>
  <si>
    <t>紫金县</t>
  </si>
  <si>
    <t>441499000</t>
  </si>
  <si>
    <t>梅州市</t>
  </si>
  <si>
    <t>441400000</t>
  </si>
  <si>
    <t>梅州市本级</t>
  </si>
  <si>
    <t>441402000</t>
  </si>
  <si>
    <t>梅江区</t>
  </si>
  <si>
    <t>梅县区</t>
  </si>
  <si>
    <t>441427000</t>
  </si>
  <si>
    <t>蕉岭县</t>
  </si>
  <si>
    <t>用负指标收回63350元。</t>
  </si>
  <si>
    <t>441426000</t>
  </si>
  <si>
    <t>平远县</t>
  </si>
  <si>
    <t>用负指标收回532350元。</t>
  </si>
  <si>
    <t>441422000</t>
  </si>
  <si>
    <t>大埔县</t>
  </si>
  <si>
    <t>441481000</t>
  </si>
  <si>
    <t>兴宁市</t>
  </si>
  <si>
    <t>441424000</t>
  </si>
  <si>
    <t>五华县</t>
  </si>
  <si>
    <t>441423000</t>
  </si>
  <si>
    <t>丰顺县</t>
  </si>
  <si>
    <t>441399000</t>
  </si>
  <si>
    <t>惠州市</t>
  </si>
  <si>
    <t>441300000</t>
  </si>
  <si>
    <t>惠州市本级</t>
  </si>
  <si>
    <t>441302000</t>
  </si>
  <si>
    <t>惠城区</t>
  </si>
  <si>
    <t>441303000</t>
  </si>
  <si>
    <t>惠阳区</t>
  </si>
  <si>
    <t>441323000</t>
  </si>
  <si>
    <t>惠东县</t>
  </si>
  <si>
    <t>441324000</t>
  </si>
  <si>
    <t>龙门县</t>
  </si>
  <si>
    <t>441322000</t>
  </si>
  <si>
    <t>博罗县</t>
  </si>
  <si>
    <t>441599000</t>
  </si>
  <si>
    <t>汕尾市</t>
  </si>
  <si>
    <t>441500000</t>
  </si>
  <si>
    <t>汕尾市本级</t>
  </si>
  <si>
    <t>清回汕尾崇文中等职业技术学校2021年秋和2022年春资助资金435838元。</t>
  </si>
  <si>
    <t>441502000</t>
  </si>
  <si>
    <t>城区</t>
  </si>
  <si>
    <t>441521000</t>
  </si>
  <si>
    <t>海丰县</t>
  </si>
  <si>
    <t>441581000</t>
  </si>
  <si>
    <t>陆丰市</t>
  </si>
  <si>
    <t>441523000</t>
  </si>
  <si>
    <t>陆河县</t>
  </si>
  <si>
    <t>441999000</t>
  </si>
  <si>
    <t>东莞市</t>
  </si>
  <si>
    <t>442099000</t>
  </si>
  <si>
    <t>中山市</t>
  </si>
  <si>
    <t>440799000</t>
  </si>
  <si>
    <t>江门市</t>
  </si>
  <si>
    <t>440700000</t>
  </si>
  <si>
    <t>江门市本级</t>
  </si>
  <si>
    <t>440703000</t>
  </si>
  <si>
    <t>蓬江区</t>
  </si>
  <si>
    <t>440705000</t>
  </si>
  <si>
    <t>新会区</t>
  </si>
  <si>
    <t>440781000</t>
  </si>
  <si>
    <t>台山市</t>
  </si>
  <si>
    <t>440783000</t>
  </si>
  <si>
    <t>开平市</t>
  </si>
  <si>
    <t>440784000</t>
  </si>
  <si>
    <t>鹤山市</t>
  </si>
  <si>
    <t>440785000</t>
  </si>
  <si>
    <t>恩平市</t>
  </si>
  <si>
    <t>441799000</t>
  </si>
  <si>
    <t>阳江市</t>
  </si>
  <si>
    <t>441700000</t>
  </si>
  <si>
    <t>阳江市本级</t>
  </si>
  <si>
    <t>441704000</t>
  </si>
  <si>
    <t>阳东区</t>
  </si>
  <si>
    <t>441721000</t>
  </si>
  <si>
    <t>阳西县</t>
  </si>
  <si>
    <t>441781000</t>
  </si>
  <si>
    <t>阳春市</t>
  </si>
  <si>
    <t>440899000</t>
  </si>
  <si>
    <t>湛江市</t>
  </si>
  <si>
    <t>440800000</t>
  </si>
  <si>
    <t>湛江市本级</t>
  </si>
  <si>
    <t>440803000</t>
  </si>
  <si>
    <t>霞山区</t>
  </si>
  <si>
    <t>用负指标收回1185687元。</t>
  </si>
  <si>
    <t>440883000</t>
  </si>
  <si>
    <t>吴川市</t>
  </si>
  <si>
    <t>440823000</t>
  </si>
  <si>
    <t>遂溪县</t>
  </si>
  <si>
    <t>440882000</t>
  </si>
  <si>
    <t>雷州市</t>
  </si>
  <si>
    <t>440881000</t>
  </si>
  <si>
    <t>廉江市</t>
  </si>
  <si>
    <t>440825000</t>
  </si>
  <si>
    <t>徐闻县</t>
  </si>
  <si>
    <t>440999000</t>
  </si>
  <si>
    <t>茂名市</t>
  </si>
  <si>
    <t>440900000</t>
  </si>
  <si>
    <t>茂名市本级</t>
  </si>
  <si>
    <t>440983000</t>
  </si>
  <si>
    <t>信宜市</t>
  </si>
  <si>
    <t>440982000</t>
  </si>
  <si>
    <t>化州市</t>
  </si>
  <si>
    <t>440981000</t>
  </si>
  <si>
    <t>高州市</t>
  </si>
  <si>
    <t>441299000</t>
  </si>
  <si>
    <t>肇庆市</t>
  </si>
  <si>
    <t>441200000</t>
  </si>
  <si>
    <t>肇庆市本级</t>
  </si>
  <si>
    <t>肇庆高新技术产业开发区</t>
  </si>
  <si>
    <t>441202000</t>
  </si>
  <si>
    <t>端州区</t>
  </si>
  <si>
    <t>441284000</t>
  </si>
  <si>
    <t>四会市</t>
  </si>
  <si>
    <t>441223000</t>
  </si>
  <si>
    <t>广宁县</t>
  </si>
  <si>
    <t>441226000</t>
  </si>
  <si>
    <t>德庆县</t>
  </si>
  <si>
    <t>441225000</t>
  </si>
  <si>
    <t>封开县</t>
  </si>
  <si>
    <t>441224000</t>
  </si>
  <si>
    <t>怀集县</t>
  </si>
  <si>
    <t>441899000</t>
  </si>
  <si>
    <t>清远市</t>
  </si>
  <si>
    <t>441800000</t>
  </si>
  <si>
    <t>清远市本级</t>
  </si>
  <si>
    <t>441803000</t>
  </si>
  <si>
    <t>清新区</t>
  </si>
  <si>
    <t>441882000</t>
  </si>
  <si>
    <t>连州市</t>
  </si>
  <si>
    <t>441821000</t>
  </si>
  <si>
    <t>佛冈县</t>
  </si>
  <si>
    <t>441823000</t>
  </si>
  <si>
    <t>阳山县</t>
  </si>
  <si>
    <t>441825000</t>
  </si>
  <si>
    <t>连山壮族瑶族自治县</t>
  </si>
  <si>
    <t>441826000</t>
  </si>
  <si>
    <t>连南瑶族自治县</t>
  </si>
  <si>
    <t>441881000</t>
  </si>
  <si>
    <t>英德市</t>
  </si>
  <si>
    <t>445199000</t>
  </si>
  <si>
    <t>潮州市</t>
  </si>
  <si>
    <t>445100000</t>
  </si>
  <si>
    <t>潮州市本级</t>
  </si>
  <si>
    <t>445103000</t>
  </si>
  <si>
    <t>潮安区</t>
  </si>
  <si>
    <t>445102000</t>
  </si>
  <si>
    <t>湘桥区</t>
  </si>
  <si>
    <t>445122000</t>
  </si>
  <si>
    <t>饶平县</t>
  </si>
  <si>
    <t>445299000</t>
  </si>
  <si>
    <t>揭阳市</t>
  </si>
  <si>
    <t>445200000</t>
  </si>
  <si>
    <t>揭阳市本级</t>
  </si>
  <si>
    <t>445202000</t>
  </si>
  <si>
    <t>榕城区</t>
  </si>
  <si>
    <t>445203000</t>
  </si>
  <si>
    <t>揭东区</t>
  </si>
  <si>
    <t>445281000</t>
  </si>
  <si>
    <t>普宁市</t>
  </si>
  <si>
    <t>445222000</t>
  </si>
  <si>
    <t>揭西县</t>
  </si>
  <si>
    <t>445399000</t>
  </si>
  <si>
    <t>云浮市</t>
  </si>
  <si>
    <t>445300000</t>
  </si>
  <si>
    <t>云浮市本级</t>
  </si>
  <si>
    <t>445322000</t>
  </si>
  <si>
    <t>郁南县</t>
  </si>
  <si>
    <t>445321000</t>
  </si>
  <si>
    <t>新兴县</t>
  </si>
  <si>
    <t>445381000</t>
  </si>
  <si>
    <t>罗定市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</si>
</sst>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_ ;[Red]\-#,##0.0\ "/>
    <numFmt numFmtId="179" formatCode="0_);[Red]\(0\)"/>
    <numFmt numFmtId="180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20" borderId="9" xfId="66" applyNumberFormat="1" applyFont="1" applyFill="1" applyBorder="1" applyAlignment="1" applyProtection="1">
      <alignment horizontal="center" vertical="center" wrapText="1"/>
      <protection/>
    </xf>
    <xf numFmtId="177" fontId="46" fillId="20" borderId="9" xfId="66" applyNumberFormat="1" applyFont="1" applyFill="1" applyBorder="1" applyAlignment="1" applyProtection="1">
      <alignment horizontal="center" vertical="center" wrapText="1"/>
      <protection/>
    </xf>
    <xf numFmtId="0" fontId="46" fillId="33" borderId="9" xfId="66" applyNumberFormat="1" applyFont="1" applyFill="1" applyBorder="1" applyAlignment="1" applyProtection="1">
      <alignment horizontal="center" vertical="center"/>
      <protection/>
    </xf>
    <xf numFmtId="178" fontId="46" fillId="33" borderId="9" xfId="66" applyNumberFormat="1" applyFont="1" applyFill="1" applyBorder="1" applyAlignment="1" applyProtection="1">
      <alignment horizontal="center" vertical="center" wrapText="1"/>
      <protection/>
    </xf>
    <xf numFmtId="177" fontId="46" fillId="33" borderId="9" xfId="66" applyNumberFormat="1" applyFont="1" applyFill="1" applyBorder="1" applyAlignment="1" applyProtection="1">
      <alignment horizontal="center" vertical="center" wrapText="1"/>
      <protection/>
    </xf>
    <xf numFmtId="0" fontId="47" fillId="0" borderId="9" xfId="66" applyNumberFormat="1" applyFont="1" applyFill="1" applyBorder="1" applyAlignment="1" applyProtection="1">
      <alignment horizontal="left" vertical="center"/>
      <protection/>
    </xf>
    <xf numFmtId="178" fontId="47" fillId="0" borderId="9" xfId="66" applyNumberFormat="1" applyFont="1" applyFill="1" applyBorder="1" applyAlignment="1" applyProtection="1">
      <alignment horizontal="left" vertical="center" wrapText="1"/>
      <protection/>
    </xf>
    <xf numFmtId="177" fontId="47" fillId="0" borderId="9" xfId="66" applyNumberFormat="1" applyFont="1" applyFill="1" applyBorder="1" applyAlignment="1">
      <alignment horizontal="right" vertical="center"/>
      <protection/>
    </xf>
    <xf numFmtId="179" fontId="2" fillId="33" borderId="9" xfId="65" applyNumberFormat="1" applyFont="1" applyFill="1" applyBorder="1" applyAlignment="1" applyProtection="1">
      <alignment horizontal="center" vertical="center" wrapText="1"/>
      <protection locked="0"/>
    </xf>
    <xf numFmtId="0" fontId="2" fillId="33" borderId="9" xfId="64" applyFont="1" applyFill="1" applyBorder="1" applyAlignment="1">
      <alignment horizontal="center" vertical="center" wrapText="1"/>
      <protection/>
    </xf>
    <xf numFmtId="179" fontId="3" fillId="0" borderId="9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9" xfId="64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7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9" fontId="47" fillId="0" borderId="9" xfId="25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>
      <alignment horizontal="center" vertical="center" wrapText="1"/>
    </xf>
    <xf numFmtId="180" fontId="5" fillId="13" borderId="9" xfId="0" applyNumberFormat="1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77" fontId="47" fillId="0" borderId="9" xfId="66" applyNumberFormat="1" applyFont="1" applyFill="1" applyBorder="1" applyAlignment="1">
      <alignment horizontal="right" vertical="center" wrapText="1"/>
      <protection/>
    </xf>
    <xf numFmtId="178" fontId="47" fillId="0" borderId="9" xfId="63" applyNumberFormat="1" applyFont="1" applyFill="1" applyBorder="1" applyAlignment="1" applyProtection="1">
      <alignment horizontal="left" vertical="center" wrapText="1"/>
      <protection/>
    </xf>
    <xf numFmtId="177" fontId="47" fillId="0" borderId="9" xfId="66" applyNumberFormat="1" applyFont="1" applyFill="1" applyBorder="1" applyAlignment="1">
      <alignment horizontal="left" vertical="center" wrapText="1"/>
      <protection/>
    </xf>
    <xf numFmtId="177" fontId="46" fillId="33" borderId="9" xfId="66" applyNumberFormat="1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地市附件3" xfId="63"/>
    <cellStyle name="常规_2011年秋季学期广东省普通高中国家助学金安排表" xfId="64"/>
    <cellStyle name="常规_越秀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="89" zoomScaleNormal="89" zoomScaleSheetLayoutView="100" workbookViewId="0" topLeftCell="A1">
      <selection activeCell="J6" sqref="J6"/>
    </sheetView>
  </sheetViews>
  <sheetFormatPr defaultColWidth="8.8515625" defaultRowHeight="15"/>
  <cols>
    <col min="1" max="1" width="9.421875" style="2" customWidth="1"/>
    <col min="2" max="2" width="8.7109375" style="2" customWidth="1"/>
    <col min="3" max="3" width="8.421875" style="2" customWidth="1"/>
    <col min="4" max="5" width="25.7109375" style="2" hidden="1" customWidth="1"/>
    <col min="6" max="6" width="9.00390625" style="2" customWidth="1"/>
    <col min="7" max="7" width="7.28125" style="2" customWidth="1"/>
    <col min="8" max="8" width="8.8515625" style="2" customWidth="1"/>
    <col min="9" max="9" width="6.7109375" style="2" customWidth="1"/>
    <col min="10" max="10" width="8.7109375" style="2" customWidth="1"/>
    <col min="11" max="11" width="6.421875" style="2" customWidth="1"/>
    <col min="12" max="12" width="5.57421875" style="2" customWidth="1"/>
    <col min="13" max="13" width="14.8515625" style="2" customWidth="1"/>
    <col min="14" max="14" width="16.00390625" style="2" customWidth="1"/>
    <col min="15" max="15" width="14.57421875" style="2" customWidth="1"/>
    <col min="16" max="16" width="9.7109375" style="2" customWidth="1"/>
    <col min="17" max="17" width="14.8515625" style="2" customWidth="1"/>
    <col min="18" max="18" width="12.57421875" style="2" customWidth="1"/>
    <col min="19" max="19" width="14.57421875" style="2" customWidth="1"/>
    <col min="20" max="20" width="15.28125" style="2" customWidth="1"/>
    <col min="21" max="21" width="12.57421875" style="2" customWidth="1"/>
    <col min="22" max="22" width="14.28125" style="2" customWidth="1"/>
    <col min="23" max="23" width="11.7109375" style="2" customWidth="1"/>
    <col min="24" max="24" width="12.00390625" style="2" customWidth="1"/>
    <col min="25" max="25" width="12.57421875" style="2" customWidth="1"/>
    <col min="26" max="26" width="8.28125" style="3" customWidth="1"/>
    <col min="27" max="16384" width="8.8515625" style="2" customWidth="1"/>
  </cols>
  <sheetData>
    <row r="1" spans="1:26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0"/>
    </row>
    <row r="2" spans="1:25" ht="16.5" customHeight="1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</v>
      </c>
    </row>
    <row r="3" spans="1:26" s="1" customFormat="1" ht="24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/>
      <c r="H3" s="9"/>
      <c r="I3" s="9"/>
      <c r="J3" s="9"/>
      <c r="K3" s="9"/>
      <c r="L3" s="9"/>
      <c r="M3" s="27" t="s">
        <v>8</v>
      </c>
      <c r="N3" s="28" t="s">
        <v>9</v>
      </c>
      <c r="O3" s="27" t="s">
        <v>10</v>
      </c>
      <c r="P3" s="27" t="s">
        <v>11</v>
      </c>
      <c r="Q3" s="35" t="s">
        <v>12</v>
      </c>
      <c r="R3" s="35"/>
      <c r="S3" s="35"/>
      <c r="T3" s="35" t="s">
        <v>13</v>
      </c>
      <c r="U3" s="35"/>
      <c r="V3" s="35"/>
      <c r="W3" s="36" t="s">
        <v>14</v>
      </c>
      <c r="X3" s="36"/>
      <c r="Y3" s="36"/>
      <c r="Z3" s="41" t="s">
        <v>15</v>
      </c>
    </row>
    <row r="4" spans="1:26" s="1" customFormat="1" ht="37.5" customHeight="1">
      <c r="A4" s="7"/>
      <c r="B4" s="7"/>
      <c r="C4" s="7"/>
      <c r="D4" s="10"/>
      <c r="E4" s="7"/>
      <c r="F4" s="11" t="s">
        <v>16</v>
      </c>
      <c r="G4" s="11"/>
      <c r="H4" s="11" t="s">
        <v>17</v>
      </c>
      <c r="I4" s="11"/>
      <c r="J4" s="11" t="s">
        <v>18</v>
      </c>
      <c r="K4" s="11"/>
      <c r="L4" s="29" t="s">
        <v>19</v>
      </c>
      <c r="M4" s="27"/>
      <c r="N4" s="30"/>
      <c r="O4" s="27"/>
      <c r="P4" s="27"/>
      <c r="Q4" s="27" t="s">
        <v>20</v>
      </c>
      <c r="R4" s="27" t="s">
        <v>21</v>
      </c>
      <c r="S4" s="27" t="s">
        <v>22</v>
      </c>
      <c r="T4" s="28" t="s">
        <v>23</v>
      </c>
      <c r="U4" s="28" t="s">
        <v>21</v>
      </c>
      <c r="V4" s="28" t="s">
        <v>22</v>
      </c>
      <c r="W4" s="37" t="s">
        <v>23</v>
      </c>
      <c r="X4" s="37" t="s">
        <v>21</v>
      </c>
      <c r="Y4" s="37" t="s">
        <v>24</v>
      </c>
      <c r="Z4" s="41"/>
    </row>
    <row r="5" spans="1:26" s="1" customFormat="1" ht="45" customHeight="1">
      <c r="A5" s="7"/>
      <c r="B5" s="7"/>
      <c r="C5" s="7"/>
      <c r="D5" s="12"/>
      <c r="E5" s="7"/>
      <c r="F5" s="11" t="s">
        <v>25</v>
      </c>
      <c r="G5" s="11" t="s">
        <v>26</v>
      </c>
      <c r="H5" s="11" t="s">
        <v>25</v>
      </c>
      <c r="I5" s="11" t="s">
        <v>26</v>
      </c>
      <c r="J5" s="11" t="s">
        <v>25</v>
      </c>
      <c r="K5" s="11" t="s">
        <v>26</v>
      </c>
      <c r="L5" s="31"/>
      <c r="M5" s="27"/>
      <c r="N5" s="32"/>
      <c r="O5" s="27"/>
      <c r="P5" s="27"/>
      <c r="Q5" s="27"/>
      <c r="R5" s="27"/>
      <c r="S5" s="27"/>
      <c r="T5" s="30"/>
      <c r="U5" s="30"/>
      <c r="V5" s="30"/>
      <c r="W5" s="38"/>
      <c r="X5" s="38"/>
      <c r="Y5" s="38"/>
      <c r="Z5" s="41"/>
    </row>
    <row r="6" spans="1:26" ht="45" customHeight="1">
      <c r="A6" s="13" t="s">
        <v>27</v>
      </c>
      <c r="B6" s="13" t="s">
        <v>28</v>
      </c>
      <c r="C6" s="13" t="s">
        <v>29</v>
      </c>
      <c r="D6" s="13" t="s">
        <v>30</v>
      </c>
      <c r="E6" s="13" t="s">
        <v>31</v>
      </c>
      <c r="F6" s="14" t="s">
        <v>32</v>
      </c>
      <c r="G6" s="14" t="s">
        <v>33</v>
      </c>
      <c r="H6" s="14" t="s">
        <v>34</v>
      </c>
      <c r="I6" s="14" t="s">
        <v>35</v>
      </c>
      <c r="J6" s="14" t="s">
        <v>36</v>
      </c>
      <c r="K6" s="14" t="s">
        <v>37</v>
      </c>
      <c r="L6" s="14" t="s">
        <v>38</v>
      </c>
      <c r="M6" s="14" t="s">
        <v>39</v>
      </c>
      <c r="N6" s="14" t="s">
        <v>40</v>
      </c>
      <c r="O6" s="33" t="s">
        <v>41</v>
      </c>
      <c r="P6" s="33" t="s">
        <v>42</v>
      </c>
      <c r="Q6" s="14" t="s">
        <v>43</v>
      </c>
      <c r="R6" s="14" t="s">
        <v>44</v>
      </c>
      <c r="S6" s="14" t="s">
        <v>45</v>
      </c>
      <c r="T6" s="39" t="s">
        <v>46</v>
      </c>
      <c r="U6" s="39" t="s">
        <v>47</v>
      </c>
      <c r="V6" s="39" t="s">
        <v>48</v>
      </c>
      <c r="W6" s="39" t="s">
        <v>49</v>
      </c>
      <c r="X6" s="39" t="s">
        <v>50</v>
      </c>
      <c r="Y6" s="39" t="s">
        <v>51</v>
      </c>
      <c r="Z6" s="42" t="s">
        <v>52</v>
      </c>
    </row>
    <row r="7" spans="1:26" ht="31.5" customHeight="1">
      <c r="A7" s="15" t="s">
        <v>20</v>
      </c>
      <c r="B7" s="15"/>
      <c r="C7" s="15"/>
      <c r="D7" s="15"/>
      <c r="E7" s="16"/>
      <c r="F7" s="16">
        <f aca="true" t="shared" si="0" ref="F7:K7">F8+F21+F24+F30+F36+F38+F44+F46+F48+F50+F52+F56+F58+F60+F62+F68+F70+F72+F74+F76+F82+F84+F87+F89+F91+F93+F95+F97+F105+F109+F111+F116+F118+F120+F122+F125+F127+F129+F134+F136+F138+F140+F142+F148+F150+F152+F154+F158+F160+F164+F166+F168+F171+F173</f>
        <v>646118</v>
      </c>
      <c r="G7" s="16">
        <f t="shared" si="0"/>
        <v>4059</v>
      </c>
      <c r="H7" s="16">
        <f t="shared" si="0"/>
        <v>696859</v>
      </c>
      <c r="I7" s="16">
        <f t="shared" si="0"/>
        <v>4112</v>
      </c>
      <c r="J7" s="16">
        <f t="shared" si="0"/>
        <v>709948</v>
      </c>
      <c r="K7" s="16">
        <f t="shared" si="0"/>
        <v>3292</v>
      </c>
      <c r="L7" s="16"/>
      <c r="M7" s="16">
        <f aca="true" t="shared" si="1" ref="M7:Y7">M8+M21+M24+M30+M36+M38+M44+M46+M48+M50+M52+M56+M58+M60+M62+M68+M70+M72+M74+M76+M82+M84+M87+M89+M91+M93+M95+M97+M105+M109+M111+M116+M118+M120+M122+M125+M127+M129+M134+M136+M138+M140+M142+M148+M150+M152+M154+M158+M160+M164+M166+M168+M171+M173</f>
        <v>1577253276</v>
      </c>
      <c r="N7" s="16">
        <f t="shared" si="1"/>
        <v>1677552721</v>
      </c>
      <c r="O7" s="16">
        <f t="shared" si="1"/>
        <v>1536424207</v>
      </c>
      <c r="P7" s="16">
        <f t="shared" si="1"/>
        <v>435838</v>
      </c>
      <c r="Q7" s="16">
        <f t="shared" si="1"/>
        <v>1717945952</v>
      </c>
      <c r="R7" s="16">
        <f t="shared" si="1"/>
        <v>530780000</v>
      </c>
      <c r="S7" s="16">
        <f t="shared" si="1"/>
        <v>1187165952</v>
      </c>
      <c r="T7" s="16">
        <f t="shared" si="1"/>
        <v>1677116883</v>
      </c>
      <c r="U7" s="16">
        <f t="shared" si="1"/>
        <v>462257000</v>
      </c>
      <c r="V7" s="16">
        <f t="shared" si="1"/>
        <v>1214859883</v>
      </c>
      <c r="W7" s="16">
        <f t="shared" si="1"/>
        <v>40829069</v>
      </c>
      <c r="X7" s="16">
        <f t="shared" si="1"/>
        <v>68523000</v>
      </c>
      <c r="Y7" s="16">
        <f t="shared" si="1"/>
        <v>-27693931</v>
      </c>
      <c r="Z7" s="16"/>
    </row>
    <row r="8" spans="1:26" ht="31.5" customHeight="1">
      <c r="A8" s="17" t="s">
        <v>53</v>
      </c>
      <c r="B8" s="18" t="s">
        <v>54</v>
      </c>
      <c r="C8" s="18" t="s">
        <v>54</v>
      </c>
      <c r="D8" s="18"/>
      <c r="E8" s="19"/>
      <c r="F8" s="19">
        <f aca="true" t="shared" si="2" ref="F8:K8">SUM(F9:F20)</f>
        <v>76566</v>
      </c>
      <c r="G8" s="19">
        <f t="shared" si="2"/>
        <v>936</v>
      </c>
      <c r="H8" s="19">
        <f t="shared" si="2"/>
        <v>75677</v>
      </c>
      <c r="I8" s="19">
        <f t="shared" si="2"/>
        <v>712</v>
      </c>
      <c r="J8" s="19">
        <f t="shared" si="2"/>
        <v>76269</v>
      </c>
      <c r="K8" s="19">
        <f t="shared" si="2"/>
        <v>704</v>
      </c>
      <c r="L8" s="19"/>
      <c r="M8" s="19">
        <f aca="true" t="shared" si="3" ref="M8:Y8">SUM(M9:M20)</f>
        <v>80879298</v>
      </c>
      <c r="N8" s="19">
        <f t="shared" si="3"/>
        <v>80895570</v>
      </c>
      <c r="O8" s="19">
        <f t="shared" si="3"/>
        <v>82725930</v>
      </c>
      <c r="P8" s="19">
        <f t="shared" si="3"/>
        <v>0</v>
      </c>
      <c r="Q8" s="19">
        <f t="shared" si="3"/>
        <v>79048938</v>
      </c>
      <c r="R8" s="19">
        <f t="shared" si="3"/>
        <v>45205073</v>
      </c>
      <c r="S8" s="19">
        <f t="shared" si="3"/>
        <v>33843865</v>
      </c>
      <c r="T8" s="19">
        <f t="shared" si="3"/>
        <v>80895570</v>
      </c>
      <c r="U8" s="19">
        <f t="shared" si="3"/>
        <v>40431645</v>
      </c>
      <c r="V8" s="19">
        <f t="shared" si="3"/>
        <v>40463925</v>
      </c>
      <c r="W8" s="19">
        <f t="shared" si="3"/>
        <v>-1846632</v>
      </c>
      <c r="X8" s="19">
        <f t="shared" si="3"/>
        <v>4773428</v>
      </c>
      <c r="Y8" s="19">
        <f t="shared" si="3"/>
        <v>-6620060</v>
      </c>
      <c r="Z8" s="19"/>
    </row>
    <row r="9" spans="1:26" ht="31.5" customHeight="1">
      <c r="A9" s="20" t="s">
        <v>55</v>
      </c>
      <c r="B9" s="21" t="s">
        <v>56</v>
      </c>
      <c r="C9" s="21" t="s">
        <v>56</v>
      </c>
      <c r="D9" s="21"/>
      <c r="E9" s="22"/>
      <c r="F9" s="22">
        <v>44590</v>
      </c>
      <c r="G9" s="22">
        <v>261</v>
      </c>
      <c r="H9" s="22">
        <v>43637</v>
      </c>
      <c r="I9" s="22">
        <v>280</v>
      </c>
      <c r="J9" s="22">
        <v>43973</v>
      </c>
      <c r="K9" s="22">
        <v>268</v>
      </c>
      <c r="L9" s="34">
        <v>0.3</v>
      </c>
      <c r="M9" s="22">
        <f aca="true" t="shared" si="4" ref="M9:M20">ROUND((F9*1750+G9*1925+H9*1750+I9*1925)*L9,0)</f>
        <v>46631603</v>
      </c>
      <c r="N9" s="22">
        <f aca="true" t="shared" si="5" ref="N9:N20">ROUND((J9*3500+K9*3850)*L9,0)</f>
        <v>46481190</v>
      </c>
      <c r="O9" s="22">
        <v>47907720</v>
      </c>
      <c r="P9" s="22"/>
      <c r="Q9" s="22">
        <f aca="true" t="shared" si="6" ref="Q9:Q20">ROUND(M9+N9-O9-P9,0)</f>
        <v>45205073</v>
      </c>
      <c r="R9" s="22">
        <v>45205073</v>
      </c>
      <c r="S9" s="22">
        <f aca="true" t="shared" si="7" ref="S9:S20">Q9-R9</f>
        <v>0</v>
      </c>
      <c r="T9" s="22">
        <v>46481190</v>
      </c>
      <c r="U9" s="22">
        <v>40431645</v>
      </c>
      <c r="V9" s="22">
        <v>6049545</v>
      </c>
      <c r="W9" s="22">
        <f aca="true" t="shared" si="8" ref="W9:Y9">Q9-T9</f>
        <v>-1276117</v>
      </c>
      <c r="X9" s="22">
        <f t="shared" si="8"/>
        <v>4773428</v>
      </c>
      <c r="Y9" s="22">
        <f t="shared" si="8"/>
        <v>-6049545</v>
      </c>
      <c r="Z9" s="43"/>
    </row>
    <row r="10" spans="1:26" ht="31.5" customHeight="1">
      <c r="A10" s="20" t="s">
        <v>57</v>
      </c>
      <c r="B10" s="21" t="s">
        <v>58</v>
      </c>
      <c r="C10" s="21" t="s">
        <v>58</v>
      </c>
      <c r="D10" s="21"/>
      <c r="E10" s="22"/>
      <c r="F10" s="22">
        <v>530</v>
      </c>
      <c r="G10" s="22">
        <v>97</v>
      </c>
      <c r="H10" s="22">
        <v>583</v>
      </c>
      <c r="I10" s="22">
        <v>66</v>
      </c>
      <c r="J10" s="22">
        <v>582</v>
      </c>
      <c r="K10" s="22">
        <v>67</v>
      </c>
      <c r="L10" s="34">
        <v>0.3</v>
      </c>
      <c r="M10" s="22">
        <f t="shared" si="4"/>
        <v>678458</v>
      </c>
      <c r="N10" s="22">
        <f t="shared" si="5"/>
        <v>688485</v>
      </c>
      <c r="O10" s="22">
        <v>679875</v>
      </c>
      <c r="P10" s="22"/>
      <c r="Q10" s="22">
        <f t="shared" si="6"/>
        <v>687068</v>
      </c>
      <c r="R10" s="22">
        <v>0</v>
      </c>
      <c r="S10" s="22">
        <f t="shared" si="7"/>
        <v>687068</v>
      </c>
      <c r="T10" s="22">
        <v>688485</v>
      </c>
      <c r="U10" s="22">
        <v>0</v>
      </c>
      <c r="V10" s="22">
        <v>688485</v>
      </c>
      <c r="W10" s="22">
        <f aca="true" t="shared" si="9" ref="W10:Y10">Q10-T10</f>
        <v>-1417</v>
      </c>
      <c r="X10" s="22">
        <f t="shared" si="9"/>
        <v>0</v>
      </c>
      <c r="Y10" s="22">
        <f t="shared" si="9"/>
        <v>-1417</v>
      </c>
      <c r="Z10" s="43"/>
    </row>
    <row r="11" spans="1:26" ht="31.5" customHeight="1">
      <c r="A11" s="20" t="s">
        <v>59</v>
      </c>
      <c r="B11" s="21" t="s">
        <v>60</v>
      </c>
      <c r="C11" s="21" t="s">
        <v>60</v>
      </c>
      <c r="D11" s="21"/>
      <c r="E11" s="22"/>
      <c r="F11" s="22">
        <v>1192</v>
      </c>
      <c r="G11" s="22">
        <v>66</v>
      </c>
      <c r="H11" s="22">
        <v>826</v>
      </c>
      <c r="I11" s="22">
        <v>30</v>
      </c>
      <c r="J11" s="22">
        <v>829</v>
      </c>
      <c r="K11" s="22">
        <v>30</v>
      </c>
      <c r="L11" s="34">
        <v>0.3</v>
      </c>
      <c r="M11" s="22">
        <f t="shared" si="4"/>
        <v>1114890</v>
      </c>
      <c r="N11" s="22">
        <f t="shared" si="5"/>
        <v>905100</v>
      </c>
      <c r="O11" s="22">
        <v>1348515</v>
      </c>
      <c r="P11" s="22"/>
      <c r="Q11" s="22">
        <f t="shared" si="6"/>
        <v>671475</v>
      </c>
      <c r="R11" s="22">
        <v>0</v>
      </c>
      <c r="S11" s="22">
        <f t="shared" si="7"/>
        <v>671475</v>
      </c>
      <c r="T11" s="22">
        <v>905100</v>
      </c>
      <c r="U11" s="22">
        <v>0</v>
      </c>
      <c r="V11" s="22">
        <v>905100</v>
      </c>
      <c r="W11" s="22">
        <f aca="true" t="shared" si="10" ref="W11:Y11">Q11-T11</f>
        <v>-233625</v>
      </c>
      <c r="X11" s="22">
        <f t="shared" si="10"/>
        <v>0</v>
      </c>
      <c r="Y11" s="22">
        <f t="shared" si="10"/>
        <v>-233625</v>
      </c>
      <c r="Z11" s="43"/>
    </row>
    <row r="12" spans="1:26" ht="31.5" customHeight="1">
      <c r="A12" s="20" t="s">
        <v>61</v>
      </c>
      <c r="B12" s="21" t="s">
        <v>62</v>
      </c>
      <c r="C12" s="21" t="s">
        <v>62</v>
      </c>
      <c r="D12" s="21"/>
      <c r="E12" s="22"/>
      <c r="F12" s="22">
        <v>766</v>
      </c>
      <c r="G12" s="22">
        <v>69</v>
      </c>
      <c r="H12" s="22">
        <v>911</v>
      </c>
      <c r="I12" s="22">
        <v>68</v>
      </c>
      <c r="J12" s="22">
        <v>904</v>
      </c>
      <c r="K12" s="22">
        <v>79</v>
      </c>
      <c r="L12" s="34">
        <v>0.3</v>
      </c>
      <c r="M12" s="22">
        <f t="shared" si="4"/>
        <v>959543</v>
      </c>
      <c r="N12" s="22">
        <f t="shared" si="5"/>
        <v>1040445</v>
      </c>
      <c r="O12" s="22">
        <v>933135</v>
      </c>
      <c r="P12" s="22"/>
      <c r="Q12" s="22">
        <f t="shared" si="6"/>
        <v>1066853</v>
      </c>
      <c r="R12" s="22">
        <v>0</v>
      </c>
      <c r="S12" s="22">
        <f t="shared" si="7"/>
        <v>1066853</v>
      </c>
      <c r="T12" s="22">
        <v>1040445</v>
      </c>
      <c r="U12" s="22">
        <v>0</v>
      </c>
      <c r="V12" s="22">
        <v>1040445</v>
      </c>
      <c r="W12" s="22">
        <f aca="true" t="shared" si="11" ref="W12:Y12">Q12-T12</f>
        <v>26408</v>
      </c>
      <c r="X12" s="22">
        <f t="shared" si="11"/>
        <v>0</v>
      </c>
      <c r="Y12" s="22">
        <f t="shared" si="11"/>
        <v>26408</v>
      </c>
      <c r="Z12" s="43"/>
    </row>
    <row r="13" spans="1:26" ht="31.5" customHeight="1">
      <c r="A13" s="20" t="s">
        <v>63</v>
      </c>
      <c r="B13" s="21" t="s">
        <v>64</v>
      </c>
      <c r="C13" s="21" t="s">
        <v>64</v>
      </c>
      <c r="D13" s="21"/>
      <c r="E13" s="22"/>
      <c r="F13" s="22">
        <v>746</v>
      </c>
      <c r="G13" s="22">
        <v>172</v>
      </c>
      <c r="H13" s="22">
        <v>853</v>
      </c>
      <c r="I13" s="22">
        <v>4</v>
      </c>
      <c r="J13" s="22">
        <v>861</v>
      </c>
      <c r="K13" s="22">
        <v>0</v>
      </c>
      <c r="L13" s="34">
        <v>0.3</v>
      </c>
      <c r="M13" s="22">
        <f t="shared" si="4"/>
        <v>941115</v>
      </c>
      <c r="N13" s="22">
        <f t="shared" si="5"/>
        <v>904050</v>
      </c>
      <c r="O13" s="22">
        <v>962115</v>
      </c>
      <c r="P13" s="22"/>
      <c r="Q13" s="22">
        <f t="shared" si="6"/>
        <v>883050</v>
      </c>
      <c r="R13" s="22">
        <v>0</v>
      </c>
      <c r="S13" s="22">
        <f t="shared" si="7"/>
        <v>883050</v>
      </c>
      <c r="T13" s="22">
        <v>904050</v>
      </c>
      <c r="U13" s="22">
        <v>0</v>
      </c>
      <c r="V13" s="22">
        <v>904050</v>
      </c>
      <c r="W13" s="22">
        <f aca="true" t="shared" si="12" ref="W13:Y13">Q13-T13</f>
        <v>-21000</v>
      </c>
      <c r="X13" s="22">
        <f t="shared" si="12"/>
        <v>0</v>
      </c>
      <c r="Y13" s="22">
        <f t="shared" si="12"/>
        <v>-21000</v>
      </c>
      <c r="Z13" s="43"/>
    </row>
    <row r="14" spans="1:26" ht="31.5" customHeight="1">
      <c r="A14" s="20" t="s">
        <v>65</v>
      </c>
      <c r="B14" s="21" t="s">
        <v>66</v>
      </c>
      <c r="C14" s="21" t="s">
        <v>66</v>
      </c>
      <c r="D14" s="21"/>
      <c r="E14" s="22"/>
      <c r="F14" s="22">
        <v>2719</v>
      </c>
      <c r="G14" s="22">
        <v>40</v>
      </c>
      <c r="H14" s="22">
        <v>2363</v>
      </c>
      <c r="I14" s="22">
        <v>21</v>
      </c>
      <c r="J14" s="22">
        <v>2378</v>
      </c>
      <c r="K14" s="22">
        <v>17</v>
      </c>
      <c r="L14" s="34">
        <v>0.3</v>
      </c>
      <c r="M14" s="22">
        <f t="shared" si="4"/>
        <v>2703278</v>
      </c>
      <c r="N14" s="22">
        <f t="shared" si="5"/>
        <v>2516535</v>
      </c>
      <c r="O14" s="22">
        <v>2949345</v>
      </c>
      <c r="P14" s="22"/>
      <c r="Q14" s="22">
        <f t="shared" si="6"/>
        <v>2270468</v>
      </c>
      <c r="R14" s="22">
        <v>0</v>
      </c>
      <c r="S14" s="22">
        <f t="shared" si="7"/>
        <v>2270468</v>
      </c>
      <c r="T14" s="22">
        <v>2516535</v>
      </c>
      <c r="U14" s="22">
        <v>0</v>
      </c>
      <c r="V14" s="22">
        <v>2516535</v>
      </c>
      <c r="W14" s="22">
        <f aca="true" t="shared" si="13" ref="W14:Y14">Q14-T14</f>
        <v>-246067</v>
      </c>
      <c r="X14" s="22">
        <f t="shared" si="13"/>
        <v>0</v>
      </c>
      <c r="Y14" s="22">
        <f t="shared" si="13"/>
        <v>-246067</v>
      </c>
      <c r="Z14" s="43"/>
    </row>
    <row r="15" spans="1:26" ht="31.5" customHeight="1">
      <c r="A15" s="20" t="s">
        <v>67</v>
      </c>
      <c r="B15" s="21" t="s">
        <v>68</v>
      </c>
      <c r="C15" s="21" t="s">
        <v>68</v>
      </c>
      <c r="D15" s="21"/>
      <c r="E15" s="22"/>
      <c r="F15" s="22">
        <v>1648</v>
      </c>
      <c r="G15" s="22">
        <v>12</v>
      </c>
      <c r="H15" s="22">
        <v>1758</v>
      </c>
      <c r="I15" s="22">
        <v>12</v>
      </c>
      <c r="J15" s="22">
        <v>1776</v>
      </c>
      <c r="K15" s="22">
        <v>13</v>
      </c>
      <c r="L15" s="34">
        <v>0.3</v>
      </c>
      <c r="M15" s="22">
        <f t="shared" si="4"/>
        <v>1802010</v>
      </c>
      <c r="N15" s="22">
        <f t="shared" si="5"/>
        <v>1879815</v>
      </c>
      <c r="O15" s="22">
        <v>1755600</v>
      </c>
      <c r="P15" s="22"/>
      <c r="Q15" s="22">
        <f t="shared" si="6"/>
        <v>1926225</v>
      </c>
      <c r="R15" s="22">
        <v>0</v>
      </c>
      <c r="S15" s="22">
        <f t="shared" si="7"/>
        <v>1926225</v>
      </c>
      <c r="T15" s="22">
        <v>1879815</v>
      </c>
      <c r="U15" s="22">
        <v>0</v>
      </c>
      <c r="V15" s="22">
        <v>1879815</v>
      </c>
      <c r="W15" s="22">
        <f aca="true" t="shared" si="14" ref="W15:Y15">Q15-T15</f>
        <v>46410</v>
      </c>
      <c r="X15" s="22">
        <f t="shared" si="14"/>
        <v>0</v>
      </c>
      <c r="Y15" s="22">
        <f t="shared" si="14"/>
        <v>46410</v>
      </c>
      <c r="Z15" s="43"/>
    </row>
    <row r="16" spans="1:26" ht="31.5" customHeight="1">
      <c r="A16" s="20" t="s">
        <v>69</v>
      </c>
      <c r="B16" s="21" t="s">
        <v>70</v>
      </c>
      <c r="C16" s="21" t="s">
        <v>70</v>
      </c>
      <c r="D16" s="21"/>
      <c r="E16" s="22"/>
      <c r="F16" s="22">
        <v>8538</v>
      </c>
      <c r="G16" s="22">
        <v>165</v>
      </c>
      <c r="H16" s="22">
        <v>8844</v>
      </c>
      <c r="I16" s="22">
        <v>171</v>
      </c>
      <c r="J16" s="22">
        <v>8868</v>
      </c>
      <c r="K16" s="22">
        <v>174</v>
      </c>
      <c r="L16" s="34">
        <v>0.3</v>
      </c>
      <c r="M16" s="22">
        <f t="shared" si="4"/>
        <v>9319590</v>
      </c>
      <c r="N16" s="22">
        <f t="shared" si="5"/>
        <v>9512370</v>
      </c>
      <c r="O16" s="22">
        <v>9221940</v>
      </c>
      <c r="P16" s="22"/>
      <c r="Q16" s="22">
        <f t="shared" si="6"/>
        <v>9610020</v>
      </c>
      <c r="R16" s="22">
        <v>0</v>
      </c>
      <c r="S16" s="22">
        <f t="shared" si="7"/>
        <v>9610020</v>
      </c>
      <c r="T16" s="22">
        <v>9512370</v>
      </c>
      <c r="U16" s="22">
        <v>0</v>
      </c>
      <c r="V16" s="22">
        <v>9512370</v>
      </c>
      <c r="W16" s="22">
        <f aca="true" t="shared" si="15" ref="W16:Y16">Q16-T16</f>
        <v>97650</v>
      </c>
      <c r="X16" s="22">
        <f t="shared" si="15"/>
        <v>0</v>
      </c>
      <c r="Y16" s="22">
        <f t="shared" si="15"/>
        <v>97650</v>
      </c>
      <c r="Z16" s="43"/>
    </row>
    <row r="17" spans="1:26" ht="31.5" customHeight="1">
      <c r="A17" s="20" t="s">
        <v>71</v>
      </c>
      <c r="B17" s="21" t="s">
        <v>72</v>
      </c>
      <c r="C17" s="21" t="s">
        <v>72</v>
      </c>
      <c r="D17" s="21"/>
      <c r="E17" s="22"/>
      <c r="F17" s="22">
        <v>4456</v>
      </c>
      <c r="G17" s="22">
        <v>17</v>
      </c>
      <c r="H17" s="22">
        <v>4311</v>
      </c>
      <c r="I17" s="22">
        <v>15</v>
      </c>
      <c r="J17" s="22">
        <v>4436</v>
      </c>
      <c r="K17" s="22">
        <v>19</v>
      </c>
      <c r="L17" s="34">
        <v>0.3</v>
      </c>
      <c r="M17" s="22">
        <f t="shared" si="4"/>
        <v>4621155</v>
      </c>
      <c r="N17" s="22">
        <f t="shared" si="5"/>
        <v>4679745</v>
      </c>
      <c r="O17" s="22">
        <v>4780020</v>
      </c>
      <c r="P17" s="22"/>
      <c r="Q17" s="22">
        <f t="shared" si="6"/>
        <v>4520880</v>
      </c>
      <c r="R17" s="22">
        <v>0</v>
      </c>
      <c r="S17" s="22">
        <f t="shared" si="7"/>
        <v>4520880</v>
      </c>
      <c r="T17" s="22">
        <v>4679745</v>
      </c>
      <c r="U17" s="22">
        <v>0</v>
      </c>
      <c r="V17" s="22">
        <v>4679745</v>
      </c>
      <c r="W17" s="22">
        <f aca="true" t="shared" si="16" ref="W17:Y17">Q17-T17</f>
        <v>-158865</v>
      </c>
      <c r="X17" s="22">
        <f t="shared" si="16"/>
        <v>0</v>
      </c>
      <c r="Y17" s="22">
        <f t="shared" si="16"/>
        <v>-158865</v>
      </c>
      <c r="Z17" s="43"/>
    </row>
    <row r="18" spans="1:26" ht="31.5" customHeight="1">
      <c r="A18" s="20" t="s">
        <v>73</v>
      </c>
      <c r="B18" s="21" t="s">
        <v>74</v>
      </c>
      <c r="C18" s="21" t="s">
        <v>74</v>
      </c>
      <c r="D18" s="21"/>
      <c r="E18" s="22"/>
      <c r="F18" s="22">
        <v>7664</v>
      </c>
      <c r="G18" s="22">
        <v>16</v>
      </c>
      <c r="H18" s="22">
        <v>7818</v>
      </c>
      <c r="I18" s="22">
        <v>20</v>
      </c>
      <c r="J18" s="22">
        <v>7861</v>
      </c>
      <c r="K18" s="22">
        <v>12</v>
      </c>
      <c r="L18" s="34">
        <v>0.3</v>
      </c>
      <c r="M18" s="22">
        <f t="shared" si="4"/>
        <v>8148840</v>
      </c>
      <c r="N18" s="22">
        <f t="shared" si="5"/>
        <v>8267910</v>
      </c>
      <c r="O18" s="22">
        <v>8173830</v>
      </c>
      <c r="P18" s="22"/>
      <c r="Q18" s="22">
        <f t="shared" si="6"/>
        <v>8242920</v>
      </c>
      <c r="R18" s="22">
        <v>0</v>
      </c>
      <c r="S18" s="22">
        <f t="shared" si="7"/>
        <v>8242920</v>
      </c>
      <c r="T18" s="22">
        <v>8267910</v>
      </c>
      <c r="U18" s="22">
        <v>0</v>
      </c>
      <c r="V18" s="22">
        <v>8267910</v>
      </c>
      <c r="W18" s="22">
        <f aca="true" t="shared" si="17" ref="W18:Y18">Q18-T18</f>
        <v>-24990</v>
      </c>
      <c r="X18" s="22">
        <f t="shared" si="17"/>
        <v>0</v>
      </c>
      <c r="Y18" s="22">
        <f t="shared" si="17"/>
        <v>-24990</v>
      </c>
      <c r="Z18" s="43"/>
    </row>
    <row r="19" spans="1:26" ht="31.5" customHeight="1">
      <c r="A19" s="20" t="s">
        <v>75</v>
      </c>
      <c r="B19" s="21" t="s">
        <v>76</v>
      </c>
      <c r="C19" s="21" t="s">
        <v>76</v>
      </c>
      <c r="D19" s="21"/>
      <c r="E19" s="22"/>
      <c r="F19" s="22">
        <v>2124</v>
      </c>
      <c r="G19" s="22">
        <v>12</v>
      </c>
      <c r="H19" s="22">
        <v>2216</v>
      </c>
      <c r="I19" s="22">
        <v>19</v>
      </c>
      <c r="J19" s="22">
        <v>2235</v>
      </c>
      <c r="K19" s="22">
        <v>19</v>
      </c>
      <c r="L19" s="34">
        <v>0.3</v>
      </c>
      <c r="M19" s="22">
        <f t="shared" si="4"/>
        <v>2296403</v>
      </c>
      <c r="N19" s="22">
        <f t="shared" si="5"/>
        <v>2368695</v>
      </c>
      <c r="O19" s="22">
        <v>2300340</v>
      </c>
      <c r="P19" s="22"/>
      <c r="Q19" s="22">
        <f t="shared" si="6"/>
        <v>2364758</v>
      </c>
      <c r="R19" s="22">
        <v>0</v>
      </c>
      <c r="S19" s="22">
        <f t="shared" si="7"/>
        <v>2364758</v>
      </c>
      <c r="T19" s="22">
        <v>2368695</v>
      </c>
      <c r="U19" s="22">
        <v>0</v>
      </c>
      <c r="V19" s="22">
        <v>2368695</v>
      </c>
      <c r="W19" s="22">
        <f aca="true" t="shared" si="18" ref="W19:Y19">Q19-T19</f>
        <v>-3937</v>
      </c>
      <c r="X19" s="22">
        <f t="shared" si="18"/>
        <v>0</v>
      </c>
      <c r="Y19" s="22">
        <f t="shared" si="18"/>
        <v>-3937</v>
      </c>
      <c r="Z19" s="43"/>
    </row>
    <row r="20" spans="1:26" ht="31.5" customHeight="1">
      <c r="A20" s="20" t="s">
        <v>77</v>
      </c>
      <c r="B20" s="21" t="s">
        <v>78</v>
      </c>
      <c r="C20" s="21" t="s">
        <v>78</v>
      </c>
      <c r="D20" s="21"/>
      <c r="E20" s="22"/>
      <c r="F20" s="22">
        <v>1593</v>
      </c>
      <c r="G20" s="22">
        <v>9</v>
      </c>
      <c r="H20" s="22">
        <v>1557</v>
      </c>
      <c r="I20" s="22">
        <v>6</v>
      </c>
      <c r="J20" s="22">
        <v>1566</v>
      </c>
      <c r="K20" s="22">
        <v>6</v>
      </c>
      <c r="L20" s="34">
        <v>0.3</v>
      </c>
      <c r="M20" s="22">
        <f t="shared" si="4"/>
        <v>1662413</v>
      </c>
      <c r="N20" s="22">
        <f t="shared" si="5"/>
        <v>1651230</v>
      </c>
      <c r="O20" s="22">
        <v>1713495</v>
      </c>
      <c r="P20" s="22"/>
      <c r="Q20" s="22">
        <f t="shared" si="6"/>
        <v>1600148</v>
      </c>
      <c r="R20" s="22">
        <v>0</v>
      </c>
      <c r="S20" s="22">
        <f t="shared" si="7"/>
        <v>1600148</v>
      </c>
      <c r="T20" s="22">
        <v>1651230</v>
      </c>
      <c r="U20" s="22">
        <v>0</v>
      </c>
      <c r="V20" s="22">
        <v>1651230</v>
      </c>
      <c r="W20" s="22">
        <f aca="true" t="shared" si="19" ref="W20:Y20">Q20-T20</f>
        <v>-51082</v>
      </c>
      <c r="X20" s="22">
        <f t="shared" si="19"/>
        <v>0</v>
      </c>
      <c r="Y20" s="22">
        <f t="shared" si="19"/>
        <v>-51082</v>
      </c>
      <c r="Z20" s="43"/>
    </row>
    <row r="21" spans="1:26" ht="31.5" customHeight="1">
      <c r="A21" s="17" t="s">
        <v>79</v>
      </c>
      <c r="B21" s="18" t="s">
        <v>80</v>
      </c>
      <c r="C21" s="18" t="s">
        <v>80</v>
      </c>
      <c r="D21" s="18"/>
      <c r="E21" s="19"/>
      <c r="F21" s="19">
        <f aca="true" t="shared" si="20" ref="F21:K21">SUM(F22:F23)</f>
        <v>12721</v>
      </c>
      <c r="G21" s="19">
        <f t="shared" si="20"/>
        <v>114</v>
      </c>
      <c r="H21" s="19">
        <f t="shared" si="20"/>
        <v>12111</v>
      </c>
      <c r="I21" s="19">
        <f t="shared" si="20"/>
        <v>154</v>
      </c>
      <c r="J21" s="19">
        <f t="shared" si="20"/>
        <v>12913</v>
      </c>
      <c r="K21" s="19">
        <f t="shared" si="20"/>
        <v>34</v>
      </c>
      <c r="L21" s="19"/>
      <c r="M21" s="19">
        <f aca="true" t="shared" si="21" ref="M21:Y21">SUM(M22:M23)</f>
        <v>13191570</v>
      </c>
      <c r="N21" s="19">
        <f t="shared" si="21"/>
        <v>13597920</v>
      </c>
      <c r="O21" s="19">
        <f t="shared" si="21"/>
        <v>13580070</v>
      </c>
      <c r="P21" s="19">
        <f t="shared" si="21"/>
        <v>0</v>
      </c>
      <c r="Q21" s="19">
        <f t="shared" si="21"/>
        <v>13209420</v>
      </c>
      <c r="R21" s="19">
        <f t="shared" si="21"/>
        <v>0</v>
      </c>
      <c r="S21" s="19">
        <f t="shared" si="21"/>
        <v>13209420</v>
      </c>
      <c r="T21" s="19">
        <f t="shared" si="21"/>
        <v>13597920</v>
      </c>
      <c r="U21" s="19">
        <f t="shared" si="21"/>
        <v>0</v>
      </c>
      <c r="V21" s="19">
        <f t="shared" si="21"/>
        <v>13597920</v>
      </c>
      <c r="W21" s="19">
        <f t="shared" si="21"/>
        <v>-388500</v>
      </c>
      <c r="X21" s="19">
        <f t="shared" si="21"/>
        <v>0</v>
      </c>
      <c r="Y21" s="19">
        <f t="shared" si="21"/>
        <v>-388500</v>
      </c>
      <c r="Z21" s="19"/>
    </row>
    <row r="22" spans="1:26" ht="31.5" customHeight="1">
      <c r="A22" s="20" t="s">
        <v>81</v>
      </c>
      <c r="B22" s="21" t="s">
        <v>82</v>
      </c>
      <c r="C22" s="21" t="s">
        <v>82</v>
      </c>
      <c r="D22" s="21"/>
      <c r="E22" s="22">
        <v>1</v>
      </c>
      <c r="F22" s="22">
        <v>11066</v>
      </c>
      <c r="G22" s="22">
        <v>109</v>
      </c>
      <c r="H22" s="22">
        <v>10667</v>
      </c>
      <c r="I22" s="22">
        <v>149</v>
      </c>
      <c r="J22" s="22">
        <v>11423</v>
      </c>
      <c r="K22" s="22">
        <v>30</v>
      </c>
      <c r="L22" s="34">
        <v>0.3</v>
      </c>
      <c r="M22" s="22">
        <f aca="true" t="shared" si="22" ref="M22:M29">ROUND((F22*1750+G22*1925+H22*1750+I22*1925)*L22,0)</f>
        <v>11558820</v>
      </c>
      <c r="N22" s="22">
        <f aca="true" t="shared" si="23" ref="N22:N29">ROUND((J22*3500+K22*3850)*L22,0)</f>
        <v>12028800</v>
      </c>
      <c r="O22" s="22">
        <v>11775435</v>
      </c>
      <c r="P22" s="22"/>
      <c r="Q22" s="22">
        <f aca="true" t="shared" si="24" ref="Q22:Q29">ROUND(M22+N22-O22-P22,0)</f>
        <v>11812185</v>
      </c>
      <c r="R22" s="22">
        <v>0</v>
      </c>
      <c r="S22" s="22">
        <f aca="true" t="shared" si="25" ref="S22:S29">Q22-R22</f>
        <v>11812185</v>
      </c>
      <c r="T22" s="22">
        <v>12028800</v>
      </c>
      <c r="U22" s="22">
        <v>0</v>
      </c>
      <c r="V22" s="22">
        <v>12028800</v>
      </c>
      <c r="W22" s="22">
        <f aca="true" t="shared" si="26" ref="W22:Y22">Q22-T22</f>
        <v>-216615</v>
      </c>
      <c r="X22" s="22">
        <f t="shared" si="26"/>
        <v>0</v>
      </c>
      <c r="Y22" s="22">
        <f t="shared" si="26"/>
        <v>-216615</v>
      </c>
      <c r="Z22" s="43"/>
    </row>
    <row r="23" spans="1:26" ht="31.5" customHeight="1">
      <c r="A23" s="20" t="s">
        <v>83</v>
      </c>
      <c r="B23" s="21" t="s">
        <v>84</v>
      </c>
      <c r="C23" s="21" t="s">
        <v>84</v>
      </c>
      <c r="D23" s="21"/>
      <c r="E23" s="22">
        <v>1</v>
      </c>
      <c r="F23" s="22">
        <v>1655</v>
      </c>
      <c r="G23" s="22">
        <v>5</v>
      </c>
      <c r="H23" s="22">
        <v>1444</v>
      </c>
      <c r="I23" s="22">
        <v>5</v>
      </c>
      <c r="J23" s="22">
        <v>1490</v>
      </c>
      <c r="K23" s="22">
        <v>4</v>
      </c>
      <c r="L23" s="34">
        <v>0.3</v>
      </c>
      <c r="M23" s="22">
        <f t="shared" si="22"/>
        <v>1632750</v>
      </c>
      <c r="N23" s="22">
        <f t="shared" si="23"/>
        <v>1569120</v>
      </c>
      <c r="O23" s="22">
        <v>1804635</v>
      </c>
      <c r="P23" s="22"/>
      <c r="Q23" s="22">
        <f t="shared" si="24"/>
        <v>1397235</v>
      </c>
      <c r="R23" s="22">
        <v>0</v>
      </c>
      <c r="S23" s="22">
        <f t="shared" si="25"/>
        <v>1397235</v>
      </c>
      <c r="T23" s="22">
        <v>1569120</v>
      </c>
      <c r="U23" s="22">
        <v>0</v>
      </c>
      <c r="V23" s="22">
        <v>1569120</v>
      </c>
      <c r="W23" s="22">
        <f aca="true" t="shared" si="27" ref="W23:Y23">Q23-T23</f>
        <v>-171885</v>
      </c>
      <c r="X23" s="22">
        <f t="shared" si="27"/>
        <v>0</v>
      </c>
      <c r="Y23" s="22">
        <f t="shared" si="27"/>
        <v>-171885</v>
      </c>
      <c r="Z23" s="43"/>
    </row>
    <row r="24" spans="1:26" ht="31.5" customHeight="1">
      <c r="A24" s="17" t="s">
        <v>85</v>
      </c>
      <c r="B24" s="18" t="s">
        <v>86</v>
      </c>
      <c r="C24" s="18" t="s">
        <v>86</v>
      </c>
      <c r="D24" s="18"/>
      <c r="E24" s="19"/>
      <c r="F24" s="19">
        <f aca="true" t="shared" si="28" ref="F24:K24">SUM(F25:F29)</f>
        <v>24665</v>
      </c>
      <c r="G24" s="19">
        <f t="shared" si="28"/>
        <v>50</v>
      </c>
      <c r="H24" s="19">
        <f t="shared" si="28"/>
        <v>28244</v>
      </c>
      <c r="I24" s="19">
        <f t="shared" si="28"/>
        <v>61</v>
      </c>
      <c r="J24" s="19">
        <f t="shared" si="28"/>
        <v>28444</v>
      </c>
      <c r="K24" s="19">
        <f t="shared" si="28"/>
        <v>81</v>
      </c>
      <c r="L24" s="19"/>
      <c r="M24" s="19">
        <f aca="true" t="shared" si="29" ref="M24:Y24">SUM(M25:M29)</f>
        <v>82266232</v>
      </c>
      <c r="N24" s="19">
        <f t="shared" si="29"/>
        <v>88390768</v>
      </c>
      <c r="O24" s="19">
        <f t="shared" si="29"/>
        <v>79281896</v>
      </c>
      <c r="P24" s="19">
        <f t="shared" si="29"/>
        <v>0</v>
      </c>
      <c r="Q24" s="19">
        <f t="shared" si="29"/>
        <v>91375104</v>
      </c>
      <c r="R24" s="19">
        <f t="shared" si="29"/>
        <v>0</v>
      </c>
      <c r="S24" s="19">
        <f t="shared" si="29"/>
        <v>91375104</v>
      </c>
      <c r="T24" s="19">
        <f t="shared" si="29"/>
        <v>88390768</v>
      </c>
      <c r="U24" s="19">
        <f t="shared" si="29"/>
        <v>0</v>
      </c>
      <c r="V24" s="19">
        <f t="shared" si="29"/>
        <v>88390768</v>
      </c>
      <c r="W24" s="19">
        <f t="shared" si="29"/>
        <v>2984336</v>
      </c>
      <c r="X24" s="19">
        <f t="shared" si="29"/>
        <v>0</v>
      </c>
      <c r="Y24" s="19">
        <f t="shared" si="29"/>
        <v>2984336</v>
      </c>
      <c r="Z24" s="19"/>
    </row>
    <row r="25" spans="1:26" ht="31.5" customHeight="1">
      <c r="A25" s="20" t="s">
        <v>87</v>
      </c>
      <c r="B25" s="21" t="s">
        <v>88</v>
      </c>
      <c r="C25" s="21" t="s">
        <v>88</v>
      </c>
      <c r="D25" s="21"/>
      <c r="E25" s="22">
        <v>1</v>
      </c>
      <c r="F25" s="22">
        <v>16171</v>
      </c>
      <c r="G25" s="22">
        <v>24</v>
      </c>
      <c r="H25" s="22">
        <v>18437</v>
      </c>
      <c r="I25" s="22">
        <v>35</v>
      </c>
      <c r="J25" s="22">
        <v>18527</v>
      </c>
      <c r="K25" s="22">
        <v>59</v>
      </c>
      <c r="L25" s="34">
        <v>0.85</v>
      </c>
      <c r="M25" s="22">
        <f t="shared" si="22"/>
        <v>51575939</v>
      </c>
      <c r="N25" s="22">
        <f t="shared" si="23"/>
        <v>55310903</v>
      </c>
      <c r="O25" s="22">
        <v>49339483</v>
      </c>
      <c r="P25" s="22"/>
      <c r="Q25" s="22">
        <f t="shared" si="24"/>
        <v>57547359</v>
      </c>
      <c r="R25" s="22">
        <v>0</v>
      </c>
      <c r="S25" s="22">
        <f t="shared" si="25"/>
        <v>57547359</v>
      </c>
      <c r="T25" s="22">
        <v>55310903</v>
      </c>
      <c r="U25" s="22">
        <v>0</v>
      </c>
      <c r="V25" s="22">
        <v>55310903</v>
      </c>
      <c r="W25" s="22">
        <f aca="true" t="shared" si="30" ref="W25:Y25">Q25-T25</f>
        <v>2236456</v>
      </c>
      <c r="X25" s="22">
        <f t="shared" si="30"/>
        <v>0</v>
      </c>
      <c r="Y25" s="22">
        <f t="shared" si="30"/>
        <v>2236456</v>
      </c>
      <c r="Z25" s="43"/>
    </row>
    <row r="26" spans="1:26" ht="31.5" customHeight="1">
      <c r="A26" s="20" t="s">
        <v>89</v>
      </c>
      <c r="B26" s="21" t="s">
        <v>90</v>
      </c>
      <c r="C26" s="21" t="s">
        <v>90</v>
      </c>
      <c r="D26" s="21"/>
      <c r="E26" s="22">
        <v>1</v>
      </c>
      <c r="F26" s="22">
        <v>421</v>
      </c>
      <c r="G26" s="22">
        <v>2</v>
      </c>
      <c r="H26" s="22">
        <v>973</v>
      </c>
      <c r="I26" s="22">
        <v>2</v>
      </c>
      <c r="J26" s="22">
        <v>1009</v>
      </c>
      <c r="K26" s="22">
        <v>2</v>
      </c>
      <c r="L26" s="34">
        <v>0.85</v>
      </c>
      <c r="M26" s="22">
        <f t="shared" si="22"/>
        <v>2080120</v>
      </c>
      <c r="N26" s="22">
        <f t="shared" si="23"/>
        <v>3008320</v>
      </c>
      <c r="O26" s="22">
        <v>1326850</v>
      </c>
      <c r="P26" s="22"/>
      <c r="Q26" s="22">
        <f t="shared" si="24"/>
        <v>3761590</v>
      </c>
      <c r="R26" s="22">
        <v>0</v>
      </c>
      <c r="S26" s="22">
        <f t="shared" si="25"/>
        <v>3761590</v>
      </c>
      <c r="T26" s="22">
        <v>3008320</v>
      </c>
      <c r="U26" s="22">
        <v>0</v>
      </c>
      <c r="V26" s="22">
        <v>3008320</v>
      </c>
      <c r="W26" s="22">
        <f aca="true" t="shared" si="31" ref="W26:Y26">Q26-T26</f>
        <v>753270</v>
      </c>
      <c r="X26" s="22">
        <f t="shared" si="31"/>
        <v>0</v>
      </c>
      <c r="Y26" s="22">
        <f t="shared" si="31"/>
        <v>753270</v>
      </c>
      <c r="Z26" s="43"/>
    </row>
    <row r="27" spans="1:26" ht="31.5" customHeight="1">
      <c r="A27" s="20" t="s">
        <v>91</v>
      </c>
      <c r="B27" s="21" t="s">
        <v>92</v>
      </c>
      <c r="C27" s="21" t="s">
        <v>92</v>
      </c>
      <c r="D27" s="21"/>
      <c r="E27" s="22">
        <v>1</v>
      </c>
      <c r="F27" s="22">
        <v>3526</v>
      </c>
      <c r="G27" s="22">
        <v>1</v>
      </c>
      <c r="H27" s="22">
        <v>3836</v>
      </c>
      <c r="I27" s="22">
        <v>0</v>
      </c>
      <c r="J27" s="22">
        <v>3869</v>
      </c>
      <c r="K27" s="22">
        <v>0</v>
      </c>
      <c r="L27" s="34">
        <v>1</v>
      </c>
      <c r="M27" s="22">
        <f t="shared" si="22"/>
        <v>12885425</v>
      </c>
      <c r="N27" s="22">
        <f t="shared" si="23"/>
        <v>13541500</v>
      </c>
      <c r="O27" s="22">
        <v>12919550</v>
      </c>
      <c r="P27" s="22"/>
      <c r="Q27" s="22">
        <f t="shared" si="24"/>
        <v>13507375</v>
      </c>
      <c r="R27" s="22">
        <v>0</v>
      </c>
      <c r="S27" s="22">
        <f t="shared" si="25"/>
        <v>13507375</v>
      </c>
      <c r="T27" s="22">
        <v>13541500</v>
      </c>
      <c r="U27" s="22">
        <v>0</v>
      </c>
      <c r="V27" s="22">
        <v>13541500</v>
      </c>
      <c r="W27" s="22">
        <f aca="true" t="shared" si="32" ref="W27:Y27">Q27-T27</f>
        <v>-34125</v>
      </c>
      <c r="X27" s="22">
        <f t="shared" si="32"/>
        <v>0</v>
      </c>
      <c r="Y27" s="22">
        <f t="shared" si="32"/>
        <v>-34125</v>
      </c>
      <c r="Z27" s="43"/>
    </row>
    <row r="28" spans="1:26" ht="31.5" customHeight="1">
      <c r="A28" s="20" t="s">
        <v>93</v>
      </c>
      <c r="B28" s="21" t="s">
        <v>94</v>
      </c>
      <c r="C28" s="21" t="s">
        <v>94</v>
      </c>
      <c r="D28" s="21"/>
      <c r="E28" s="22">
        <v>1</v>
      </c>
      <c r="F28" s="22">
        <v>2708</v>
      </c>
      <c r="G28" s="22">
        <v>7</v>
      </c>
      <c r="H28" s="22">
        <v>2798</v>
      </c>
      <c r="I28" s="22">
        <v>8</v>
      </c>
      <c r="J28" s="22">
        <v>2798</v>
      </c>
      <c r="K28" s="22">
        <v>8</v>
      </c>
      <c r="L28" s="34">
        <v>1</v>
      </c>
      <c r="M28" s="22">
        <f t="shared" si="22"/>
        <v>9664375</v>
      </c>
      <c r="N28" s="22">
        <f t="shared" si="23"/>
        <v>9823800</v>
      </c>
      <c r="O28" s="22">
        <v>9967650</v>
      </c>
      <c r="P28" s="22"/>
      <c r="Q28" s="22">
        <f t="shared" si="24"/>
        <v>9520525</v>
      </c>
      <c r="R28" s="22">
        <v>0</v>
      </c>
      <c r="S28" s="22">
        <f t="shared" si="25"/>
        <v>9520525</v>
      </c>
      <c r="T28" s="22">
        <v>9823800</v>
      </c>
      <c r="U28" s="22">
        <v>0</v>
      </c>
      <c r="V28" s="22">
        <v>9823800</v>
      </c>
      <c r="W28" s="22">
        <f aca="true" t="shared" si="33" ref="W28:Y28">Q28-T28</f>
        <v>-303275</v>
      </c>
      <c r="X28" s="22">
        <f t="shared" si="33"/>
        <v>0</v>
      </c>
      <c r="Y28" s="22">
        <f t="shared" si="33"/>
        <v>-303275</v>
      </c>
      <c r="Z28" s="43"/>
    </row>
    <row r="29" spans="1:26" ht="31.5" customHeight="1">
      <c r="A29" s="20" t="s">
        <v>95</v>
      </c>
      <c r="B29" s="21" t="s">
        <v>96</v>
      </c>
      <c r="C29" s="21" t="s">
        <v>96</v>
      </c>
      <c r="D29" s="21"/>
      <c r="E29" s="22">
        <v>1</v>
      </c>
      <c r="F29" s="22">
        <v>1839</v>
      </c>
      <c r="G29" s="22">
        <v>16</v>
      </c>
      <c r="H29" s="22">
        <v>2200</v>
      </c>
      <c r="I29" s="22">
        <v>16</v>
      </c>
      <c r="J29" s="22">
        <v>2241</v>
      </c>
      <c r="K29" s="22">
        <v>12</v>
      </c>
      <c r="L29" s="34">
        <v>0.85</v>
      </c>
      <c r="M29" s="22">
        <f t="shared" si="22"/>
        <v>6060373</v>
      </c>
      <c r="N29" s="22">
        <f t="shared" si="23"/>
        <v>6706245</v>
      </c>
      <c r="O29" s="22">
        <v>5728363</v>
      </c>
      <c r="P29" s="22"/>
      <c r="Q29" s="22">
        <f t="shared" si="24"/>
        <v>7038255</v>
      </c>
      <c r="R29" s="22">
        <v>0</v>
      </c>
      <c r="S29" s="22">
        <f t="shared" si="25"/>
        <v>7038255</v>
      </c>
      <c r="T29" s="22">
        <v>6706245</v>
      </c>
      <c r="U29" s="22">
        <v>0</v>
      </c>
      <c r="V29" s="22">
        <v>6706245</v>
      </c>
      <c r="W29" s="22">
        <f aca="true" t="shared" si="34" ref="W29:Y29">Q29-T29</f>
        <v>332010</v>
      </c>
      <c r="X29" s="22">
        <f t="shared" si="34"/>
        <v>0</v>
      </c>
      <c r="Y29" s="22">
        <f t="shared" si="34"/>
        <v>332010</v>
      </c>
      <c r="Z29" s="43"/>
    </row>
    <row r="30" spans="1:26" ht="31.5" customHeight="1">
      <c r="A30" s="17" t="s">
        <v>97</v>
      </c>
      <c r="B30" s="18" t="s">
        <v>98</v>
      </c>
      <c r="C30" s="18" t="s">
        <v>98</v>
      </c>
      <c r="D30" s="18"/>
      <c r="E30" s="19"/>
      <c r="F30" s="19">
        <f aca="true" t="shared" si="35" ref="F30:K30">SUM(F31:F35)</f>
        <v>21048</v>
      </c>
      <c r="G30" s="19">
        <f t="shared" si="35"/>
        <v>209</v>
      </c>
      <c r="H30" s="19">
        <f t="shared" si="35"/>
        <v>20733</v>
      </c>
      <c r="I30" s="19">
        <f t="shared" si="35"/>
        <v>217</v>
      </c>
      <c r="J30" s="19">
        <f t="shared" si="35"/>
        <v>21905</v>
      </c>
      <c r="K30" s="19">
        <f t="shared" si="35"/>
        <v>56</v>
      </c>
      <c r="L30" s="19"/>
      <c r="M30" s="19">
        <f aca="true" t="shared" si="36" ref="M30:Y30">SUM(M31:M35)</f>
        <v>22181041</v>
      </c>
      <c r="N30" s="19">
        <f t="shared" si="36"/>
        <v>23064930</v>
      </c>
      <c r="O30" s="19">
        <f t="shared" si="36"/>
        <v>22643040</v>
      </c>
      <c r="P30" s="19">
        <f t="shared" si="36"/>
        <v>0</v>
      </c>
      <c r="Q30" s="19">
        <f t="shared" si="36"/>
        <v>22602931</v>
      </c>
      <c r="R30" s="19">
        <f t="shared" si="36"/>
        <v>0</v>
      </c>
      <c r="S30" s="19">
        <f t="shared" si="36"/>
        <v>22602931</v>
      </c>
      <c r="T30" s="19">
        <f t="shared" si="36"/>
        <v>23064930</v>
      </c>
      <c r="U30" s="19">
        <f t="shared" si="36"/>
        <v>0</v>
      </c>
      <c r="V30" s="19">
        <f t="shared" si="36"/>
        <v>23064930</v>
      </c>
      <c r="W30" s="19">
        <f t="shared" si="36"/>
        <v>-461999</v>
      </c>
      <c r="X30" s="19">
        <f t="shared" si="36"/>
        <v>0</v>
      </c>
      <c r="Y30" s="19">
        <f t="shared" si="36"/>
        <v>-461999</v>
      </c>
      <c r="Z30" s="19"/>
    </row>
    <row r="31" spans="1:26" ht="31.5" customHeight="1">
      <c r="A31" s="20" t="s">
        <v>99</v>
      </c>
      <c r="B31" s="21" t="s">
        <v>100</v>
      </c>
      <c r="C31" s="21" t="s">
        <v>100</v>
      </c>
      <c r="D31" s="21"/>
      <c r="E31" s="22"/>
      <c r="F31" s="22">
        <v>203</v>
      </c>
      <c r="G31" s="22">
        <v>137</v>
      </c>
      <c r="H31" s="22">
        <v>217</v>
      </c>
      <c r="I31" s="22">
        <v>157</v>
      </c>
      <c r="J31" s="22">
        <v>374</v>
      </c>
      <c r="K31" s="22">
        <v>0</v>
      </c>
      <c r="L31" s="34">
        <v>0.3</v>
      </c>
      <c r="M31" s="22">
        <f aca="true" t="shared" si="37" ref="M31:M35">ROUND((F31*1750+G31*1925+H31*1750+I31*1925)*L31,0)</f>
        <v>390285</v>
      </c>
      <c r="N31" s="22">
        <f aca="true" t="shared" si="38" ref="N31:N35">ROUND((J31*3500+K31*3850)*L31,0)</f>
        <v>392700</v>
      </c>
      <c r="O31" s="22">
        <v>373485</v>
      </c>
      <c r="P31" s="22"/>
      <c r="Q31" s="22">
        <f aca="true" t="shared" si="39" ref="Q31:Q35">ROUND(M31+N31-O31-P31,0)</f>
        <v>409500</v>
      </c>
      <c r="R31" s="22">
        <v>0</v>
      </c>
      <c r="S31" s="22">
        <f aca="true" t="shared" si="40" ref="S31:S35">Q31-R31</f>
        <v>409500</v>
      </c>
      <c r="T31" s="22">
        <v>392700</v>
      </c>
      <c r="U31" s="22">
        <v>0</v>
      </c>
      <c r="V31" s="22">
        <v>392700</v>
      </c>
      <c r="W31" s="22">
        <f aca="true" t="shared" si="41" ref="W31:Y31">Q31-T31</f>
        <v>16800</v>
      </c>
      <c r="X31" s="22">
        <f t="shared" si="41"/>
        <v>0</v>
      </c>
      <c r="Y31" s="22">
        <f t="shared" si="41"/>
        <v>16800</v>
      </c>
      <c r="Z31" s="43"/>
    </row>
    <row r="32" spans="1:26" ht="31.5" customHeight="1">
      <c r="A32" s="20" t="s">
        <v>101</v>
      </c>
      <c r="B32" s="21" t="s">
        <v>102</v>
      </c>
      <c r="C32" s="21" t="s">
        <v>102</v>
      </c>
      <c r="D32" s="21"/>
      <c r="E32" s="22"/>
      <c r="F32" s="22">
        <v>4300</v>
      </c>
      <c r="G32" s="22">
        <v>18</v>
      </c>
      <c r="H32" s="22">
        <v>4501</v>
      </c>
      <c r="I32" s="22">
        <v>19</v>
      </c>
      <c r="J32" s="22">
        <v>4630</v>
      </c>
      <c r="K32" s="22">
        <v>12</v>
      </c>
      <c r="L32" s="34">
        <v>0.3</v>
      </c>
      <c r="M32" s="22">
        <f t="shared" si="37"/>
        <v>4641893</v>
      </c>
      <c r="N32" s="22">
        <f t="shared" si="38"/>
        <v>4875360</v>
      </c>
      <c r="O32" s="22">
        <v>4612755</v>
      </c>
      <c r="P32" s="22"/>
      <c r="Q32" s="22">
        <f t="shared" si="39"/>
        <v>4904498</v>
      </c>
      <c r="R32" s="22">
        <v>0</v>
      </c>
      <c r="S32" s="22">
        <f t="shared" si="40"/>
        <v>4904498</v>
      </c>
      <c r="T32" s="22">
        <v>4875360</v>
      </c>
      <c r="U32" s="22">
        <v>0</v>
      </c>
      <c r="V32" s="22">
        <v>4875360</v>
      </c>
      <c r="W32" s="22">
        <f aca="true" t="shared" si="42" ref="W32:Y32">Q32-T32</f>
        <v>29138</v>
      </c>
      <c r="X32" s="22">
        <f t="shared" si="42"/>
        <v>0</v>
      </c>
      <c r="Y32" s="22">
        <f t="shared" si="42"/>
        <v>29138</v>
      </c>
      <c r="Z32" s="43"/>
    </row>
    <row r="33" spans="1:26" ht="31.5" customHeight="1">
      <c r="A33" s="20" t="s">
        <v>103</v>
      </c>
      <c r="B33" s="21" t="s">
        <v>104</v>
      </c>
      <c r="C33" s="21" t="s">
        <v>104</v>
      </c>
      <c r="D33" s="21"/>
      <c r="E33" s="22"/>
      <c r="F33" s="22">
        <v>8897</v>
      </c>
      <c r="G33" s="22">
        <v>32</v>
      </c>
      <c r="H33" s="22">
        <v>8394</v>
      </c>
      <c r="I33" s="22">
        <v>22</v>
      </c>
      <c r="J33" s="22">
        <v>8492</v>
      </c>
      <c r="K33" s="22">
        <v>20</v>
      </c>
      <c r="L33" s="34">
        <v>0.3</v>
      </c>
      <c r="M33" s="22">
        <f t="shared" si="37"/>
        <v>9108960</v>
      </c>
      <c r="N33" s="22">
        <f t="shared" si="38"/>
        <v>8939700</v>
      </c>
      <c r="O33" s="22">
        <v>9427320</v>
      </c>
      <c r="P33" s="22"/>
      <c r="Q33" s="22">
        <f t="shared" si="39"/>
        <v>8621340</v>
      </c>
      <c r="R33" s="22">
        <v>0</v>
      </c>
      <c r="S33" s="22">
        <f t="shared" si="40"/>
        <v>8621340</v>
      </c>
      <c r="T33" s="22">
        <v>8939700</v>
      </c>
      <c r="U33" s="22">
        <v>0</v>
      </c>
      <c r="V33" s="22">
        <v>8939700</v>
      </c>
      <c r="W33" s="22">
        <f aca="true" t="shared" si="43" ref="W33:Y33">Q33-T33</f>
        <v>-318360</v>
      </c>
      <c r="X33" s="22">
        <f t="shared" si="43"/>
        <v>0</v>
      </c>
      <c r="Y33" s="22">
        <f t="shared" si="43"/>
        <v>-318360</v>
      </c>
      <c r="Z33" s="43"/>
    </row>
    <row r="34" spans="1:26" ht="31.5" customHeight="1">
      <c r="A34" s="20" t="s">
        <v>105</v>
      </c>
      <c r="B34" s="21" t="s">
        <v>106</v>
      </c>
      <c r="C34" s="21" t="s">
        <v>106</v>
      </c>
      <c r="D34" s="21"/>
      <c r="E34" s="22"/>
      <c r="F34" s="22">
        <v>2426</v>
      </c>
      <c r="G34" s="22">
        <v>10</v>
      </c>
      <c r="H34" s="22">
        <v>1793</v>
      </c>
      <c r="I34" s="22">
        <v>7</v>
      </c>
      <c r="J34" s="22">
        <v>2451</v>
      </c>
      <c r="K34" s="22">
        <v>9</v>
      </c>
      <c r="L34" s="34">
        <v>0.3</v>
      </c>
      <c r="M34" s="22">
        <f t="shared" si="37"/>
        <v>2224793</v>
      </c>
      <c r="N34" s="22">
        <f t="shared" si="38"/>
        <v>2583945</v>
      </c>
      <c r="O34" s="22">
        <v>2587410</v>
      </c>
      <c r="P34" s="22"/>
      <c r="Q34" s="22">
        <f t="shared" si="39"/>
        <v>2221328</v>
      </c>
      <c r="R34" s="22">
        <v>0</v>
      </c>
      <c r="S34" s="22">
        <f t="shared" si="40"/>
        <v>2221328</v>
      </c>
      <c r="T34" s="22">
        <v>2583945</v>
      </c>
      <c r="U34" s="22">
        <v>0</v>
      </c>
      <c r="V34" s="22">
        <v>2583945</v>
      </c>
      <c r="W34" s="22">
        <f aca="true" t="shared" si="44" ref="W34:Y34">Q34-T34</f>
        <v>-362617</v>
      </c>
      <c r="X34" s="22">
        <f t="shared" si="44"/>
        <v>0</v>
      </c>
      <c r="Y34" s="22">
        <f t="shared" si="44"/>
        <v>-362617</v>
      </c>
      <c r="Z34" s="43"/>
    </row>
    <row r="35" spans="1:26" ht="31.5" customHeight="1">
      <c r="A35" s="20" t="s">
        <v>107</v>
      </c>
      <c r="B35" s="21" t="s">
        <v>108</v>
      </c>
      <c r="C35" s="21" t="s">
        <v>108</v>
      </c>
      <c r="D35" s="21"/>
      <c r="E35" s="22"/>
      <c r="F35" s="22">
        <v>5222</v>
      </c>
      <c r="G35" s="22">
        <v>12</v>
      </c>
      <c r="H35" s="22">
        <v>5828</v>
      </c>
      <c r="I35" s="22">
        <v>12</v>
      </c>
      <c r="J35" s="22">
        <v>5958</v>
      </c>
      <c r="K35" s="22">
        <v>15</v>
      </c>
      <c r="L35" s="34">
        <v>0.3</v>
      </c>
      <c r="M35" s="22">
        <f t="shared" si="37"/>
        <v>5815110</v>
      </c>
      <c r="N35" s="22">
        <f t="shared" si="38"/>
        <v>6273225</v>
      </c>
      <c r="O35" s="22">
        <v>5642070</v>
      </c>
      <c r="P35" s="22"/>
      <c r="Q35" s="22">
        <f t="shared" si="39"/>
        <v>6446265</v>
      </c>
      <c r="R35" s="22">
        <v>0</v>
      </c>
      <c r="S35" s="22">
        <f t="shared" si="40"/>
        <v>6446265</v>
      </c>
      <c r="T35" s="22">
        <v>6273225</v>
      </c>
      <c r="U35" s="22">
        <v>0</v>
      </c>
      <c r="V35" s="22">
        <v>6273225</v>
      </c>
      <c r="W35" s="22">
        <f aca="true" t="shared" si="45" ref="W35:Y35">Q35-T35</f>
        <v>173040</v>
      </c>
      <c r="X35" s="22">
        <f t="shared" si="45"/>
        <v>0</v>
      </c>
      <c r="Y35" s="22">
        <f t="shared" si="45"/>
        <v>173040</v>
      </c>
      <c r="Z35" s="43"/>
    </row>
    <row r="36" spans="1:26" ht="31.5" customHeight="1">
      <c r="A36" s="17" t="s">
        <v>109</v>
      </c>
      <c r="B36" s="18" t="s">
        <v>110</v>
      </c>
      <c r="C36" s="18" t="s">
        <v>110</v>
      </c>
      <c r="D36" s="18"/>
      <c r="E36" s="19"/>
      <c r="F36" s="19">
        <f aca="true" t="shared" si="46" ref="F36:K36">F37</f>
        <v>12420</v>
      </c>
      <c r="G36" s="19">
        <f t="shared" si="46"/>
        <v>72</v>
      </c>
      <c r="H36" s="19">
        <f t="shared" si="46"/>
        <v>12843</v>
      </c>
      <c r="I36" s="19">
        <f t="shared" si="46"/>
        <v>71</v>
      </c>
      <c r="J36" s="19">
        <f t="shared" si="46"/>
        <v>12926</v>
      </c>
      <c r="K36" s="19">
        <f t="shared" si="46"/>
        <v>43</v>
      </c>
      <c r="L36" s="19"/>
      <c r="M36" s="19">
        <f aca="true" t="shared" si="47" ref="M36:Y36">M37</f>
        <v>13345658</v>
      </c>
      <c r="N36" s="19">
        <f t="shared" si="47"/>
        <v>13621965</v>
      </c>
      <c r="O36" s="19">
        <f t="shared" si="47"/>
        <v>12907335</v>
      </c>
      <c r="P36" s="19">
        <f t="shared" si="47"/>
        <v>0</v>
      </c>
      <c r="Q36" s="19">
        <f t="shared" si="47"/>
        <v>14060288</v>
      </c>
      <c r="R36" s="19">
        <f t="shared" si="47"/>
        <v>0</v>
      </c>
      <c r="S36" s="19">
        <f t="shared" si="47"/>
        <v>14060288</v>
      </c>
      <c r="T36" s="19">
        <f t="shared" si="47"/>
        <v>13621965</v>
      </c>
      <c r="U36" s="19">
        <f t="shared" si="47"/>
        <v>0</v>
      </c>
      <c r="V36" s="19">
        <f t="shared" si="47"/>
        <v>13621965</v>
      </c>
      <c r="W36" s="19">
        <f t="shared" si="47"/>
        <v>438323</v>
      </c>
      <c r="X36" s="19">
        <f t="shared" si="47"/>
        <v>0</v>
      </c>
      <c r="Y36" s="19">
        <f t="shared" si="47"/>
        <v>438323</v>
      </c>
      <c r="Z36" s="19"/>
    </row>
    <row r="37" spans="1:26" ht="31.5" customHeight="1">
      <c r="A37" s="20" t="s">
        <v>109</v>
      </c>
      <c r="B37" s="21" t="s">
        <v>110</v>
      </c>
      <c r="C37" s="21" t="s">
        <v>110</v>
      </c>
      <c r="D37" s="21"/>
      <c r="E37" s="22"/>
      <c r="F37" s="22">
        <v>12420</v>
      </c>
      <c r="G37" s="22">
        <v>72</v>
      </c>
      <c r="H37" s="22">
        <v>12843</v>
      </c>
      <c r="I37" s="22">
        <v>71</v>
      </c>
      <c r="J37" s="22">
        <v>12926</v>
      </c>
      <c r="K37" s="22">
        <v>43</v>
      </c>
      <c r="L37" s="34">
        <v>0.3</v>
      </c>
      <c r="M37" s="22">
        <f aca="true" t="shared" si="48" ref="M37:M43">ROUND((F37*1750+G37*1925+H37*1750+I37*1925)*L37,0)</f>
        <v>13345658</v>
      </c>
      <c r="N37" s="22">
        <f aca="true" t="shared" si="49" ref="N37:N43">ROUND((J37*3500+K37*3850)*L37,0)</f>
        <v>13621965</v>
      </c>
      <c r="O37" s="22">
        <v>12907335</v>
      </c>
      <c r="P37" s="22"/>
      <c r="Q37" s="22">
        <f aca="true" t="shared" si="50" ref="Q37:Q43">ROUND(M37+N37-O37-P37,0)</f>
        <v>14060288</v>
      </c>
      <c r="R37" s="22">
        <v>0</v>
      </c>
      <c r="S37" s="22">
        <f aca="true" t="shared" si="51" ref="S37:S43">Q37-R37</f>
        <v>14060288</v>
      </c>
      <c r="T37" s="22">
        <v>13621965</v>
      </c>
      <c r="U37" s="22">
        <v>0</v>
      </c>
      <c r="V37" s="22">
        <v>13621965</v>
      </c>
      <c r="W37" s="22">
        <f aca="true" t="shared" si="52" ref="W37:Y37">Q37-T37</f>
        <v>438323</v>
      </c>
      <c r="X37" s="22">
        <f t="shared" si="52"/>
        <v>0</v>
      </c>
      <c r="Y37" s="22">
        <f t="shared" si="52"/>
        <v>438323</v>
      </c>
      <c r="Z37" s="43"/>
    </row>
    <row r="38" spans="1:26" ht="31.5" customHeight="1">
      <c r="A38" s="17" t="s">
        <v>111</v>
      </c>
      <c r="B38" s="18" t="s">
        <v>112</v>
      </c>
      <c r="C38" s="18" t="s">
        <v>112</v>
      </c>
      <c r="D38" s="18"/>
      <c r="E38" s="19"/>
      <c r="F38" s="19">
        <f aca="true" t="shared" si="53" ref="F38:K38">SUM(F39:F43)</f>
        <v>21874</v>
      </c>
      <c r="G38" s="19">
        <f t="shared" si="53"/>
        <v>115</v>
      </c>
      <c r="H38" s="19">
        <f t="shared" si="53"/>
        <v>22175</v>
      </c>
      <c r="I38" s="19">
        <f t="shared" si="53"/>
        <v>123</v>
      </c>
      <c r="J38" s="19">
        <f t="shared" si="53"/>
        <v>22387</v>
      </c>
      <c r="K38" s="19">
        <f t="shared" si="53"/>
        <v>99</v>
      </c>
      <c r="L38" s="19"/>
      <c r="M38" s="19">
        <f aca="true" t="shared" si="54" ref="M38:Y38">SUM(M39:M43)</f>
        <v>65912315</v>
      </c>
      <c r="N38" s="19">
        <f t="shared" si="54"/>
        <v>66925303</v>
      </c>
      <c r="O38" s="19">
        <f t="shared" si="54"/>
        <v>67251959</v>
      </c>
      <c r="P38" s="19">
        <f t="shared" si="54"/>
        <v>0</v>
      </c>
      <c r="Q38" s="19">
        <f t="shared" si="54"/>
        <v>65585659</v>
      </c>
      <c r="R38" s="19">
        <f t="shared" si="54"/>
        <v>0</v>
      </c>
      <c r="S38" s="19">
        <f t="shared" si="54"/>
        <v>65585659</v>
      </c>
      <c r="T38" s="19">
        <f t="shared" si="54"/>
        <v>66925303</v>
      </c>
      <c r="U38" s="19">
        <f t="shared" si="54"/>
        <v>0</v>
      </c>
      <c r="V38" s="19">
        <f t="shared" si="54"/>
        <v>66925303</v>
      </c>
      <c r="W38" s="19">
        <f t="shared" si="54"/>
        <v>-1339644</v>
      </c>
      <c r="X38" s="19">
        <f t="shared" si="54"/>
        <v>0</v>
      </c>
      <c r="Y38" s="19">
        <f t="shared" si="54"/>
        <v>-1339644</v>
      </c>
      <c r="Z38" s="19"/>
    </row>
    <row r="39" spans="1:26" ht="31.5" customHeight="1">
      <c r="A39" s="20" t="s">
        <v>113</v>
      </c>
      <c r="B39" s="21" t="s">
        <v>114</v>
      </c>
      <c r="C39" s="21" t="s">
        <v>114</v>
      </c>
      <c r="D39" s="21"/>
      <c r="E39" s="22"/>
      <c r="F39" s="22">
        <v>13771</v>
      </c>
      <c r="G39" s="22">
        <v>55</v>
      </c>
      <c r="H39" s="22">
        <v>13501</v>
      </c>
      <c r="I39" s="22">
        <v>67</v>
      </c>
      <c r="J39" s="22">
        <v>13654</v>
      </c>
      <c r="K39" s="22">
        <v>55</v>
      </c>
      <c r="L39" s="34">
        <v>0.85</v>
      </c>
      <c r="M39" s="22">
        <f t="shared" si="48"/>
        <v>40766723</v>
      </c>
      <c r="N39" s="22">
        <f t="shared" si="49"/>
        <v>40800638</v>
      </c>
      <c r="O39" s="22">
        <v>42346150</v>
      </c>
      <c r="P39" s="22"/>
      <c r="Q39" s="22">
        <f t="shared" si="50"/>
        <v>39221211</v>
      </c>
      <c r="R39" s="22">
        <v>0</v>
      </c>
      <c r="S39" s="22">
        <f t="shared" si="51"/>
        <v>39221211</v>
      </c>
      <c r="T39" s="22">
        <v>40800638</v>
      </c>
      <c r="U39" s="22">
        <v>0</v>
      </c>
      <c r="V39" s="22">
        <v>40800638</v>
      </c>
      <c r="W39" s="22">
        <f aca="true" t="shared" si="55" ref="W39:Y39">Q39-T39</f>
        <v>-1579427</v>
      </c>
      <c r="X39" s="22">
        <f t="shared" si="55"/>
        <v>0</v>
      </c>
      <c r="Y39" s="22">
        <f t="shared" si="55"/>
        <v>-1579427</v>
      </c>
      <c r="Z39" s="43"/>
    </row>
    <row r="40" spans="1:26" ht="31.5" customHeight="1">
      <c r="A40" s="20" t="s">
        <v>115</v>
      </c>
      <c r="B40" s="21" t="s">
        <v>116</v>
      </c>
      <c r="C40" s="21" t="s">
        <v>116</v>
      </c>
      <c r="D40" s="21"/>
      <c r="E40" s="22"/>
      <c r="F40" s="22">
        <v>2473</v>
      </c>
      <c r="G40" s="22">
        <v>18</v>
      </c>
      <c r="H40" s="22">
        <v>2689</v>
      </c>
      <c r="I40" s="22">
        <v>15</v>
      </c>
      <c r="J40" s="22">
        <v>2695</v>
      </c>
      <c r="K40" s="22">
        <v>20</v>
      </c>
      <c r="L40" s="34">
        <v>0.85</v>
      </c>
      <c r="M40" s="22">
        <f t="shared" si="48"/>
        <v>7732471</v>
      </c>
      <c r="N40" s="22">
        <f t="shared" si="49"/>
        <v>8083075</v>
      </c>
      <c r="O40" s="22">
        <v>7565723</v>
      </c>
      <c r="P40" s="22"/>
      <c r="Q40" s="22">
        <f t="shared" si="50"/>
        <v>8249823</v>
      </c>
      <c r="R40" s="22">
        <v>0</v>
      </c>
      <c r="S40" s="22">
        <f t="shared" si="51"/>
        <v>8249823</v>
      </c>
      <c r="T40" s="22">
        <v>8083075</v>
      </c>
      <c r="U40" s="22">
        <v>0</v>
      </c>
      <c r="V40" s="22">
        <v>8083075</v>
      </c>
      <c r="W40" s="22">
        <f aca="true" t="shared" si="56" ref="W40:Y40">Q40-T40</f>
        <v>166748</v>
      </c>
      <c r="X40" s="22">
        <f t="shared" si="56"/>
        <v>0</v>
      </c>
      <c r="Y40" s="22">
        <f t="shared" si="56"/>
        <v>166748</v>
      </c>
      <c r="Z40" s="43"/>
    </row>
    <row r="41" spans="1:26" ht="31.5" customHeight="1">
      <c r="A41" s="20" t="s">
        <v>117</v>
      </c>
      <c r="B41" s="21" t="s">
        <v>118</v>
      </c>
      <c r="C41" s="21" t="s">
        <v>118</v>
      </c>
      <c r="D41" s="21"/>
      <c r="E41" s="22"/>
      <c r="F41" s="22">
        <v>2254</v>
      </c>
      <c r="G41" s="22">
        <v>16</v>
      </c>
      <c r="H41" s="22">
        <v>2442</v>
      </c>
      <c r="I41" s="22">
        <v>17</v>
      </c>
      <c r="J41" s="22">
        <v>2465</v>
      </c>
      <c r="K41" s="22">
        <v>16</v>
      </c>
      <c r="L41" s="34">
        <v>0.85</v>
      </c>
      <c r="M41" s="22">
        <f t="shared" si="48"/>
        <v>7039296</v>
      </c>
      <c r="N41" s="22">
        <f t="shared" si="49"/>
        <v>7385735</v>
      </c>
      <c r="O41" s="22">
        <v>6972210</v>
      </c>
      <c r="P41" s="22"/>
      <c r="Q41" s="22">
        <f t="shared" si="50"/>
        <v>7452821</v>
      </c>
      <c r="R41" s="22">
        <v>0</v>
      </c>
      <c r="S41" s="22">
        <f t="shared" si="51"/>
        <v>7452821</v>
      </c>
      <c r="T41" s="22">
        <v>7385735</v>
      </c>
      <c r="U41" s="22">
        <v>0</v>
      </c>
      <c r="V41" s="22">
        <v>7385735</v>
      </c>
      <c r="W41" s="22">
        <f aca="true" t="shared" si="57" ref="W41:Y41">Q41-T41</f>
        <v>67086</v>
      </c>
      <c r="X41" s="22">
        <f t="shared" si="57"/>
        <v>0</v>
      </c>
      <c r="Y41" s="22">
        <f t="shared" si="57"/>
        <v>67086</v>
      </c>
      <c r="Z41" s="43"/>
    </row>
    <row r="42" spans="1:26" ht="31.5" customHeight="1">
      <c r="A42" s="20" t="s">
        <v>119</v>
      </c>
      <c r="B42" s="21" t="s">
        <v>120</v>
      </c>
      <c r="C42" s="21" t="s">
        <v>120</v>
      </c>
      <c r="D42" s="21"/>
      <c r="E42" s="22"/>
      <c r="F42" s="22">
        <v>1771</v>
      </c>
      <c r="G42" s="22">
        <v>13</v>
      </c>
      <c r="H42" s="22">
        <v>1878</v>
      </c>
      <c r="I42" s="22">
        <v>12</v>
      </c>
      <c r="J42" s="22">
        <v>1872</v>
      </c>
      <c r="K42" s="22">
        <v>8</v>
      </c>
      <c r="L42" s="34">
        <v>0.85</v>
      </c>
      <c r="M42" s="22">
        <f t="shared" si="48"/>
        <v>5468794</v>
      </c>
      <c r="N42" s="22">
        <f t="shared" si="49"/>
        <v>5595380</v>
      </c>
      <c r="O42" s="22">
        <v>5452878</v>
      </c>
      <c r="P42" s="22"/>
      <c r="Q42" s="22">
        <f t="shared" si="50"/>
        <v>5611296</v>
      </c>
      <c r="R42" s="22">
        <v>0</v>
      </c>
      <c r="S42" s="22">
        <f t="shared" si="51"/>
        <v>5611296</v>
      </c>
      <c r="T42" s="22">
        <v>5595380</v>
      </c>
      <c r="U42" s="22">
        <v>0</v>
      </c>
      <c r="V42" s="22">
        <v>5595380</v>
      </c>
      <c r="W42" s="22">
        <f aca="true" t="shared" si="58" ref="W42:Y42">Q42-T42</f>
        <v>15916</v>
      </c>
      <c r="X42" s="22">
        <f t="shared" si="58"/>
        <v>0</v>
      </c>
      <c r="Y42" s="22">
        <f t="shared" si="58"/>
        <v>15916</v>
      </c>
      <c r="Z42" s="43"/>
    </row>
    <row r="43" spans="1:26" ht="31.5" customHeight="1">
      <c r="A43" s="20" t="s">
        <v>121</v>
      </c>
      <c r="B43" s="21" t="s">
        <v>122</v>
      </c>
      <c r="C43" s="21" t="s">
        <v>122</v>
      </c>
      <c r="D43" s="21"/>
      <c r="E43" s="22"/>
      <c r="F43" s="22">
        <v>1605</v>
      </c>
      <c r="G43" s="22">
        <v>13</v>
      </c>
      <c r="H43" s="22">
        <v>1665</v>
      </c>
      <c r="I43" s="22">
        <v>12</v>
      </c>
      <c r="J43" s="22">
        <v>1701</v>
      </c>
      <c r="K43" s="22">
        <v>0</v>
      </c>
      <c r="L43" s="34">
        <v>0.85</v>
      </c>
      <c r="M43" s="22">
        <f t="shared" si="48"/>
        <v>4905031</v>
      </c>
      <c r="N43" s="22">
        <f t="shared" si="49"/>
        <v>5060475</v>
      </c>
      <c r="O43" s="22">
        <v>4914998</v>
      </c>
      <c r="P43" s="22"/>
      <c r="Q43" s="22">
        <f t="shared" si="50"/>
        <v>5050508</v>
      </c>
      <c r="R43" s="22">
        <v>0</v>
      </c>
      <c r="S43" s="22">
        <f t="shared" si="51"/>
        <v>5050508</v>
      </c>
      <c r="T43" s="22">
        <v>5060475</v>
      </c>
      <c r="U43" s="22">
        <v>0</v>
      </c>
      <c r="V43" s="22">
        <v>5060475</v>
      </c>
      <c r="W43" s="22">
        <f aca="true" t="shared" si="59" ref="W43:Y43">Q43-T43</f>
        <v>-9967</v>
      </c>
      <c r="X43" s="22">
        <f t="shared" si="59"/>
        <v>0</v>
      </c>
      <c r="Y43" s="22">
        <f t="shared" si="59"/>
        <v>-9967</v>
      </c>
      <c r="Z43" s="43"/>
    </row>
    <row r="44" spans="1:26" ht="31.5" customHeight="1">
      <c r="A44" s="17" t="s">
        <v>123</v>
      </c>
      <c r="B44" s="18" t="s">
        <v>124</v>
      </c>
      <c r="C44" s="18" t="s">
        <v>124</v>
      </c>
      <c r="D44" s="18"/>
      <c r="E44" s="19"/>
      <c r="F44" s="19">
        <f aca="true" t="shared" si="60" ref="F44:K44">F45</f>
        <v>3243</v>
      </c>
      <c r="G44" s="19">
        <f t="shared" si="60"/>
        <v>24</v>
      </c>
      <c r="H44" s="19">
        <f t="shared" si="60"/>
        <v>3058</v>
      </c>
      <c r="I44" s="19">
        <f t="shared" si="60"/>
        <v>17</v>
      </c>
      <c r="J44" s="19">
        <f t="shared" si="60"/>
        <v>3093</v>
      </c>
      <c r="K44" s="19">
        <f t="shared" si="60"/>
        <v>0</v>
      </c>
      <c r="L44" s="19"/>
      <c r="M44" s="19">
        <f aca="true" t="shared" si="61" ref="M44:Y44">M45</f>
        <v>9439824</v>
      </c>
      <c r="N44" s="19">
        <f t="shared" si="61"/>
        <v>9201675</v>
      </c>
      <c r="O44" s="19">
        <f t="shared" si="61"/>
        <v>9966250</v>
      </c>
      <c r="P44" s="19">
        <f t="shared" si="61"/>
        <v>0</v>
      </c>
      <c r="Q44" s="19">
        <f t="shared" si="61"/>
        <v>8675249</v>
      </c>
      <c r="R44" s="19">
        <f t="shared" si="61"/>
        <v>0</v>
      </c>
      <c r="S44" s="19">
        <f t="shared" si="61"/>
        <v>8675249</v>
      </c>
      <c r="T44" s="19">
        <f t="shared" si="61"/>
        <v>9201675</v>
      </c>
      <c r="U44" s="19">
        <f t="shared" si="61"/>
        <v>0</v>
      </c>
      <c r="V44" s="19">
        <f t="shared" si="61"/>
        <v>9201675</v>
      </c>
      <c r="W44" s="19">
        <f t="shared" si="61"/>
        <v>-526426</v>
      </c>
      <c r="X44" s="19">
        <f t="shared" si="61"/>
        <v>0</v>
      </c>
      <c r="Y44" s="19">
        <f t="shared" si="61"/>
        <v>-526426</v>
      </c>
      <c r="Z44" s="19"/>
    </row>
    <row r="45" spans="1:26" ht="31.5" customHeight="1">
      <c r="A45" s="20" t="s">
        <v>123</v>
      </c>
      <c r="B45" s="21" t="s">
        <v>124</v>
      </c>
      <c r="C45" s="21" t="s">
        <v>124</v>
      </c>
      <c r="D45" s="21"/>
      <c r="E45" s="22"/>
      <c r="F45" s="22">
        <v>3243</v>
      </c>
      <c r="G45" s="22">
        <v>24</v>
      </c>
      <c r="H45" s="22">
        <v>3058</v>
      </c>
      <c r="I45" s="22">
        <v>17</v>
      </c>
      <c r="J45" s="22">
        <v>3093</v>
      </c>
      <c r="K45" s="22">
        <v>0</v>
      </c>
      <c r="L45" s="34">
        <v>0.85</v>
      </c>
      <c r="M45" s="22">
        <f aca="true" t="shared" si="62" ref="M45:M49">ROUND((F45*1750+G45*1925+H45*1750+I45*1925)*L45,0)</f>
        <v>9439824</v>
      </c>
      <c r="N45" s="22">
        <f aca="true" t="shared" si="63" ref="N45:N49">ROUND((J45*3500+K45*3850)*L45,0)</f>
        <v>9201675</v>
      </c>
      <c r="O45" s="22">
        <v>9966250</v>
      </c>
      <c r="P45" s="22"/>
      <c r="Q45" s="22">
        <f aca="true" t="shared" si="64" ref="Q45:Q49">ROUND(M45+N45-O45-P45,0)</f>
        <v>8675249</v>
      </c>
      <c r="R45" s="22">
        <v>0</v>
      </c>
      <c r="S45" s="22">
        <f aca="true" t="shared" si="65" ref="S45:S49">Q45-R45</f>
        <v>8675249</v>
      </c>
      <c r="T45" s="22">
        <v>9201675</v>
      </c>
      <c r="U45" s="22">
        <v>0</v>
      </c>
      <c r="V45" s="22">
        <v>9201675</v>
      </c>
      <c r="W45" s="22">
        <f aca="true" t="shared" si="66" ref="W45:Y45">Q45-T45</f>
        <v>-526426</v>
      </c>
      <c r="X45" s="22">
        <f t="shared" si="66"/>
        <v>0</v>
      </c>
      <c r="Y45" s="22">
        <f t="shared" si="66"/>
        <v>-526426</v>
      </c>
      <c r="Z45" s="43"/>
    </row>
    <row r="46" spans="1:26" ht="31.5" customHeight="1">
      <c r="A46" s="17" t="s">
        <v>125</v>
      </c>
      <c r="B46" s="18" t="s">
        <v>126</v>
      </c>
      <c r="C46" s="18" t="s">
        <v>126</v>
      </c>
      <c r="D46" s="18"/>
      <c r="E46" s="19"/>
      <c r="F46" s="19">
        <f aca="true" t="shared" si="67" ref="F46:K46">F47</f>
        <v>1515</v>
      </c>
      <c r="G46" s="19">
        <f t="shared" si="67"/>
        <v>14</v>
      </c>
      <c r="H46" s="19">
        <f t="shared" si="67"/>
        <v>1697</v>
      </c>
      <c r="I46" s="19">
        <f t="shared" si="67"/>
        <v>10</v>
      </c>
      <c r="J46" s="19">
        <f t="shared" si="67"/>
        <v>1712</v>
      </c>
      <c r="K46" s="19">
        <f t="shared" si="67"/>
        <v>0</v>
      </c>
      <c r="L46" s="19"/>
      <c r="M46" s="19">
        <f aca="true" t="shared" si="68" ref="M46:Y46">M47</f>
        <v>5667200</v>
      </c>
      <c r="N46" s="19">
        <f t="shared" si="68"/>
        <v>5992000</v>
      </c>
      <c r="O46" s="19">
        <f t="shared" si="68"/>
        <v>5431300</v>
      </c>
      <c r="P46" s="19">
        <f t="shared" si="68"/>
        <v>0</v>
      </c>
      <c r="Q46" s="19">
        <f t="shared" si="68"/>
        <v>6227900</v>
      </c>
      <c r="R46" s="19">
        <f t="shared" si="68"/>
        <v>0</v>
      </c>
      <c r="S46" s="19">
        <f t="shared" si="68"/>
        <v>6227900</v>
      </c>
      <c r="T46" s="19">
        <f t="shared" si="68"/>
        <v>5992000</v>
      </c>
      <c r="U46" s="19">
        <f t="shared" si="68"/>
        <v>0</v>
      </c>
      <c r="V46" s="19">
        <f t="shared" si="68"/>
        <v>5992000</v>
      </c>
      <c r="W46" s="19">
        <f t="shared" si="68"/>
        <v>235900</v>
      </c>
      <c r="X46" s="19">
        <f t="shared" si="68"/>
        <v>0</v>
      </c>
      <c r="Y46" s="19">
        <f t="shared" si="68"/>
        <v>235900</v>
      </c>
      <c r="Z46" s="19"/>
    </row>
    <row r="47" spans="1:26" ht="31.5" customHeight="1">
      <c r="A47" s="20" t="s">
        <v>125</v>
      </c>
      <c r="B47" s="21" t="s">
        <v>126</v>
      </c>
      <c r="C47" s="21" t="s">
        <v>126</v>
      </c>
      <c r="D47" s="21"/>
      <c r="E47" s="22"/>
      <c r="F47" s="22">
        <v>1515</v>
      </c>
      <c r="G47" s="22">
        <v>14</v>
      </c>
      <c r="H47" s="22">
        <v>1697</v>
      </c>
      <c r="I47" s="22">
        <v>10</v>
      </c>
      <c r="J47" s="22">
        <v>1712</v>
      </c>
      <c r="K47" s="22">
        <v>0</v>
      </c>
      <c r="L47" s="34">
        <v>1</v>
      </c>
      <c r="M47" s="22">
        <f t="shared" si="62"/>
        <v>5667200</v>
      </c>
      <c r="N47" s="22">
        <f t="shared" si="63"/>
        <v>5992000</v>
      </c>
      <c r="O47" s="22">
        <v>5431300</v>
      </c>
      <c r="P47" s="22"/>
      <c r="Q47" s="22">
        <f t="shared" si="64"/>
        <v>6227900</v>
      </c>
      <c r="R47" s="22">
        <v>0</v>
      </c>
      <c r="S47" s="22">
        <f t="shared" si="65"/>
        <v>6227900</v>
      </c>
      <c r="T47" s="22">
        <v>5992000</v>
      </c>
      <c r="U47" s="22">
        <v>0</v>
      </c>
      <c r="V47" s="22">
        <v>5992000</v>
      </c>
      <c r="W47" s="22">
        <f aca="true" t="shared" si="69" ref="W47:Y47">Q47-T47</f>
        <v>235900</v>
      </c>
      <c r="X47" s="22">
        <f t="shared" si="69"/>
        <v>0</v>
      </c>
      <c r="Y47" s="22">
        <f t="shared" si="69"/>
        <v>235900</v>
      </c>
      <c r="Z47" s="43"/>
    </row>
    <row r="48" spans="1:26" ht="31.5" customHeight="1">
      <c r="A48" s="17" t="s">
        <v>127</v>
      </c>
      <c r="B48" s="18" t="s">
        <v>128</v>
      </c>
      <c r="C48" s="18" t="s">
        <v>128</v>
      </c>
      <c r="D48" s="18"/>
      <c r="E48" s="19"/>
      <c r="F48" s="19">
        <f aca="true" t="shared" si="70" ref="F48:K48">F49</f>
        <v>2352</v>
      </c>
      <c r="G48" s="19">
        <f t="shared" si="70"/>
        <v>22</v>
      </c>
      <c r="H48" s="19">
        <f t="shared" si="70"/>
        <v>2493</v>
      </c>
      <c r="I48" s="19">
        <f t="shared" si="70"/>
        <v>24</v>
      </c>
      <c r="J48" s="19">
        <f t="shared" si="70"/>
        <v>2521</v>
      </c>
      <c r="K48" s="19">
        <f t="shared" si="70"/>
        <v>0</v>
      </c>
      <c r="L48" s="19"/>
      <c r="M48" s="19">
        <f aca="true" t="shared" si="71" ref="M48:Y48">M49</f>
        <v>8567300</v>
      </c>
      <c r="N48" s="19">
        <f t="shared" si="71"/>
        <v>8823500</v>
      </c>
      <c r="O48" s="19">
        <f t="shared" si="71"/>
        <v>8410500</v>
      </c>
      <c r="P48" s="19">
        <f t="shared" si="71"/>
        <v>0</v>
      </c>
      <c r="Q48" s="19">
        <f t="shared" si="71"/>
        <v>8980300</v>
      </c>
      <c r="R48" s="19">
        <f t="shared" si="71"/>
        <v>0</v>
      </c>
      <c r="S48" s="19">
        <f t="shared" si="71"/>
        <v>8980300</v>
      </c>
      <c r="T48" s="19">
        <f t="shared" si="71"/>
        <v>8823500</v>
      </c>
      <c r="U48" s="19">
        <f t="shared" si="71"/>
        <v>0</v>
      </c>
      <c r="V48" s="19">
        <f t="shared" si="71"/>
        <v>8823500</v>
      </c>
      <c r="W48" s="19">
        <f t="shared" si="71"/>
        <v>156800</v>
      </c>
      <c r="X48" s="19">
        <f t="shared" si="71"/>
        <v>0</v>
      </c>
      <c r="Y48" s="19">
        <f t="shared" si="71"/>
        <v>156800</v>
      </c>
      <c r="Z48" s="19"/>
    </row>
    <row r="49" spans="1:26" ht="31.5" customHeight="1">
      <c r="A49" s="20" t="s">
        <v>127</v>
      </c>
      <c r="B49" s="21" t="s">
        <v>128</v>
      </c>
      <c r="C49" s="21" t="s">
        <v>128</v>
      </c>
      <c r="D49" s="21"/>
      <c r="E49" s="22"/>
      <c r="F49" s="22">
        <v>2352</v>
      </c>
      <c r="G49" s="22">
        <v>22</v>
      </c>
      <c r="H49" s="22">
        <v>2493</v>
      </c>
      <c r="I49" s="22">
        <v>24</v>
      </c>
      <c r="J49" s="22">
        <v>2521</v>
      </c>
      <c r="K49" s="22">
        <v>0</v>
      </c>
      <c r="L49" s="34">
        <v>1</v>
      </c>
      <c r="M49" s="22">
        <f t="shared" si="62"/>
        <v>8567300</v>
      </c>
      <c r="N49" s="22">
        <f t="shared" si="63"/>
        <v>8823500</v>
      </c>
      <c r="O49" s="22">
        <v>8410500</v>
      </c>
      <c r="P49" s="22"/>
      <c r="Q49" s="22">
        <f t="shared" si="64"/>
        <v>8980300</v>
      </c>
      <c r="R49" s="22">
        <v>0</v>
      </c>
      <c r="S49" s="22">
        <f t="shared" si="65"/>
        <v>8980300</v>
      </c>
      <c r="T49" s="22">
        <v>8823500</v>
      </c>
      <c r="U49" s="22">
        <v>0</v>
      </c>
      <c r="V49" s="22">
        <v>8823500</v>
      </c>
      <c r="W49" s="22">
        <f aca="true" t="shared" si="72" ref="W49:Y49">Q49-T49</f>
        <v>156800</v>
      </c>
      <c r="X49" s="22">
        <f t="shared" si="72"/>
        <v>0</v>
      </c>
      <c r="Y49" s="22">
        <f t="shared" si="72"/>
        <v>156800</v>
      </c>
      <c r="Z49" s="43"/>
    </row>
    <row r="50" spans="1:26" ht="31.5" customHeight="1">
      <c r="A50" s="17" t="s">
        <v>129</v>
      </c>
      <c r="B50" s="18" t="s">
        <v>130</v>
      </c>
      <c r="C50" s="18" t="s">
        <v>130</v>
      </c>
      <c r="D50" s="18"/>
      <c r="E50" s="19"/>
      <c r="F50" s="19">
        <f aca="true" t="shared" si="73" ref="F50:K50">F51</f>
        <v>1506</v>
      </c>
      <c r="G50" s="19">
        <f t="shared" si="73"/>
        <v>11</v>
      </c>
      <c r="H50" s="19">
        <f t="shared" si="73"/>
        <v>1506</v>
      </c>
      <c r="I50" s="19">
        <f t="shared" si="73"/>
        <v>11</v>
      </c>
      <c r="J50" s="19">
        <f t="shared" si="73"/>
        <v>1512</v>
      </c>
      <c r="K50" s="19">
        <f t="shared" si="73"/>
        <v>11</v>
      </c>
      <c r="L50" s="19"/>
      <c r="M50" s="19">
        <f aca="true" t="shared" si="74" ref="M50:Y50">M51</f>
        <v>4516348</v>
      </c>
      <c r="N50" s="19">
        <f t="shared" si="74"/>
        <v>4534198</v>
      </c>
      <c r="O50" s="19">
        <f t="shared" si="74"/>
        <v>4578525</v>
      </c>
      <c r="P50" s="19">
        <f t="shared" si="74"/>
        <v>0</v>
      </c>
      <c r="Q50" s="19">
        <f t="shared" si="74"/>
        <v>4472021</v>
      </c>
      <c r="R50" s="19">
        <f t="shared" si="74"/>
        <v>0</v>
      </c>
      <c r="S50" s="19">
        <f t="shared" si="74"/>
        <v>4472021</v>
      </c>
      <c r="T50" s="19">
        <f t="shared" si="74"/>
        <v>4534198</v>
      </c>
      <c r="U50" s="19">
        <f t="shared" si="74"/>
        <v>0</v>
      </c>
      <c r="V50" s="19">
        <f t="shared" si="74"/>
        <v>4534198</v>
      </c>
      <c r="W50" s="19">
        <f t="shared" si="74"/>
        <v>-62177</v>
      </c>
      <c r="X50" s="19">
        <f t="shared" si="74"/>
        <v>0</v>
      </c>
      <c r="Y50" s="19">
        <f t="shared" si="74"/>
        <v>-62177</v>
      </c>
      <c r="Z50" s="19"/>
    </row>
    <row r="51" spans="1:26" ht="31.5" customHeight="1">
      <c r="A51" s="20" t="s">
        <v>129</v>
      </c>
      <c r="B51" s="21" t="s">
        <v>130</v>
      </c>
      <c r="C51" s="21" t="s">
        <v>130</v>
      </c>
      <c r="D51" s="21"/>
      <c r="E51" s="22"/>
      <c r="F51" s="22">
        <v>1506</v>
      </c>
      <c r="G51" s="22">
        <v>11</v>
      </c>
      <c r="H51" s="22">
        <v>1506</v>
      </c>
      <c r="I51" s="22">
        <v>11</v>
      </c>
      <c r="J51" s="22">
        <v>1512</v>
      </c>
      <c r="K51" s="22">
        <v>11</v>
      </c>
      <c r="L51" s="34">
        <v>0.85</v>
      </c>
      <c r="M51" s="22">
        <f aca="true" t="shared" si="75" ref="M51:M55">ROUND((F51*1750+G51*1925+H51*1750+I51*1925)*L51,0)</f>
        <v>4516348</v>
      </c>
      <c r="N51" s="22">
        <f aca="true" t="shared" si="76" ref="N51:N55">ROUND((J51*3500+K51*3850)*L51,0)</f>
        <v>4534198</v>
      </c>
      <c r="O51" s="22">
        <v>4578525</v>
      </c>
      <c r="P51" s="22"/>
      <c r="Q51" s="22">
        <f aca="true" t="shared" si="77" ref="Q51:Q55">ROUND(M51+N51-O51-P51,0)</f>
        <v>4472021</v>
      </c>
      <c r="R51" s="22">
        <v>0</v>
      </c>
      <c r="S51" s="22">
        <f aca="true" t="shared" si="78" ref="S51:S55">Q51-R51</f>
        <v>4472021</v>
      </c>
      <c r="T51" s="22">
        <v>4534198</v>
      </c>
      <c r="U51" s="22">
        <v>0</v>
      </c>
      <c r="V51" s="22">
        <v>4534198</v>
      </c>
      <c r="W51" s="22">
        <f aca="true" t="shared" si="79" ref="W51:Y51">Q51-T51</f>
        <v>-62177</v>
      </c>
      <c r="X51" s="22">
        <f t="shared" si="79"/>
        <v>0</v>
      </c>
      <c r="Y51" s="22">
        <f t="shared" si="79"/>
        <v>-62177</v>
      </c>
      <c r="Z51" s="43"/>
    </row>
    <row r="52" spans="1:26" ht="31.5" customHeight="1">
      <c r="A52" s="17" t="s">
        <v>131</v>
      </c>
      <c r="B52" s="18" t="s">
        <v>132</v>
      </c>
      <c r="C52" s="18" t="s">
        <v>132</v>
      </c>
      <c r="D52" s="18"/>
      <c r="E52" s="19"/>
      <c r="F52" s="19">
        <f aca="true" t="shared" si="80" ref="F52:K52">SUM(F53:F55)</f>
        <v>21826</v>
      </c>
      <c r="G52" s="19">
        <f t="shared" si="80"/>
        <v>95</v>
      </c>
      <c r="H52" s="19">
        <f t="shared" si="80"/>
        <v>27427</v>
      </c>
      <c r="I52" s="19">
        <f t="shared" si="80"/>
        <v>156</v>
      </c>
      <c r="J52" s="19">
        <f t="shared" si="80"/>
        <v>28486</v>
      </c>
      <c r="K52" s="19">
        <f t="shared" si="80"/>
        <v>111</v>
      </c>
      <c r="L52" s="19"/>
      <c r="M52" s="19">
        <f aca="true" t="shared" si="81" ref="M52:Y52">SUM(M53:M55)</f>
        <v>74473245</v>
      </c>
      <c r="N52" s="19">
        <f t="shared" si="81"/>
        <v>85916653</v>
      </c>
      <c r="O52" s="19">
        <f t="shared" si="81"/>
        <v>68327421</v>
      </c>
      <c r="P52" s="19">
        <f t="shared" si="81"/>
        <v>0</v>
      </c>
      <c r="Q52" s="19">
        <f t="shared" si="81"/>
        <v>92062477</v>
      </c>
      <c r="R52" s="19">
        <f t="shared" si="81"/>
        <v>80860797</v>
      </c>
      <c r="S52" s="19">
        <f t="shared" si="81"/>
        <v>11201680</v>
      </c>
      <c r="T52" s="19">
        <f t="shared" si="81"/>
        <v>85916653</v>
      </c>
      <c r="U52" s="19">
        <f t="shared" si="81"/>
        <v>75571545</v>
      </c>
      <c r="V52" s="19">
        <f t="shared" si="81"/>
        <v>10345108</v>
      </c>
      <c r="W52" s="19">
        <f t="shared" si="81"/>
        <v>6145824</v>
      </c>
      <c r="X52" s="19">
        <f t="shared" si="81"/>
        <v>5289252</v>
      </c>
      <c r="Y52" s="19">
        <f t="shared" si="81"/>
        <v>856572</v>
      </c>
      <c r="Z52" s="19"/>
    </row>
    <row r="53" spans="1:26" ht="31.5" customHeight="1">
      <c r="A53" s="20" t="s">
        <v>133</v>
      </c>
      <c r="B53" s="21" t="s">
        <v>134</v>
      </c>
      <c r="C53" s="21" t="s">
        <v>134</v>
      </c>
      <c r="D53" s="21"/>
      <c r="E53" s="22"/>
      <c r="F53" s="22">
        <v>19398</v>
      </c>
      <c r="G53" s="22">
        <v>79</v>
      </c>
      <c r="H53" s="22">
        <v>24285</v>
      </c>
      <c r="I53" s="22">
        <v>127</v>
      </c>
      <c r="J53" s="22">
        <v>25312</v>
      </c>
      <c r="K53" s="22">
        <v>82</v>
      </c>
      <c r="L53" s="34">
        <v>0.85</v>
      </c>
      <c r="M53" s="22">
        <f t="shared" si="75"/>
        <v>65315530</v>
      </c>
      <c r="N53" s="22">
        <f t="shared" si="76"/>
        <v>75571545</v>
      </c>
      <c r="O53" s="22">
        <v>60026278</v>
      </c>
      <c r="P53" s="22"/>
      <c r="Q53" s="22">
        <f t="shared" si="77"/>
        <v>80860797</v>
      </c>
      <c r="R53" s="22">
        <v>80860797</v>
      </c>
      <c r="S53" s="22">
        <f t="shared" si="78"/>
        <v>0</v>
      </c>
      <c r="T53" s="22">
        <v>75571545</v>
      </c>
      <c r="U53" s="22">
        <v>75571545</v>
      </c>
      <c r="V53" s="22">
        <v>0</v>
      </c>
      <c r="W53" s="22">
        <f aca="true" t="shared" si="82" ref="W53:Y53">Q53-T53</f>
        <v>5289252</v>
      </c>
      <c r="X53" s="22">
        <f t="shared" si="82"/>
        <v>5289252</v>
      </c>
      <c r="Y53" s="22">
        <f t="shared" si="82"/>
        <v>0</v>
      </c>
      <c r="Z53" s="43"/>
    </row>
    <row r="54" spans="1:26" ht="31.5" customHeight="1">
      <c r="A54" s="20" t="s">
        <v>135</v>
      </c>
      <c r="B54" s="21" t="s">
        <v>136</v>
      </c>
      <c r="C54" s="21" t="s">
        <v>136</v>
      </c>
      <c r="D54" s="21"/>
      <c r="E54" s="22"/>
      <c r="F54" s="22">
        <v>930</v>
      </c>
      <c r="G54" s="22">
        <v>2</v>
      </c>
      <c r="H54" s="22">
        <v>1638</v>
      </c>
      <c r="I54" s="22">
        <v>6</v>
      </c>
      <c r="J54" s="22">
        <v>1660</v>
      </c>
      <c r="K54" s="22">
        <v>7</v>
      </c>
      <c r="L54" s="34">
        <v>0.85</v>
      </c>
      <c r="M54" s="22">
        <f t="shared" si="75"/>
        <v>3832990</v>
      </c>
      <c r="N54" s="22">
        <f t="shared" si="76"/>
        <v>4961408</v>
      </c>
      <c r="O54" s="22">
        <v>2815243</v>
      </c>
      <c r="P54" s="22"/>
      <c r="Q54" s="22">
        <f t="shared" si="77"/>
        <v>5979155</v>
      </c>
      <c r="R54" s="22">
        <v>0</v>
      </c>
      <c r="S54" s="22">
        <f t="shared" si="78"/>
        <v>5979155</v>
      </c>
      <c r="T54" s="22">
        <v>4961408</v>
      </c>
      <c r="U54" s="22">
        <v>0</v>
      </c>
      <c r="V54" s="22">
        <v>4961408</v>
      </c>
      <c r="W54" s="22">
        <f aca="true" t="shared" si="83" ref="W54:Y54">Q54-T54</f>
        <v>1017747</v>
      </c>
      <c r="X54" s="22">
        <f t="shared" si="83"/>
        <v>0</v>
      </c>
      <c r="Y54" s="22">
        <f t="shared" si="83"/>
        <v>1017747</v>
      </c>
      <c r="Z54" s="43"/>
    </row>
    <row r="55" spans="1:26" ht="31.5" customHeight="1">
      <c r="A55" s="20" t="s">
        <v>137</v>
      </c>
      <c r="B55" s="21" t="s">
        <v>138</v>
      </c>
      <c r="C55" s="21" t="s">
        <v>138</v>
      </c>
      <c r="D55" s="21"/>
      <c r="E55" s="22"/>
      <c r="F55" s="22">
        <v>1498</v>
      </c>
      <c r="G55" s="22">
        <v>14</v>
      </c>
      <c r="H55" s="22">
        <v>1504</v>
      </c>
      <c r="I55" s="22">
        <v>23</v>
      </c>
      <c r="J55" s="22">
        <v>1514</v>
      </c>
      <c r="K55" s="22">
        <v>22</v>
      </c>
      <c r="L55" s="34">
        <v>1</v>
      </c>
      <c r="M55" s="22">
        <f t="shared" si="75"/>
        <v>5324725</v>
      </c>
      <c r="N55" s="22">
        <f t="shared" si="76"/>
        <v>5383700</v>
      </c>
      <c r="O55" s="22">
        <v>5485900</v>
      </c>
      <c r="P55" s="22"/>
      <c r="Q55" s="22">
        <f t="shared" si="77"/>
        <v>5222525</v>
      </c>
      <c r="R55" s="22">
        <v>0</v>
      </c>
      <c r="S55" s="22">
        <f t="shared" si="78"/>
        <v>5222525</v>
      </c>
      <c r="T55" s="22">
        <v>5383700</v>
      </c>
      <c r="U55" s="22">
        <v>0</v>
      </c>
      <c r="V55" s="22">
        <v>5383700</v>
      </c>
      <c r="W55" s="22">
        <f aca="true" t="shared" si="84" ref="W55:Y55">Q55-T55</f>
        <v>-161175</v>
      </c>
      <c r="X55" s="22">
        <f t="shared" si="84"/>
        <v>0</v>
      </c>
      <c r="Y55" s="22">
        <f t="shared" si="84"/>
        <v>-161175</v>
      </c>
      <c r="Z55" s="43"/>
    </row>
    <row r="56" spans="1:26" ht="31.5" customHeight="1">
      <c r="A56" s="23" t="s">
        <v>139</v>
      </c>
      <c r="B56" s="24" t="s">
        <v>140</v>
      </c>
      <c r="C56" s="24" t="s">
        <v>140</v>
      </c>
      <c r="D56" s="21"/>
      <c r="E56" s="22"/>
      <c r="F56" s="19">
        <f aca="true" t="shared" si="85" ref="F56:K56">SUM(F57)</f>
        <v>0</v>
      </c>
      <c r="G56" s="19">
        <f t="shared" si="85"/>
        <v>0</v>
      </c>
      <c r="H56" s="19">
        <f t="shared" si="85"/>
        <v>65</v>
      </c>
      <c r="I56" s="19">
        <f t="shared" si="85"/>
        <v>4</v>
      </c>
      <c r="J56" s="19">
        <f t="shared" si="85"/>
        <v>80</v>
      </c>
      <c r="K56" s="19">
        <f t="shared" si="85"/>
        <v>2</v>
      </c>
      <c r="L56" s="19"/>
      <c r="M56" s="19">
        <f aca="true" t="shared" si="86" ref="M56:Y56">SUM(M57)</f>
        <v>121450</v>
      </c>
      <c r="N56" s="19">
        <f t="shared" si="86"/>
        <v>287700</v>
      </c>
      <c r="O56" s="19">
        <f t="shared" si="86"/>
        <v>0</v>
      </c>
      <c r="P56" s="19">
        <f t="shared" si="86"/>
        <v>0</v>
      </c>
      <c r="Q56" s="19">
        <f t="shared" si="86"/>
        <v>409150</v>
      </c>
      <c r="R56" s="19">
        <f t="shared" si="86"/>
        <v>0</v>
      </c>
      <c r="S56" s="19">
        <f t="shared" si="86"/>
        <v>409150</v>
      </c>
      <c r="T56" s="19">
        <f t="shared" si="86"/>
        <v>287700</v>
      </c>
      <c r="U56" s="19">
        <f t="shared" si="86"/>
        <v>0</v>
      </c>
      <c r="V56" s="19">
        <f t="shared" si="86"/>
        <v>287700</v>
      </c>
      <c r="W56" s="19">
        <f t="shared" si="86"/>
        <v>121450</v>
      </c>
      <c r="X56" s="19">
        <f t="shared" si="86"/>
        <v>0</v>
      </c>
      <c r="Y56" s="19">
        <f t="shared" si="86"/>
        <v>121450</v>
      </c>
      <c r="Z56" s="19"/>
    </row>
    <row r="57" spans="1:26" ht="31.5" customHeight="1">
      <c r="A57" s="25" t="s">
        <v>139</v>
      </c>
      <c r="B57" s="26" t="s">
        <v>140</v>
      </c>
      <c r="C57" s="26" t="s">
        <v>140</v>
      </c>
      <c r="D57" s="21"/>
      <c r="E57" s="22"/>
      <c r="F57" s="22">
        <v>0</v>
      </c>
      <c r="G57" s="22"/>
      <c r="H57" s="22">
        <v>65</v>
      </c>
      <c r="I57" s="22">
        <v>4</v>
      </c>
      <c r="J57" s="22">
        <v>80</v>
      </c>
      <c r="K57" s="22">
        <v>2</v>
      </c>
      <c r="L57" s="34">
        <v>1</v>
      </c>
      <c r="M57" s="22">
        <f aca="true" t="shared" si="87" ref="M57:M61">ROUND((F57*1750+G57*1925+H57*1750+I57*1925)*L57,0)</f>
        <v>121450</v>
      </c>
      <c r="N57" s="22">
        <f aca="true" t="shared" si="88" ref="N57:N61">ROUND((J57*3500+K57*3850)*L57,0)</f>
        <v>287700</v>
      </c>
      <c r="O57" s="22">
        <v>0</v>
      </c>
      <c r="P57" s="22"/>
      <c r="Q57" s="22">
        <f aca="true" t="shared" si="89" ref="Q57:Q61">ROUND(M57+N57-O57-P57,0)</f>
        <v>409150</v>
      </c>
      <c r="R57" s="22">
        <v>0</v>
      </c>
      <c r="S57" s="22">
        <f aca="true" t="shared" si="90" ref="S57:S61">Q57-R57</f>
        <v>409150</v>
      </c>
      <c r="T57" s="22">
        <v>287700</v>
      </c>
      <c r="U57" s="22">
        <v>0</v>
      </c>
      <c r="V57" s="22">
        <v>287700</v>
      </c>
      <c r="W57" s="22">
        <f aca="true" t="shared" si="91" ref="W57:Y57">Q57-T57</f>
        <v>121450</v>
      </c>
      <c r="X57" s="22">
        <f t="shared" si="91"/>
        <v>0</v>
      </c>
      <c r="Y57" s="22">
        <f t="shared" si="91"/>
        <v>121450</v>
      </c>
      <c r="Z57" s="43"/>
    </row>
    <row r="58" spans="1:26" ht="31.5" customHeight="1">
      <c r="A58" s="17" t="s">
        <v>141</v>
      </c>
      <c r="B58" s="18" t="s">
        <v>142</v>
      </c>
      <c r="C58" s="18" t="s">
        <v>142</v>
      </c>
      <c r="D58" s="18"/>
      <c r="E58" s="19"/>
      <c r="F58" s="19">
        <f aca="true" t="shared" si="92" ref="F58:K58">F59</f>
        <v>716</v>
      </c>
      <c r="G58" s="19">
        <f t="shared" si="92"/>
        <v>4</v>
      </c>
      <c r="H58" s="19">
        <f t="shared" si="92"/>
        <v>900</v>
      </c>
      <c r="I58" s="19">
        <f t="shared" si="92"/>
        <v>6</v>
      </c>
      <c r="J58" s="19">
        <f t="shared" si="92"/>
        <v>901</v>
      </c>
      <c r="K58" s="19">
        <f t="shared" si="92"/>
        <v>6</v>
      </c>
      <c r="L58" s="19"/>
      <c r="M58" s="19">
        <f aca="true" t="shared" si="93" ref="M58:Y58">M59</f>
        <v>2847250</v>
      </c>
      <c r="N58" s="19">
        <f t="shared" si="93"/>
        <v>3176600</v>
      </c>
      <c r="O58" s="19">
        <f t="shared" si="93"/>
        <v>2555350</v>
      </c>
      <c r="P58" s="19">
        <f t="shared" si="93"/>
        <v>0</v>
      </c>
      <c r="Q58" s="19">
        <f t="shared" si="93"/>
        <v>3468500</v>
      </c>
      <c r="R58" s="19">
        <f t="shared" si="93"/>
        <v>0</v>
      </c>
      <c r="S58" s="19">
        <f t="shared" si="93"/>
        <v>3468500</v>
      </c>
      <c r="T58" s="19">
        <f t="shared" si="93"/>
        <v>3176600</v>
      </c>
      <c r="U58" s="19">
        <f t="shared" si="93"/>
        <v>0</v>
      </c>
      <c r="V58" s="19">
        <f t="shared" si="93"/>
        <v>3176600</v>
      </c>
      <c r="W58" s="19">
        <f t="shared" si="93"/>
        <v>291900</v>
      </c>
      <c r="X58" s="19">
        <f t="shared" si="93"/>
        <v>0</v>
      </c>
      <c r="Y58" s="19">
        <f t="shared" si="93"/>
        <v>291900</v>
      </c>
      <c r="Z58" s="19"/>
    </row>
    <row r="59" spans="1:26" ht="31.5" customHeight="1">
      <c r="A59" s="20" t="s">
        <v>141</v>
      </c>
      <c r="B59" s="21" t="s">
        <v>142</v>
      </c>
      <c r="C59" s="21" t="s">
        <v>142</v>
      </c>
      <c r="D59" s="21"/>
      <c r="E59" s="22"/>
      <c r="F59" s="22">
        <v>716</v>
      </c>
      <c r="G59" s="22">
        <v>4</v>
      </c>
      <c r="H59" s="22">
        <v>900</v>
      </c>
      <c r="I59" s="22">
        <v>6</v>
      </c>
      <c r="J59" s="22">
        <v>901</v>
      </c>
      <c r="K59" s="22">
        <v>6</v>
      </c>
      <c r="L59" s="34">
        <v>1</v>
      </c>
      <c r="M59" s="22">
        <f t="shared" si="87"/>
        <v>2847250</v>
      </c>
      <c r="N59" s="22">
        <f t="shared" si="88"/>
        <v>3176600</v>
      </c>
      <c r="O59" s="22">
        <v>2555350</v>
      </c>
      <c r="P59" s="22"/>
      <c r="Q59" s="22">
        <f t="shared" si="89"/>
        <v>3468500</v>
      </c>
      <c r="R59" s="22">
        <v>0</v>
      </c>
      <c r="S59" s="22">
        <f t="shared" si="90"/>
        <v>3468500</v>
      </c>
      <c r="T59" s="22">
        <v>3176600</v>
      </c>
      <c r="U59" s="22">
        <v>0</v>
      </c>
      <c r="V59" s="22">
        <v>3176600</v>
      </c>
      <c r="W59" s="22">
        <f aca="true" t="shared" si="94" ref="W59:Y59">Q59-T59</f>
        <v>291900</v>
      </c>
      <c r="X59" s="22">
        <f t="shared" si="94"/>
        <v>0</v>
      </c>
      <c r="Y59" s="22">
        <f t="shared" si="94"/>
        <v>291900</v>
      </c>
      <c r="Z59" s="43"/>
    </row>
    <row r="60" spans="1:26" ht="31.5" customHeight="1">
      <c r="A60" s="17" t="s">
        <v>143</v>
      </c>
      <c r="B60" s="18" t="s">
        <v>144</v>
      </c>
      <c r="C60" s="18" t="s">
        <v>144</v>
      </c>
      <c r="D60" s="18"/>
      <c r="E60" s="19"/>
      <c r="F60" s="19">
        <f aca="true" t="shared" si="95" ref="F60:K60">F61</f>
        <v>1567</v>
      </c>
      <c r="G60" s="19">
        <f t="shared" si="95"/>
        <v>14</v>
      </c>
      <c r="H60" s="19">
        <f t="shared" si="95"/>
        <v>1487</v>
      </c>
      <c r="I60" s="19">
        <f t="shared" si="95"/>
        <v>16</v>
      </c>
      <c r="J60" s="19">
        <f t="shared" si="95"/>
        <v>1498</v>
      </c>
      <c r="K60" s="19">
        <f t="shared" si="95"/>
        <v>12</v>
      </c>
      <c r="L60" s="19"/>
      <c r="M60" s="19">
        <f aca="true" t="shared" si="96" ref="M60:Y60">M61</f>
        <v>5402250</v>
      </c>
      <c r="N60" s="19">
        <f t="shared" si="96"/>
        <v>5289200</v>
      </c>
      <c r="O60" s="19">
        <f t="shared" si="96"/>
        <v>5780950</v>
      </c>
      <c r="P60" s="19">
        <f t="shared" si="96"/>
        <v>0</v>
      </c>
      <c r="Q60" s="19">
        <f t="shared" si="96"/>
        <v>4910500</v>
      </c>
      <c r="R60" s="19">
        <f t="shared" si="96"/>
        <v>0</v>
      </c>
      <c r="S60" s="19">
        <f t="shared" si="96"/>
        <v>4910500</v>
      </c>
      <c r="T60" s="19">
        <f t="shared" si="96"/>
        <v>5289200</v>
      </c>
      <c r="U60" s="19">
        <f t="shared" si="96"/>
        <v>0</v>
      </c>
      <c r="V60" s="19">
        <f t="shared" si="96"/>
        <v>5289200</v>
      </c>
      <c r="W60" s="19">
        <f t="shared" si="96"/>
        <v>-378700</v>
      </c>
      <c r="X60" s="19">
        <f t="shared" si="96"/>
        <v>0</v>
      </c>
      <c r="Y60" s="19">
        <f t="shared" si="96"/>
        <v>-378700</v>
      </c>
      <c r="Z60" s="19"/>
    </row>
    <row r="61" spans="1:26" ht="31.5" customHeight="1">
      <c r="A61" s="20" t="s">
        <v>143</v>
      </c>
      <c r="B61" s="21" t="s">
        <v>144</v>
      </c>
      <c r="C61" s="21" t="s">
        <v>144</v>
      </c>
      <c r="D61" s="21"/>
      <c r="E61" s="22"/>
      <c r="F61" s="22">
        <v>1567</v>
      </c>
      <c r="G61" s="22">
        <v>14</v>
      </c>
      <c r="H61" s="22">
        <v>1487</v>
      </c>
      <c r="I61" s="22">
        <v>16</v>
      </c>
      <c r="J61" s="22">
        <v>1498</v>
      </c>
      <c r="K61" s="22">
        <v>12</v>
      </c>
      <c r="L61" s="34">
        <v>1</v>
      </c>
      <c r="M61" s="22">
        <f t="shared" si="87"/>
        <v>5402250</v>
      </c>
      <c r="N61" s="22">
        <f t="shared" si="88"/>
        <v>5289200</v>
      </c>
      <c r="O61" s="22">
        <v>5780950</v>
      </c>
      <c r="P61" s="22"/>
      <c r="Q61" s="22">
        <f t="shared" si="89"/>
        <v>4910500</v>
      </c>
      <c r="R61" s="22">
        <v>0</v>
      </c>
      <c r="S61" s="22">
        <f t="shared" si="90"/>
        <v>4910500</v>
      </c>
      <c r="T61" s="22">
        <v>5289200</v>
      </c>
      <c r="U61" s="22">
        <v>0</v>
      </c>
      <c r="V61" s="22">
        <v>5289200</v>
      </c>
      <c r="W61" s="22">
        <f aca="true" t="shared" si="97" ref="W61:Y61">Q61-T61</f>
        <v>-378700</v>
      </c>
      <c r="X61" s="22">
        <f t="shared" si="97"/>
        <v>0</v>
      </c>
      <c r="Y61" s="22">
        <f t="shared" si="97"/>
        <v>-378700</v>
      </c>
      <c r="Z61" s="43"/>
    </row>
    <row r="62" spans="1:26" ht="31.5" customHeight="1">
      <c r="A62" s="17" t="s">
        <v>145</v>
      </c>
      <c r="B62" s="18" t="s">
        <v>146</v>
      </c>
      <c r="C62" s="18" t="s">
        <v>146</v>
      </c>
      <c r="D62" s="18"/>
      <c r="E62" s="19"/>
      <c r="F62" s="19">
        <f aca="true" t="shared" si="98" ref="F62:K62">SUM(F63:F67)</f>
        <v>14361</v>
      </c>
      <c r="G62" s="19">
        <f t="shared" si="98"/>
        <v>122</v>
      </c>
      <c r="H62" s="19">
        <f t="shared" si="98"/>
        <v>14892</v>
      </c>
      <c r="I62" s="19">
        <f t="shared" si="98"/>
        <v>113</v>
      </c>
      <c r="J62" s="19">
        <f t="shared" si="98"/>
        <v>15053</v>
      </c>
      <c r="K62" s="19">
        <f t="shared" si="98"/>
        <v>99</v>
      </c>
      <c r="L62" s="19"/>
      <c r="M62" s="19">
        <f aca="true" t="shared" si="99" ref="M62:Y62">SUM(M63:M67)</f>
        <v>46448596</v>
      </c>
      <c r="N62" s="19">
        <f t="shared" si="99"/>
        <v>47890885</v>
      </c>
      <c r="O62" s="19">
        <f t="shared" si="99"/>
        <v>47013470</v>
      </c>
      <c r="P62" s="19">
        <f t="shared" si="99"/>
        <v>0</v>
      </c>
      <c r="Q62" s="19">
        <f t="shared" si="99"/>
        <v>47326011</v>
      </c>
      <c r="R62" s="19">
        <f t="shared" si="99"/>
        <v>0</v>
      </c>
      <c r="S62" s="19">
        <f t="shared" si="99"/>
        <v>47326011</v>
      </c>
      <c r="T62" s="19">
        <f t="shared" si="99"/>
        <v>47890885</v>
      </c>
      <c r="U62" s="19">
        <f t="shared" si="99"/>
        <v>0</v>
      </c>
      <c r="V62" s="19">
        <f t="shared" si="99"/>
        <v>47890885</v>
      </c>
      <c r="W62" s="19">
        <f t="shared" si="99"/>
        <v>-564874</v>
      </c>
      <c r="X62" s="19">
        <f t="shared" si="99"/>
        <v>0</v>
      </c>
      <c r="Y62" s="19">
        <f t="shared" si="99"/>
        <v>-564874</v>
      </c>
      <c r="Z62" s="19"/>
    </row>
    <row r="63" spans="1:26" ht="31.5" customHeight="1">
      <c r="A63" s="20" t="s">
        <v>147</v>
      </c>
      <c r="B63" s="21" t="s">
        <v>148</v>
      </c>
      <c r="C63" s="21" t="s">
        <v>148</v>
      </c>
      <c r="D63" s="21"/>
      <c r="E63" s="22"/>
      <c r="F63" s="22">
        <v>9884</v>
      </c>
      <c r="G63" s="22">
        <v>104</v>
      </c>
      <c r="H63" s="22">
        <v>9700</v>
      </c>
      <c r="I63" s="22">
        <v>89</v>
      </c>
      <c r="J63" s="22">
        <v>9775</v>
      </c>
      <c r="K63" s="22">
        <v>76</v>
      </c>
      <c r="L63" s="34">
        <v>0.85</v>
      </c>
      <c r="M63" s="22">
        <f aca="true" t="shared" si="100" ref="M63:M67">ROUND((F63*1750+G63*1925+H63*1750+I63*1925)*L63,0)</f>
        <v>29446996</v>
      </c>
      <c r="N63" s="22">
        <f aca="true" t="shared" si="101" ref="N63:N67">ROUND((J63*3500+K63*3850)*L63,0)</f>
        <v>29329335</v>
      </c>
      <c r="O63" s="22">
        <v>30729370</v>
      </c>
      <c r="P63" s="22"/>
      <c r="Q63" s="22">
        <f aca="true" t="shared" si="102" ref="Q63:Q67">ROUND(M63+N63-O63-P63,0)</f>
        <v>28046961</v>
      </c>
      <c r="R63" s="22">
        <v>0</v>
      </c>
      <c r="S63" s="22">
        <f aca="true" t="shared" si="103" ref="S63:S67">Q63-R63</f>
        <v>28046961</v>
      </c>
      <c r="T63" s="22">
        <v>29329335</v>
      </c>
      <c r="U63" s="22">
        <v>0</v>
      </c>
      <c r="V63" s="22">
        <v>29329335</v>
      </c>
      <c r="W63" s="22">
        <f aca="true" t="shared" si="104" ref="W63:Y63">Q63-T63</f>
        <v>-1282374</v>
      </c>
      <c r="X63" s="22">
        <f t="shared" si="104"/>
        <v>0</v>
      </c>
      <c r="Y63" s="22">
        <f t="shared" si="104"/>
        <v>-1282374</v>
      </c>
      <c r="Z63" s="43"/>
    </row>
    <row r="64" spans="1:26" ht="31.5" customHeight="1">
      <c r="A64" s="20" t="s">
        <v>149</v>
      </c>
      <c r="B64" s="21" t="s">
        <v>150</v>
      </c>
      <c r="C64" s="21" t="s">
        <v>150</v>
      </c>
      <c r="D64" s="21"/>
      <c r="E64" s="22"/>
      <c r="F64" s="22">
        <v>1606</v>
      </c>
      <c r="G64" s="22">
        <v>6</v>
      </c>
      <c r="H64" s="22">
        <v>2156</v>
      </c>
      <c r="I64" s="22">
        <v>12</v>
      </c>
      <c r="J64" s="22">
        <v>2248</v>
      </c>
      <c r="K64" s="22">
        <v>11</v>
      </c>
      <c r="L64" s="34">
        <v>1</v>
      </c>
      <c r="M64" s="22">
        <f t="shared" si="100"/>
        <v>6618150</v>
      </c>
      <c r="N64" s="22">
        <f t="shared" si="101"/>
        <v>7910350</v>
      </c>
      <c r="O64" s="22">
        <v>5891550</v>
      </c>
      <c r="P64" s="22"/>
      <c r="Q64" s="22">
        <f t="shared" si="102"/>
        <v>8636950</v>
      </c>
      <c r="R64" s="22">
        <v>0</v>
      </c>
      <c r="S64" s="22">
        <f t="shared" si="103"/>
        <v>8636950</v>
      </c>
      <c r="T64" s="22">
        <v>7910350</v>
      </c>
      <c r="U64" s="22">
        <v>0</v>
      </c>
      <c r="V64" s="22">
        <v>7910350</v>
      </c>
      <c r="W64" s="22">
        <f aca="true" t="shared" si="105" ref="W64:Y64">Q64-T64</f>
        <v>726600</v>
      </c>
      <c r="X64" s="22">
        <f t="shared" si="105"/>
        <v>0</v>
      </c>
      <c r="Y64" s="22">
        <f t="shared" si="105"/>
        <v>726600</v>
      </c>
      <c r="Z64" s="43"/>
    </row>
    <row r="65" spans="1:26" ht="31.5" customHeight="1">
      <c r="A65" s="20">
        <v>441403000</v>
      </c>
      <c r="B65" s="21" t="s">
        <v>151</v>
      </c>
      <c r="C65" s="21" t="s">
        <v>151</v>
      </c>
      <c r="D65" s="21"/>
      <c r="E65" s="22"/>
      <c r="F65" s="22">
        <v>2533</v>
      </c>
      <c r="G65" s="22">
        <v>10</v>
      </c>
      <c r="H65" s="22">
        <v>3036</v>
      </c>
      <c r="I65" s="22">
        <v>12</v>
      </c>
      <c r="J65" s="22">
        <v>3030</v>
      </c>
      <c r="K65" s="22">
        <v>12</v>
      </c>
      <c r="L65" s="34">
        <v>1</v>
      </c>
      <c r="M65" s="22">
        <f t="shared" si="100"/>
        <v>9788100</v>
      </c>
      <c r="N65" s="22">
        <f t="shared" si="101"/>
        <v>10651200</v>
      </c>
      <c r="O65" s="22">
        <v>9201500</v>
      </c>
      <c r="P65" s="22"/>
      <c r="Q65" s="22">
        <f t="shared" si="102"/>
        <v>11237800</v>
      </c>
      <c r="R65" s="22">
        <v>0</v>
      </c>
      <c r="S65" s="22">
        <f t="shared" si="103"/>
        <v>11237800</v>
      </c>
      <c r="T65" s="22">
        <v>10651200</v>
      </c>
      <c r="U65" s="22">
        <v>0</v>
      </c>
      <c r="V65" s="22">
        <v>10651200</v>
      </c>
      <c r="W65" s="22">
        <f aca="true" t="shared" si="106" ref="W65:Y65">Q65-T65</f>
        <v>586600</v>
      </c>
      <c r="X65" s="22">
        <f t="shared" si="106"/>
        <v>0</v>
      </c>
      <c r="Y65" s="22">
        <f t="shared" si="106"/>
        <v>586600</v>
      </c>
      <c r="Z65" s="43"/>
    </row>
    <row r="66" spans="1:26" ht="52.5" customHeight="1">
      <c r="A66" s="20" t="s">
        <v>152</v>
      </c>
      <c r="B66" s="21" t="s">
        <v>153</v>
      </c>
      <c r="C66" s="21" t="s">
        <v>153</v>
      </c>
      <c r="D66" s="21"/>
      <c r="E66" s="22">
        <v>1</v>
      </c>
      <c r="F66" s="22">
        <v>36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34">
        <v>1</v>
      </c>
      <c r="M66" s="22">
        <f t="shared" si="100"/>
        <v>63000</v>
      </c>
      <c r="N66" s="22">
        <f t="shared" si="101"/>
        <v>0</v>
      </c>
      <c r="O66" s="22">
        <v>126350</v>
      </c>
      <c r="P66" s="22"/>
      <c r="Q66" s="22">
        <f t="shared" si="102"/>
        <v>-63350</v>
      </c>
      <c r="R66" s="22">
        <v>0</v>
      </c>
      <c r="S66" s="22">
        <f t="shared" si="103"/>
        <v>-63350</v>
      </c>
      <c r="T66" s="22">
        <v>0</v>
      </c>
      <c r="U66" s="22">
        <v>0</v>
      </c>
      <c r="V66" s="22">
        <v>0</v>
      </c>
      <c r="W66" s="22">
        <f aca="true" t="shared" si="107" ref="W66:Y66">Q66-T66</f>
        <v>-63350</v>
      </c>
      <c r="X66" s="22">
        <f t="shared" si="107"/>
        <v>0</v>
      </c>
      <c r="Y66" s="22">
        <f t="shared" si="107"/>
        <v>-63350</v>
      </c>
      <c r="Z66" s="45" t="s">
        <v>154</v>
      </c>
    </row>
    <row r="67" spans="1:26" ht="54.75" customHeight="1">
      <c r="A67" s="20" t="s">
        <v>155</v>
      </c>
      <c r="B67" s="21" t="s">
        <v>156</v>
      </c>
      <c r="C67" s="21" t="s">
        <v>156</v>
      </c>
      <c r="D67" s="21"/>
      <c r="E67" s="22"/>
      <c r="F67" s="22">
        <v>302</v>
      </c>
      <c r="G67" s="22">
        <v>2</v>
      </c>
      <c r="H67" s="22">
        <v>0</v>
      </c>
      <c r="I67" s="22">
        <v>0</v>
      </c>
      <c r="J67" s="22">
        <v>0</v>
      </c>
      <c r="K67" s="22">
        <v>0</v>
      </c>
      <c r="L67" s="34">
        <v>1</v>
      </c>
      <c r="M67" s="22">
        <f t="shared" si="100"/>
        <v>532350</v>
      </c>
      <c r="N67" s="22">
        <f t="shared" si="101"/>
        <v>0</v>
      </c>
      <c r="O67" s="22">
        <v>1064700</v>
      </c>
      <c r="P67" s="22"/>
      <c r="Q67" s="22">
        <f t="shared" si="102"/>
        <v>-532350</v>
      </c>
      <c r="R67" s="22">
        <v>0</v>
      </c>
      <c r="S67" s="22">
        <f t="shared" si="103"/>
        <v>-532350</v>
      </c>
      <c r="T67" s="22">
        <v>0</v>
      </c>
      <c r="U67" s="22">
        <v>0</v>
      </c>
      <c r="V67" s="22">
        <v>0</v>
      </c>
      <c r="W67" s="22">
        <f aca="true" t="shared" si="108" ref="W67:Y67">Q67-T67</f>
        <v>-532350</v>
      </c>
      <c r="X67" s="22">
        <f t="shared" si="108"/>
        <v>0</v>
      </c>
      <c r="Y67" s="22">
        <f t="shared" si="108"/>
        <v>-532350</v>
      </c>
      <c r="Z67" s="45" t="s">
        <v>157</v>
      </c>
    </row>
    <row r="68" spans="1:26" ht="31.5" customHeight="1">
      <c r="A68" s="17" t="s">
        <v>158</v>
      </c>
      <c r="B68" s="18" t="s">
        <v>159</v>
      </c>
      <c r="C68" s="18" t="s">
        <v>159</v>
      </c>
      <c r="D68" s="18"/>
      <c r="E68" s="19"/>
      <c r="F68" s="19">
        <f aca="true" t="shared" si="109" ref="F68:K68">F69</f>
        <v>1769</v>
      </c>
      <c r="G68" s="19">
        <f t="shared" si="109"/>
        <v>16</v>
      </c>
      <c r="H68" s="19">
        <f t="shared" si="109"/>
        <v>2161</v>
      </c>
      <c r="I68" s="19">
        <f t="shared" si="109"/>
        <v>16</v>
      </c>
      <c r="J68" s="19">
        <f t="shared" si="109"/>
        <v>2192</v>
      </c>
      <c r="K68" s="19">
        <f t="shared" si="109"/>
        <v>15</v>
      </c>
      <c r="L68" s="19"/>
      <c r="M68" s="19">
        <f aca="true" t="shared" si="110" ref="M68:Y68">M69</f>
        <v>6939100</v>
      </c>
      <c r="N68" s="19">
        <f t="shared" si="110"/>
        <v>7729750</v>
      </c>
      <c r="O68" s="19">
        <f t="shared" si="110"/>
        <v>6414450</v>
      </c>
      <c r="P68" s="19">
        <f t="shared" si="110"/>
        <v>0</v>
      </c>
      <c r="Q68" s="19">
        <f t="shared" si="110"/>
        <v>8254400</v>
      </c>
      <c r="R68" s="19">
        <f t="shared" si="110"/>
        <v>0</v>
      </c>
      <c r="S68" s="19">
        <f t="shared" si="110"/>
        <v>8254400</v>
      </c>
      <c r="T68" s="19">
        <f t="shared" si="110"/>
        <v>7729750</v>
      </c>
      <c r="U68" s="19">
        <f t="shared" si="110"/>
        <v>0</v>
      </c>
      <c r="V68" s="19">
        <f t="shared" si="110"/>
        <v>7729750</v>
      </c>
      <c r="W68" s="19">
        <f t="shared" si="110"/>
        <v>524650</v>
      </c>
      <c r="X68" s="19">
        <f t="shared" si="110"/>
        <v>0</v>
      </c>
      <c r="Y68" s="19">
        <f t="shared" si="110"/>
        <v>524650</v>
      </c>
      <c r="Z68" s="19"/>
    </row>
    <row r="69" spans="1:26" ht="31.5" customHeight="1">
      <c r="A69" s="20" t="s">
        <v>158</v>
      </c>
      <c r="B69" s="21" t="s">
        <v>159</v>
      </c>
      <c r="C69" s="21" t="s">
        <v>159</v>
      </c>
      <c r="D69" s="21"/>
      <c r="E69" s="22"/>
      <c r="F69" s="22">
        <v>1769</v>
      </c>
      <c r="G69" s="22">
        <v>16</v>
      </c>
      <c r="H69" s="22">
        <v>2161</v>
      </c>
      <c r="I69" s="22">
        <v>16</v>
      </c>
      <c r="J69" s="22">
        <v>2192</v>
      </c>
      <c r="K69" s="22">
        <v>15</v>
      </c>
      <c r="L69" s="34">
        <v>1</v>
      </c>
      <c r="M69" s="22">
        <f aca="true" t="shared" si="111" ref="M69:M73">ROUND((F69*1750+G69*1925+H69*1750+I69*1925)*L69,0)</f>
        <v>6939100</v>
      </c>
      <c r="N69" s="22">
        <f aca="true" t="shared" si="112" ref="N69:N73">ROUND((J69*3500+K69*3850)*L69,0)</f>
        <v>7729750</v>
      </c>
      <c r="O69" s="22">
        <v>6414450</v>
      </c>
      <c r="P69" s="22"/>
      <c r="Q69" s="22">
        <f aca="true" t="shared" si="113" ref="Q69:Q73">ROUND(M69+N69-O69-P69,0)</f>
        <v>8254400</v>
      </c>
      <c r="R69" s="22">
        <v>0</v>
      </c>
      <c r="S69" s="22">
        <f aca="true" t="shared" si="114" ref="S69:S73">Q69-R69</f>
        <v>8254400</v>
      </c>
      <c r="T69" s="22">
        <v>7729750</v>
      </c>
      <c r="U69" s="22">
        <v>0</v>
      </c>
      <c r="V69" s="22">
        <v>7729750</v>
      </c>
      <c r="W69" s="22">
        <f aca="true" t="shared" si="115" ref="W69:Y69">Q69-T69</f>
        <v>524650</v>
      </c>
      <c r="X69" s="22">
        <f t="shared" si="115"/>
        <v>0</v>
      </c>
      <c r="Y69" s="22">
        <f t="shared" si="115"/>
        <v>524650</v>
      </c>
      <c r="Z69" s="43"/>
    </row>
    <row r="70" spans="1:26" ht="31.5" customHeight="1">
      <c r="A70" s="17" t="s">
        <v>160</v>
      </c>
      <c r="B70" s="18" t="s">
        <v>161</v>
      </c>
      <c r="C70" s="18" t="s">
        <v>161</v>
      </c>
      <c r="D70" s="18"/>
      <c r="E70" s="19"/>
      <c r="F70" s="19">
        <f aca="true" t="shared" si="116" ref="F70:K70">F71</f>
        <v>3029</v>
      </c>
      <c r="G70" s="19">
        <f t="shared" si="116"/>
        <v>6</v>
      </c>
      <c r="H70" s="19">
        <f t="shared" si="116"/>
        <v>2824</v>
      </c>
      <c r="I70" s="19">
        <f t="shared" si="116"/>
        <v>5</v>
      </c>
      <c r="J70" s="19">
        <f t="shared" si="116"/>
        <v>2829</v>
      </c>
      <c r="K70" s="19">
        <f t="shared" si="116"/>
        <v>0</v>
      </c>
      <c r="L70" s="19"/>
      <c r="M70" s="19">
        <f aca="true" t="shared" si="117" ref="M70:Y70">M71</f>
        <v>10263925</v>
      </c>
      <c r="N70" s="19">
        <f t="shared" si="117"/>
        <v>9901500</v>
      </c>
      <c r="O70" s="19">
        <f t="shared" si="117"/>
        <v>10696000</v>
      </c>
      <c r="P70" s="19">
        <f t="shared" si="117"/>
        <v>0</v>
      </c>
      <c r="Q70" s="19">
        <f t="shared" si="117"/>
        <v>9469425</v>
      </c>
      <c r="R70" s="19">
        <f t="shared" si="117"/>
        <v>0</v>
      </c>
      <c r="S70" s="19">
        <f t="shared" si="117"/>
        <v>9469425</v>
      </c>
      <c r="T70" s="19">
        <f t="shared" si="117"/>
        <v>9901500</v>
      </c>
      <c r="U70" s="19">
        <f t="shared" si="117"/>
        <v>0</v>
      </c>
      <c r="V70" s="19">
        <f t="shared" si="117"/>
        <v>9901500</v>
      </c>
      <c r="W70" s="19">
        <f t="shared" si="117"/>
        <v>-432075</v>
      </c>
      <c r="X70" s="19">
        <f t="shared" si="117"/>
        <v>0</v>
      </c>
      <c r="Y70" s="19">
        <f t="shared" si="117"/>
        <v>-432075</v>
      </c>
      <c r="Z70" s="19"/>
    </row>
    <row r="71" spans="1:26" ht="31.5" customHeight="1">
      <c r="A71" s="20" t="s">
        <v>160</v>
      </c>
      <c r="B71" s="21" t="s">
        <v>161</v>
      </c>
      <c r="C71" s="21" t="s">
        <v>161</v>
      </c>
      <c r="D71" s="21"/>
      <c r="E71" s="22"/>
      <c r="F71" s="22">
        <v>3029</v>
      </c>
      <c r="G71" s="22">
        <v>6</v>
      </c>
      <c r="H71" s="22">
        <v>2824</v>
      </c>
      <c r="I71" s="22">
        <v>5</v>
      </c>
      <c r="J71" s="22">
        <v>2829</v>
      </c>
      <c r="K71" s="22">
        <v>0</v>
      </c>
      <c r="L71" s="34">
        <v>1</v>
      </c>
      <c r="M71" s="22">
        <f t="shared" si="111"/>
        <v>10263925</v>
      </c>
      <c r="N71" s="22">
        <f t="shared" si="112"/>
        <v>9901500</v>
      </c>
      <c r="O71" s="22">
        <v>10696000</v>
      </c>
      <c r="P71" s="22"/>
      <c r="Q71" s="22">
        <f t="shared" si="113"/>
        <v>9469425</v>
      </c>
      <c r="R71" s="22">
        <v>0</v>
      </c>
      <c r="S71" s="22">
        <f t="shared" si="114"/>
        <v>9469425</v>
      </c>
      <c r="T71" s="22">
        <v>9901500</v>
      </c>
      <c r="U71" s="22">
        <v>0</v>
      </c>
      <c r="V71" s="22">
        <v>9901500</v>
      </c>
      <c r="W71" s="22">
        <f aca="true" t="shared" si="118" ref="W71:Y71">Q71-T71</f>
        <v>-432075</v>
      </c>
      <c r="X71" s="22">
        <f t="shared" si="118"/>
        <v>0</v>
      </c>
      <c r="Y71" s="22">
        <f t="shared" si="118"/>
        <v>-432075</v>
      </c>
      <c r="Z71" s="43"/>
    </row>
    <row r="72" spans="1:26" ht="31.5" customHeight="1">
      <c r="A72" s="17" t="s">
        <v>162</v>
      </c>
      <c r="B72" s="18" t="s">
        <v>163</v>
      </c>
      <c r="C72" s="18" t="s">
        <v>163</v>
      </c>
      <c r="D72" s="18"/>
      <c r="E72" s="19"/>
      <c r="F72" s="19">
        <f aca="true" t="shared" si="119" ref="F72:K72">F73</f>
        <v>1633</v>
      </c>
      <c r="G72" s="19">
        <f t="shared" si="119"/>
        <v>12</v>
      </c>
      <c r="H72" s="19">
        <f t="shared" si="119"/>
        <v>1908</v>
      </c>
      <c r="I72" s="19">
        <f t="shared" si="119"/>
        <v>14</v>
      </c>
      <c r="J72" s="19">
        <f t="shared" si="119"/>
        <v>1885</v>
      </c>
      <c r="K72" s="19">
        <f t="shared" si="119"/>
        <v>37</v>
      </c>
      <c r="L72" s="19"/>
      <c r="M72" s="19">
        <f aca="true" t="shared" si="120" ref="M72:Y72">M73</f>
        <v>6246800</v>
      </c>
      <c r="N72" s="19">
        <f t="shared" si="120"/>
        <v>6739950</v>
      </c>
      <c r="O72" s="19">
        <f t="shared" si="120"/>
        <v>5810350</v>
      </c>
      <c r="P72" s="19">
        <f t="shared" si="120"/>
        <v>0</v>
      </c>
      <c r="Q72" s="19">
        <f t="shared" si="120"/>
        <v>7176400</v>
      </c>
      <c r="R72" s="19">
        <f t="shared" si="120"/>
        <v>0</v>
      </c>
      <c r="S72" s="19">
        <f t="shared" si="120"/>
        <v>7176400</v>
      </c>
      <c r="T72" s="19">
        <f t="shared" si="120"/>
        <v>6739950</v>
      </c>
      <c r="U72" s="19">
        <f t="shared" si="120"/>
        <v>0</v>
      </c>
      <c r="V72" s="19">
        <f t="shared" si="120"/>
        <v>6739950</v>
      </c>
      <c r="W72" s="19">
        <f t="shared" si="120"/>
        <v>436450</v>
      </c>
      <c r="X72" s="19">
        <f t="shared" si="120"/>
        <v>0</v>
      </c>
      <c r="Y72" s="19">
        <f t="shared" si="120"/>
        <v>436450</v>
      </c>
      <c r="Z72" s="19"/>
    </row>
    <row r="73" spans="1:26" ht="31.5" customHeight="1">
      <c r="A73" s="20" t="s">
        <v>162</v>
      </c>
      <c r="B73" s="21" t="s">
        <v>163</v>
      </c>
      <c r="C73" s="21" t="s">
        <v>163</v>
      </c>
      <c r="D73" s="21"/>
      <c r="E73" s="22"/>
      <c r="F73" s="22">
        <v>1633</v>
      </c>
      <c r="G73" s="22">
        <v>12</v>
      </c>
      <c r="H73" s="22">
        <v>1908</v>
      </c>
      <c r="I73" s="22">
        <v>14</v>
      </c>
      <c r="J73" s="22">
        <v>1885</v>
      </c>
      <c r="K73" s="22">
        <v>37</v>
      </c>
      <c r="L73" s="34">
        <v>1</v>
      </c>
      <c r="M73" s="22">
        <f t="shared" si="111"/>
        <v>6246800</v>
      </c>
      <c r="N73" s="22">
        <f t="shared" si="112"/>
        <v>6739950</v>
      </c>
      <c r="O73" s="22">
        <v>5810350</v>
      </c>
      <c r="P73" s="22"/>
      <c r="Q73" s="22">
        <f t="shared" si="113"/>
        <v>7176400</v>
      </c>
      <c r="R73" s="22">
        <v>0</v>
      </c>
      <c r="S73" s="22">
        <f t="shared" si="114"/>
        <v>7176400</v>
      </c>
      <c r="T73" s="22">
        <v>6739950</v>
      </c>
      <c r="U73" s="22">
        <v>0</v>
      </c>
      <c r="V73" s="22">
        <v>6739950</v>
      </c>
      <c r="W73" s="22">
        <f aca="true" t="shared" si="121" ref="W73:Y73">Q73-T73</f>
        <v>436450</v>
      </c>
      <c r="X73" s="22">
        <f t="shared" si="121"/>
        <v>0</v>
      </c>
      <c r="Y73" s="22">
        <f t="shared" si="121"/>
        <v>436450</v>
      </c>
      <c r="Z73" s="43"/>
    </row>
    <row r="74" spans="1:26" ht="31.5" customHeight="1">
      <c r="A74" s="17" t="s">
        <v>164</v>
      </c>
      <c r="B74" s="18" t="s">
        <v>165</v>
      </c>
      <c r="C74" s="18" t="s">
        <v>165</v>
      </c>
      <c r="D74" s="18"/>
      <c r="E74" s="19"/>
      <c r="F74" s="19">
        <f aca="true" t="shared" si="122" ref="F74:K74">F75</f>
        <v>1611</v>
      </c>
      <c r="G74" s="19">
        <f t="shared" si="122"/>
        <v>11</v>
      </c>
      <c r="H74" s="19">
        <f t="shared" si="122"/>
        <v>1693</v>
      </c>
      <c r="I74" s="19">
        <f t="shared" si="122"/>
        <v>14</v>
      </c>
      <c r="J74" s="19">
        <f t="shared" si="122"/>
        <v>1700</v>
      </c>
      <c r="K74" s="19">
        <f t="shared" si="122"/>
        <v>14</v>
      </c>
      <c r="L74" s="19"/>
      <c r="M74" s="19">
        <f aca="true" t="shared" si="123" ref="M74:Y74">M75</f>
        <v>5830125</v>
      </c>
      <c r="N74" s="19">
        <f t="shared" si="123"/>
        <v>6003900</v>
      </c>
      <c r="O74" s="19">
        <f t="shared" si="123"/>
        <v>5810000</v>
      </c>
      <c r="P74" s="19">
        <f t="shared" si="123"/>
        <v>0</v>
      </c>
      <c r="Q74" s="19">
        <f t="shared" si="123"/>
        <v>6024025</v>
      </c>
      <c r="R74" s="19">
        <f t="shared" si="123"/>
        <v>0</v>
      </c>
      <c r="S74" s="19">
        <f t="shared" si="123"/>
        <v>6024025</v>
      </c>
      <c r="T74" s="19">
        <f t="shared" si="123"/>
        <v>6003900</v>
      </c>
      <c r="U74" s="19">
        <f t="shared" si="123"/>
        <v>0</v>
      </c>
      <c r="V74" s="19">
        <f t="shared" si="123"/>
        <v>6003900</v>
      </c>
      <c r="W74" s="19">
        <f t="shared" si="123"/>
        <v>20125</v>
      </c>
      <c r="X74" s="19">
        <f t="shared" si="123"/>
        <v>0</v>
      </c>
      <c r="Y74" s="19">
        <f t="shared" si="123"/>
        <v>20125</v>
      </c>
      <c r="Z74" s="19"/>
    </row>
    <row r="75" spans="1:26" ht="31.5" customHeight="1">
      <c r="A75" s="20" t="s">
        <v>164</v>
      </c>
      <c r="B75" s="21" t="s">
        <v>165</v>
      </c>
      <c r="C75" s="21" t="s">
        <v>165</v>
      </c>
      <c r="D75" s="21"/>
      <c r="E75" s="22"/>
      <c r="F75" s="22">
        <v>1611</v>
      </c>
      <c r="G75" s="22">
        <v>11</v>
      </c>
      <c r="H75" s="22">
        <v>1693</v>
      </c>
      <c r="I75" s="22">
        <v>14</v>
      </c>
      <c r="J75" s="22">
        <v>1700</v>
      </c>
      <c r="K75" s="22">
        <v>14</v>
      </c>
      <c r="L75" s="34">
        <v>1</v>
      </c>
      <c r="M75" s="22">
        <f aca="true" t="shared" si="124" ref="M75:M81">ROUND((F75*1750+G75*1925+H75*1750+I75*1925)*L75,0)</f>
        <v>5830125</v>
      </c>
      <c r="N75" s="22">
        <f aca="true" t="shared" si="125" ref="N75:N81">ROUND((J75*3500+K75*3850)*L75,0)</f>
        <v>6003900</v>
      </c>
      <c r="O75" s="22">
        <v>5810000</v>
      </c>
      <c r="P75" s="22"/>
      <c r="Q75" s="22">
        <f aca="true" t="shared" si="126" ref="Q75:Q81">ROUND(M75+N75-O75-P75,0)</f>
        <v>6024025</v>
      </c>
      <c r="R75" s="22">
        <v>0</v>
      </c>
      <c r="S75" s="22">
        <f aca="true" t="shared" si="127" ref="S75:S81">Q75-R75</f>
        <v>6024025</v>
      </c>
      <c r="T75" s="22">
        <v>6003900</v>
      </c>
      <c r="U75" s="22">
        <v>0</v>
      </c>
      <c r="V75" s="22">
        <v>6003900</v>
      </c>
      <c r="W75" s="22">
        <f aca="true" t="shared" si="128" ref="W75:Y75">Q75-T75</f>
        <v>20125</v>
      </c>
      <c r="X75" s="22">
        <f t="shared" si="128"/>
        <v>0</v>
      </c>
      <c r="Y75" s="22">
        <f t="shared" si="128"/>
        <v>20125</v>
      </c>
      <c r="Z75" s="43"/>
    </row>
    <row r="76" spans="1:26" ht="31.5" customHeight="1">
      <c r="A76" s="17" t="s">
        <v>166</v>
      </c>
      <c r="B76" s="18" t="s">
        <v>167</v>
      </c>
      <c r="C76" s="18" t="s">
        <v>167</v>
      </c>
      <c r="D76" s="18"/>
      <c r="E76" s="19"/>
      <c r="F76" s="19">
        <f aca="true" t="shared" si="129" ref="F76:K76">SUM(F77:F81)</f>
        <v>37317</v>
      </c>
      <c r="G76" s="19">
        <f t="shared" si="129"/>
        <v>104</v>
      </c>
      <c r="H76" s="19">
        <f t="shared" si="129"/>
        <v>40411</v>
      </c>
      <c r="I76" s="19">
        <f t="shared" si="129"/>
        <v>106</v>
      </c>
      <c r="J76" s="19">
        <f t="shared" si="129"/>
        <v>41110</v>
      </c>
      <c r="K76" s="19">
        <f t="shared" si="129"/>
        <v>72</v>
      </c>
      <c r="L76" s="19"/>
      <c r="M76" s="19">
        <f aca="true" t="shared" si="130" ref="M76:Y76">SUM(M77:M81)</f>
        <v>93465637</v>
      </c>
      <c r="N76" s="19">
        <f t="shared" si="130"/>
        <v>98636685</v>
      </c>
      <c r="O76" s="19">
        <f t="shared" si="130"/>
        <v>90714454</v>
      </c>
      <c r="P76" s="19">
        <f t="shared" si="130"/>
        <v>0</v>
      </c>
      <c r="Q76" s="19">
        <f t="shared" si="130"/>
        <v>101387868</v>
      </c>
      <c r="R76" s="19">
        <f t="shared" si="130"/>
        <v>0</v>
      </c>
      <c r="S76" s="19">
        <f t="shared" si="130"/>
        <v>101387868</v>
      </c>
      <c r="T76" s="19">
        <f t="shared" si="130"/>
        <v>98636685</v>
      </c>
      <c r="U76" s="19">
        <f t="shared" si="130"/>
        <v>0</v>
      </c>
      <c r="V76" s="19">
        <f t="shared" si="130"/>
        <v>98636685</v>
      </c>
      <c r="W76" s="19">
        <f t="shared" si="130"/>
        <v>2751183</v>
      </c>
      <c r="X76" s="19">
        <f t="shared" si="130"/>
        <v>0</v>
      </c>
      <c r="Y76" s="19">
        <f t="shared" si="130"/>
        <v>2751183</v>
      </c>
      <c r="Z76" s="19"/>
    </row>
    <row r="77" spans="1:26" ht="31.5" customHeight="1">
      <c r="A77" s="20" t="s">
        <v>168</v>
      </c>
      <c r="B77" s="21" t="s">
        <v>169</v>
      </c>
      <c r="C77" s="21" t="s">
        <v>169</v>
      </c>
      <c r="D77" s="21"/>
      <c r="E77" s="22"/>
      <c r="F77" s="22">
        <v>20096</v>
      </c>
      <c r="G77" s="22">
        <v>52</v>
      </c>
      <c r="H77" s="22">
        <v>22896</v>
      </c>
      <c r="I77" s="22">
        <v>62</v>
      </c>
      <c r="J77" s="22">
        <v>23235</v>
      </c>
      <c r="K77" s="22">
        <v>44</v>
      </c>
      <c r="L77" s="34">
        <v>0.65</v>
      </c>
      <c r="M77" s="22">
        <f t="shared" si="124"/>
        <v>49046043</v>
      </c>
      <c r="N77" s="22">
        <f t="shared" si="125"/>
        <v>52969735</v>
      </c>
      <c r="O77" s="22">
        <v>45871735</v>
      </c>
      <c r="P77" s="22"/>
      <c r="Q77" s="22">
        <f t="shared" si="126"/>
        <v>56144043</v>
      </c>
      <c r="R77" s="22">
        <v>0</v>
      </c>
      <c r="S77" s="22">
        <f t="shared" si="127"/>
        <v>56144043</v>
      </c>
      <c r="T77" s="22">
        <v>52969735</v>
      </c>
      <c r="U77" s="22">
        <v>0</v>
      </c>
      <c r="V77" s="22">
        <v>52969735</v>
      </c>
      <c r="W77" s="22">
        <f aca="true" t="shared" si="131" ref="W77:Y77">Q77-T77</f>
        <v>3174308</v>
      </c>
      <c r="X77" s="22">
        <f t="shared" si="131"/>
        <v>0</v>
      </c>
      <c r="Y77" s="22">
        <f t="shared" si="131"/>
        <v>3174308</v>
      </c>
      <c r="Z77" s="43"/>
    </row>
    <row r="78" spans="1:26" ht="31.5" customHeight="1">
      <c r="A78" s="20" t="s">
        <v>170</v>
      </c>
      <c r="B78" s="21" t="s">
        <v>171</v>
      </c>
      <c r="C78" s="21" t="s">
        <v>171</v>
      </c>
      <c r="D78" s="21"/>
      <c r="E78" s="22"/>
      <c r="F78" s="22">
        <v>7479</v>
      </c>
      <c r="G78" s="22">
        <v>16</v>
      </c>
      <c r="H78" s="22">
        <v>8157</v>
      </c>
      <c r="I78" s="22">
        <v>23</v>
      </c>
      <c r="J78" s="22">
        <v>8219</v>
      </c>
      <c r="K78" s="22">
        <v>6</v>
      </c>
      <c r="L78" s="34">
        <v>0.65</v>
      </c>
      <c r="M78" s="22">
        <f t="shared" si="124"/>
        <v>17834749</v>
      </c>
      <c r="N78" s="22">
        <f t="shared" si="125"/>
        <v>18713240</v>
      </c>
      <c r="O78" s="22">
        <v>17570508</v>
      </c>
      <c r="P78" s="22"/>
      <c r="Q78" s="22">
        <f t="shared" si="126"/>
        <v>18977481</v>
      </c>
      <c r="R78" s="22">
        <v>0</v>
      </c>
      <c r="S78" s="22">
        <f t="shared" si="127"/>
        <v>18977481</v>
      </c>
      <c r="T78" s="22">
        <v>18713240</v>
      </c>
      <c r="U78" s="22">
        <v>0</v>
      </c>
      <c r="V78" s="22">
        <v>18713240</v>
      </c>
      <c r="W78" s="22">
        <f aca="true" t="shared" si="132" ref="W78:Y78">Q78-T78</f>
        <v>264241</v>
      </c>
      <c r="X78" s="22">
        <f t="shared" si="132"/>
        <v>0</v>
      </c>
      <c r="Y78" s="22">
        <f t="shared" si="132"/>
        <v>264241</v>
      </c>
      <c r="Z78" s="43"/>
    </row>
    <row r="79" spans="1:26" ht="31.5" customHeight="1">
      <c r="A79" s="20" t="s">
        <v>172</v>
      </c>
      <c r="B79" s="21" t="s">
        <v>173</v>
      </c>
      <c r="C79" s="21" t="s">
        <v>173</v>
      </c>
      <c r="D79" s="21"/>
      <c r="E79" s="22"/>
      <c r="F79" s="22">
        <v>5440</v>
      </c>
      <c r="G79" s="22">
        <v>13</v>
      </c>
      <c r="H79" s="22">
        <v>4735</v>
      </c>
      <c r="I79" s="22">
        <v>6</v>
      </c>
      <c r="J79" s="22">
        <v>4998</v>
      </c>
      <c r="K79" s="22">
        <v>10</v>
      </c>
      <c r="L79" s="34">
        <v>0.65</v>
      </c>
      <c r="M79" s="22">
        <f t="shared" si="124"/>
        <v>11597836</v>
      </c>
      <c r="N79" s="22">
        <f t="shared" si="125"/>
        <v>11395475</v>
      </c>
      <c r="O79" s="22">
        <v>12505448</v>
      </c>
      <c r="P79" s="22"/>
      <c r="Q79" s="22">
        <f t="shared" si="126"/>
        <v>10487863</v>
      </c>
      <c r="R79" s="22">
        <v>0</v>
      </c>
      <c r="S79" s="22">
        <f t="shared" si="127"/>
        <v>10487863</v>
      </c>
      <c r="T79" s="22">
        <v>11395475</v>
      </c>
      <c r="U79" s="22">
        <v>0</v>
      </c>
      <c r="V79" s="22">
        <v>11395475</v>
      </c>
      <c r="W79" s="22">
        <f aca="true" t="shared" si="133" ref="W79:Y79">Q79-T79</f>
        <v>-907612</v>
      </c>
      <c r="X79" s="22">
        <f t="shared" si="133"/>
        <v>0</v>
      </c>
      <c r="Y79" s="22">
        <f t="shared" si="133"/>
        <v>-907612</v>
      </c>
      <c r="Z79" s="43"/>
    </row>
    <row r="80" spans="1:26" ht="31.5" customHeight="1">
      <c r="A80" s="20" t="s">
        <v>174</v>
      </c>
      <c r="B80" s="21" t="s">
        <v>175</v>
      </c>
      <c r="C80" s="21" t="s">
        <v>175</v>
      </c>
      <c r="D80" s="21"/>
      <c r="E80" s="22"/>
      <c r="F80" s="22">
        <v>3114</v>
      </c>
      <c r="G80" s="22">
        <v>9</v>
      </c>
      <c r="H80" s="22">
        <v>3151</v>
      </c>
      <c r="I80" s="22">
        <v>6</v>
      </c>
      <c r="J80" s="22">
        <v>3158</v>
      </c>
      <c r="K80" s="22">
        <v>6</v>
      </c>
      <c r="L80" s="34">
        <v>1</v>
      </c>
      <c r="M80" s="22">
        <f t="shared" si="124"/>
        <v>10992625</v>
      </c>
      <c r="N80" s="22">
        <f t="shared" si="125"/>
        <v>11076100</v>
      </c>
      <c r="O80" s="22">
        <v>11109000</v>
      </c>
      <c r="P80" s="22"/>
      <c r="Q80" s="22">
        <f t="shared" si="126"/>
        <v>10959725</v>
      </c>
      <c r="R80" s="22">
        <v>0</v>
      </c>
      <c r="S80" s="22">
        <f t="shared" si="127"/>
        <v>10959725</v>
      </c>
      <c r="T80" s="22">
        <v>11076100</v>
      </c>
      <c r="U80" s="22">
        <v>0</v>
      </c>
      <c r="V80" s="22">
        <v>11076100</v>
      </c>
      <c r="W80" s="22">
        <f aca="true" t="shared" si="134" ref="W80:Y80">Q80-T80</f>
        <v>-116375</v>
      </c>
      <c r="X80" s="22">
        <f t="shared" si="134"/>
        <v>0</v>
      </c>
      <c r="Y80" s="22">
        <f t="shared" si="134"/>
        <v>-116375</v>
      </c>
      <c r="Z80" s="43"/>
    </row>
    <row r="81" spans="1:26" ht="31.5" customHeight="1">
      <c r="A81" s="20" t="s">
        <v>176</v>
      </c>
      <c r="B81" s="21" t="s">
        <v>177</v>
      </c>
      <c r="C81" s="21" t="s">
        <v>177</v>
      </c>
      <c r="D81" s="21"/>
      <c r="E81" s="22"/>
      <c r="F81" s="22">
        <v>1188</v>
      </c>
      <c r="G81" s="22">
        <v>14</v>
      </c>
      <c r="H81" s="22">
        <v>1472</v>
      </c>
      <c r="I81" s="22">
        <v>9</v>
      </c>
      <c r="J81" s="22">
        <v>1500</v>
      </c>
      <c r="K81" s="22">
        <v>6</v>
      </c>
      <c r="L81" s="34">
        <v>0.85</v>
      </c>
      <c r="M81" s="22">
        <f t="shared" si="124"/>
        <v>3994384</v>
      </c>
      <c r="N81" s="22">
        <f t="shared" si="125"/>
        <v>4482135</v>
      </c>
      <c r="O81" s="22">
        <v>3657763</v>
      </c>
      <c r="P81" s="22"/>
      <c r="Q81" s="22">
        <f t="shared" si="126"/>
        <v>4818756</v>
      </c>
      <c r="R81" s="22">
        <v>0</v>
      </c>
      <c r="S81" s="22">
        <f t="shared" si="127"/>
        <v>4818756</v>
      </c>
      <c r="T81" s="22">
        <v>4482135</v>
      </c>
      <c r="U81" s="22">
        <v>0</v>
      </c>
      <c r="V81" s="22">
        <v>4482135</v>
      </c>
      <c r="W81" s="22">
        <f aca="true" t="shared" si="135" ref="W81:Y81">Q81-T81</f>
        <v>336621</v>
      </c>
      <c r="X81" s="22">
        <f t="shared" si="135"/>
        <v>0</v>
      </c>
      <c r="Y81" s="22">
        <f t="shared" si="135"/>
        <v>336621</v>
      </c>
      <c r="Z81" s="43"/>
    </row>
    <row r="82" spans="1:26" ht="31.5" customHeight="1">
      <c r="A82" s="17" t="s">
        <v>178</v>
      </c>
      <c r="B82" s="18" t="s">
        <v>179</v>
      </c>
      <c r="C82" s="18" t="s">
        <v>179</v>
      </c>
      <c r="D82" s="18"/>
      <c r="E82" s="19"/>
      <c r="F82" s="19">
        <f aca="true" t="shared" si="136" ref="F82:K82">F83</f>
        <v>6642</v>
      </c>
      <c r="G82" s="19">
        <f t="shared" si="136"/>
        <v>26</v>
      </c>
      <c r="H82" s="19">
        <f t="shared" si="136"/>
        <v>6794</v>
      </c>
      <c r="I82" s="19">
        <f t="shared" si="136"/>
        <v>25</v>
      </c>
      <c r="J82" s="19">
        <f t="shared" si="136"/>
        <v>7073</v>
      </c>
      <c r="K82" s="19">
        <f t="shared" si="136"/>
        <v>25</v>
      </c>
      <c r="L82" s="19"/>
      <c r="M82" s="19">
        <f aca="true" t="shared" si="137" ref="M82:Y82">M83</f>
        <v>15347264</v>
      </c>
      <c r="N82" s="19">
        <f t="shared" si="137"/>
        <v>16153638</v>
      </c>
      <c r="O82" s="19">
        <f t="shared" si="137"/>
        <v>16804288</v>
      </c>
      <c r="P82" s="19">
        <f t="shared" si="137"/>
        <v>0</v>
      </c>
      <c r="Q82" s="19">
        <f t="shared" si="137"/>
        <v>14696614</v>
      </c>
      <c r="R82" s="19">
        <f t="shared" si="137"/>
        <v>0</v>
      </c>
      <c r="S82" s="19">
        <f t="shared" si="137"/>
        <v>14696614</v>
      </c>
      <c r="T82" s="19">
        <f t="shared" si="137"/>
        <v>16153638</v>
      </c>
      <c r="U82" s="19">
        <f t="shared" si="137"/>
        <v>0</v>
      </c>
      <c r="V82" s="19">
        <f t="shared" si="137"/>
        <v>16153638</v>
      </c>
      <c r="W82" s="19">
        <f t="shared" si="137"/>
        <v>-1457024</v>
      </c>
      <c r="X82" s="19">
        <f t="shared" si="137"/>
        <v>0</v>
      </c>
      <c r="Y82" s="19">
        <f t="shared" si="137"/>
        <v>-1457024</v>
      </c>
      <c r="Z82" s="19"/>
    </row>
    <row r="83" spans="1:26" ht="31.5" customHeight="1">
      <c r="A83" s="20" t="s">
        <v>178</v>
      </c>
      <c r="B83" s="21" t="s">
        <v>179</v>
      </c>
      <c r="C83" s="21" t="s">
        <v>179</v>
      </c>
      <c r="D83" s="21"/>
      <c r="E83" s="22"/>
      <c r="F83" s="22">
        <v>6642</v>
      </c>
      <c r="G83" s="22">
        <v>26</v>
      </c>
      <c r="H83" s="22">
        <v>6794</v>
      </c>
      <c r="I83" s="22">
        <v>25</v>
      </c>
      <c r="J83" s="22">
        <v>7073</v>
      </c>
      <c r="K83" s="22">
        <v>25</v>
      </c>
      <c r="L83" s="34">
        <v>0.65</v>
      </c>
      <c r="M83" s="22">
        <f aca="true" t="shared" si="138" ref="M83:M86">ROUND((F83*1750+G83*1925+H83*1750+I83*1925)*L83,0)</f>
        <v>15347264</v>
      </c>
      <c r="N83" s="22">
        <f aca="true" t="shared" si="139" ref="N83:N86">ROUND((J83*3500+K83*3850)*L83,0)</f>
        <v>16153638</v>
      </c>
      <c r="O83" s="22">
        <v>16804288</v>
      </c>
      <c r="P83" s="22"/>
      <c r="Q83" s="22">
        <f aca="true" t="shared" si="140" ref="Q83:Q86">ROUND(M83+N83-O83-P83,0)</f>
        <v>14696614</v>
      </c>
      <c r="R83" s="22">
        <v>0</v>
      </c>
      <c r="S83" s="22">
        <f aca="true" t="shared" si="141" ref="S83:S86">Q83-R83</f>
        <v>14696614</v>
      </c>
      <c r="T83" s="22">
        <v>16153638</v>
      </c>
      <c r="U83" s="22">
        <v>0</v>
      </c>
      <c r="V83" s="22">
        <v>16153638</v>
      </c>
      <c r="W83" s="22">
        <f aca="true" t="shared" si="142" ref="W83:Y83">Q83-T83</f>
        <v>-1457024</v>
      </c>
      <c r="X83" s="22">
        <f t="shared" si="142"/>
        <v>0</v>
      </c>
      <c r="Y83" s="22">
        <f t="shared" si="142"/>
        <v>-1457024</v>
      </c>
      <c r="Z83" s="43"/>
    </row>
    <row r="84" spans="1:26" ht="31.5" customHeight="1">
      <c r="A84" s="17" t="s">
        <v>180</v>
      </c>
      <c r="B84" s="18" t="s">
        <v>181</v>
      </c>
      <c r="C84" s="18" t="s">
        <v>181</v>
      </c>
      <c r="D84" s="18"/>
      <c r="E84" s="19"/>
      <c r="F84" s="19">
        <f aca="true" t="shared" si="143" ref="F84:K84">SUM(F85:F86)</f>
        <v>4361</v>
      </c>
      <c r="G84" s="19">
        <f t="shared" si="143"/>
        <v>17</v>
      </c>
      <c r="H84" s="19">
        <f t="shared" si="143"/>
        <v>5253</v>
      </c>
      <c r="I84" s="19">
        <f t="shared" si="143"/>
        <v>17</v>
      </c>
      <c r="J84" s="19">
        <f t="shared" si="143"/>
        <v>5556</v>
      </c>
      <c r="K84" s="19">
        <f t="shared" si="143"/>
        <v>7</v>
      </c>
      <c r="L84" s="19"/>
      <c r="M84" s="19">
        <f aca="true" t="shared" si="144" ref="M84:Y84">SUM(M85:M86)</f>
        <v>15033104</v>
      </c>
      <c r="N84" s="19">
        <f t="shared" si="144"/>
        <v>17348275</v>
      </c>
      <c r="O84" s="19">
        <f t="shared" si="144"/>
        <v>14190663</v>
      </c>
      <c r="P84" s="19">
        <f t="shared" si="144"/>
        <v>435838</v>
      </c>
      <c r="Q84" s="19">
        <f t="shared" si="144"/>
        <v>17754878</v>
      </c>
      <c r="R84" s="19">
        <f t="shared" si="144"/>
        <v>0</v>
      </c>
      <c r="S84" s="19">
        <f t="shared" si="144"/>
        <v>17754878</v>
      </c>
      <c r="T84" s="19">
        <f t="shared" si="144"/>
        <v>16912437</v>
      </c>
      <c r="U84" s="19">
        <f t="shared" si="144"/>
        <v>0</v>
      </c>
      <c r="V84" s="19">
        <f t="shared" si="144"/>
        <v>16912437</v>
      </c>
      <c r="W84" s="19">
        <f t="shared" si="144"/>
        <v>842441</v>
      </c>
      <c r="X84" s="19">
        <f t="shared" si="144"/>
        <v>0</v>
      </c>
      <c r="Y84" s="19">
        <f t="shared" si="144"/>
        <v>842441</v>
      </c>
      <c r="Z84" s="19"/>
    </row>
    <row r="85" spans="1:26" ht="114" customHeight="1">
      <c r="A85" s="20" t="s">
        <v>182</v>
      </c>
      <c r="B85" s="21" t="s">
        <v>183</v>
      </c>
      <c r="C85" s="21" t="s">
        <v>183</v>
      </c>
      <c r="D85" s="21"/>
      <c r="E85" s="22"/>
      <c r="F85" s="22">
        <v>3311</v>
      </c>
      <c r="G85" s="22">
        <v>7</v>
      </c>
      <c r="H85" s="22">
        <v>3744</v>
      </c>
      <c r="I85" s="22">
        <v>10</v>
      </c>
      <c r="J85" s="22">
        <v>4047</v>
      </c>
      <c r="K85" s="22">
        <v>0</v>
      </c>
      <c r="L85" s="34">
        <v>0.85</v>
      </c>
      <c r="M85" s="22">
        <f t="shared" si="138"/>
        <v>10522129</v>
      </c>
      <c r="N85" s="22">
        <f t="shared" si="139"/>
        <v>12039825</v>
      </c>
      <c r="O85" s="22">
        <v>10399113</v>
      </c>
      <c r="P85" s="22">
        <v>435838</v>
      </c>
      <c r="Q85" s="22">
        <f t="shared" si="140"/>
        <v>11727003</v>
      </c>
      <c r="R85" s="22">
        <v>0</v>
      </c>
      <c r="S85" s="22">
        <f t="shared" si="141"/>
        <v>11727003</v>
      </c>
      <c r="T85" s="22">
        <v>11603987</v>
      </c>
      <c r="U85" s="22">
        <v>0</v>
      </c>
      <c r="V85" s="22">
        <v>11603987</v>
      </c>
      <c r="W85" s="22">
        <f aca="true" t="shared" si="145" ref="W85:Y85">Q85-T85</f>
        <v>123016</v>
      </c>
      <c r="X85" s="22">
        <f t="shared" si="145"/>
        <v>0</v>
      </c>
      <c r="Y85" s="22">
        <f t="shared" si="145"/>
        <v>123016</v>
      </c>
      <c r="Z85" s="45" t="s">
        <v>184</v>
      </c>
    </row>
    <row r="86" spans="1:26" ht="31.5" customHeight="1">
      <c r="A86" s="20" t="s">
        <v>185</v>
      </c>
      <c r="B86" s="21" t="s">
        <v>186</v>
      </c>
      <c r="C86" s="21" t="s">
        <v>186</v>
      </c>
      <c r="D86" s="21"/>
      <c r="E86" s="22"/>
      <c r="F86" s="22">
        <v>1050</v>
      </c>
      <c r="G86" s="22">
        <v>10</v>
      </c>
      <c r="H86" s="22">
        <v>1509</v>
      </c>
      <c r="I86" s="22">
        <v>7</v>
      </c>
      <c r="J86" s="22">
        <v>1509</v>
      </c>
      <c r="K86" s="22">
        <v>7</v>
      </c>
      <c r="L86" s="34">
        <v>1</v>
      </c>
      <c r="M86" s="22">
        <f t="shared" si="138"/>
        <v>4510975</v>
      </c>
      <c r="N86" s="22">
        <f t="shared" si="139"/>
        <v>5308450</v>
      </c>
      <c r="O86" s="22">
        <v>3791550</v>
      </c>
      <c r="P86" s="22"/>
      <c r="Q86" s="22">
        <f t="shared" si="140"/>
        <v>6027875</v>
      </c>
      <c r="R86" s="22">
        <v>0</v>
      </c>
      <c r="S86" s="22">
        <f t="shared" si="141"/>
        <v>6027875</v>
      </c>
      <c r="T86" s="22">
        <v>5308450</v>
      </c>
      <c r="U86" s="22">
        <v>0</v>
      </c>
      <c r="V86" s="22">
        <v>5308450</v>
      </c>
      <c r="W86" s="22">
        <f aca="true" t="shared" si="146" ref="W86:Y86">Q86-T86</f>
        <v>719425</v>
      </c>
      <c r="X86" s="22">
        <f t="shared" si="146"/>
        <v>0</v>
      </c>
      <c r="Y86" s="22">
        <f t="shared" si="146"/>
        <v>719425</v>
      </c>
      <c r="Z86" s="43"/>
    </row>
    <row r="87" spans="1:26" ht="31.5" customHeight="1">
      <c r="A87" s="17" t="s">
        <v>187</v>
      </c>
      <c r="B87" s="18" t="s">
        <v>188</v>
      </c>
      <c r="C87" s="18" t="s">
        <v>188</v>
      </c>
      <c r="D87" s="18"/>
      <c r="E87" s="19"/>
      <c r="F87" s="19">
        <f aca="true" t="shared" si="147" ref="F87:K87">F88</f>
        <v>3261</v>
      </c>
      <c r="G87" s="19">
        <f t="shared" si="147"/>
        <v>12</v>
      </c>
      <c r="H87" s="19">
        <f t="shared" si="147"/>
        <v>3476</v>
      </c>
      <c r="I87" s="19">
        <f t="shared" si="147"/>
        <v>10</v>
      </c>
      <c r="J87" s="19">
        <f t="shared" si="147"/>
        <v>3532</v>
      </c>
      <c r="K87" s="19">
        <f t="shared" si="147"/>
        <v>0</v>
      </c>
      <c r="L87" s="19"/>
      <c r="M87" s="19">
        <f aca="true" t="shared" si="148" ref="M87:Y87">M88</f>
        <v>11832100</v>
      </c>
      <c r="N87" s="19">
        <f t="shared" si="148"/>
        <v>12362000</v>
      </c>
      <c r="O87" s="19">
        <f t="shared" si="148"/>
        <v>12026700</v>
      </c>
      <c r="P87" s="19">
        <f t="shared" si="148"/>
        <v>0</v>
      </c>
      <c r="Q87" s="19">
        <f t="shared" si="148"/>
        <v>12167400</v>
      </c>
      <c r="R87" s="19">
        <f t="shared" si="148"/>
        <v>0</v>
      </c>
      <c r="S87" s="19">
        <f t="shared" si="148"/>
        <v>12167400</v>
      </c>
      <c r="T87" s="19">
        <f t="shared" si="148"/>
        <v>12362000</v>
      </c>
      <c r="U87" s="19">
        <f t="shared" si="148"/>
        <v>0</v>
      </c>
      <c r="V87" s="19">
        <f t="shared" si="148"/>
        <v>12362000</v>
      </c>
      <c r="W87" s="19">
        <f t="shared" si="148"/>
        <v>-194600</v>
      </c>
      <c r="X87" s="19">
        <f t="shared" si="148"/>
        <v>0</v>
      </c>
      <c r="Y87" s="19">
        <f t="shared" si="148"/>
        <v>-194600</v>
      </c>
      <c r="Z87" s="19"/>
    </row>
    <row r="88" spans="1:26" ht="31.5" customHeight="1">
      <c r="A88" s="20" t="s">
        <v>187</v>
      </c>
      <c r="B88" s="21" t="s">
        <v>188</v>
      </c>
      <c r="C88" s="21" t="s">
        <v>188</v>
      </c>
      <c r="D88" s="21"/>
      <c r="E88" s="22"/>
      <c r="F88" s="22">
        <v>3261</v>
      </c>
      <c r="G88" s="22">
        <v>12</v>
      </c>
      <c r="H88" s="22">
        <v>3476</v>
      </c>
      <c r="I88" s="22">
        <v>10</v>
      </c>
      <c r="J88" s="22">
        <v>3532</v>
      </c>
      <c r="K88" s="22">
        <v>0</v>
      </c>
      <c r="L88" s="34">
        <v>1</v>
      </c>
      <c r="M88" s="22">
        <f aca="true" t="shared" si="149" ref="M88:M92">ROUND((F88*1750+G88*1925+H88*1750+I88*1925)*L88,0)</f>
        <v>11832100</v>
      </c>
      <c r="N88" s="22">
        <f aca="true" t="shared" si="150" ref="N88:N92">ROUND((J88*3500+K88*3850)*L88,0)</f>
        <v>12362000</v>
      </c>
      <c r="O88" s="22">
        <v>12026700</v>
      </c>
      <c r="P88" s="22"/>
      <c r="Q88" s="22">
        <f aca="true" t="shared" si="151" ref="Q88:Q92">ROUND(M88+N88-O88-P88,0)</f>
        <v>12167400</v>
      </c>
      <c r="R88" s="22">
        <v>0</v>
      </c>
      <c r="S88" s="22">
        <f aca="true" t="shared" si="152" ref="S88:S92">Q88-R88</f>
        <v>12167400</v>
      </c>
      <c r="T88" s="22">
        <v>12362000</v>
      </c>
      <c r="U88" s="22">
        <v>0</v>
      </c>
      <c r="V88" s="22">
        <v>12362000</v>
      </c>
      <c r="W88" s="22">
        <f aca="true" t="shared" si="153" ref="W88:Y88">Q88-T88</f>
        <v>-194600</v>
      </c>
      <c r="X88" s="22">
        <f t="shared" si="153"/>
        <v>0</v>
      </c>
      <c r="Y88" s="22">
        <f t="shared" si="153"/>
        <v>-194600</v>
      </c>
      <c r="Z88" s="43"/>
    </row>
    <row r="89" spans="1:26" ht="31.5" customHeight="1">
      <c r="A89" s="17" t="s">
        <v>189</v>
      </c>
      <c r="B89" s="18" t="s">
        <v>190</v>
      </c>
      <c r="C89" s="18" t="s">
        <v>190</v>
      </c>
      <c r="D89" s="18"/>
      <c r="E89" s="19"/>
      <c r="F89" s="19">
        <f aca="true" t="shared" si="154" ref="F89:K89">F90</f>
        <v>5753</v>
      </c>
      <c r="G89" s="19">
        <f t="shared" si="154"/>
        <v>31</v>
      </c>
      <c r="H89" s="19">
        <f t="shared" si="154"/>
        <v>6701</v>
      </c>
      <c r="I89" s="19">
        <f t="shared" si="154"/>
        <v>38</v>
      </c>
      <c r="J89" s="19">
        <f t="shared" si="154"/>
        <v>6762</v>
      </c>
      <c r="K89" s="19">
        <f t="shared" si="154"/>
        <v>38</v>
      </c>
      <c r="L89" s="19"/>
      <c r="M89" s="19">
        <f aca="true" t="shared" si="155" ref="M89:Y89">M90</f>
        <v>21927325</v>
      </c>
      <c r="N89" s="19">
        <f t="shared" si="155"/>
        <v>23813300</v>
      </c>
      <c r="O89" s="19">
        <f t="shared" si="155"/>
        <v>21139650</v>
      </c>
      <c r="P89" s="19">
        <f t="shared" si="155"/>
        <v>0</v>
      </c>
      <c r="Q89" s="19">
        <f t="shared" si="155"/>
        <v>24600975</v>
      </c>
      <c r="R89" s="19">
        <f t="shared" si="155"/>
        <v>0</v>
      </c>
      <c r="S89" s="19">
        <f t="shared" si="155"/>
        <v>24600975</v>
      </c>
      <c r="T89" s="19">
        <f t="shared" si="155"/>
        <v>23813300</v>
      </c>
      <c r="U89" s="19">
        <f t="shared" si="155"/>
        <v>0</v>
      </c>
      <c r="V89" s="19">
        <f t="shared" si="155"/>
        <v>23813300</v>
      </c>
      <c r="W89" s="19">
        <f t="shared" si="155"/>
        <v>787675</v>
      </c>
      <c r="X89" s="19">
        <f t="shared" si="155"/>
        <v>0</v>
      </c>
      <c r="Y89" s="19">
        <f t="shared" si="155"/>
        <v>787675</v>
      </c>
      <c r="Z89" s="19"/>
    </row>
    <row r="90" spans="1:26" ht="31.5" customHeight="1">
      <c r="A90" s="20" t="s">
        <v>189</v>
      </c>
      <c r="B90" s="21" t="s">
        <v>190</v>
      </c>
      <c r="C90" s="21" t="s">
        <v>190</v>
      </c>
      <c r="D90" s="21"/>
      <c r="E90" s="22"/>
      <c r="F90" s="22">
        <v>5753</v>
      </c>
      <c r="G90" s="22">
        <v>31</v>
      </c>
      <c r="H90" s="22">
        <v>6701</v>
      </c>
      <c r="I90" s="22">
        <v>38</v>
      </c>
      <c r="J90" s="22">
        <v>6762</v>
      </c>
      <c r="K90" s="22">
        <v>38</v>
      </c>
      <c r="L90" s="34">
        <v>1</v>
      </c>
      <c r="M90" s="22">
        <f t="shared" si="149"/>
        <v>21927325</v>
      </c>
      <c r="N90" s="22">
        <f t="shared" si="150"/>
        <v>23813300</v>
      </c>
      <c r="O90" s="22">
        <v>21139650</v>
      </c>
      <c r="P90" s="22"/>
      <c r="Q90" s="22">
        <f t="shared" si="151"/>
        <v>24600975</v>
      </c>
      <c r="R90" s="22">
        <v>0</v>
      </c>
      <c r="S90" s="22">
        <f t="shared" si="152"/>
        <v>24600975</v>
      </c>
      <c r="T90" s="22">
        <v>23813300</v>
      </c>
      <c r="U90" s="22">
        <v>0</v>
      </c>
      <c r="V90" s="22">
        <v>23813300</v>
      </c>
      <c r="W90" s="22">
        <f aca="true" t="shared" si="156" ref="W90:Y90">Q90-T90</f>
        <v>787675</v>
      </c>
      <c r="X90" s="22">
        <f t="shared" si="156"/>
        <v>0</v>
      </c>
      <c r="Y90" s="22">
        <f t="shared" si="156"/>
        <v>787675</v>
      </c>
      <c r="Z90" s="43"/>
    </row>
    <row r="91" spans="1:26" ht="31.5" customHeight="1">
      <c r="A91" s="17" t="s">
        <v>191</v>
      </c>
      <c r="B91" s="18" t="s">
        <v>192</v>
      </c>
      <c r="C91" s="18" t="s">
        <v>192</v>
      </c>
      <c r="D91" s="18"/>
      <c r="E91" s="19"/>
      <c r="F91" s="19">
        <f aca="true" t="shared" si="157" ref="F91:K91">F92</f>
        <v>2335</v>
      </c>
      <c r="G91" s="19">
        <f t="shared" si="157"/>
        <v>11</v>
      </c>
      <c r="H91" s="19">
        <f t="shared" si="157"/>
        <v>2459</v>
      </c>
      <c r="I91" s="19">
        <f t="shared" si="157"/>
        <v>15</v>
      </c>
      <c r="J91" s="19">
        <f t="shared" si="157"/>
        <v>2493</v>
      </c>
      <c r="K91" s="19">
        <f t="shared" si="157"/>
        <v>7</v>
      </c>
      <c r="L91" s="19"/>
      <c r="M91" s="19">
        <f aca="true" t="shared" si="158" ref="M91:Y91">M92</f>
        <v>8439550</v>
      </c>
      <c r="N91" s="19">
        <f t="shared" si="158"/>
        <v>8752450</v>
      </c>
      <c r="O91" s="19">
        <f t="shared" si="158"/>
        <v>8435350</v>
      </c>
      <c r="P91" s="19">
        <f t="shared" si="158"/>
        <v>0</v>
      </c>
      <c r="Q91" s="19">
        <f t="shared" si="158"/>
        <v>8756650</v>
      </c>
      <c r="R91" s="19">
        <f t="shared" si="158"/>
        <v>0</v>
      </c>
      <c r="S91" s="19">
        <f t="shared" si="158"/>
        <v>8756650</v>
      </c>
      <c r="T91" s="19">
        <f t="shared" si="158"/>
        <v>8752450</v>
      </c>
      <c r="U91" s="19">
        <f t="shared" si="158"/>
        <v>0</v>
      </c>
      <c r="V91" s="19">
        <f t="shared" si="158"/>
        <v>8752450</v>
      </c>
      <c r="W91" s="19">
        <f t="shared" si="158"/>
        <v>4200</v>
      </c>
      <c r="X91" s="19">
        <f t="shared" si="158"/>
        <v>0</v>
      </c>
      <c r="Y91" s="19">
        <f t="shared" si="158"/>
        <v>4200</v>
      </c>
      <c r="Z91" s="19"/>
    </row>
    <row r="92" spans="1:26" ht="31.5" customHeight="1">
      <c r="A92" s="20" t="s">
        <v>191</v>
      </c>
      <c r="B92" s="21" t="s">
        <v>192</v>
      </c>
      <c r="C92" s="21" t="s">
        <v>192</v>
      </c>
      <c r="D92" s="21"/>
      <c r="E92" s="22"/>
      <c r="F92" s="22">
        <v>2335</v>
      </c>
      <c r="G92" s="22">
        <v>11</v>
      </c>
      <c r="H92" s="22">
        <v>2459</v>
      </c>
      <c r="I92" s="22">
        <v>15</v>
      </c>
      <c r="J92" s="22">
        <v>2493</v>
      </c>
      <c r="K92" s="22">
        <v>7</v>
      </c>
      <c r="L92" s="34">
        <v>1</v>
      </c>
      <c r="M92" s="22">
        <f t="shared" si="149"/>
        <v>8439550</v>
      </c>
      <c r="N92" s="22">
        <f t="shared" si="150"/>
        <v>8752450</v>
      </c>
      <c r="O92" s="22">
        <v>8435350</v>
      </c>
      <c r="P92" s="22"/>
      <c r="Q92" s="22">
        <f t="shared" si="151"/>
        <v>8756650</v>
      </c>
      <c r="R92" s="22">
        <v>0</v>
      </c>
      <c r="S92" s="22">
        <f t="shared" si="152"/>
        <v>8756650</v>
      </c>
      <c r="T92" s="22">
        <v>8752450</v>
      </c>
      <c r="U92" s="22">
        <v>0</v>
      </c>
      <c r="V92" s="22">
        <v>8752450</v>
      </c>
      <c r="W92" s="22">
        <f aca="true" t="shared" si="159" ref="W92:Y92">Q92-T92</f>
        <v>4200</v>
      </c>
      <c r="X92" s="22">
        <f t="shared" si="159"/>
        <v>0</v>
      </c>
      <c r="Y92" s="22">
        <f t="shared" si="159"/>
        <v>4200</v>
      </c>
      <c r="Z92" s="43"/>
    </row>
    <row r="93" spans="1:26" ht="31.5" customHeight="1">
      <c r="A93" s="17" t="s">
        <v>193</v>
      </c>
      <c r="B93" s="18" t="s">
        <v>194</v>
      </c>
      <c r="C93" s="18" t="s">
        <v>194</v>
      </c>
      <c r="D93" s="18"/>
      <c r="E93" s="19"/>
      <c r="F93" s="19">
        <f aca="true" t="shared" si="160" ref="F93:K93">F94</f>
        <v>43484</v>
      </c>
      <c r="G93" s="19">
        <f t="shared" si="160"/>
        <v>254</v>
      </c>
      <c r="H93" s="19">
        <f t="shared" si="160"/>
        <v>45476</v>
      </c>
      <c r="I93" s="19">
        <f t="shared" si="160"/>
        <v>246</v>
      </c>
      <c r="J93" s="19">
        <f t="shared" si="160"/>
        <v>47710</v>
      </c>
      <c r="K93" s="19">
        <f t="shared" si="160"/>
        <v>231</v>
      </c>
      <c r="L93" s="19"/>
      <c r="M93" s="19">
        <f aca="true" t="shared" si="161" ref="M93:Y93">M94</f>
        <v>46992750</v>
      </c>
      <c r="N93" s="19">
        <f t="shared" si="161"/>
        <v>50362305</v>
      </c>
      <c r="O93" s="19">
        <f t="shared" si="161"/>
        <v>44666265</v>
      </c>
      <c r="P93" s="19">
        <f t="shared" si="161"/>
        <v>0</v>
      </c>
      <c r="Q93" s="19">
        <f t="shared" si="161"/>
        <v>52688790</v>
      </c>
      <c r="R93" s="19">
        <f t="shared" si="161"/>
        <v>52688790</v>
      </c>
      <c r="S93" s="19">
        <f t="shared" si="161"/>
        <v>0</v>
      </c>
      <c r="T93" s="19">
        <f t="shared" si="161"/>
        <v>50362305</v>
      </c>
      <c r="U93" s="19">
        <f t="shared" si="161"/>
        <v>50362305</v>
      </c>
      <c r="V93" s="19">
        <f t="shared" si="161"/>
        <v>0</v>
      </c>
      <c r="W93" s="19">
        <f t="shared" si="161"/>
        <v>2326485</v>
      </c>
      <c r="X93" s="19">
        <f t="shared" si="161"/>
        <v>2326485</v>
      </c>
      <c r="Y93" s="19">
        <f t="shared" si="161"/>
        <v>0</v>
      </c>
      <c r="Z93" s="19"/>
    </row>
    <row r="94" spans="1:26" ht="31.5" customHeight="1">
      <c r="A94" s="20" t="s">
        <v>193</v>
      </c>
      <c r="B94" s="21" t="s">
        <v>194</v>
      </c>
      <c r="C94" s="21" t="s">
        <v>194</v>
      </c>
      <c r="D94" s="21"/>
      <c r="E94" s="22"/>
      <c r="F94" s="22">
        <v>43484</v>
      </c>
      <c r="G94" s="22">
        <v>254</v>
      </c>
      <c r="H94" s="22">
        <v>45476</v>
      </c>
      <c r="I94" s="22">
        <v>246</v>
      </c>
      <c r="J94" s="22">
        <v>47710</v>
      </c>
      <c r="K94" s="22">
        <v>231</v>
      </c>
      <c r="L94" s="34">
        <v>0.3</v>
      </c>
      <c r="M94" s="22">
        <f aca="true" t="shared" si="162" ref="M94:M104">ROUND((F94*1750+G94*1925+H94*1750+I94*1925)*L94,0)</f>
        <v>46992750</v>
      </c>
      <c r="N94" s="22">
        <f aca="true" t="shared" si="163" ref="N94:N104">ROUND((J94*3500+K94*3850)*L94,0)</f>
        <v>50362305</v>
      </c>
      <c r="O94" s="22">
        <v>44666265</v>
      </c>
      <c r="P94" s="22"/>
      <c r="Q94" s="22">
        <f aca="true" t="shared" si="164" ref="Q94:Q104">ROUND(M94+N94-O94-P94,0)</f>
        <v>52688790</v>
      </c>
      <c r="R94" s="22">
        <v>52688790</v>
      </c>
      <c r="S94" s="22">
        <f aca="true" t="shared" si="165" ref="S94:S104">Q94-R94</f>
        <v>0</v>
      </c>
      <c r="T94" s="22">
        <v>50362305</v>
      </c>
      <c r="U94" s="22">
        <v>50362305</v>
      </c>
      <c r="V94" s="22">
        <v>0</v>
      </c>
      <c r="W94" s="22">
        <f aca="true" t="shared" si="166" ref="W94:Y94">Q94-T94</f>
        <v>2326485</v>
      </c>
      <c r="X94" s="22">
        <f t="shared" si="166"/>
        <v>2326485</v>
      </c>
      <c r="Y94" s="22">
        <f t="shared" si="166"/>
        <v>0</v>
      </c>
      <c r="Z94" s="43"/>
    </row>
    <row r="95" spans="1:26" ht="31.5" customHeight="1">
      <c r="A95" s="17" t="s">
        <v>195</v>
      </c>
      <c r="B95" s="18" t="s">
        <v>196</v>
      </c>
      <c r="C95" s="18" t="s">
        <v>196</v>
      </c>
      <c r="D95" s="18"/>
      <c r="E95" s="19"/>
      <c r="F95" s="19">
        <f aca="true" t="shared" si="167" ref="F95:K95">F96</f>
        <v>20510</v>
      </c>
      <c r="G95" s="19">
        <f t="shared" si="167"/>
        <v>62</v>
      </c>
      <c r="H95" s="19">
        <f t="shared" si="167"/>
        <v>21172</v>
      </c>
      <c r="I95" s="19">
        <f t="shared" si="167"/>
        <v>56</v>
      </c>
      <c r="J95" s="19">
        <f t="shared" si="167"/>
        <v>21845</v>
      </c>
      <c r="K95" s="19">
        <f t="shared" si="167"/>
        <v>57</v>
      </c>
      <c r="L95" s="19"/>
      <c r="M95" s="19">
        <f aca="true" t="shared" si="168" ref="M95:Y95">M96</f>
        <v>21951195</v>
      </c>
      <c r="N95" s="19">
        <f t="shared" si="168"/>
        <v>23003085</v>
      </c>
      <c r="O95" s="19">
        <f t="shared" si="168"/>
        <v>21781725</v>
      </c>
      <c r="P95" s="19">
        <f t="shared" si="168"/>
        <v>0</v>
      </c>
      <c r="Q95" s="19">
        <f t="shared" si="168"/>
        <v>23172555</v>
      </c>
      <c r="R95" s="19">
        <f t="shared" si="168"/>
        <v>0</v>
      </c>
      <c r="S95" s="19">
        <f t="shared" si="168"/>
        <v>23172555</v>
      </c>
      <c r="T95" s="19">
        <f t="shared" si="168"/>
        <v>23003085</v>
      </c>
      <c r="U95" s="19">
        <f t="shared" si="168"/>
        <v>0</v>
      </c>
      <c r="V95" s="19">
        <f t="shared" si="168"/>
        <v>23003085</v>
      </c>
      <c r="W95" s="19">
        <f t="shared" si="168"/>
        <v>169470</v>
      </c>
      <c r="X95" s="19">
        <f t="shared" si="168"/>
        <v>0</v>
      </c>
      <c r="Y95" s="19">
        <f t="shared" si="168"/>
        <v>169470</v>
      </c>
      <c r="Z95" s="19"/>
    </row>
    <row r="96" spans="1:26" ht="31.5" customHeight="1">
      <c r="A96" s="20" t="s">
        <v>195</v>
      </c>
      <c r="B96" s="21" t="s">
        <v>196</v>
      </c>
      <c r="C96" s="21" t="s">
        <v>196</v>
      </c>
      <c r="D96" s="21"/>
      <c r="E96" s="22"/>
      <c r="F96" s="22">
        <v>20510</v>
      </c>
      <c r="G96" s="22">
        <v>62</v>
      </c>
      <c r="H96" s="22">
        <v>21172</v>
      </c>
      <c r="I96" s="22">
        <v>56</v>
      </c>
      <c r="J96" s="22">
        <v>21845</v>
      </c>
      <c r="K96" s="22">
        <v>57</v>
      </c>
      <c r="L96" s="34">
        <v>0.3</v>
      </c>
      <c r="M96" s="22">
        <f t="shared" si="162"/>
        <v>21951195</v>
      </c>
      <c r="N96" s="22">
        <f t="shared" si="163"/>
        <v>23003085</v>
      </c>
      <c r="O96" s="22">
        <v>21781725</v>
      </c>
      <c r="P96" s="22"/>
      <c r="Q96" s="22">
        <f t="shared" si="164"/>
        <v>23172555</v>
      </c>
      <c r="R96" s="22">
        <v>0</v>
      </c>
      <c r="S96" s="22">
        <f t="shared" si="165"/>
        <v>23172555</v>
      </c>
      <c r="T96" s="22">
        <v>23003085</v>
      </c>
      <c r="U96" s="22">
        <v>0</v>
      </c>
      <c r="V96" s="22">
        <v>23003085</v>
      </c>
      <c r="W96" s="22">
        <f aca="true" t="shared" si="169" ref="W96:Y96">Q96-T96</f>
        <v>169470</v>
      </c>
      <c r="X96" s="22">
        <f t="shared" si="169"/>
        <v>0</v>
      </c>
      <c r="Y96" s="22">
        <f t="shared" si="169"/>
        <v>169470</v>
      </c>
      <c r="Z96" s="43"/>
    </row>
    <row r="97" spans="1:26" ht="31.5" customHeight="1">
      <c r="A97" s="17" t="s">
        <v>197</v>
      </c>
      <c r="B97" s="18" t="s">
        <v>198</v>
      </c>
      <c r="C97" s="18" t="s">
        <v>198</v>
      </c>
      <c r="D97" s="18"/>
      <c r="E97" s="19"/>
      <c r="F97" s="19">
        <f aca="true" t="shared" si="170" ref="F97:K97">SUM(F98:F104)</f>
        <v>29076</v>
      </c>
      <c r="G97" s="19">
        <f t="shared" si="170"/>
        <v>208</v>
      </c>
      <c r="H97" s="19">
        <f t="shared" si="170"/>
        <v>29768</v>
      </c>
      <c r="I97" s="19">
        <f t="shared" si="170"/>
        <v>220</v>
      </c>
      <c r="J97" s="19">
        <f t="shared" si="170"/>
        <v>30088</v>
      </c>
      <c r="K97" s="19">
        <f t="shared" si="170"/>
        <v>192</v>
      </c>
      <c r="L97" s="19"/>
      <c r="M97" s="19">
        <f aca="true" t="shared" si="171" ref="M97:Y97">SUM(M98:M104)</f>
        <v>49513923</v>
      </c>
      <c r="N97" s="19">
        <f t="shared" si="171"/>
        <v>51164139</v>
      </c>
      <c r="O97" s="19">
        <f t="shared" si="171"/>
        <v>49877836</v>
      </c>
      <c r="P97" s="19">
        <f t="shared" si="171"/>
        <v>0</v>
      </c>
      <c r="Q97" s="19">
        <f t="shared" si="171"/>
        <v>50800226</v>
      </c>
      <c r="R97" s="19">
        <f t="shared" si="171"/>
        <v>0</v>
      </c>
      <c r="S97" s="19">
        <f t="shared" si="171"/>
        <v>50800226</v>
      </c>
      <c r="T97" s="19">
        <f t="shared" si="171"/>
        <v>51164139</v>
      </c>
      <c r="U97" s="19">
        <f t="shared" si="171"/>
        <v>0</v>
      </c>
      <c r="V97" s="19">
        <f t="shared" si="171"/>
        <v>51164139</v>
      </c>
      <c r="W97" s="19">
        <f t="shared" si="171"/>
        <v>-363913</v>
      </c>
      <c r="X97" s="19">
        <f t="shared" si="171"/>
        <v>0</v>
      </c>
      <c r="Y97" s="19">
        <f t="shared" si="171"/>
        <v>-363913</v>
      </c>
      <c r="Z97" s="19"/>
    </row>
    <row r="98" spans="1:26" ht="31.5" customHeight="1">
      <c r="A98" s="20" t="s">
        <v>199</v>
      </c>
      <c r="B98" s="21" t="s">
        <v>200</v>
      </c>
      <c r="C98" s="21" t="s">
        <v>200</v>
      </c>
      <c r="D98" s="21"/>
      <c r="E98" s="22"/>
      <c r="F98" s="22">
        <v>10287</v>
      </c>
      <c r="G98" s="22">
        <v>83</v>
      </c>
      <c r="H98" s="22">
        <v>9593</v>
      </c>
      <c r="I98" s="22">
        <v>83</v>
      </c>
      <c r="J98" s="22">
        <v>9646</v>
      </c>
      <c r="K98" s="22">
        <v>78</v>
      </c>
      <c r="L98" s="34">
        <v>0.3</v>
      </c>
      <c r="M98" s="22">
        <f t="shared" si="162"/>
        <v>10532865</v>
      </c>
      <c r="N98" s="22">
        <f t="shared" si="163"/>
        <v>10218390</v>
      </c>
      <c r="O98" s="22">
        <v>11261565</v>
      </c>
      <c r="P98" s="22"/>
      <c r="Q98" s="22">
        <f t="shared" si="164"/>
        <v>9489690</v>
      </c>
      <c r="R98" s="22">
        <v>0</v>
      </c>
      <c r="S98" s="22">
        <f t="shared" si="165"/>
        <v>9489690</v>
      </c>
      <c r="T98" s="22">
        <v>10218390</v>
      </c>
      <c r="U98" s="22">
        <v>0</v>
      </c>
      <c r="V98" s="22">
        <v>10218390</v>
      </c>
      <c r="W98" s="22">
        <f aca="true" t="shared" si="172" ref="W98:Y98">Q98-T98</f>
        <v>-728700</v>
      </c>
      <c r="X98" s="22">
        <f t="shared" si="172"/>
        <v>0</v>
      </c>
      <c r="Y98" s="22">
        <f t="shared" si="172"/>
        <v>-728700</v>
      </c>
      <c r="Z98" s="43"/>
    </row>
    <row r="99" spans="1:26" ht="31.5" customHeight="1">
      <c r="A99" s="20" t="s">
        <v>201</v>
      </c>
      <c r="B99" s="21" t="s">
        <v>202</v>
      </c>
      <c r="C99" s="21" t="s">
        <v>202</v>
      </c>
      <c r="D99" s="21"/>
      <c r="E99" s="22"/>
      <c r="F99" s="22">
        <v>123</v>
      </c>
      <c r="G99" s="22">
        <v>8</v>
      </c>
      <c r="H99" s="22">
        <v>61</v>
      </c>
      <c r="I99" s="22">
        <v>0</v>
      </c>
      <c r="J99" s="22">
        <v>61</v>
      </c>
      <c r="K99" s="22">
        <v>0</v>
      </c>
      <c r="L99" s="34">
        <v>0.3</v>
      </c>
      <c r="M99" s="22">
        <f t="shared" si="162"/>
        <v>101220</v>
      </c>
      <c r="N99" s="22">
        <f t="shared" si="163"/>
        <v>64050</v>
      </c>
      <c r="O99" s="22">
        <v>137550</v>
      </c>
      <c r="P99" s="22"/>
      <c r="Q99" s="22">
        <f t="shared" si="164"/>
        <v>27720</v>
      </c>
      <c r="R99" s="22">
        <v>0</v>
      </c>
      <c r="S99" s="22">
        <f t="shared" si="165"/>
        <v>27720</v>
      </c>
      <c r="T99" s="22">
        <v>64050</v>
      </c>
      <c r="U99" s="22">
        <v>0</v>
      </c>
      <c r="V99" s="22">
        <v>64050</v>
      </c>
      <c r="W99" s="22">
        <f aca="true" t="shared" si="173" ref="W99:Y99">Q99-T99</f>
        <v>-36330</v>
      </c>
      <c r="X99" s="22">
        <f t="shared" si="173"/>
        <v>0</v>
      </c>
      <c r="Y99" s="22">
        <f t="shared" si="173"/>
        <v>-36330</v>
      </c>
      <c r="Z99" s="43"/>
    </row>
    <row r="100" spans="1:26" ht="31.5" customHeight="1">
      <c r="A100" s="20" t="s">
        <v>203</v>
      </c>
      <c r="B100" s="21" t="s">
        <v>204</v>
      </c>
      <c r="C100" s="21" t="s">
        <v>204</v>
      </c>
      <c r="D100" s="21"/>
      <c r="E100" s="22"/>
      <c r="F100" s="22">
        <v>4348</v>
      </c>
      <c r="G100" s="22">
        <v>16</v>
      </c>
      <c r="H100" s="22">
        <v>4674</v>
      </c>
      <c r="I100" s="22">
        <v>20</v>
      </c>
      <c r="J100" s="22">
        <v>4694</v>
      </c>
      <c r="K100" s="22">
        <v>15</v>
      </c>
      <c r="L100" s="34">
        <v>0.3</v>
      </c>
      <c r="M100" s="22">
        <f t="shared" si="162"/>
        <v>4757340</v>
      </c>
      <c r="N100" s="22">
        <f t="shared" si="163"/>
        <v>4946025</v>
      </c>
      <c r="O100" s="22">
        <v>4684050</v>
      </c>
      <c r="P100" s="22"/>
      <c r="Q100" s="22">
        <f t="shared" si="164"/>
        <v>5019315</v>
      </c>
      <c r="R100" s="22">
        <v>0</v>
      </c>
      <c r="S100" s="22">
        <f t="shared" si="165"/>
        <v>5019315</v>
      </c>
      <c r="T100" s="22">
        <v>4946025</v>
      </c>
      <c r="U100" s="22">
        <v>0</v>
      </c>
      <c r="V100" s="22">
        <v>4946025</v>
      </c>
      <c r="W100" s="22">
        <f aca="true" t="shared" si="174" ref="W100:Y100">Q100-T100</f>
        <v>73290</v>
      </c>
      <c r="X100" s="22">
        <f t="shared" si="174"/>
        <v>0</v>
      </c>
      <c r="Y100" s="22">
        <f t="shared" si="174"/>
        <v>73290</v>
      </c>
      <c r="Z100" s="43"/>
    </row>
    <row r="101" spans="1:26" ht="31.5" customHeight="1">
      <c r="A101" s="20" t="s">
        <v>205</v>
      </c>
      <c r="B101" s="21" t="s">
        <v>206</v>
      </c>
      <c r="C101" s="21" t="s">
        <v>206</v>
      </c>
      <c r="D101" s="21"/>
      <c r="E101" s="22"/>
      <c r="F101" s="22">
        <v>5646</v>
      </c>
      <c r="G101" s="22">
        <v>59</v>
      </c>
      <c r="H101" s="22">
        <v>6136</v>
      </c>
      <c r="I101" s="22">
        <v>72</v>
      </c>
      <c r="J101" s="22">
        <v>6208</v>
      </c>
      <c r="K101" s="22">
        <v>69</v>
      </c>
      <c r="L101" s="34">
        <v>0.65</v>
      </c>
      <c r="M101" s="22">
        <f t="shared" si="162"/>
        <v>13565939</v>
      </c>
      <c r="N101" s="22">
        <f t="shared" si="163"/>
        <v>14295873</v>
      </c>
      <c r="O101" s="22">
        <v>13433193</v>
      </c>
      <c r="P101" s="22"/>
      <c r="Q101" s="22">
        <f t="shared" si="164"/>
        <v>14428619</v>
      </c>
      <c r="R101" s="22">
        <v>0</v>
      </c>
      <c r="S101" s="22">
        <f t="shared" si="165"/>
        <v>14428619</v>
      </c>
      <c r="T101" s="22">
        <v>14295873</v>
      </c>
      <c r="U101" s="22">
        <v>0</v>
      </c>
      <c r="V101" s="22">
        <v>14295873</v>
      </c>
      <c r="W101" s="22">
        <f aca="true" t="shared" si="175" ref="W101:Y101">Q101-T101</f>
        <v>132746</v>
      </c>
      <c r="X101" s="22">
        <f t="shared" si="175"/>
        <v>0</v>
      </c>
      <c r="Y101" s="22">
        <f t="shared" si="175"/>
        <v>132746</v>
      </c>
      <c r="Z101" s="43"/>
    </row>
    <row r="102" spans="1:26" ht="31.5" customHeight="1">
      <c r="A102" s="20" t="s">
        <v>207</v>
      </c>
      <c r="B102" s="21" t="s">
        <v>208</v>
      </c>
      <c r="C102" s="21" t="s">
        <v>208</v>
      </c>
      <c r="D102" s="21"/>
      <c r="E102" s="22"/>
      <c r="F102" s="22">
        <v>3684</v>
      </c>
      <c r="G102" s="22">
        <v>21</v>
      </c>
      <c r="H102" s="22">
        <v>3868</v>
      </c>
      <c r="I102" s="22">
        <v>18</v>
      </c>
      <c r="J102" s="22">
        <v>3910</v>
      </c>
      <c r="K102" s="22">
        <v>7</v>
      </c>
      <c r="L102" s="34">
        <v>0.65</v>
      </c>
      <c r="M102" s="22">
        <f t="shared" si="162"/>
        <v>8639199</v>
      </c>
      <c r="N102" s="22">
        <f t="shared" si="163"/>
        <v>8912768</v>
      </c>
      <c r="O102" s="22">
        <v>8680490</v>
      </c>
      <c r="P102" s="22"/>
      <c r="Q102" s="22">
        <f t="shared" si="164"/>
        <v>8871477</v>
      </c>
      <c r="R102" s="22">
        <v>0</v>
      </c>
      <c r="S102" s="22">
        <f t="shared" si="165"/>
        <v>8871477</v>
      </c>
      <c r="T102" s="22">
        <v>8912768</v>
      </c>
      <c r="U102" s="22">
        <v>0</v>
      </c>
      <c r="V102" s="22">
        <v>8912768</v>
      </c>
      <c r="W102" s="22">
        <f aca="true" t="shared" si="176" ref="W102:Y102">Q102-T102</f>
        <v>-41291</v>
      </c>
      <c r="X102" s="22">
        <f t="shared" si="176"/>
        <v>0</v>
      </c>
      <c r="Y102" s="22">
        <f t="shared" si="176"/>
        <v>-41291</v>
      </c>
      <c r="Z102" s="43"/>
    </row>
    <row r="103" spans="1:26" ht="31.5" customHeight="1">
      <c r="A103" s="20" t="s">
        <v>209</v>
      </c>
      <c r="B103" s="21" t="s">
        <v>210</v>
      </c>
      <c r="C103" s="21" t="s">
        <v>210</v>
      </c>
      <c r="D103" s="21"/>
      <c r="E103" s="22"/>
      <c r="F103" s="22">
        <v>2986</v>
      </c>
      <c r="G103" s="22">
        <v>7</v>
      </c>
      <c r="H103" s="22">
        <v>3102</v>
      </c>
      <c r="I103" s="22">
        <v>10</v>
      </c>
      <c r="J103" s="22">
        <v>3206</v>
      </c>
      <c r="K103" s="22">
        <v>6</v>
      </c>
      <c r="L103" s="34">
        <v>0.65</v>
      </c>
      <c r="M103" s="22">
        <f t="shared" si="162"/>
        <v>6946371</v>
      </c>
      <c r="N103" s="22">
        <f t="shared" si="163"/>
        <v>7308665</v>
      </c>
      <c r="O103" s="22">
        <v>6932380</v>
      </c>
      <c r="P103" s="22"/>
      <c r="Q103" s="22">
        <f t="shared" si="164"/>
        <v>7322656</v>
      </c>
      <c r="R103" s="22">
        <v>0</v>
      </c>
      <c r="S103" s="22">
        <f t="shared" si="165"/>
        <v>7322656</v>
      </c>
      <c r="T103" s="22">
        <v>7308665</v>
      </c>
      <c r="U103" s="22">
        <v>0</v>
      </c>
      <c r="V103" s="22">
        <v>7308665</v>
      </c>
      <c r="W103" s="22">
        <f aca="true" t="shared" si="177" ref="W103:Y103">Q103-T103</f>
        <v>13991</v>
      </c>
      <c r="X103" s="22">
        <f t="shared" si="177"/>
        <v>0</v>
      </c>
      <c r="Y103" s="22">
        <f t="shared" si="177"/>
        <v>13991</v>
      </c>
      <c r="Z103" s="43"/>
    </row>
    <row r="104" spans="1:26" ht="31.5" customHeight="1">
      <c r="A104" s="20" t="s">
        <v>211</v>
      </c>
      <c r="B104" s="21" t="s">
        <v>212</v>
      </c>
      <c r="C104" s="21" t="s">
        <v>212</v>
      </c>
      <c r="D104" s="21"/>
      <c r="E104" s="22"/>
      <c r="F104" s="22">
        <v>2002</v>
      </c>
      <c r="G104" s="22">
        <v>14</v>
      </c>
      <c r="H104" s="22">
        <v>2334</v>
      </c>
      <c r="I104" s="22">
        <v>17</v>
      </c>
      <c r="J104" s="22">
        <v>2363</v>
      </c>
      <c r="K104" s="22">
        <v>17</v>
      </c>
      <c r="L104" s="34">
        <v>0.65</v>
      </c>
      <c r="M104" s="22">
        <f t="shared" si="162"/>
        <v>4970989</v>
      </c>
      <c r="N104" s="22">
        <f t="shared" si="163"/>
        <v>5418368</v>
      </c>
      <c r="O104" s="22">
        <v>4748608</v>
      </c>
      <c r="P104" s="22"/>
      <c r="Q104" s="22">
        <f t="shared" si="164"/>
        <v>5640749</v>
      </c>
      <c r="R104" s="22">
        <v>0</v>
      </c>
      <c r="S104" s="22">
        <f t="shared" si="165"/>
        <v>5640749</v>
      </c>
      <c r="T104" s="22">
        <v>5418368</v>
      </c>
      <c r="U104" s="22">
        <v>0</v>
      </c>
      <c r="V104" s="22">
        <v>5418368</v>
      </c>
      <c r="W104" s="22">
        <f aca="true" t="shared" si="178" ref="W104:Y104">Q104-T104</f>
        <v>222381</v>
      </c>
      <c r="X104" s="22">
        <f t="shared" si="178"/>
        <v>0</v>
      </c>
      <c r="Y104" s="22">
        <f t="shared" si="178"/>
        <v>222381</v>
      </c>
      <c r="Z104" s="43"/>
    </row>
    <row r="105" spans="1:26" ht="31.5" customHeight="1">
      <c r="A105" s="17" t="s">
        <v>213</v>
      </c>
      <c r="B105" s="18" t="s">
        <v>214</v>
      </c>
      <c r="C105" s="18" t="s">
        <v>214</v>
      </c>
      <c r="D105" s="18"/>
      <c r="E105" s="19"/>
      <c r="F105" s="19">
        <f aca="true" t="shared" si="179" ref="F105:K105">SUM(F106:F108)</f>
        <v>9633</v>
      </c>
      <c r="G105" s="19">
        <f t="shared" si="179"/>
        <v>92</v>
      </c>
      <c r="H105" s="19">
        <f t="shared" si="179"/>
        <v>10511</v>
      </c>
      <c r="I105" s="19">
        <f t="shared" si="179"/>
        <v>84</v>
      </c>
      <c r="J105" s="19">
        <f t="shared" si="179"/>
        <v>10583</v>
      </c>
      <c r="K105" s="19">
        <f t="shared" si="179"/>
        <v>54</v>
      </c>
      <c r="L105" s="19"/>
      <c r="M105" s="19">
        <f aca="true" t="shared" si="180" ref="M105:Y105">SUM(M106:M108)</f>
        <v>30252180</v>
      </c>
      <c r="N105" s="19">
        <f t="shared" si="180"/>
        <v>31661140</v>
      </c>
      <c r="O105" s="19">
        <f t="shared" si="180"/>
        <v>29741670</v>
      </c>
      <c r="P105" s="19">
        <f t="shared" si="180"/>
        <v>0</v>
      </c>
      <c r="Q105" s="19">
        <f t="shared" si="180"/>
        <v>32171650</v>
      </c>
      <c r="R105" s="19">
        <f t="shared" si="180"/>
        <v>0</v>
      </c>
      <c r="S105" s="19">
        <f t="shared" si="180"/>
        <v>32171650</v>
      </c>
      <c r="T105" s="19">
        <f t="shared" si="180"/>
        <v>31661140</v>
      </c>
      <c r="U105" s="19">
        <f t="shared" si="180"/>
        <v>0</v>
      </c>
      <c r="V105" s="19">
        <f t="shared" si="180"/>
        <v>31661140</v>
      </c>
      <c r="W105" s="19">
        <f t="shared" si="180"/>
        <v>510510</v>
      </c>
      <c r="X105" s="19">
        <f t="shared" si="180"/>
        <v>0</v>
      </c>
      <c r="Y105" s="19">
        <f t="shared" si="180"/>
        <v>510510</v>
      </c>
      <c r="Z105" s="19"/>
    </row>
    <row r="106" spans="1:26" ht="31.5" customHeight="1">
      <c r="A106" s="20" t="s">
        <v>215</v>
      </c>
      <c r="B106" s="21" t="s">
        <v>216</v>
      </c>
      <c r="C106" s="21" t="s">
        <v>216</v>
      </c>
      <c r="D106" s="21"/>
      <c r="E106" s="22"/>
      <c r="F106" s="22">
        <v>6463</v>
      </c>
      <c r="G106" s="22">
        <v>65</v>
      </c>
      <c r="H106" s="22">
        <v>6920</v>
      </c>
      <c r="I106" s="22">
        <v>62</v>
      </c>
      <c r="J106" s="22">
        <v>6967</v>
      </c>
      <c r="K106" s="22">
        <v>54</v>
      </c>
      <c r="L106" s="34">
        <v>0.85</v>
      </c>
      <c r="M106" s="22">
        <f aca="true" t="shared" si="181" ref="M106:M108">ROUND((F106*1750+G106*1925+H106*1750+I106*1925)*L106,0)</f>
        <v>20115016</v>
      </c>
      <c r="N106" s="22">
        <f aca="true" t="shared" si="182" ref="N106:N108">ROUND((J106*3500+K106*3850)*L106,0)</f>
        <v>20903540</v>
      </c>
      <c r="O106" s="22">
        <v>20055070</v>
      </c>
      <c r="P106" s="22"/>
      <c r="Q106" s="22">
        <f aca="true" t="shared" si="183" ref="Q106:Q108">ROUND(M106+N106-O106-P106,0)</f>
        <v>20963486</v>
      </c>
      <c r="R106" s="22">
        <v>0</v>
      </c>
      <c r="S106" s="22">
        <f aca="true" t="shared" si="184" ref="S106:S108">Q106-R106</f>
        <v>20963486</v>
      </c>
      <c r="T106" s="22">
        <v>20903540</v>
      </c>
      <c r="U106" s="22">
        <v>0</v>
      </c>
      <c r="V106" s="22">
        <v>20903540</v>
      </c>
      <c r="W106" s="22">
        <f aca="true" t="shared" si="185" ref="W106:Y106">Q106-T106</f>
        <v>59946</v>
      </c>
      <c r="X106" s="22">
        <f t="shared" si="185"/>
        <v>0</v>
      </c>
      <c r="Y106" s="22">
        <f t="shared" si="185"/>
        <v>59946</v>
      </c>
      <c r="Z106" s="43"/>
    </row>
    <row r="107" spans="1:26" ht="31.5" customHeight="1">
      <c r="A107" s="20" t="s">
        <v>217</v>
      </c>
      <c r="B107" s="21" t="s">
        <v>218</v>
      </c>
      <c r="C107" s="21" t="s">
        <v>218</v>
      </c>
      <c r="D107" s="21"/>
      <c r="E107" s="22"/>
      <c r="F107" s="22">
        <v>1974</v>
      </c>
      <c r="G107" s="22">
        <v>17</v>
      </c>
      <c r="H107" s="22">
        <v>2037</v>
      </c>
      <c r="I107" s="22">
        <v>13</v>
      </c>
      <c r="J107" s="22">
        <v>2052</v>
      </c>
      <c r="K107" s="22">
        <v>0</v>
      </c>
      <c r="L107" s="34">
        <v>0.85</v>
      </c>
      <c r="M107" s="22">
        <f t="shared" si="181"/>
        <v>6015450</v>
      </c>
      <c r="N107" s="22">
        <f t="shared" si="182"/>
        <v>6104700</v>
      </c>
      <c r="O107" s="22">
        <v>5976775</v>
      </c>
      <c r="P107" s="22"/>
      <c r="Q107" s="22">
        <f t="shared" si="183"/>
        <v>6143375</v>
      </c>
      <c r="R107" s="22">
        <v>0</v>
      </c>
      <c r="S107" s="22">
        <f t="shared" si="184"/>
        <v>6143375</v>
      </c>
      <c r="T107" s="22">
        <v>6104700</v>
      </c>
      <c r="U107" s="22">
        <v>0</v>
      </c>
      <c r="V107" s="22">
        <v>6104700</v>
      </c>
      <c r="W107" s="22">
        <f aca="true" t="shared" si="186" ref="W107:Y107">Q107-T107</f>
        <v>38675</v>
      </c>
      <c r="X107" s="22">
        <f t="shared" si="186"/>
        <v>0</v>
      </c>
      <c r="Y107" s="22">
        <f t="shared" si="186"/>
        <v>38675</v>
      </c>
      <c r="Z107" s="43"/>
    </row>
    <row r="108" spans="1:26" ht="31.5" customHeight="1">
      <c r="A108" s="20" t="s">
        <v>219</v>
      </c>
      <c r="B108" s="21" t="s">
        <v>220</v>
      </c>
      <c r="C108" s="21" t="s">
        <v>220</v>
      </c>
      <c r="D108" s="21"/>
      <c r="E108" s="22"/>
      <c r="F108" s="22">
        <v>1196</v>
      </c>
      <c r="G108" s="22">
        <v>10</v>
      </c>
      <c r="H108" s="22">
        <v>1554</v>
      </c>
      <c r="I108" s="22">
        <v>9</v>
      </c>
      <c r="J108" s="22">
        <v>1564</v>
      </c>
      <c r="K108" s="22">
        <v>0</v>
      </c>
      <c r="L108" s="34">
        <v>0.85</v>
      </c>
      <c r="M108" s="22">
        <f t="shared" si="181"/>
        <v>4121714</v>
      </c>
      <c r="N108" s="22">
        <f t="shared" si="182"/>
        <v>4652900</v>
      </c>
      <c r="O108" s="22">
        <v>3709825</v>
      </c>
      <c r="P108" s="22"/>
      <c r="Q108" s="22">
        <f t="shared" si="183"/>
        <v>5064789</v>
      </c>
      <c r="R108" s="22">
        <v>0</v>
      </c>
      <c r="S108" s="22">
        <f t="shared" si="184"/>
        <v>5064789</v>
      </c>
      <c r="T108" s="22">
        <v>4652900</v>
      </c>
      <c r="U108" s="22">
        <v>0</v>
      </c>
      <c r="V108" s="22">
        <v>4652900</v>
      </c>
      <c r="W108" s="22">
        <f aca="true" t="shared" si="187" ref="W108:Y108">Q108-T108</f>
        <v>411889</v>
      </c>
      <c r="X108" s="22">
        <f t="shared" si="187"/>
        <v>0</v>
      </c>
      <c r="Y108" s="22">
        <f t="shared" si="187"/>
        <v>411889</v>
      </c>
      <c r="Z108" s="43"/>
    </row>
    <row r="109" spans="1:26" ht="31.5" customHeight="1">
      <c r="A109" s="17" t="s">
        <v>221</v>
      </c>
      <c r="B109" s="18" t="s">
        <v>222</v>
      </c>
      <c r="C109" s="18" t="s">
        <v>222</v>
      </c>
      <c r="D109" s="18"/>
      <c r="E109" s="19"/>
      <c r="F109" s="19">
        <f aca="true" t="shared" si="188" ref="F109:K109">F110</f>
        <v>5366</v>
      </c>
      <c r="G109" s="19">
        <f t="shared" si="188"/>
        <v>28</v>
      </c>
      <c r="H109" s="19">
        <f t="shared" si="188"/>
        <v>6651</v>
      </c>
      <c r="I109" s="19">
        <f t="shared" si="188"/>
        <v>45</v>
      </c>
      <c r="J109" s="19">
        <f t="shared" si="188"/>
        <v>6700</v>
      </c>
      <c r="K109" s="19">
        <f t="shared" si="188"/>
        <v>46</v>
      </c>
      <c r="L109" s="19"/>
      <c r="M109" s="19">
        <f aca="true" t="shared" si="189" ref="M109:Y109">M110</f>
        <v>17994734</v>
      </c>
      <c r="N109" s="19">
        <f t="shared" si="189"/>
        <v>20083035</v>
      </c>
      <c r="O109" s="19">
        <f t="shared" si="189"/>
        <v>16743895</v>
      </c>
      <c r="P109" s="19">
        <f t="shared" si="189"/>
        <v>0</v>
      </c>
      <c r="Q109" s="19">
        <f t="shared" si="189"/>
        <v>21333874</v>
      </c>
      <c r="R109" s="19">
        <f t="shared" si="189"/>
        <v>0</v>
      </c>
      <c r="S109" s="19">
        <f t="shared" si="189"/>
        <v>21333874</v>
      </c>
      <c r="T109" s="19">
        <f t="shared" si="189"/>
        <v>20083035</v>
      </c>
      <c r="U109" s="19">
        <f t="shared" si="189"/>
        <v>0</v>
      </c>
      <c r="V109" s="19">
        <f t="shared" si="189"/>
        <v>20083035</v>
      </c>
      <c r="W109" s="19">
        <f t="shared" si="189"/>
        <v>1250839</v>
      </c>
      <c r="X109" s="19">
        <f t="shared" si="189"/>
        <v>0</v>
      </c>
      <c r="Y109" s="19">
        <f t="shared" si="189"/>
        <v>1250839</v>
      </c>
      <c r="Z109" s="19"/>
    </row>
    <row r="110" spans="1:26" ht="31.5" customHeight="1">
      <c r="A110" s="20" t="s">
        <v>221</v>
      </c>
      <c r="B110" s="21" t="s">
        <v>222</v>
      </c>
      <c r="C110" s="21" t="s">
        <v>222</v>
      </c>
      <c r="D110" s="21"/>
      <c r="E110" s="22"/>
      <c r="F110" s="22">
        <v>5366</v>
      </c>
      <c r="G110" s="22">
        <v>28</v>
      </c>
      <c r="H110" s="22">
        <v>6651</v>
      </c>
      <c r="I110" s="22">
        <v>45</v>
      </c>
      <c r="J110" s="22">
        <v>6700</v>
      </c>
      <c r="K110" s="22">
        <v>46</v>
      </c>
      <c r="L110" s="34">
        <v>0.85</v>
      </c>
      <c r="M110" s="22">
        <f aca="true" t="shared" si="190" ref="M110:M115">ROUND((F110*1750+G110*1925+H110*1750+I110*1925)*L110,0)</f>
        <v>17994734</v>
      </c>
      <c r="N110" s="22">
        <f aca="true" t="shared" si="191" ref="N110:N115">ROUND((J110*3500+K110*3850)*L110,0)</f>
        <v>20083035</v>
      </c>
      <c r="O110" s="22">
        <v>16743895</v>
      </c>
      <c r="P110" s="22"/>
      <c r="Q110" s="22">
        <f aca="true" t="shared" si="192" ref="Q110:Q115">ROUND(M110+N110-O110-P110,0)</f>
        <v>21333874</v>
      </c>
      <c r="R110" s="22">
        <v>0</v>
      </c>
      <c r="S110" s="22">
        <f aca="true" t="shared" si="193" ref="S110:S115">Q110-R110</f>
        <v>21333874</v>
      </c>
      <c r="T110" s="22">
        <v>20083035</v>
      </c>
      <c r="U110" s="22">
        <v>0</v>
      </c>
      <c r="V110" s="22">
        <v>20083035</v>
      </c>
      <c r="W110" s="22">
        <f aca="true" t="shared" si="194" ref="W110:Y110">Q110-T110</f>
        <v>1250839</v>
      </c>
      <c r="X110" s="22">
        <f t="shared" si="194"/>
        <v>0</v>
      </c>
      <c r="Y110" s="22">
        <f t="shared" si="194"/>
        <v>1250839</v>
      </c>
      <c r="Z110" s="43"/>
    </row>
    <row r="111" spans="1:26" ht="31.5" customHeight="1">
      <c r="A111" s="17" t="s">
        <v>223</v>
      </c>
      <c r="B111" s="18" t="s">
        <v>224</v>
      </c>
      <c r="C111" s="18" t="s">
        <v>224</v>
      </c>
      <c r="D111" s="18"/>
      <c r="E111" s="19"/>
      <c r="F111" s="19">
        <f aca="true" t="shared" si="195" ref="F111:K111">SUM(F112:F115)</f>
        <v>42489</v>
      </c>
      <c r="G111" s="19">
        <f t="shared" si="195"/>
        <v>286</v>
      </c>
      <c r="H111" s="19">
        <f t="shared" si="195"/>
        <v>48705</v>
      </c>
      <c r="I111" s="19">
        <f t="shared" si="195"/>
        <v>296</v>
      </c>
      <c r="J111" s="19">
        <f t="shared" si="195"/>
        <v>49360</v>
      </c>
      <c r="K111" s="19">
        <f t="shared" si="195"/>
        <v>223</v>
      </c>
      <c r="L111" s="19"/>
      <c r="M111" s="19">
        <f aca="true" t="shared" si="196" ref="M111:Y111">SUM(M112:M115)</f>
        <v>136603373</v>
      </c>
      <c r="N111" s="19">
        <f t="shared" si="196"/>
        <v>147575768</v>
      </c>
      <c r="O111" s="19">
        <f t="shared" si="196"/>
        <v>131429254</v>
      </c>
      <c r="P111" s="19">
        <f t="shared" si="196"/>
        <v>0</v>
      </c>
      <c r="Q111" s="19">
        <f t="shared" si="196"/>
        <v>152749887</v>
      </c>
      <c r="R111" s="19">
        <f t="shared" si="196"/>
        <v>142414886</v>
      </c>
      <c r="S111" s="19">
        <f t="shared" si="196"/>
        <v>10335001</v>
      </c>
      <c r="T111" s="19">
        <f t="shared" si="196"/>
        <v>147575768</v>
      </c>
      <c r="U111" s="19">
        <f t="shared" si="196"/>
        <v>137067770</v>
      </c>
      <c r="V111" s="19">
        <f t="shared" si="196"/>
        <v>10507998</v>
      </c>
      <c r="W111" s="19">
        <f t="shared" si="196"/>
        <v>5174119</v>
      </c>
      <c r="X111" s="19">
        <f t="shared" si="196"/>
        <v>5347116</v>
      </c>
      <c r="Y111" s="19">
        <f t="shared" si="196"/>
        <v>-172997</v>
      </c>
      <c r="Z111" s="46"/>
    </row>
    <row r="112" spans="1:26" ht="31.5" customHeight="1">
      <c r="A112" s="20" t="s">
        <v>225</v>
      </c>
      <c r="B112" s="21" t="s">
        <v>226</v>
      </c>
      <c r="C112" s="21" t="s">
        <v>226</v>
      </c>
      <c r="D112" s="21"/>
      <c r="E112" s="22"/>
      <c r="F112" s="22">
        <v>38845</v>
      </c>
      <c r="G112" s="22">
        <v>276</v>
      </c>
      <c r="H112" s="22">
        <v>45102</v>
      </c>
      <c r="I112" s="22">
        <v>279</v>
      </c>
      <c r="J112" s="22">
        <v>45840</v>
      </c>
      <c r="K112" s="22">
        <v>212</v>
      </c>
      <c r="L112" s="34">
        <v>0.85</v>
      </c>
      <c r="M112" s="22">
        <f t="shared" si="190"/>
        <v>125779281</v>
      </c>
      <c r="N112" s="22">
        <f t="shared" si="191"/>
        <v>137067770</v>
      </c>
      <c r="O112" s="22">
        <v>120432165</v>
      </c>
      <c r="P112" s="22"/>
      <c r="Q112" s="22">
        <f t="shared" si="192"/>
        <v>142414886</v>
      </c>
      <c r="R112" s="22">
        <v>142414886</v>
      </c>
      <c r="S112" s="22">
        <f t="shared" si="193"/>
        <v>0</v>
      </c>
      <c r="T112" s="22">
        <v>137067770</v>
      </c>
      <c r="U112" s="22">
        <v>137067770</v>
      </c>
      <c r="V112" s="22">
        <v>0</v>
      </c>
      <c r="W112" s="22">
        <f aca="true" t="shared" si="197" ref="W112:Y112">Q112-T112</f>
        <v>5347116</v>
      </c>
      <c r="X112" s="22">
        <f t="shared" si="197"/>
        <v>5347116</v>
      </c>
      <c r="Y112" s="22">
        <f t="shared" si="197"/>
        <v>0</v>
      </c>
      <c r="Z112" s="43"/>
    </row>
    <row r="113" spans="1:26" ht="57.75" customHeight="1">
      <c r="A113" s="20" t="s">
        <v>227</v>
      </c>
      <c r="B113" s="44" t="s">
        <v>228</v>
      </c>
      <c r="C113" s="44" t="s">
        <v>228</v>
      </c>
      <c r="D113" s="21"/>
      <c r="E113" s="22"/>
      <c r="F113" s="22">
        <v>796</v>
      </c>
      <c r="G113" s="22">
        <v>1</v>
      </c>
      <c r="H113" s="22">
        <v>0</v>
      </c>
      <c r="I113" s="22">
        <v>0</v>
      </c>
      <c r="J113" s="22">
        <v>0</v>
      </c>
      <c r="K113" s="22">
        <v>0</v>
      </c>
      <c r="L113" s="34">
        <v>0.85</v>
      </c>
      <c r="M113" s="22">
        <f t="shared" si="190"/>
        <v>1185686</v>
      </c>
      <c r="N113" s="22">
        <f t="shared" si="191"/>
        <v>0</v>
      </c>
      <c r="O113" s="22">
        <v>2371373</v>
      </c>
      <c r="P113" s="22"/>
      <c r="Q113" s="22">
        <f t="shared" si="192"/>
        <v>-1185687</v>
      </c>
      <c r="R113" s="22">
        <v>0</v>
      </c>
      <c r="S113" s="22">
        <f t="shared" si="193"/>
        <v>-1185687</v>
      </c>
      <c r="T113" s="22">
        <v>0</v>
      </c>
      <c r="U113" s="22">
        <v>0</v>
      </c>
      <c r="V113" s="22">
        <v>0</v>
      </c>
      <c r="W113" s="22">
        <f aca="true" t="shared" si="198" ref="W113:Y113">Q113-T113</f>
        <v>-1185687</v>
      </c>
      <c r="X113" s="22">
        <f t="shared" si="198"/>
        <v>0</v>
      </c>
      <c r="Y113" s="22">
        <f t="shared" si="198"/>
        <v>-1185687</v>
      </c>
      <c r="Z113" s="45" t="s">
        <v>229</v>
      </c>
    </row>
    <row r="114" spans="1:26" ht="31.5" customHeight="1">
      <c r="A114" s="20" t="s">
        <v>230</v>
      </c>
      <c r="B114" s="21" t="s">
        <v>231</v>
      </c>
      <c r="C114" s="21" t="s">
        <v>231</v>
      </c>
      <c r="D114" s="21"/>
      <c r="E114" s="22"/>
      <c r="F114" s="22">
        <v>1985</v>
      </c>
      <c r="G114" s="22">
        <v>6</v>
      </c>
      <c r="H114" s="22">
        <v>2476</v>
      </c>
      <c r="I114" s="22">
        <v>14</v>
      </c>
      <c r="J114" s="22">
        <v>2381</v>
      </c>
      <c r="K114" s="22">
        <v>10</v>
      </c>
      <c r="L114" s="34">
        <v>0.85</v>
      </c>
      <c r="M114" s="22">
        <f t="shared" si="190"/>
        <v>6668463</v>
      </c>
      <c r="N114" s="22">
        <f t="shared" si="191"/>
        <v>7116200</v>
      </c>
      <c r="O114" s="22">
        <v>6153193</v>
      </c>
      <c r="P114" s="22"/>
      <c r="Q114" s="22">
        <f t="shared" si="192"/>
        <v>7631470</v>
      </c>
      <c r="R114" s="22">
        <v>0</v>
      </c>
      <c r="S114" s="22">
        <f t="shared" si="193"/>
        <v>7631470</v>
      </c>
      <c r="T114" s="22">
        <v>7116200</v>
      </c>
      <c r="U114" s="22">
        <v>0</v>
      </c>
      <c r="V114" s="22">
        <v>7116200</v>
      </c>
      <c r="W114" s="22">
        <f aca="true" t="shared" si="199" ref="W114:Y114">Q114-T114</f>
        <v>515270</v>
      </c>
      <c r="X114" s="22">
        <f t="shared" si="199"/>
        <v>0</v>
      </c>
      <c r="Y114" s="22">
        <f t="shared" si="199"/>
        <v>515270</v>
      </c>
      <c r="Z114" s="43"/>
    </row>
    <row r="115" spans="1:26" ht="31.5" customHeight="1">
      <c r="A115" s="20" t="s">
        <v>232</v>
      </c>
      <c r="B115" s="21" t="s">
        <v>233</v>
      </c>
      <c r="C115" s="21" t="s">
        <v>233</v>
      </c>
      <c r="D115" s="21"/>
      <c r="E115" s="22"/>
      <c r="F115" s="22">
        <v>863</v>
      </c>
      <c r="G115" s="22">
        <v>3</v>
      </c>
      <c r="H115" s="22">
        <v>1127</v>
      </c>
      <c r="I115" s="22">
        <v>3</v>
      </c>
      <c r="J115" s="22">
        <v>1139</v>
      </c>
      <c r="K115" s="22">
        <v>1</v>
      </c>
      <c r="L115" s="34">
        <v>0.85</v>
      </c>
      <c r="M115" s="22">
        <f t="shared" si="190"/>
        <v>2969943</v>
      </c>
      <c r="N115" s="22">
        <f t="shared" si="191"/>
        <v>3391798</v>
      </c>
      <c r="O115" s="22">
        <v>2472523</v>
      </c>
      <c r="P115" s="22"/>
      <c r="Q115" s="22">
        <f t="shared" si="192"/>
        <v>3889218</v>
      </c>
      <c r="R115" s="22">
        <v>0</v>
      </c>
      <c r="S115" s="22">
        <f t="shared" si="193"/>
        <v>3889218</v>
      </c>
      <c r="T115" s="22">
        <v>3391798</v>
      </c>
      <c r="U115" s="22">
        <v>0</v>
      </c>
      <c r="V115" s="22">
        <v>3391798</v>
      </c>
      <c r="W115" s="22">
        <f aca="true" t="shared" si="200" ref="W115:Y115">Q115-T115</f>
        <v>497420</v>
      </c>
      <c r="X115" s="22">
        <f t="shared" si="200"/>
        <v>0</v>
      </c>
      <c r="Y115" s="22">
        <f t="shared" si="200"/>
        <v>497420</v>
      </c>
      <c r="Z115" s="43"/>
    </row>
    <row r="116" spans="1:26" ht="31.5" customHeight="1">
      <c r="A116" s="17" t="s">
        <v>234</v>
      </c>
      <c r="B116" s="18" t="s">
        <v>235</v>
      </c>
      <c r="C116" s="18" t="s">
        <v>235</v>
      </c>
      <c r="D116" s="18"/>
      <c r="E116" s="19"/>
      <c r="F116" s="19">
        <f aca="true" t="shared" si="201" ref="F116:K116">F117</f>
        <v>3743</v>
      </c>
      <c r="G116" s="19">
        <f t="shared" si="201"/>
        <v>27</v>
      </c>
      <c r="H116" s="19">
        <f t="shared" si="201"/>
        <v>4012</v>
      </c>
      <c r="I116" s="19">
        <f t="shared" si="201"/>
        <v>36</v>
      </c>
      <c r="J116" s="19">
        <f t="shared" si="201"/>
        <v>4052</v>
      </c>
      <c r="K116" s="19">
        <f t="shared" si="201"/>
        <v>4</v>
      </c>
      <c r="L116" s="19"/>
      <c r="M116" s="19">
        <f aca="true" t="shared" si="202" ref="M116:Y116">M117</f>
        <v>11638646</v>
      </c>
      <c r="N116" s="19">
        <f t="shared" si="202"/>
        <v>12067790</v>
      </c>
      <c r="O116" s="19">
        <f t="shared" si="202"/>
        <v>11528423</v>
      </c>
      <c r="P116" s="19">
        <f t="shared" si="202"/>
        <v>0</v>
      </c>
      <c r="Q116" s="19">
        <f t="shared" si="202"/>
        <v>12178013</v>
      </c>
      <c r="R116" s="19">
        <f t="shared" si="202"/>
        <v>0</v>
      </c>
      <c r="S116" s="19">
        <f t="shared" si="202"/>
        <v>12178013</v>
      </c>
      <c r="T116" s="19">
        <f t="shared" si="202"/>
        <v>12067790</v>
      </c>
      <c r="U116" s="19">
        <f t="shared" si="202"/>
        <v>0</v>
      </c>
      <c r="V116" s="19">
        <f t="shared" si="202"/>
        <v>12067790</v>
      </c>
      <c r="W116" s="19">
        <f t="shared" si="202"/>
        <v>110223</v>
      </c>
      <c r="X116" s="19">
        <f t="shared" si="202"/>
        <v>0</v>
      </c>
      <c r="Y116" s="19">
        <f t="shared" si="202"/>
        <v>110223</v>
      </c>
      <c r="Z116" s="19"/>
    </row>
    <row r="117" spans="1:26" ht="31.5" customHeight="1">
      <c r="A117" s="20" t="s">
        <v>234</v>
      </c>
      <c r="B117" s="21" t="s">
        <v>235</v>
      </c>
      <c r="C117" s="21" t="s">
        <v>235</v>
      </c>
      <c r="D117" s="21"/>
      <c r="E117" s="22"/>
      <c r="F117" s="22">
        <v>3743</v>
      </c>
      <c r="G117" s="22">
        <v>27</v>
      </c>
      <c r="H117" s="22">
        <v>4012</v>
      </c>
      <c r="I117" s="22">
        <v>36</v>
      </c>
      <c r="J117" s="22">
        <v>4052</v>
      </c>
      <c r="K117" s="22">
        <v>4</v>
      </c>
      <c r="L117" s="34">
        <v>0.85</v>
      </c>
      <c r="M117" s="22">
        <f aca="true" t="shared" si="203" ref="M117:M121">ROUND((F117*1750+G117*1925+H117*1750+I117*1925)*L117,0)</f>
        <v>11638646</v>
      </c>
      <c r="N117" s="22">
        <f aca="true" t="shared" si="204" ref="N117:N121">ROUND((J117*3500+K117*3850)*L117,0)</f>
        <v>12067790</v>
      </c>
      <c r="O117" s="22">
        <v>11528423</v>
      </c>
      <c r="P117" s="22"/>
      <c r="Q117" s="22">
        <f aca="true" t="shared" si="205" ref="Q117:Q121">ROUND(M117+N117-O117-P117,0)</f>
        <v>12178013</v>
      </c>
      <c r="R117" s="22">
        <v>0</v>
      </c>
      <c r="S117" s="22">
        <f aca="true" t="shared" si="206" ref="S117:S121">Q117-R117</f>
        <v>12178013</v>
      </c>
      <c r="T117" s="22">
        <v>12067790</v>
      </c>
      <c r="U117" s="22">
        <v>0</v>
      </c>
      <c r="V117" s="22">
        <v>12067790</v>
      </c>
      <c r="W117" s="22">
        <f aca="true" t="shared" si="207" ref="W117:Y117">Q117-T117</f>
        <v>110223</v>
      </c>
      <c r="X117" s="22">
        <f t="shared" si="207"/>
        <v>0</v>
      </c>
      <c r="Y117" s="22">
        <f t="shared" si="207"/>
        <v>110223</v>
      </c>
      <c r="Z117" s="43"/>
    </row>
    <row r="118" spans="1:26" ht="31.5" customHeight="1">
      <c r="A118" s="17" t="s">
        <v>236</v>
      </c>
      <c r="B118" s="18" t="s">
        <v>237</v>
      </c>
      <c r="C118" s="18" t="s">
        <v>237</v>
      </c>
      <c r="D118" s="18"/>
      <c r="E118" s="19"/>
      <c r="F118" s="19">
        <f aca="true" t="shared" si="208" ref="F118:K118">F119</f>
        <v>5498</v>
      </c>
      <c r="G118" s="19">
        <f t="shared" si="208"/>
        <v>25</v>
      </c>
      <c r="H118" s="19">
        <f t="shared" si="208"/>
        <v>9907</v>
      </c>
      <c r="I118" s="19">
        <f t="shared" si="208"/>
        <v>43</v>
      </c>
      <c r="J118" s="19">
        <f t="shared" si="208"/>
        <v>10280</v>
      </c>
      <c r="K118" s="19">
        <f t="shared" si="208"/>
        <v>28</v>
      </c>
      <c r="L118" s="19"/>
      <c r="M118" s="19">
        <f aca="true" t="shared" si="209" ref="M118:Y118">M119</f>
        <v>23026203</v>
      </c>
      <c r="N118" s="19">
        <f t="shared" si="209"/>
        <v>30674630</v>
      </c>
      <c r="O118" s="19">
        <f t="shared" si="209"/>
        <v>16997365</v>
      </c>
      <c r="P118" s="19">
        <f t="shared" si="209"/>
        <v>0</v>
      </c>
      <c r="Q118" s="19">
        <f t="shared" si="209"/>
        <v>36703468</v>
      </c>
      <c r="R118" s="19">
        <f t="shared" si="209"/>
        <v>0</v>
      </c>
      <c r="S118" s="19">
        <f t="shared" si="209"/>
        <v>36703468</v>
      </c>
      <c r="T118" s="19">
        <f t="shared" si="209"/>
        <v>30674630</v>
      </c>
      <c r="U118" s="19">
        <f t="shared" si="209"/>
        <v>0</v>
      </c>
      <c r="V118" s="19">
        <f t="shared" si="209"/>
        <v>30674630</v>
      </c>
      <c r="W118" s="19">
        <f t="shared" si="209"/>
        <v>6028838</v>
      </c>
      <c r="X118" s="19">
        <f t="shared" si="209"/>
        <v>0</v>
      </c>
      <c r="Y118" s="19">
        <f t="shared" si="209"/>
        <v>6028838</v>
      </c>
      <c r="Z118" s="19"/>
    </row>
    <row r="119" spans="1:26" ht="31.5" customHeight="1">
      <c r="A119" s="20" t="s">
        <v>236</v>
      </c>
      <c r="B119" s="21" t="s">
        <v>237</v>
      </c>
      <c r="C119" s="21" t="s">
        <v>237</v>
      </c>
      <c r="D119" s="21"/>
      <c r="E119" s="22"/>
      <c r="F119" s="22">
        <v>5498</v>
      </c>
      <c r="G119" s="22">
        <v>25</v>
      </c>
      <c r="H119" s="22">
        <v>9907</v>
      </c>
      <c r="I119" s="22">
        <v>43</v>
      </c>
      <c r="J119" s="22">
        <v>10280</v>
      </c>
      <c r="K119" s="22">
        <v>28</v>
      </c>
      <c r="L119" s="34">
        <v>0.85</v>
      </c>
      <c r="M119" s="22">
        <f t="shared" si="203"/>
        <v>23026203</v>
      </c>
      <c r="N119" s="22">
        <f t="shared" si="204"/>
        <v>30674630</v>
      </c>
      <c r="O119" s="22">
        <v>16997365</v>
      </c>
      <c r="P119" s="22"/>
      <c r="Q119" s="22">
        <f t="shared" si="205"/>
        <v>36703468</v>
      </c>
      <c r="R119" s="22">
        <v>0</v>
      </c>
      <c r="S119" s="22">
        <f t="shared" si="206"/>
        <v>36703468</v>
      </c>
      <c r="T119" s="22">
        <v>30674630</v>
      </c>
      <c r="U119" s="22">
        <v>0</v>
      </c>
      <c r="V119" s="22">
        <v>30674630</v>
      </c>
      <c r="W119" s="22">
        <f aca="true" t="shared" si="210" ref="W119:Y119">Q119-T119</f>
        <v>6028838</v>
      </c>
      <c r="X119" s="22">
        <f t="shared" si="210"/>
        <v>0</v>
      </c>
      <c r="Y119" s="22">
        <f t="shared" si="210"/>
        <v>6028838</v>
      </c>
      <c r="Z119" s="43"/>
    </row>
    <row r="120" spans="1:26" ht="31.5" customHeight="1">
      <c r="A120" s="17" t="s">
        <v>238</v>
      </c>
      <c r="B120" s="18" t="s">
        <v>239</v>
      </c>
      <c r="C120" s="18" t="s">
        <v>239</v>
      </c>
      <c r="D120" s="18"/>
      <c r="E120" s="19"/>
      <c r="F120" s="19">
        <f aca="true" t="shared" si="211" ref="F120:K120">F121</f>
        <v>1715</v>
      </c>
      <c r="G120" s="19">
        <f t="shared" si="211"/>
        <v>19</v>
      </c>
      <c r="H120" s="19">
        <f t="shared" si="211"/>
        <v>1688</v>
      </c>
      <c r="I120" s="19">
        <f t="shared" si="211"/>
        <v>19</v>
      </c>
      <c r="J120" s="19">
        <f t="shared" si="211"/>
        <v>2000</v>
      </c>
      <c r="K120" s="19">
        <f t="shared" si="211"/>
        <v>20</v>
      </c>
      <c r="L120" s="19"/>
      <c r="M120" s="19">
        <f aca="true" t="shared" si="212" ref="M120:Y120">M121</f>
        <v>5124140</v>
      </c>
      <c r="N120" s="19">
        <f t="shared" si="212"/>
        <v>6015450</v>
      </c>
      <c r="O120" s="19">
        <f t="shared" si="212"/>
        <v>5330605</v>
      </c>
      <c r="P120" s="19">
        <f t="shared" si="212"/>
        <v>0</v>
      </c>
      <c r="Q120" s="19">
        <f t="shared" si="212"/>
        <v>5808985</v>
      </c>
      <c r="R120" s="19">
        <f t="shared" si="212"/>
        <v>0</v>
      </c>
      <c r="S120" s="19">
        <f t="shared" si="212"/>
        <v>5808985</v>
      </c>
      <c r="T120" s="19">
        <f t="shared" si="212"/>
        <v>6015450</v>
      </c>
      <c r="U120" s="19">
        <f t="shared" si="212"/>
        <v>0</v>
      </c>
      <c r="V120" s="19">
        <f t="shared" si="212"/>
        <v>6015450</v>
      </c>
      <c r="W120" s="19">
        <f t="shared" si="212"/>
        <v>-206465</v>
      </c>
      <c r="X120" s="19">
        <f t="shared" si="212"/>
        <v>0</v>
      </c>
      <c r="Y120" s="19">
        <f t="shared" si="212"/>
        <v>-206465</v>
      </c>
      <c r="Z120" s="19"/>
    </row>
    <row r="121" spans="1:26" ht="31.5" customHeight="1">
      <c r="A121" s="20" t="s">
        <v>238</v>
      </c>
      <c r="B121" s="21" t="s">
        <v>239</v>
      </c>
      <c r="C121" s="21" t="s">
        <v>239</v>
      </c>
      <c r="D121" s="21"/>
      <c r="E121" s="22"/>
      <c r="F121" s="22">
        <v>1715</v>
      </c>
      <c r="G121" s="22">
        <v>19</v>
      </c>
      <c r="H121" s="22">
        <v>1688</v>
      </c>
      <c r="I121" s="22">
        <v>19</v>
      </c>
      <c r="J121" s="22">
        <v>2000</v>
      </c>
      <c r="K121" s="22">
        <v>20</v>
      </c>
      <c r="L121" s="34">
        <v>0.85</v>
      </c>
      <c r="M121" s="22">
        <f t="shared" si="203"/>
        <v>5124140</v>
      </c>
      <c r="N121" s="22">
        <f t="shared" si="204"/>
        <v>6015450</v>
      </c>
      <c r="O121" s="22">
        <v>5330605</v>
      </c>
      <c r="P121" s="22"/>
      <c r="Q121" s="22">
        <f t="shared" si="205"/>
        <v>5808985</v>
      </c>
      <c r="R121" s="22">
        <v>0</v>
      </c>
      <c r="S121" s="22">
        <f t="shared" si="206"/>
        <v>5808985</v>
      </c>
      <c r="T121" s="22">
        <v>6015450</v>
      </c>
      <c r="U121" s="22">
        <v>0</v>
      </c>
      <c r="V121" s="22">
        <v>6015450</v>
      </c>
      <c r="W121" s="22">
        <f aca="true" t="shared" si="213" ref="W121:Y121">Q121-T121</f>
        <v>-206465</v>
      </c>
      <c r="X121" s="22">
        <f t="shared" si="213"/>
        <v>0</v>
      </c>
      <c r="Y121" s="22">
        <f t="shared" si="213"/>
        <v>-206465</v>
      </c>
      <c r="Z121" s="43"/>
    </row>
    <row r="122" spans="1:26" ht="31.5" customHeight="1">
      <c r="A122" s="17" t="s">
        <v>240</v>
      </c>
      <c r="B122" s="18" t="s">
        <v>241</v>
      </c>
      <c r="C122" s="18" t="s">
        <v>241</v>
      </c>
      <c r="D122" s="18"/>
      <c r="E122" s="19"/>
      <c r="F122" s="19">
        <f aca="true" t="shared" si="214" ref="F122:K122">SUM(F123:F124)</f>
        <v>34904</v>
      </c>
      <c r="G122" s="19">
        <f t="shared" si="214"/>
        <v>281</v>
      </c>
      <c r="H122" s="19">
        <f t="shared" si="214"/>
        <v>37332</v>
      </c>
      <c r="I122" s="19">
        <f t="shared" si="214"/>
        <v>340</v>
      </c>
      <c r="J122" s="19">
        <f t="shared" si="214"/>
        <v>37981</v>
      </c>
      <c r="K122" s="19">
        <f t="shared" si="214"/>
        <v>319</v>
      </c>
      <c r="L122" s="19"/>
      <c r="M122" s="19">
        <f aca="true" t="shared" si="215" ref="M122:Y122">SUM(M123:M124)</f>
        <v>108467162</v>
      </c>
      <c r="N122" s="19">
        <f t="shared" si="215"/>
        <v>114037403</v>
      </c>
      <c r="O122" s="19">
        <f t="shared" si="215"/>
        <v>108901958</v>
      </c>
      <c r="P122" s="19">
        <f t="shared" si="215"/>
        <v>0</v>
      </c>
      <c r="Q122" s="19">
        <f t="shared" si="215"/>
        <v>113602607</v>
      </c>
      <c r="R122" s="19">
        <f t="shared" si="215"/>
        <v>71202311</v>
      </c>
      <c r="S122" s="19">
        <f t="shared" si="215"/>
        <v>42400296</v>
      </c>
      <c r="T122" s="19">
        <f t="shared" si="215"/>
        <v>114037403</v>
      </c>
      <c r="U122" s="19">
        <f t="shared" si="215"/>
        <v>72017015</v>
      </c>
      <c r="V122" s="19">
        <f t="shared" si="215"/>
        <v>42020388</v>
      </c>
      <c r="W122" s="19">
        <f t="shared" si="215"/>
        <v>-434796</v>
      </c>
      <c r="X122" s="19">
        <f t="shared" si="215"/>
        <v>-814704</v>
      </c>
      <c r="Y122" s="19">
        <f t="shared" si="215"/>
        <v>379908</v>
      </c>
      <c r="Z122" s="19"/>
    </row>
    <row r="123" spans="1:26" ht="31.5" customHeight="1">
      <c r="A123" s="20" t="s">
        <v>242</v>
      </c>
      <c r="B123" s="21" t="s">
        <v>243</v>
      </c>
      <c r="C123" s="21" t="s">
        <v>243</v>
      </c>
      <c r="D123" s="21"/>
      <c r="E123" s="22"/>
      <c r="F123" s="22">
        <v>22580</v>
      </c>
      <c r="G123" s="22">
        <v>201</v>
      </c>
      <c r="H123" s="22">
        <v>23502</v>
      </c>
      <c r="I123" s="22">
        <v>246</v>
      </c>
      <c r="J123" s="22">
        <v>23939</v>
      </c>
      <c r="K123" s="22">
        <v>244</v>
      </c>
      <c r="L123" s="34">
        <v>0.85</v>
      </c>
      <c r="M123" s="22">
        <f aca="true" t="shared" si="216" ref="M123:M126">ROUND((F123*1750+G123*1925+H123*1750+I123*1925)*L123,0)</f>
        <v>69278379</v>
      </c>
      <c r="N123" s="22">
        <f aca="true" t="shared" si="217" ref="N123:N126">ROUND((J123*3500+K123*3850)*L123,0)</f>
        <v>72017015</v>
      </c>
      <c r="O123" s="22">
        <v>70093083</v>
      </c>
      <c r="P123" s="22"/>
      <c r="Q123" s="22">
        <f aca="true" t="shared" si="218" ref="Q123:Q126">ROUND(M123+N123-O123-P123,0)</f>
        <v>71202311</v>
      </c>
      <c r="R123" s="22">
        <v>71202311</v>
      </c>
      <c r="S123" s="22">
        <f aca="true" t="shared" si="219" ref="S123:S126">Q123-R123</f>
        <v>0</v>
      </c>
      <c r="T123" s="22">
        <v>72017015</v>
      </c>
      <c r="U123" s="22">
        <v>72017015</v>
      </c>
      <c r="V123" s="22">
        <v>0</v>
      </c>
      <c r="W123" s="22">
        <f aca="true" t="shared" si="220" ref="W123:Y123">Q123-T123</f>
        <v>-814704</v>
      </c>
      <c r="X123" s="22">
        <f t="shared" si="220"/>
        <v>-814704</v>
      </c>
      <c r="Y123" s="22">
        <f t="shared" si="220"/>
        <v>0</v>
      </c>
      <c r="Z123" s="43"/>
    </row>
    <row r="124" spans="1:26" ht="31.5" customHeight="1">
      <c r="A124" s="20" t="s">
        <v>244</v>
      </c>
      <c r="B124" s="21" t="s">
        <v>245</v>
      </c>
      <c r="C124" s="21" t="s">
        <v>245</v>
      </c>
      <c r="D124" s="21"/>
      <c r="E124" s="22"/>
      <c r="F124" s="22">
        <v>12324</v>
      </c>
      <c r="G124" s="22">
        <v>80</v>
      </c>
      <c r="H124" s="22">
        <v>13830</v>
      </c>
      <c r="I124" s="22">
        <v>94</v>
      </c>
      <c r="J124" s="22">
        <v>14042</v>
      </c>
      <c r="K124" s="22">
        <v>75</v>
      </c>
      <c r="L124" s="34">
        <v>0.85</v>
      </c>
      <c r="M124" s="22">
        <f t="shared" si="216"/>
        <v>39188783</v>
      </c>
      <c r="N124" s="22">
        <f t="shared" si="217"/>
        <v>42020388</v>
      </c>
      <c r="O124" s="22">
        <v>38808875</v>
      </c>
      <c r="P124" s="22"/>
      <c r="Q124" s="22">
        <f t="shared" si="218"/>
        <v>42400296</v>
      </c>
      <c r="R124" s="22">
        <v>0</v>
      </c>
      <c r="S124" s="22">
        <f t="shared" si="219"/>
        <v>42400296</v>
      </c>
      <c r="T124" s="22">
        <v>42020388</v>
      </c>
      <c r="U124" s="22">
        <v>0</v>
      </c>
      <c r="V124" s="22">
        <v>42020388</v>
      </c>
      <c r="W124" s="22">
        <f aca="true" t="shared" si="221" ref="W124:Y124">Q124-T124</f>
        <v>379908</v>
      </c>
      <c r="X124" s="22">
        <f t="shared" si="221"/>
        <v>0</v>
      </c>
      <c r="Y124" s="22">
        <f t="shared" si="221"/>
        <v>379908</v>
      </c>
      <c r="Z124" s="43"/>
    </row>
    <row r="125" spans="1:26" ht="31.5" customHeight="1">
      <c r="A125" s="17" t="s">
        <v>246</v>
      </c>
      <c r="B125" s="18" t="s">
        <v>247</v>
      </c>
      <c r="C125" s="18" t="s">
        <v>247</v>
      </c>
      <c r="D125" s="18"/>
      <c r="E125" s="19"/>
      <c r="F125" s="19">
        <f aca="true" t="shared" si="222" ref="F125:K125">F126</f>
        <v>10528</v>
      </c>
      <c r="G125" s="19">
        <f t="shared" si="222"/>
        <v>30</v>
      </c>
      <c r="H125" s="19">
        <f t="shared" si="222"/>
        <v>11451</v>
      </c>
      <c r="I125" s="19">
        <f t="shared" si="222"/>
        <v>25</v>
      </c>
      <c r="J125" s="19">
        <f t="shared" si="222"/>
        <v>11445</v>
      </c>
      <c r="K125" s="19">
        <f t="shared" si="222"/>
        <v>22</v>
      </c>
      <c r="L125" s="19"/>
      <c r="M125" s="19">
        <f aca="true" t="shared" si="223" ref="M125:Y125">M126</f>
        <v>32783756</v>
      </c>
      <c r="N125" s="19">
        <f t="shared" si="223"/>
        <v>34120870</v>
      </c>
      <c r="O125" s="19">
        <f t="shared" si="223"/>
        <v>33350345</v>
      </c>
      <c r="P125" s="19">
        <f t="shared" si="223"/>
        <v>0</v>
      </c>
      <c r="Q125" s="19">
        <f t="shared" si="223"/>
        <v>33554281</v>
      </c>
      <c r="R125" s="19">
        <f t="shared" si="223"/>
        <v>0</v>
      </c>
      <c r="S125" s="19">
        <f t="shared" si="223"/>
        <v>33554281</v>
      </c>
      <c r="T125" s="19">
        <f t="shared" si="223"/>
        <v>34120870</v>
      </c>
      <c r="U125" s="19">
        <f t="shared" si="223"/>
        <v>0</v>
      </c>
      <c r="V125" s="19">
        <f t="shared" si="223"/>
        <v>34120870</v>
      </c>
      <c r="W125" s="19">
        <f t="shared" si="223"/>
        <v>-566589</v>
      </c>
      <c r="X125" s="19">
        <f t="shared" si="223"/>
        <v>0</v>
      </c>
      <c r="Y125" s="19">
        <f t="shared" si="223"/>
        <v>-566589</v>
      </c>
      <c r="Z125" s="19"/>
    </row>
    <row r="126" spans="1:26" ht="31.5" customHeight="1">
      <c r="A126" s="20" t="s">
        <v>246</v>
      </c>
      <c r="B126" s="21" t="s">
        <v>247</v>
      </c>
      <c r="C126" s="21" t="s">
        <v>247</v>
      </c>
      <c r="D126" s="21"/>
      <c r="E126" s="22"/>
      <c r="F126" s="22">
        <v>10528</v>
      </c>
      <c r="G126" s="22">
        <v>30</v>
      </c>
      <c r="H126" s="22">
        <v>11451</v>
      </c>
      <c r="I126" s="22">
        <v>25</v>
      </c>
      <c r="J126" s="22">
        <v>11445</v>
      </c>
      <c r="K126" s="22">
        <v>22</v>
      </c>
      <c r="L126" s="34">
        <v>0.85</v>
      </c>
      <c r="M126" s="22">
        <f t="shared" si="216"/>
        <v>32783756</v>
      </c>
      <c r="N126" s="22">
        <f t="shared" si="217"/>
        <v>34120870</v>
      </c>
      <c r="O126" s="22">
        <v>33350345</v>
      </c>
      <c r="P126" s="22"/>
      <c r="Q126" s="22">
        <f t="shared" si="218"/>
        <v>33554281</v>
      </c>
      <c r="R126" s="22">
        <v>0</v>
      </c>
      <c r="S126" s="22">
        <f t="shared" si="219"/>
        <v>33554281</v>
      </c>
      <c r="T126" s="22">
        <v>34120870</v>
      </c>
      <c r="U126" s="22">
        <v>0</v>
      </c>
      <c r="V126" s="22">
        <v>34120870</v>
      </c>
      <c r="W126" s="22">
        <f aca="true" t="shared" si="224" ref="W126:Y126">Q126-T126</f>
        <v>-566589</v>
      </c>
      <c r="X126" s="22">
        <f t="shared" si="224"/>
        <v>0</v>
      </c>
      <c r="Y126" s="22">
        <f t="shared" si="224"/>
        <v>-566589</v>
      </c>
      <c r="Z126" s="43"/>
    </row>
    <row r="127" spans="1:26" ht="31.5" customHeight="1">
      <c r="A127" s="17" t="s">
        <v>248</v>
      </c>
      <c r="B127" s="18" t="s">
        <v>249</v>
      </c>
      <c r="C127" s="18" t="s">
        <v>249</v>
      </c>
      <c r="D127" s="18"/>
      <c r="E127" s="19"/>
      <c r="F127" s="19">
        <f aca="true" t="shared" si="225" ref="F127:K127">F128</f>
        <v>15651</v>
      </c>
      <c r="G127" s="19">
        <f t="shared" si="225"/>
        <v>40</v>
      </c>
      <c r="H127" s="19">
        <f t="shared" si="225"/>
        <v>17687</v>
      </c>
      <c r="I127" s="19">
        <f t="shared" si="225"/>
        <v>39</v>
      </c>
      <c r="J127" s="19">
        <f t="shared" si="225"/>
        <v>17978</v>
      </c>
      <c r="K127" s="19">
        <f t="shared" si="225"/>
        <v>40</v>
      </c>
      <c r="L127" s="19"/>
      <c r="M127" s="19">
        <f aca="true" t="shared" si="226" ref="M127:Y127">M128</f>
        <v>49719539</v>
      </c>
      <c r="N127" s="19">
        <f t="shared" si="226"/>
        <v>53615450</v>
      </c>
      <c r="O127" s="19">
        <f t="shared" si="226"/>
        <v>48830163</v>
      </c>
      <c r="P127" s="19">
        <f t="shared" si="226"/>
        <v>0</v>
      </c>
      <c r="Q127" s="19">
        <f t="shared" si="226"/>
        <v>54504826</v>
      </c>
      <c r="R127" s="19">
        <f t="shared" si="226"/>
        <v>0</v>
      </c>
      <c r="S127" s="19">
        <f t="shared" si="226"/>
        <v>54504826</v>
      </c>
      <c r="T127" s="19">
        <f t="shared" si="226"/>
        <v>53615450</v>
      </c>
      <c r="U127" s="19">
        <f t="shared" si="226"/>
        <v>0</v>
      </c>
      <c r="V127" s="19">
        <f t="shared" si="226"/>
        <v>53615450</v>
      </c>
      <c r="W127" s="19">
        <f t="shared" si="226"/>
        <v>889376</v>
      </c>
      <c r="X127" s="19">
        <f t="shared" si="226"/>
        <v>0</v>
      </c>
      <c r="Y127" s="19">
        <f t="shared" si="226"/>
        <v>889376</v>
      </c>
      <c r="Z127" s="19"/>
    </row>
    <row r="128" spans="1:26" ht="31.5" customHeight="1">
      <c r="A128" s="20" t="s">
        <v>248</v>
      </c>
      <c r="B128" s="21" t="s">
        <v>249</v>
      </c>
      <c r="C128" s="21" t="s">
        <v>249</v>
      </c>
      <c r="D128" s="21"/>
      <c r="E128" s="22"/>
      <c r="F128" s="22">
        <v>15651</v>
      </c>
      <c r="G128" s="22">
        <v>40</v>
      </c>
      <c r="H128" s="22">
        <v>17687</v>
      </c>
      <c r="I128" s="22">
        <v>39</v>
      </c>
      <c r="J128" s="22">
        <v>17978</v>
      </c>
      <c r="K128" s="22">
        <v>40</v>
      </c>
      <c r="L128" s="34">
        <v>0.85</v>
      </c>
      <c r="M128" s="22">
        <f aca="true" t="shared" si="227" ref="M128:M133">ROUND((F128*1750+G128*1925+H128*1750+I128*1925)*L128,0)</f>
        <v>49719539</v>
      </c>
      <c r="N128" s="22">
        <f aca="true" t="shared" si="228" ref="N128:N133">ROUND((J128*3500+K128*3850)*L128,0)</f>
        <v>53615450</v>
      </c>
      <c r="O128" s="22">
        <v>48830163</v>
      </c>
      <c r="P128" s="22"/>
      <c r="Q128" s="22">
        <f aca="true" t="shared" si="229" ref="Q128:Q133">ROUND(M128+N128-O128-P128,0)</f>
        <v>54504826</v>
      </c>
      <c r="R128" s="22">
        <v>0</v>
      </c>
      <c r="S128" s="22">
        <f aca="true" t="shared" si="230" ref="S128:S133">Q128-R128</f>
        <v>54504826</v>
      </c>
      <c r="T128" s="22">
        <v>53615450</v>
      </c>
      <c r="U128" s="22">
        <v>0</v>
      </c>
      <c r="V128" s="22">
        <v>53615450</v>
      </c>
      <c r="W128" s="22">
        <f aca="true" t="shared" si="231" ref="W128:Y128">Q128-T128</f>
        <v>889376</v>
      </c>
      <c r="X128" s="22">
        <f t="shared" si="231"/>
        <v>0</v>
      </c>
      <c r="Y128" s="22">
        <f t="shared" si="231"/>
        <v>889376</v>
      </c>
      <c r="Z128" s="43"/>
    </row>
    <row r="129" spans="1:26" ht="31.5" customHeight="1">
      <c r="A129" s="17" t="s">
        <v>250</v>
      </c>
      <c r="B129" s="18" t="s">
        <v>251</v>
      </c>
      <c r="C129" s="18" t="s">
        <v>251</v>
      </c>
      <c r="D129" s="18"/>
      <c r="E129" s="19"/>
      <c r="F129" s="19">
        <f aca="true" t="shared" si="232" ref="F129:K129">SUM(F130:F133)</f>
        <v>50005</v>
      </c>
      <c r="G129" s="19">
        <f t="shared" si="232"/>
        <v>170</v>
      </c>
      <c r="H129" s="19">
        <f t="shared" si="232"/>
        <v>51490</v>
      </c>
      <c r="I129" s="19">
        <f t="shared" si="232"/>
        <v>165</v>
      </c>
      <c r="J129" s="19">
        <f t="shared" si="232"/>
        <v>52129</v>
      </c>
      <c r="K129" s="19">
        <f t="shared" si="232"/>
        <v>100</v>
      </c>
      <c r="L129" s="19"/>
      <c r="M129" s="19">
        <f aca="true" t="shared" si="233" ref="M129:Y129">SUM(M130:M133)</f>
        <v>115869732</v>
      </c>
      <c r="N129" s="19">
        <f t="shared" si="233"/>
        <v>118843725</v>
      </c>
      <c r="O129" s="19">
        <f t="shared" si="233"/>
        <v>116126922</v>
      </c>
      <c r="P129" s="19">
        <f t="shared" si="233"/>
        <v>0</v>
      </c>
      <c r="Q129" s="19">
        <f t="shared" si="233"/>
        <v>118586535</v>
      </c>
      <c r="R129" s="19">
        <f t="shared" si="233"/>
        <v>86778965</v>
      </c>
      <c r="S129" s="19">
        <f t="shared" si="233"/>
        <v>31807570</v>
      </c>
      <c r="T129" s="19">
        <f t="shared" si="233"/>
        <v>118843725</v>
      </c>
      <c r="U129" s="19">
        <f t="shared" si="233"/>
        <v>86806720</v>
      </c>
      <c r="V129" s="19">
        <f t="shared" si="233"/>
        <v>32037005</v>
      </c>
      <c r="W129" s="19">
        <f t="shared" si="233"/>
        <v>-257190</v>
      </c>
      <c r="X129" s="19">
        <f t="shared" si="233"/>
        <v>-27755</v>
      </c>
      <c r="Y129" s="19">
        <f t="shared" si="233"/>
        <v>-229435</v>
      </c>
      <c r="Z129" s="19"/>
    </row>
    <row r="130" spans="1:26" ht="31.5" customHeight="1">
      <c r="A130" s="20" t="s">
        <v>252</v>
      </c>
      <c r="B130" s="21" t="s">
        <v>253</v>
      </c>
      <c r="C130" s="21" t="s">
        <v>253</v>
      </c>
      <c r="D130" s="21"/>
      <c r="E130" s="22"/>
      <c r="F130" s="22">
        <v>36115</v>
      </c>
      <c r="G130" s="22">
        <v>135</v>
      </c>
      <c r="H130" s="22">
        <v>37537</v>
      </c>
      <c r="I130" s="22">
        <v>127</v>
      </c>
      <c r="J130" s="22">
        <v>38071</v>
      </c>
      <c r="K130" s="22">
        <v>78</v>
      </c>
      <c r="L130" s="34">
        <v>0.65</v>
      </c>
      <c r="M130" s="22">
        <f t="shared" si="227"/>
        <v>84106978</v>
      </c>
      <c r="N130" s="22">
        <f t="shared" si="228"/>
        <v>86806720</v>
      </c>
      <c r="O130" s="22">
        <v>84134733</v>
      </c>
      <c r="P130" s="22"/>
      <c r="Q130" s="22">
        <f t="shared" si="229"/>
        <v>86778965</v>
      </c>
      <c r="R130" s="22">
        <v>86778965</v>
      </c>
      <c r="S130" s="22">
        <f t="shared" si="230"/>
        <v>0</v>
      </c>
      <c r="T130" s="22">
        <v>86806720</v>
      </c>
      <c r="U130" s="22">
        <v>86806720</v>
      </c>
      <c r="V130" s="22">
        <v>0</v>
      </c>
      <c r="W130" s="22">
        <f aca="true" t="shared" si="234" ref="W130:Y130">Q130-T130</f>
        <v>-27755</v>
      </c>
      <c r="X130" s="22">
        <f t="shared" si="234"/>
        <v>-27755</v>
      </c>
      <c r="Y130" s="22">
        <f t="shared" si="234"/>
        <v>0</v>
      </c>
      <c r="Z130" s="43"/>
    </row>
    <row r="131" spans="1:26" ht="31.5" customHeight="1">
      <c r="A131" s="20" t="s">
        <v>252</v>
      </c>
      <c r="B131" s="21" t="s">
        <v>253</v>
      </c>
      <c r="C131" s="47" t="s">
        <v>254</v>
      </c>
      <c r="D131" s="47"/>
      <c r="E131" s="22"/>
      <c r="F131" s="22">
        <v>2998</v>
      </c>
      <c r="G131" s="22">
        <v>8</v>
      </c>
      <c r="H131" s="22">
        <v>3162</v>
      </c>
      <c r="I131" s="22">
        <v>11</v>
      </c>
      <c r="J131" s="22">
        <v>3171</v>
      </c>
      <c r="K131" s="22">
        <v>8</v>
      </c>
      <c r="L131" s="34">
        <v>0.65</v>
      </c>
      <c r="M131" s="22">
        <f t="shared" si="227"/>
        <v>7030774</v>
      </c>
      <c r="N131" s="22">
        <f t="shared" si="228"/>
        <v>7234045</v>
      </c>
      <c r="O131" s="22">
        <v>6770628</v>
      </c>
      <c r="P131" s="22"/>
      <c r="Q131" s="22">
        <f t="shared" si="229"/>
        <v>7494191</v>
      </c>
      <c r="R131" s="22">
        <v>0</v>
      </c>
      <c r="S131" s="22">
        <f t="shared" si="230"/>
        <v>7494191</v>
      </c>
      <c r="T131" s="22">
        <v>7234045</v>
      </c>
      <c r="U131" s="22">
        <v>0</v>
      </c>
      <c r="V131" s="22">
        <v>7234045</v>
      </c>
      <c r="W131" s="22">
        <f aca="true" t="shared" si="235" ref="W131:Y131">Q131-T131</f>
        <v>260146</v>
      </c>
      <c r="X131" s="22">
        <f t="shared" si="235"/>
        <v>0</v>
      </c>
      <c r="Y131" s="22">
        <f t="shared" si="235"/>
        <v>260146</v>
      </c>
      <c r="Z131" s="43"/>
    </row>
    <row r="132" spans="1:26" ht="31.5" customHeight="1">
      <c r="A132" s="20" t="s">
        <v>255</v>
      </c>
      <c r="B132" s="21" t="s">
        <v>256</v>
      </c>
      <c r="C132" s="21" t="s">
        <v>256</v>
      </c>
      <c r="D132" s="21"/>
      <c r="E132" s="22"/>
      <c r="F132" s="22">
        <v>8490</v>
      </c>
      <c r="G132" s="22">
        <v>9</v>
      </c>
      <c r="H132" s="22">
        <v>8058</v>
      </c>
      <c r="I132" s="22">
        <v>8</v>
      </c>
      <c r="J132" s="22">
        <v>8121</v>
      </c>
      <c r="K132" s="22">
        <v>0</v>
      </c>
      <c r="L132" s="34">
        <v>0.65</v>
      </c>
      <c r="M132" s="22">
        <f t="shared" si="227"/>
        <v>18844621</v>
      </c>
      <c r="N132" s="22">
        <f t="shared" si="228"/>
        <v>18475275</v>
      </c>
      <c r="O132" s="22">
        <v>19512903</v>
      </c>
      <c r="P132" s="22"/>
      <c r="Q132" s="22">
        <f t="shared" si="229"/>
        <v>17806993</v>
      </c>
      <c r="R132" s="22">
        <v>0</v>
      </c>
      <c r="S132" s="22">
        <f t="shared" si="230"/>
        <v>17806993</v>
      </c>
      <c r="T132" s="22">
        <v>18475275</v>
      </c>
      <c r="U132" s="22">
        <v>0</v>
      </c>
      <c r="V132" s="22">
        <v>18475275</v>
      </c>
      <c r="W132" s="22">
        <f aca="true" t="shared" si="236" ref="W132:Y132">Q132-T132</f>
        <v>-668282</v>
      </c>
      <c r="X132" s="22">
        <f t="shared" si="236"/>
        <v>0</v>
      </c>
      <c r="Y132" s="22">
        <f t="shared" si="236"/>
        <v>-668282</v>
      </c>
      <c r="Z132" s="43"/>
    </row>
    <row r="133" spans="1:26" ht="31.5" customHeight="1">
      <c r="A133" s="20" t="s">
        <v>257</v>
      </c>
      <c r="B133" s="21" t="s">
        <v>258</v>
      </c>
      <c r="C133" s="21" t="s">
        <v>258</v>
      </c>
      <c r="D133" s="21"/>
      <c r="E133" s="22"/>
      <c r="F133" s="22">
        <v>2402</v>
      </c>
      <c r="G133" s="22">
        <v>18</v>
      </c>
      <c r="H133" s="22">
        <v>2733</v>
      </c>
      <c r="I133" s="22">
        <v>19</v>
      </c>
      <c r="J133" s="22">
        <v>2766</v>
      </c>
      <c r="K133" s="22">
        <v>14</v>
      </c>
      <c r="L133" s="34">
        <v>0.65</v>
      </c>
      <c r="M133" s="22">
        <f t="shared" si="227"/>
        <v>5887359</v>
      </c>
      <c r="N133" s="22">
        <f t="shared" si="228"/>
        <v>6327685</v>
      </c>
      <c r="O133" s="22">
        <v>5708658</v>
      </c>
      <c r="P133" s="22"/>
      <c r="Q133" s="22">
        <f t="shared" si="229"/>
        <v>6506386</v>
      </c>
      <c r="R133" s="22">
        <v>0</v>
      </c>
      <c r="S133" s="22">
        <f t="shared" si="230"/>
        <v>6506386</v>
      </c>
      <c r="T133" s="22">
        <v>6327685</v>
      </c>
      <c r="U133" s="22">
        <v>0</v>
      </c>
      <c r="V133" s="22">
        <v>6327685</v>
      </c>
      <c r="W133" s="22">
        <f aca="true" t="shared" si="237" ref="W133:Y133">Q133-T133</f>
        <v>178701</v>
      </c>
      <c r="X133" s="22">
        <f t="shared" si="237"/>
        <v>0</v>
      </c>
      <c r="Y133" s="22">
        <f t="shared" si="237"/>
        <v>178701</v>
      </c>
      <c r="Z133" s="43"/>
    </row>
    <row r="134" spans="1:26" ht="31.5" customHeight="1">
      <c r="A134" s="17" t="s">
        <v>259</v>
      </c>
      <c r="B134" s="18" t="s">
        <v>260</v>
      </c>
      <c r="C134" s="18" t="s">
        <v>260</v>
      </c>
      <c r="D134" s="18"/>
      <c r="E134" s="19"/>
      <c r="F134" s="19">
        <f aca="true" t="shared" si="238" ref="F134:K134">F135</f>
        <v>2225</v>
      </c>
      <c r="G134" s="19">
        <f t="shared" si="238"/>
        <v>12</v>
      </c>
      <c r="H134" s="19">
        <f t="shared" si="238"/>
        <v>2825</v>
      </c>
      <c r="I134" s="19">
        <f t="shared" si="238"/>
        <v>13</v>
      </c>
      <c r="J134" s="19">
        <f t="shared" si="238"/>
        <v>2857</v>
      </c>
      <c r="K134" s="19">
        <f t="shared" si="238"/>
        <v>11</v>
      </c>
      <c r="L134" s="19"/>
      <c r="M134" s="19">
        <f aca="true" t="shared" si="239" ref="M134:Y134">M135</f>
        <v>7552781</v>
      </c>
      <c r="N134" s="19">
        <f t="shared" si="239"/>
        <v>8535573</v>
      </c>
      <c r="O134" s="19">
        <f t="shared" si="239"/>
        <v>6816023</v>
      </c>
      <c r="P134" s="19">
        <f t="shared" si="239"/>
        <v>0</v>
      </c>
      <c r="Q134" s="19">
        <f t="shared" si="239"/>
        <v>9272331</v>
      </c>
      <c r="R134" s="19">
        <f t="shared" si="239"/>
        <v>0</v>
      </c>
      <c r="S134" s="19">
        <f t="shared" si="239"/>
        <v>9272331</v>
      </c>
      <c r="T134" s="19">
        <f t="shared" si="239"/>
        <v>8535573</v>
      </c>
      <c r="U134" s="19">
        <f t="shared" si="239"/>
        <v>0</v>
      </c>
      <c r="V134" s="19">
        <f t="shared" si="239"/>
        <v>8535573</v>
      </c>
      <c r="W134" s="19">
        <f t="shared" si="239"/>
        <v>736758</v>
      </c>
      <c r="X134" s="19">
        <f t="shared" si="239"/>
        <v>0</v>
      </c>
      <c r="Y134" s="19">
        <f t="shared" si="239"/>
        <v>736758</v>
      </c>
      <c r="Z134" s="19"/>
    </row>
    <row r="135" spans="1:26" ht="31.5" customHeight="1">
      <c r="A135" s="20" t="s">
        <v>259</v>
      </c>
      <c r="B135" s="21" t="s">
        <v>260</v>
      </c>
      <c r="C135" s="21" t="s">
        <v>260</v>
      </c>
      <c r="D135" s="21"/>
      <c r="E135" s="22"/>
      <c r="F135" s="22">
        <v>2225</v>
      </c>
      <c r="G135" s="22">
        <v>12</v>
      </c>
      <c r="H135" s="22">
        <v>2825</v>
      </c>
      <c r="I135" s="22">
        <v>13</v>
      </c>
      <c r="J135" s="22">
        <v>2857</v>
      </c>
      <c r="K135" s="22">
        <v>11</v>
      </c>
      <c r="L135" s="34">
        <v>0.85</v>
      </c>
      <c r="M135" s="22">
        <f aca="true" t="shared" si="240" ref="M135:M139">ROUND((F135*1750+G135*1925+H135*1750+I135*1925)*L135,0)</f>
        <v>7552781</v>
      </c>
      <c r="N135" s="22">
        <f aca="true" t="shared" si="241" ref="N135:N139">ROUND((J135*3500+K135*3850)*L135,0)</f>
        <v>8535573</v>
      </c>
      <c r="O135" s="22">
        <v>6816023</v>
      </c>
      <c r="P135" s="22"/>
      <c r="Q135" s="22">
        <f aca="true" t="shared" si="242" ref="Q135:Q139">ROUND(M135+N135-O135-P135,0)</f>
        <v>9272331</v>
      </c>
      <c r="R135" s="22">
        <v>0</v>
      </c>
      <c r="S135" s="22">
        <f aca="true" t="shared" si="243" ref="S135:S139">Q135-R135</f>
        <v>9272331</v>
      </c>
      <c r="T135" s="22">
        <v>8535573</v>
      </c>
      <c r="U135" s="22">
        <v>0</v>
      </c>
      <c r="V135" s="22">
        <v>8535573</v>
      </c>
      <c r="W135" s="22">
        <f aca="true" t="shared" si="244" ref="W135:Y135">Q135-T135</f>
        <v>736758</v>
      </c>
      <c r="X135" s="22">
        <f t="shared" si="244"/>
        <v>0</v>
      </c>
      <c r="Y135" s="22">
        <f t="shared" si="244"/>
        <v>736758</v>
      </c>
      <c r="Z135" s="43"/>
    </row>
    <row r="136" spans="1:26" ht="31.5" customHeight="1">
      <c r="A136" s="17" t="s">
        <v>261</v>
      </c>
      <c r="B136" s="18" t="s">
        <v>262</v>
      </c>
      <c r="C136" s="18" t="s">
        <v>262</v>
      </c>
      <c r="D136" s="18"/>
      <c r="E136" s="19"/>
      <c r="F136" s="19">
        <f aca="true" t="shared" si="245" ref="F136:K136">F137</f>
        <v>851</v>
      </c>
      <c r="G136" s="19">
        <f t="shared" si="245"/>
        <v>8</v>
      </c>
      <c r="H136" s="19">
        <f t="shared" si="245"/>
        <v>1222</v>
      </c>
      <c r="I136" s="19">
        <f t="shared" si="245"/>
        <v>11</v>
      </c>
      <c r="J136" s="19">
        <f t="shared" si="245"/>
        <v>1234</v>
      </c>
      <c r="K136" s="19">
        <f t="shared" si="245"/>
        <v>11</v>
      </c>
      <c r="L136" s="19"/>
      <c r="M136" s="19">
        <f aca="true" t="shared" si="246" ref="M136:Y136">M137</f>
        <v>3114676</v>
      </c>
      <c r="N136" s="19">
        <f t="shared" si="246"/>
        <v>3707148</v>
      </c>
      <c r="O136" s="19">
        <f t="shared" si="246"/>
        <v>2718258</v>
      </c>
      <c r="P136" s="19">
        <f t="shared" si="246"/>
        <v>0</v>
      </c>
      <c r="Q136" s="19">
        <f t="shared" si="246"/>
        <v>4103566</v>
      </c>
      <c r="R136" s="19">
        <f t="shared" si="246"/>
        <v>0</v>
      </c>
      <c r="S136" s="19">
        <f t="shared" si="246"/>
        <v>4103566</v>
      </c>
      <c r="T136" s="19">
        <f t="shared" si="246"/>
        <v>3707148</v>
      </c>
      <c r="U136" s="19">
        <f t="shared" si="246"/>
        <v>0</v>
      </c>
      <c r="V136" s="19">
        <f t="shared" si="246"/>
        <v>3707148</v>
      </c>
      <c r="W136" s="19">
        <f t="shared" si="246"/>
        <v>396418</v>
      </c>
      <c r="X136" s="19">
        <f t="shared" si="246"/>
        <v>0</v>
      </c>
      <c r="Y136" s="19">
        <f t="shared" si="246"/>
        <v>396418</v>
      </c>
      <c r="Z136" s="19"/>
    </row>
    <row r="137" spans="1:26" ht="31.5" customHeight="1">
      <c r="A137" s="20" t="s">
        <v>261</v>
      </c>
      <c r="B137" s="21" t="s">
        <v>262</v>
      </c>
      <c r="C137" s="21" t="s">
        <v>262</v>
      </c>
      <c r="D137" s="21"/>
      <c r="E137" s="22"/>
      <c r="F137" s="22">
        <v>851</v>
      </c>
      <c r="G137" s="22">
        <v>8</v>
      </c>
      <c r="H137" s="22">
        <v>1222</v>
      </c>
      <c r="I137" s="22">
        <v>11</v>
      </c>
      <c r="J137" s="22">
        <v>1234</v>
      </c>
      <c r="K137" s="22">
        <v>11</v>
      </c>
      <c r="L137" s="34">
        <v>0.85</v>
      </c>
      <c r="M137" s="22">
        <f t="shared" si="240"/>
        <v>3114676</v>
      </c>
      <c r="N137" s="22">
        <f t="shared" si="241"/>
        <v>3707148</v>
      </c>
      <c r="O137" s="22">
        <v>2718258</v>
      </c>
      <c r="P137" s="22"/>
      <c r="Q137" s="22">
        <f t="shared" si="242"/>
        <v>4103566</v>
      </c>
      <c r="R137" s="22">
        <v>0</v>
      </c>
      <c r="S137" s="22">
        <f t="shared" si="243"/>
        <v>4103566</v>
      </c>
      <c r="T137" s="22">
        <v>3707148</v>
      </c>
      <c r="U137" s="22">
        <v>0</v>
      </c>
      <c r="V137" s="22">
        <v>3707148</v>
      </c>
      <c r="W137" s="22">
        <f aca="true" t="shared" si="247" ref="W137:Y137">Q137-T137</f>
        <v>396418</v>
      </c>
      <c r="X137" s="22">
        <f t="shared" si="247"/>
        <v>0</v>
      </c>
      <c r="Y137" s="22">
        <f t="shared" si="247"/>
        <v>396418</v>
      </c>
      <c r="Z137" s="43"/>
    </row>
    <row r="138" spans="1:26" ht="31.5" customHeight="1">
      <c r="A138" s="17" t="s">
        <v>263</v>
      </c>
      <c r="B138" s="18" t="s">
        <v>264</v>
      </c>
      <c r="C138" s="18" t="s">
        <v>264</v>
      </c>
      <c r="D138" s="18"/>
      <c r="E138" s="19"/>
      <c r="F138" s="19">
        <f aca="true" t="shared" si="248" ref="F138:K138">F139</f>
        <v>883</v>
      </c>
      <c r="G138" s="19">
        <f t="shared" si="248"/>
        <v>9</v>
      </c>
      <c r="H138" s="19">
        <f t="shared" si="248"/>
        <v>1102</v>
      </c>
      <c r="I138" s="19">
        <f t="shared" si="248"/>
        <v>10</v>
      </c>
      <c r="J138" s="19">
        <f t="shared" si="248"/>
        <v>1117</v>
      </c>
      <c r="K138" s="19">
        <f t="shared" si="248"/>
        <v>10</v>
      </c>
      <c r="L138" s="19"/>
      <c r="M138" s="19">
        <f aca="true" t="shared" si="249" ref="M138:Y138">M139</f>
        <v>2983776</v>
      </c>
      <c r="N138" s="19">
        <f t="shared" si="249"/>
        <v>3355800</v>
      </c>
      <c r="O138" s="19">
        <f t="shared" si="249"/>
        <v>2741463</v>
      </c>
      <c r="P138" s="19">
        <f t="shared" si="249"/>
        <v>0</v>
      </c>
      <c r="Q138" s="19">
        <f t="shared" si="249"/>
        <v>3598113</v>
      </c>
      <c r="R138" s="19">
        <f t="shared" si="249"/>
        <v>0</v>
      </c>
      <c r="S138" s="19">
        <f t="shared" si="249"/>
        <v>3598113</v>
      </c>
      <c r="T138" s="19">
        <f t="shared" si="249"/>
        <v>3355800</v>
      </c>
      <c r="U138" s="19">
        <f t="shared" si="249"/>
        <v>0</v>
      </c>
      <c r="V138" s="19">
        <f t="shared" si="249"/>
        <v>3355800</v>
      </c>
      <c r="W138" s="19">
        <f t="shared" si="249"/>
        <v>242313</v>
      </c>
      <c r="X138" s="19">
        <f t="shared" si="249"/>
        <v>0</v>
      </c>
      <c r="Y138" s="19">
        <f t="shared" si="249"/>
        <v>242313</v>
      </c>
      <c r="Z138" s="19"/>
    </row>
    <row r="139" spans="1:26" ht="31.5" customHeight="1">
      <c r="A139" s="20" t="s">
        <v>263</v>
      </c>
      <c r="B139" s="21" t="s">
        <v>264</v>
      </c>
      <c r="C139" s="21" t="s">
        <v>264</v>
      </c>
      <c r="D139" s="21"/>
      <c r="E139" s="22"/>
      <c r="F139" s="22">
        <v>883</v>
      </c>
      <c r="G139" s="22">
        <v>9</v>
      </c>
      <c r="H139" s="22">
        <v>1102</v>
      </c>
      <c r="I139" s="22">
        <v>10</v>
      </c>
      <c r="J139" s="22">
        <v>1117</v>
      </c>
      <c r="K139" s="22">
        <v>10</v>
      </c>
      <c r="L139" s="34">
        <v>0.85</v>
      </c>
      <c r="M139" s="22">
        <f t="shared" si="240"/>
        <v>2983776</v>
      </c>
      <c r="N139" s="22">
        <f t="shared" si="241"/>
        <v>3355800</v>
      </c>
      <c r="O139" s="22">
        <v>2741463</v>
      </c>
      <c r="P139" s="22"/>
      <c r="Q139" s="22">
        <f t="shared" si="242"/>
        <v>3598113</v>
      </c>
      <c r="R139" s="22">
        <v>0</v>
      </c>
      <c r="S139" s="22">
        <f t="shared" si="243"/>
        <v>3598113</v>
      </c>
      <c r="T139" s="22">
        <v>3355800</v>
      </c>
      <c r="U139" s="22">
        <v>0</v>
      </c>
      <c r="V139" s="22">
        <v>3355800</v>
      </c>
      <c r="W139" s="22">
        <f aca="true" t="shared" si="250" ref="W139:Y139">Q139-T139</f>
        <v>242313</v>
      </c>
      <c r="X139" s="22">
        <f t="shared" si="250"/>
        <v>0</v>
      </c>
      <c r="Y139" s="22">
        <f t="shared" si="250"/>
        <v>242313</v>
      </c>
      <c r="Z139" s="43"/>
    </row>
    <row r="140" spans="1:26" ht="31.5" customHeight="1">
      <c r="A140" s="17" t="s">
        <v>265</v>
      </c>
      <c r="B140" s="18" t="s">
        <v>266</v>
      </c>
      <c r="C140" s="18" t="s">
        <v>266</v>
      </c>
      <c r="D140" s="18"/>
      <c r="E140" s="19"/>
      <c r="F140" s="19">
        <f aca="true" t="shared" si="251" ref="F140:K140">F141</f>
        <v>2963</v>
      </c>
      <c r="G140" s="19">
        <f t="shared" si="251"/>
        <v>35</v>
      </c>
      <c r="H140" s="19">
        <f t="shared" si="251"/>
        <v>3515</v>
      </c>
      <c r="I140" s="19">
        <f t="shared" si="251"/>
        <v>38</v>
      </c>
      <c r="J140" s="19">
        <f t="shared" si="251"/>
        <v>3556</v>
      </c>
      <c r="K140" s="19">
        <f t="shared" si="251"/>
        <v>40</v>
      </c>
      <c r="L140" s="19"/>
      <c r="M140" s="19">
        <f aca="true" t="shared" si="252" ref="M140:Y140">M141</f>
        <v>9755471</v>
      </c>
      <c r="N140" s="19">
        <f t="shared" si="252"/>
        <v>10710000</v>
      </c>
      <c r="O140" s="19">
        <f t="shared" si="252"/>
        <v>9103798</v>
      </c>
      <c r="P140" s="19">
        <f t="shared" si="252"/>
        <v>0</v>
      </c>
      <c r="Q140" s="19">
        <f t="shared" si="252"/>
        <v>11361673</v>
      </c>
      <c r="R140" s="19">
        <f t="shared" si="252"/>
        <v>0</v>
      </c>
      <c r="S140" s="19">
        <f t="shared" si="252"/>
        <v>11361673</v>
      </c>
      <c r="T140" s="19">
        <f t="shared" si="252"/>
        <v>10710000</v>
      </c>
      <c r="U140" s="19">
        <f t="shared" si="252"/>
        <v>0</v>
      </c>
      <c r="V140" s="19">
        <f t="shared" si="252"/>
        <v>10710000</v>
      </c>
      <c r="W140" s="19">
        <f t="shared" si="252"/>
        <v>651673</v>
      </c>
      <c r="X140" s="19">
        <f t="shared" si="252"/>
        <v>0</v>
      </c>
      <c r="Y140" s="19">
        <f t="shared" si="252"/>
        <v>651673</v>
      </c>
      <c r="Z140" s="19"/>
    </row>
    <row r="141" spans="1:26" ht="31.5" customHeight="1">
      <c r="A141" s="20" t="s">
        <v>265</v>
      </c>
      <c r="B141" s="21" t="s">
        <v>266</v>
      </c>
      <c r="C141" s="21" t="s">
        <v>266</v>
      </c>
      <c r="D141" s="21"/>
      <c r="E141" s="22"/>
      <c r="F141" s="22">
        <v>2963</v>
      </c>
      <c r="G141" s="22">
        <v>35</v>
      </c>
      <c r="H141" s="22">
        <v>3515</v>
      </c>
      <c r="I141" s="22">
        <v>38</v>
      </c>
      <c r="J141" s="22">
        <v>3556</v>
      </c>
      <c r="K141" s="22">
        <v>40</v>
      </c>
      <c r="L141" s="34">
        <v>0.85</v>
      </c>
      <c r="M141" s="22">
        <f aca="true" t="shared" si="253" ref="M141:M147">ROUND((F141*1750+G141*1925+H141*1750+I141*1925)*L141,0)</f>
        <v>9755471</v>
      </c>
      <c r="N141" s="22">
        <f aca="true" t="shared" si="254" ref="N141:N147">ROUND((J141*3500+K141*3850)*L141,0)</f>
        <v>10710000</v>
      </c>
      <c r="O141" s="22">
        <v>9103798</v>
      </c>
      <c r="P141" s="22"/>
      <c r="Q141" s="22">
        <f aca="true" t="shared" si="255" ref="Q141:Q147">ROUND(M141+N141-O141-P141,0)</f>
        <v>11361673</v>
      </c>
      <c r="R141" s="22">
        <v>0</v>
      </c>
      <c r="S141" s="22">
        <f aca="true" t="shared" si="256" ref="S141:S147">Q141-R141</f>
        <v>11361673</v>
      </c>
      <c r="T141" s="22">
        <v>10710000</v>
      </c>
      <c r="U141" s="22">
        <v>0</v>
      </c>
      <c r="V141" s="22">
        <v>10710000</v>
      </c>
      <c r="W141" s="22">
        <f aca="true" t="shared" si="257" ref="W141:Y141">Q141-T141</f>
        <v>651673</v>
      </c>
      <c r="X141" s="22">
        <f t="shared" si="257"/>
        <v>0</v>
      </c>
      <c r="Y141" s="22">
        <f t="shared" si="257"/>
        <v>651673</v>
      </c>
      <c r="Z141" s="43"/>
    </row>
    <row r="142" spans="1:26" ht="31.5" customHeight="1">
      <c r="A142" s="17" t="s">
        <v>267</v>
      </c>
      <c r="B142" s="18" t="s">
        <v>268</v>
      </c>
      <c r="C142" s="18" t="s">
        <v>268</v>
      </c>
      <c r="D142" s="18"/>
      <c r="E142" s="19"/>
      <c r="F142" s="19">
        <f aca="true" t="shared" si="258" ref="F142:K142">SUM(F143:F147)</f>
        <v>25505</v>
      </c>
      <c r="G142" s="19">
        <f t="shared" si="258"/>
        <v>231</v>
      </c>
      <c r="H142" s="19">
        <f t="shared" si="258"/>
        <v>27704</v>
      </c>
      <c r="I142" s="19">
        <f t="shared" si="258"/>
        <v>224</v>
      </c>
      <c r="J142" s="19">
        <f t="shared" si="258"/>
        <v>27816</v>
      </c>
      <c r="K142" s="19">
        <f t="shared" si="258"/>
        <v>195</v>
      </c>
      <c r="L142" s="19"/>
      <c r="M142" s="19">
        <f aca="true" t="shared" si="259" ref="M142:Y142">SUM(M143:M147)</f>
        <v>79892882</v>
      </c>
      <c r="N142" s="19">
        <f t="shared" si="259"/>
        <v>83390739</v>
      </c>
      <c r="O142" s="19">
        <f t="shared" si="259"/>
        <v>78549521</v>
      </c>
      <c r="P142" s="19">
        <f t="shared" si="259"/>
        <v>0</v>
      </c>
      <c r="Q142" s="19">
        <f t="shared" si="259"/>
        <v>84734100</v>
      </c>
      <c r="R142" s="19">
        <f t="shared" si="259"/>
        <v>0</v>
      </c>
      <c r="S142" s="19">
        <f t="shared" si="259"/>
        <v>84734100</v>
      </c>
      <c r="T142" s="19">
        <f t="shared" si="259"/>
        <v>83390739</v>
      </c>
      <c r="U142" s="19">
        <f t="shared" si="259"/>
        <v>0</v>
      </c>
      <c r="V142" s="19">
        <f t="shared" si="259"/>
        <v>83390739</v>
      </c>
      <c r="W142" s="19">
        <f t="shared" si="259"/>
        <v>1343361</v>
      </c>
      <c r="X142" s="19">
        <f t="shared" si="259"/>
        <v>0</v>
      </c>
      <c r="Y142" s="19">
        <f t="shared" si="259"/>
        <v>1343361</v>
      </c>
      <c r="Z142" s="19"/>
    </row>
    <row r="143" spans="1:26" ht="31.5" customHeight="1">
      <c r="A143" s="20" t="s">
        <v>269</v>
      </c>
      <c r="B143" s="21" t="s">
        <v>270</v>
      </c>
      <c r="C143" s="21" t="s">
        <v>270</v>
      </c>
      <c r="D143" s="21"/>
      <c r="E143" s="22">
        <v>1</v>
      </c>
      <c r="F143" s="22">
        <v>10365</v>
      </c>
      <c r="G143" s="22">
        <v>155</v>
      </c>
      <c r="H143" s="22">
        <v>10705</v>
      </c>
      <c r="I143" s="22">
        <v>137</v>
      </c>
      <c r="J143" s="22">
        <v>10721</v>
      </c>
      <c r="K143" s="22">
        <v>137</v>
      </c>
      <c r="L143" s="34">
        <v>0.85</v>
      </c>
      <c r="M143" s="22">
        <f t="shared" si="253"/>
        <v>31819410</v>
      </c>
      <c r="N143" s="22">
        <f t="shared" si="254"/>
        <v>32343308</v>
      </c>
      <c r="O143" s="22">
        <v>31890215</v>
      </c>
      <c r="P143" s="22"/>
      <c r="Q143" s="22">
        <f t="shared" si="255"/>
        <v>32272503</v>
      </c>
      <c r="R143" s="22">
        <v>0</v>
      </c>
      <c r="S143" s="22">
        <f t="shared" si="256"/>
        <v>32272503</v>
      </c>
      <c r="T143" s="22">
        <v>32343308</v>
      </c>
      <c r="U143" s="22">
        <v>0</v>
      </c>
      <c r="V143" s="22">
        <v>32343308</v>
      </c>
      <c r="W143" s="22">
        <f aca="true" t="shared" si="260" ref="W143:Y143">Q143-T143</f>
        <v>-70805</v>
      </c>
      <c r="X143" s="22">
        <f t="shared" si="260"/>
        <v>0</v>
      </c>
      <c r="Y143" s="22">
        <f t="shared" si="260"/>
        <v>-70805</v>
      </c>
      <c r="Z143" s="43"/>
    </row>
    <row r="144" spans="1:26" ht="31.5" customHeight="1">
      <c r="A144" s="20" t="s">
        <v>271</v>
      </c>
      <c r="B144" s="21" t="s">
        <v>272</v>
      </c>
      <c r="C144" s="47" t="s">
        <v>272</v>
      </c>
      <c r="D144" s="47"/>
      <c r="E144" s="22"/>
      <c r="F144" s="22">
        <v>5174</v>
      </c>
      <c r="G144" s="22">
        <v>20</v>
      </c>
      <c r="H144" s="22">
        <v>5366</v>
      </c>
      <c r="I144" s="22">
        <v>22</v>
      </c>
      <c r="J144" s="22">
        <v>5415</v>
      </c>
      <c r="K144" s="22">
        <v>20</v>
      </c>
      <c r="L144" s="34">
        <v>0.85</v>
      </c>
      <c r="M144" s="22">
        <f t="shared" si="253"/>
        <v>15746973</v>
      </c>
      <c r="N144" s="22">
        <f t="shared" si="254"/>
        <v>16175075</v>
      </c>
      <c r="O144" s="22">
        <v>15908515</v>
      </c>
      <c r="P144" s="22"/>
      <c r="Q144" s="22">
        <f t="shared" si="255"/>
        <v>16013533</v>
      </c>
      <c r="R144" s="22">
        <v>0</v>
      </c>
      <c r="S144" s="22">
        <f t="shared" si="256"/>
        <v>16013533</v>
      </c>
      <c r="T144" s="22">
        <v>16175075</v>
      </c>
      <c r="U144" s="22">
        <v>0</v>
      </c>
      <c r="V144" s="22">
        <v>16175075</v>
      </c>
      <c r="W144" s="22">
        <f aca="true" t="shared" si="261" ref="W144:Y144">Q144-T144</f>
        <v>-161542</v>
      </c>
      <c r="X144" s="22">
        <f t="shared" si="261"/>
        <v>0</v>
      </c>
      <c r="Y144" s="22">
        <f t="shared" si="261"/>
        <v>-161542</v>
      </c>
      <c r="Z144" s="43"/>
    </row>
    <row r="145" spans="1:26" ht="31.5" customHeight="1">
      <c r="A145" s="20" t="s">
        <v>273</v>
      </c>
      <c r="B145" s="21" t="s">
        <v>274</v>
      </c>
      <c r="C145" s="21" t="s">
        <v>274</v>
      </c>
      <c r="D145" s="21"/>
      <c r="E145" s="22"/>
      <c r="F145" s="22">
        <v>5691</v>
      </c>
      <c r="G145" s="22">
        <v>25</v>
      </c>
      <c r="H145" s="22">
        <v>6174</v>
      </c>
      <c r="I145" s="22">
        <v>31</v>
      </c>
      <c r="J145" s="22">
        <v>6211</v>
      </c>
      <c r="K145" s="22">
        <v>4</v>
      </c>
      <c r="L145" s="34">
        <v>0.85</v>
      </c>
      <c r="M145" s="22">
        <f t="shared" si="253"/>
        <v>17740818</v>
      </c>
      <c r="N145" s="22">
        <f t="shared" si="254"/>
        <v>18490815</v>
      </c>
      <c r="O145" s="22">
        <v>17439450</v>
      </c>
      <c r="P145" s="22"/>
      <c r="Q145" s="22">
        <f t="shared" si="255"/>
        <v>18792183</v>
      </c>
      <c r="R145" s="22">
        <v>0</v>
      </c>
      <c r="S145" s="22">
        <f t="shared" si="256"/>
        <v>18792183</v>
      </c>
      <c r="T145" s="22">
        <v>18490815</v>
      </c>
      <c r="U145" s="22">
        <v>0</v>
      </c>
      <c r="V145" s="22">
        <v>18490815</v>
      </c>
      <c r="W145" s="22">
        <f aca="true" t="shared" si="262" ref="W145:Y145">Q145-T145</f>
        <v>301368</v>
      </c>
      <c r="X145" s="22">
        <f t="shared" si="262"/>
        <v>0</v>
      </c>
      <c r="Y145" s="22">
        <f t="shared" si="262"/>
        <v>301368</v>
      </c>
      <c r="Z145" s="43"/>
    </row>
    <row r="146" spans="1:26" ht="31.5" customHeight="1">
      <c r="A146" s="20" t="s">
        <v>275</v>
      </c>
      <c r="B146" s="21" t="s">
        <v>276</v>
      </c>
      <c r="C146" s="21" t="s">
        <v>276</v>
      </c>
      <c r="D146" s="21"/>
      <c r="E146" s="22"/>
      <c r="F146" s="22">
        <v>2377</v>
      </c>
      <c r="G146" s="22">
        <v>18</v>
      </c>
      <c r="H146" s="22">
        <v>3399</v>
      </c>
      <c r="I146" s="22">
        <v>23</v>
      </c>
      <c r="J146" s="22">
        <v>3409</v>
      </c>
      <c r="K146" s="22">
        <v>23</v>
      </c>
      <c r="L146" s="34">
        <v>0.85</v>
      </c>
      <c r="M146" s="22">
        <f t="shared" si="253"/>
        <v>8658886</v>
      </c>
      <c r="N146" s="22">
        <f t="shared" si="254"/>
        <v>10217043</v>
      </c>
      <c r="O146" s="22">
        <v>7308683</v>
      </c>
      <c r="P146" s="22"/>
      <c r="Q146" s="22">
        <f t="shared" si="255"/>
        <v>11567246</v>
      </c>
      <c r="R146" s="22">
        <v>0</v>
      </c>
      <c r="S146" s="22">
        <f t="shared" si="256"/>
        <v>11567246</v>
      </c>
      <c r="T146" s="22">
        <v>10217043</v>
      </c>
      <c r="U146" s="22">
        <v>0</v>
      </c>
      <c r="V146" s="22">
        <v>10217043</v>
      </c>
      <c r="W146" s="22">
        <f aca="true" t="shared" si="263" ref="W146:Y146">Q146-T146</f>
        <v>1350203</v>
      </c>
      <c r="X146" s="22">
        <f t="shared" si="263"/>
        <v>0</v>
      </c>
      <c r="Y146" s="22">
        <f t="shared" si="263"/>
        <v>1350203</v>
      </c>
      <c r="Z146" s="43"/>
    </row>
    <row r="147" spans="1:26" ht="31.5" customHeight="1">
      <c r="A147" s="20" t="s">
        <v>277</v>
      </c>
      <c r="B147" s="21" t="s">
        <v>278</v>
      </c>
      <c r="C147" s="21" t="s">
        <v>278</v>
      </c>
      <c r="D147" s="21"/>
      <c r="E147" s="22">
        <v>1</v>
      </c>
      <c r="F147" s="22">
        <v>1898</v>
      </c>
      <c r="G147" s="22">
        <v>13</v>
      </c>
      <c r="H147" s="22">
        <v>2060</v>
      </c>
      <c r="I147" s="22">
        <v>11</v>
      </c>
      <c r="J147" s="22">
        <v>2060</v>
      </c>
      <c r="K147" s="22">
        <v>11</v>
      </c>
      <c r="L147" s="34">
        <v>0.85</v>
      </c>
      <c r="M147" s="22">
        <f t="shared" si="253"/>
        <v>5926795</v>
      </c>
      <c r="N147" s="22">
        <f t="shared" si="254"/>
        <v>6164498</v>
      </c>
      <c r="O147" s="22">
        <v>6002658</v>
      </c>
      <c r="P147" s="22"/>
      <c r="Q147" s="22">
        <f t="shared" si="255"/>
        <v>6088635</v>
      </c>
      <c r="R147" s="22">
        <v>0</v>
      </c>
      <c r="S147" s="22">
        <f t="shared" si="256"/>
        <v>6088635</v>
      </c>
      <c r="T147" s="22">
        <v>6164498</v>
      </c>
      <c r="U147" s="22">
        <v>0</v>
      </c>
      <c r="V147" s="22">
        <v>6164498</v>
      </c>
      <c r="W147" s="22">
        <f aca="true" t="shared" si="264" ref="W147:Y147">Q147-T147</f>
        <v>-75863</v>
      </c>
      <c r="X147" s="22">
        <f t="shared" si="264"/>
        <v>0</v>
      </c>
      <c r="Y147" s="22">
        <f t="shared" si="264"/>
        <v>-75863</v>
      </c>
      <c r="Z147" s="43"/>
    </row>
    <row r="148" spans="1:26" ht="31.5" customHeight="1">
      <c r="A148" s="17" t="s">
        <v>279</v>
      </c>
      <c r="B148" s="18" t="s">
        <v>280</v>
      </c>
      <c r="C148" s="18" t="s">
        <v>280</v>
      </c>
      <c r="D148" s="18"/>
      <c r="E148" s="19"/>
      <c r="F148" s="19">
        <f aca="true" t="shared" si="265" ref="F148:K148">F149</f>
        <v>325</v>
      </c>
      <c r="G148" s="19">
        <f t="shared" si="265"/>
        <v>2</v>
      </c>
      <c r="H148" s="19">
        <f t="shared" si="265"/>
        <v>459</v>
      </c>
      <c r="I148" s="19">
        <f t="shared" si="265"/>
        <v>5</v>
      </c>
      <c r="J148" s="19">
        <f t="shared" si="265"/>
        <v>459</v>
      </c>
      <c r="K148" s="19">
        <f t="shared" si="265"/>
        <v>5</v>
      </c>
      <c r="L148" s="19"/>
      <c r="M148" s="19">
        <f aca="true" t="shared" si="266" ref="M148:Y148">M149</f>
        <v>1385475</v>
      </c>
      <c r="N148" s="19">
        <f t="shared" si="266"/>
        <v>1625750</v>
      </c>
      <c r="O148" s="19">
        <f t="shared" si="266"/>
        <v>1229200</v>
      </c>
      <c r="P148" s="19">
        <f t="shared" si="266"/>
        <v>0</v>
      </c>
      <c r="Q148" s="19">
        <f t="shared" si="266"/>
        <v>1782025</v>
      </c>
      <c r="R148" s="19">
        <f t="shared" si="266"/>
        <v>0</v>
      </c>
      <c r="S148" s="19">
        <f t="shared" si="266"/>
        <v>1782025</v>
      </c>
      <c r="T148" s="19">
        <f t="shared" si="266"/>
        <v>1625750</v>
      </c>
      <c r="U148" s="19">
        <f t="shared" si="266"/>
        <v>0</v>
      </c>
      <c r="V148" s="19">
        <f t="shared" si="266"/>
        <v>1625750</v>
      </c>
      <c r="W148" s="19">
        <f t="shared" si="266"/>
        <v>156275</v>
      </c>
      <c r="X148" s="19">
        <f t="shared" si="266"/>
        <v>0</v>
      </c>
      <c r="Y148" s="19">
        <f t="shared" si="266"/>
        <v>156275</v>
      </c>
      <c r="Z148" s="19"/>
    </row>
    <row r="149" spans="1:26" ht="31.5" customHeight="1">
      <c r="A149" s="20" t="s">
        <v>279</v>
      </c>
      <c r="B149" s="47" t="s">
        <v>280</v>
      </c>
      <c r="C149" s="47" t="s">
        <v>280</v>
      </c>
      <c r="D149" s="47"/>
      <c r="E149" s="22">
        <v>1</v>
      </c>
      <c r="F149" s="22">
        <v>325</v>
      </c>
      <c r="G149" s="22">
        <v>2</v>
      </c>
      <c r="H149" s="22">
        <v>459</v>
      </c>
      <c r="I149" s="22">
        <v>5</v>
      </c>
      <c r="J149" s="22">
        <v>459</v>
      </c>
      <c r="K149" s="22">
        <v>5</v>
      </c>
      <c r="L149" s="34">
        <v>1</v>
      </c>
      <c r="M149" s="22">
        <f aca="true" t="shared" si="267" ref="M149:M153">ROUND((F149*1750+G149*1925+H149*1750+I149*1925)*L149,0)</f>
        <v>1385475</v>
      </c>
      <c r="N149" s="22">
        <f aca="true" t="shared" si="268" ref="N149:N153">ROUND((J149*3500+K149*3850)*L149,0)</f>
        <v>1625750</v>
      </c>
      <c r="O149" s="22">
        <v>1229200</v>
      </c>
      <c r="P149" s="22"/>
      <c r="Q149" s="22">
        <f aca="true" t="shared" si="269" ref="Q149:Q153">ROUND(M149+N149-O149-P149,0)</f>
        <v>1782025</v>
      </c>
      <c r="R149" s="22">
        <v>0</v>
      </c>
      <c r="S149" s="22">
        <f aca="true" t="shared" si="270" ref="S149:S153">Q149-R149</f>
        <v>1782025</v>
      </c>
      <c r="T149" s="22">
        <v>1625750</v>
      </c>
      <c r="U149" s="22">
        <v>0</v>
      </c>
      <c r="V149" s="22">
        <v>1625750</v>
      </c>
      <c r="W149" s="22">
        <f aca="true" t="shared" si="271" ref="W149:Y149">Q149-T149</f>
        <v>156275</v>
      </c>
      <c r="X149" s="22">
        <f t="shared" si="271"/>
        <v>0</v>
      </c>
      <c r="Y149" s="22">
        <f t="shared" si="271"/>
        <v>156275</v>
      </c>
      <c r="Z149" s="43"/>
    </row>
    <row r="150" spans="1:26" ht="31.5" customHeight="1">
      <c r="A150" s="17" t="s">
        <v>281</v>
      </c>
      <c r="B150" s="18" t="s">
        <v>282</v>
      </c>
      <c r="C150" s="18" t="s">
        <v>282</v>
      </c>
      <c r="D150" s="18"/>
      <c r="E150" s="19"/>
      <c r="F150" s="19">
        <f aca="true" t="shared" si="272" ref="F150:K150">F151</f>
        <v>49</v>
      </c>
      <c r="G150" s="19">
        <f t="shared" si="272"/>
        <v>0</v>
      </c>
      <c r="H150" s="19">
        <f t="shared" si="272"/>
        <v>138</v>
      </c>
      <c r="I150" s="19">
        <f t="shared" si="272"/>
        <v>3</v>
      </c>
      <c r="J150" s="19">
        <f t="shared" si="272"/>
        <v>167</v>
      </c>
      <c r="K150" s="19">
        <f t="shared" si="272"/>
        <v>2</v>
      </c>
      <c r="L150" s="19"/>
      <c r="M150" s="19">
        <f aca="true" t="shared" si="273" ref="M150:Y150">M151</f>
        <v>333025</v>
      </c>
      <c r="N150" s="19">
        <f t="shared" si="273"/>
        <v>592200</v>
      </c>
      <c r="O150" s="19">
        <f t="shared" si="273"/>
        <v>196000</v>
      </c>
      <c r="P150" s="19">
        <f t="shared" si="273"/>
        <v>0</v>
      </c>
      <c r="Q150" s="19">
        <f t="shared" si="273"/>
        <v>729225</v>
      </c>
      <c r="R150" s="19">
        <f t="shared" si="273"/>
        <v>0</v>
      </c>
      <c r="S150" s="19">
        <f t="shared" si="273"/>
        <v>729225</v>
      </c>
      <c r="T150" s="19">
        <f t="shared" si="273"/>
        <v>592200</v>
      </c>
      <c r="U150" s="19">
        <f t="shared" si="273"/>
        <v>0</v>
      </c>
      <c r="V150" s="19">
        <f t="shared" si="273"/>
        <v>592200</v>
      </c>
      <c r="W150" s="19">
        <f t="shared" si="273"/>
        <v>137025</v>
      </c>
      <c r="X150" s="19">
        <f t="shared" si="273"/>
        <v>0</v>
      </c>
      <c r="Y150" s="19">
        <f t="shared" si="273"/>
        <v>137025</v>
      </c>
      <c r="Z150" s="19"/>
    </row>
    <row r="151" spans="1:26" ht="31.5" customHeight="1">
      <c r="A151" s="20" t="s">
        <v>281</v>
      </c>
      <c r="B151" s="21" t="s">
        <v>282</v>
      </c>
      <c r="C151" s="21" t="s">
        <v>282</v>
      </c>
      <c r="D151" s="21"/>
      <c r="E151" s="22"/>
      <c r="F151" s="22">
        <v>49</v>
      </c>
      <c r="G151" s="22">
        <v>0</v>
      </c>
      <c r="H151" s="22">
        <v>138</v>
      </c>
      <c r="I151" s="22">
        <v>3</v>
      </c>
      <c r="J151" s="22">
        <v>167</v>
      </c>
      <c r="K151" s="22">
        <v>2</v>
      </c>
      <c r="L151" s="34">
        <v>1</v>
      </c>
      <c r="M151" s="22">
        <f t="shared" si="267"/>
        <v>333025</v>
      </c>
      <c r="N151" s="22">
        <f t="shared" si="268"/>
        <v>592200</v>
      </c>
      <c r="O151" s="22">
        <v>196000</v>
      </c>
      <c r="P151" s="22"/>
      <c r="Q151" s="22">
        <f t="shared" si="269"/>
        <v>729225</v>
      </c>
      <c r="R151" s="22">
        <v>0</v>
      </c>
      <c r="S151" s="22">
        <f t="shared" si="270"/>
        <v>729225</v>
      </c>
      <c r="T151" s="22">
        <v>592200</v>
      </c>
      <c r="U151" s="22">
        <v>0</v>
      </c>
      <c r="V151" s="22">
        <v>592200</v>
      </c>
      <c r="W151" s="22">
        <f aca="true" t="shared" si="274" ref="W151:Y151">Q151-T151</f>
        <v>137025</v>
      </c>
      <c r="X151" s="22">
        <f t="shared" si="274"/>
        <v>0</v>
      </c>
      <c r="Y151" s="22">
        <f t="shared" si="274"/>
        <v>137025</v>
      </c>
      <c r="Z151" s="43"/>
    </row>
    <row r="152" spans="1:26" ht="31.5" customHeight="1">
      <c r="A152" s="17" t="s">
        <v>283</v>
      </c>
      <c r="B152" s="18" t="s">
        <v>284</v>
      </c>
      <c r="C152" s="18" t="s">
        <v>284</v>
      </c>
      <c r="D152" s="18"/>
      <c r="E152" s="19"/>
      <c r="F152" s="19">
        <f aca="true" t="shared" si="275" ref="F152:K152">F153</f>
        <v>5456</v>
      </c>
      <c r="G152" s="19">
        <f t="shared" si="275"/>
        <v>0</v>
      </c>
      <c r="H152" s="19">
        <f t="shared" si="275"/>
        <v>6411</v>
      </c>
      <c r="I152" s="19">
        <f t="shared" si="275"/>
        <v>20</v>
      </c>
      <c r="J152" s="19">
        <f t="shared" si="275"/>
        <v>6474</v>
      </c>
      <c r="K152" s="19">
        <f t="shared" si="275"/>
        <v>20</v>
      </c>
      <c r="L152" s="19"/>
      <c r="M152" s="19">
        <f aca="true" t="shared" si="276" ref="M152:Y152">M153</f>
        <v>17684888</v>
      </c>
      <c r="N152" s="19">
        <f t="shared" si="276"/>
        <v>19325600</v>
      </c>
      <c r="O152" s="19">
        <f t="shared" si="276"/>
        <v>16951550</v>
      </c>
      <c r="P152" s="19">
        <f t="shared" si="276"/>
        <v>0</v>
      </c>
      <c r="Q152" s="19">
        <f t="shared" si="276"/>
        <v>20058938</v>
      </c>
      <c r="R152" s="19">
        <f t="shared" si="276"/>
        <v>0</v>
      </c>
      <c r="S152" s="19">
        <f t="shared" si="276"/>
        <v>20058938</v>
      </c>
      <c r="T152" s="19">
        <f t="shared" si="276"/>
        <v>19325600</v>
      </c>
      <c r="U152" s="19">
        <f t="shared" si="276"/>
        <v>0</v>
      </c>
      <c r="V152" s="19">
        <f t="shared" si="276"/>
        <v>19325600</v>
      </c>
      <c r="W152" s="19">
        <f t="shared" si="276"/>
        <v>733338</v>
      </c>
      <c r="X152" s="19">
        <f t="shared" si="276"/>
        <v>0</v>
      </c>
      <c r="Y152" s="19">
        <f t="shared" si="276"/>
        <v>733338</v>
      </c>
      <c r="Z152" s="19"/>
    </row>
    <row r="153" spans="1:26" ht="31.5" customHeight="1">
      <c r="A153" s="20" t="s">
        <v>283</v>
      </c>
      <c r="B153" s="21" t="s">
        <v>284</v>
      </c>
      <c r="C153" s="21" t="s">
        <v>284</v>
      </c>
      <c r="D153" s="21"/>
      <c r="E153" s="22">
        <v>1</v>
      </c>
      <c r="F153" s="22">
        <v>5456</v>
      </c>
      <c r="G153" s="22">
        <v>0</v>
      </c>
      <c r="H153" s="22">
        <v>6411</v>
      </c>
      <c r="I153" s="22">
        <v>20</v>
      </c>
      <c r="J153" s="22">
        <v>6474</v>
      </c>
      <c r="K153" s="22">
        <v>20</v>
      </c>
      <c r="L153" s="34">
        <v>0.85</v>
      </c>
      <c r="M153" s="22">
        <f t="shared" si="267"/>
        <v>17684888</v>
      </c>
      <c r="N153" s="22">
        <f t="shared" si="268"/>
        <v>19325600</v>
      </c>
      <c r="O153" s="22">
        <v>16951550</v>
      </c>
      <c r="P153" s="22"/>
      <c r="Q153" s="22">
        <f t="shared" si="269"/>
        <v>20058938</v>
      </c>
      <c r="R153" s="22">
        <v>0</v>
      </c>
      <c r="S153" s="22">
        <f t="shared" si="270"/>
        <v>20058938</v>
      </c>
      <c r="T153" s="22">
        <v>19325600</v>
      </c>
      <c r="U153" s="22">
        <v>0</v>
      </c>
      <c r="V153" s="22">
        <v>19325600</v>
      </c>
      <c r="W153" s="22">
        <f aca="true" t="shared" si="277" ref="W153:Y153">Q153-T153</f>
        <v>733338</v>
      </c>
      <c r="X153" s="22">
        <f t="shared" si="277"/>
        <v>0</v>
      </c>
      <c r="Y153" s="22">
        <f t="shared" si="277"/>
        <v>733338</v>
      </c>
      <c r="Z153" s="43"/>
    </row>
    <row r="154" spans="1:26" ht="31.5" customHeight="1">
      <c r="A154" s="17" t="s">
        <v>285</v>
      </c>
      <c r="B154" s="18" t="s">
        <v>286</v>
      </c>
      <c r="C154" s="18" t="s">
        <v>286</v>
      </c>
      <c r="D154" s="18"/>
      <c r="E154" s="19"/>
      <c r="F154" s="19">
        <f aca="true" t="shared" si="278" ref="F154:K154">SUM(F155:F157)</f>
        <v>7084</v>
      </c>
      <c r="G154" s="19">
        <f t="shared" si="278"/>
        <v>22</v>
      </c>
      <c r="H154" s="19">
        <f t="shared" si="278"/>
        <v>8473</v>
      </c>
      <c r="I154" s="19">
        <f t="shared" si="278"/>
        <v>23</v>
      </c>
      <c r="J154" s="19">
        <f t="shared" si="278"/>
        <v>8557</v>
      </c>
      <c r="K154" s="19">
        <f t="shared" si="278"/>
        <v>20</v>
      </c>
      <c r="L154" s="19"/>
      <c r="M154" s="19">
        <f aca="true" t="shared" si="279" ref="M154:Y154">SUM(M155:M157)</f>
        <v>23214669</v>
      </c>
      <c r="N154" s="19">
        <f t="shared" si="279"/>
        <v>25522525</v>
      </c>
      <c r="O154" s="19">
        <f t="shared" si="279"/>
        <v>21750821</v>
      </c>
      <c r="P154" s="19">
        <f t="shared" si="279"/>
        <v>0</v>
      </c>
      <c r="Q154" s="19">
        <f t="shared" si="279"/>
        <v>26986373</v>
      </c>
      <c r="R154" s="19">
        <f t="shared" si="279"/>
        <v>0</v>
      </c>
      <c r="S154" s="19">
        <f t="shared" si="279"/>
        <v>26986373</v>
      </c>
      <c r="T154" s="19">
        <f t="shared" si="279"/>
        <v>25522525</v>
      </c>
      <c r="U154" s="19">
        <f t="shared" si="279"/>
        <v>0</v>
      </c>
      <c r="V154" s="19">
        <f t="shared" si="279"/>
        <v>25522525</v>
      </c>
      <c r="W154" s="19">
        <f t="shared" si="279"/>
        <v>1463848</v>
      </c>
      <c r="X154" s="19">
        <f t="shared" si="279"/>
        <v>0</v>
      </c>
      <c r="Y154" s="19">
        <f t="shared" si="279"/>
        <v>1463848</v>
      </c>
      <c r="Z154" s="19"/>
    </row>
    <row r="155" spans="1:26" ht="31.5" customHeight="1">
      <c r="A155" s="20" t="s">
        <v>287</v>
      </c>
      <c r="B155" s="21" t="s">
        <v>288</v>
      </c>
      <c r="C155" s="21" t="s">
        <v>288</v>
      </c>
      <c r="D155" s="21"/>
      <c r="E155" s="22"/>
      <c r="F155" s="22">
        <v>6408</v>
      </c>
      <c r="G155" s="22">
        <v>17</v>
      </c>
      <c r="H155" s="22">
        <v>7158</v>
      </c>
      <c r="I155" s="22">
        <v>19</v>
      </c>
      <c r="J155" s="22">
        <v>7235</v>
      </c>
      <c r="K155" s="22">
        <v>18</v>
      </c>
      <c r="L155" s="34">
        <v>0.85</v>
      </c>
      <c r="M155" s="22">
        <f aca="true" t="shared" si="280" ref="M155:M157">ROUND((F155*1750+G155*1925+H155*1750+I155*1925)*L155,0)</f>
        <v>20238330</v>
      </c>
      <c r="N155" s="22">
        <f aca="true" t="shared" si="281" ref="N155:N157">ROUND((J155*3500+K155*3850)*L155,0)</f>
        <v>21583030</v>
      </c>
      <c r="O155" s="22">
        <v>19600788</v>
      </c>
      <c r="P155" s="22"/>
      <c r="Q155" s="22">
        <f aca="true" t="shared" si="282" ref="Q155:Q157">ROUND(M155+N155-O155-P155,0)</f>
        <v>22220572</v>
      </c>
      <c r="R155" s="22">
        <v>0</v>
      </c>
      <c r="S155" s="22">
        <f aca="true" t="shared" si="283" ref="S155:S157">Q155-R155</f>
        <v>22220572</v>
      </c>
      <c r="T155" s="22">
        <v>21583030</v>
      </c>
      <c r="U155" s="22">
        <v>0</v>
      </c>
      <c r="V155" s="22">
        <v>21583030</v>
      </c>
      <c r="W155" s="22">
        <f aca="true" t="shared" si="284" ref="W155:Y155">Q155-T155</f>
        <v>637542</v>
      </c>
      <c r="X155" s="22">
        <f t="shared" si="284"/>
        <v>0</v>
      </c>
      <c r="Y155" s="22">
        <f t="shared" si="284"/>
        <v>637542</v>
      </c>
      <c r="Z155" s="43"/>
    </row>
    <row r="156" spans="1:26" ht="31.5" customHeight="1">
      <c r="A156" s="20" t="s">
        <v>289</v>
      </c>
      <c r="B156" s="21" t="s">
        <v>290</v>
      </c>
      <c r="C156" s="21" t="s">
        <v>290</v>
      </c>
      <c r="D156" s="21"/>
      <c r="E156" s="22"/>
      <c r="F156" s="22">
        <v>572</v>
      </c>
      <c r="G156" s="22">
        <v>3</v>
      </c>
      <c r="H156" s="22">
        <v>1035</v>
      </c>
      <c r="I156" s="22">
        <v>3</v>
      </c>
      <c r="J156" s="22">
        <v>1038</v>
      </c>
      <c r="K156" s="22">
        <v>2</v>
      </c>
      <c r="L156" s="34">
        <v>0.85</v>
      </c>
      <c r="M156" s="22">
        <f t="shared" si="280"/>
        <v>2400230</v>
      </c>
      <c r="N156" s="22">
        <f t="shared" si="281"/>
        <v>3094595</v>
      </c>
      <c r="O156" s="22">
        <v>1812965</v>
      </c>
      <c r="P156" s="22"/>
      <c r="Q156" s="22">
        <f t="shared" si="282"/>
        <v>3681860</v>
      </c>
      <c r="R156" s="22">
        <v>0</v>
      </c>
      <c r="S156" s="22">
        <f t="shared" si="283"/>
        <v>3681860</v>
      </c>
      <c r="T156" s="22">
        <v>3094595</v>
      </c>
      <c r="U156" s="22">
        <v>0</v>
      </c>
      <c r="V156" s="22">
        <v>3094595</v>
      </c>
      <c r="W156" s="22">
        <f aca="true" t="shared" si="285" ref="W156:Y156">Q156-T156</f>
        <v>587265</v>
      </c>
      <c r="X156" s="22">
        <f t="shared" si="285"/>
        <v>0</v>
      </c>
      <c r="Y156" s="22">
        <f t="shared" si="285"/>
        <v>587265</v>
      </c>
      <c r="Z156" s="43"/>
    </row>
    <row r="157" spans="1:26" ht="31.5" customHeight="1">
      <c r="A157" s="20" t="s">
        <v>291</v>
      </c>
      <c r="B157" s="21" t="s">
        <v>292</v>
      </c>
      <c r="C157" s="21" t="s">
        <v>292</v>
      </c>
      <c r="D157" s="21"/>
      <c r="E157" s="22"/>
      <c r="F157" s="22">
        <v>104</v>
      </c>
      <c r="G157" s="22">
        <v>2</v>
      </c>
      <c r="H157" s="22">
        <v>280</v>
      </c>
      <c r="I157" s="22">
        <v>1</v>
      </c>
      <c r="J157" s="22">
        <v>284</v>
      </c>
      <c r="K157" s="22">
        <v>0</v>
      </c>
      <c r="L157" s="34">
        <v>0.85</v>
      </c>
      <c r="M157" s="22">
        <f t="shared" si="280"/>
        <v>576109</v>
      </c>
      <c r="N157" s="22">
        <f t="shared" si="281"/>
        <v>844900</v>
      </c>
      <c r="O157" s="22">
        <v>337068</v>
      </c>
      <c r="P157" s="22"/>
      <c r="Q157" s="22">
        <f t="shared" si="282"/>
        <v>1083941</v>
      </c>
      <c r="R157" s="22">
        <v>0</v>
      </c>
      <c r="S157" s="22">
        <f t="shared" si="283"/>
        <v>1083941</v>
      </c>
      <c r="T157" s="22">
        <v>844900</v>
      </c>
      <c r="U157" s="22">
        <v>0</v>
      </c>
      <c r="V157" s="22">
        <v>844900</v>
      </c>
      <c r="W157" s="22">
        <f aca="true" t="shared" si="286" ref="W157:Y157">Q157-T157</f>
        <v>239041</v>
      </c>
      <c r="X157" s="22">
        <f t="shared" si="286"/>
        <v>0</v>
      </c>
      <c r="Y157" s="22">
        <f t="shared" si="286"/>
        <v>239041</v>
      </c>
      <c r="Z157" s="43"/>
    </row>
    <row r="158" spans="1:26" ht="31.5" customHeight="1">
      <c r="A158" s="17" t="s">
        <v>293</v>
      </c>
      <c r="B158" s="18" t="s">
        <v>294</v>
      </c>
      <c r="C158" s="18" t="s">
        <v>294</v>
      </c>
      <c r="D158" s="18"/>
      <c r="E158" s="19"/>
      <c r="F158" s="19">
        <f aca="true" t="shared" si="287" ref="F158:K158">F159</f>
        <v>1808</v>
      </c>
      <c r="G158" s="19">
        <f t="shared" si="287"/>
        <v>21</v>
      </c>
      <c r="H158" s="19">
        <f t="shared" si="287"/>
        <v>2380</v>
      </c>
      <c r="I158" s="19">
        <f t="shared" si="287"/>
        <v>23</v>
      </c>
      <c r="J158" s="19">
        <f t="shared" si="287"/>
        <v>2419</v>
      </c>
      <c r="K158" s="19">
        <f t="shared" si="287"/>
        <v>14</v>
      </c>
      <c r="L158" s="19"/>
      <c r="M158" s="19">
        <f aca="true" t="shared" si="288" ref="M158:Y158">M159</f>
        <v>7413700</v>
      </c>
      <c r="N158" s="19">
        <f t="shared" si="288"/>
        <v>8520400</v>
      </c>
      <c r="O158" s="19">
        <f t="shared" si="288"/>
        <v>6542900</v>
      </c>
      <c r="P158" s="19">
        <f t="shared" si="288"/>
        <v>0</v>
      </c>
      <c r="Q158" s="19">
        <f t="shared" si="288"/>
        <v>9391200</v>
      </c>
      <c r="R158" s="19">
        <f t="shared" si="288"/>
        <v>0</v>
      </c>
      <c r="S158" s="19">
        <f t="shared" si="288"/>
        <v>9391200</v>
      </c>
      <c r="T158" s="19">
        <f t="shared" si="288"/>
        <v>8520400</v>
      </c>
      <c r="U158" s="19">
        <f t="shared" si="288"/>
        <v>0</v>
      </c>
      <c r="V158" s="19">
        <f t="shared" si="288"/>
        <v>8520400</v>
      </c>
      <c r="W158" s="19">
        <f t="shared" si="288"/>
        <v>870800</v>
      </c>
      <c r="X158" s="19">
        <f t="shared" si="288"/>
        <v>0</v>
      </c>
      <c r="Y158" s="19">
        <f t="shared" si="288"/>
        <v>870800</v>
      </c>
      <c r="Z158" s="19"/>
    </row>
    <row r="159" spans="1:26" ht="31.5" customHeight="1">
      <c r="A159" s="20" t="s">
        <v>293</v>
      </c>
      <c r="B159" s="21" t="s">
        <v>294</v>
      </c>
      <c r="C159" s="21" t="s">
        <v>294</v>
      </c>
      <c r="D159" s="21"/>
      <c r="E159" s="22"/>
      <c r="F159" s="22">
        <v>1808</v>
      </c>
      <c r="G159" s="22">
        <v>21</v>
      </c>
      <c r="H159" s="22">
        <v>2380</v>
      </c>
      <c r="I159" s="22">
        <v>23</v>
      </c>
      <c r="J159" s="22">
        <v>2419</v>
      </c>
      <c r="K159" s="22">
        <v>14</v>
      </c>
      <c r="L159" s="34">
        <v>1</v>
      </c>
      <c r="M159" s="22">
        <f aca="true" t="shared" si="289" ref="M159:M163">ROUND((F159*1750+G159*1925+H159*1750+I159*1925)*L159,0)</f>
        <v>7413700</v>
      </c>
      <c r="N159" s="22">
        <f aca="true" t="shared" si="290" ref="N159:N163">ROUND((J159*3500+K159*3850)*L159,0)</f>
        <v>8520400</v>
      </c>
      <c r="O159" s="22">
        <v>6542900</v>
      </c>
      <c r="P159" s="22"/>
      <c r="Q159" s="22">
        <f aca="true" t="shared" si="291" ref="Q159:Q163">ROUND(M159+N159-O159-P159,0)</f>
        <v>9391200</v>
      </c>
      <c r="R159" s="22">
        <v>0</v>
      </c>
      <c r="S159" s="22">
        <f aca="true" t="shared" si="292" ref="S159:S163">Q159-R159</f>
        <v>9391200</v>
      </c>
      <c r="T159" s="22">
        <v>8520400</v>
      </c>
      <c r="U159" s="22">
        <v>0</v>
      </c>
      <c r="V159" s="22">
        <v>8520400</v>
      </c>
      <c r="W159" s="22">
        <f aca="true" t="shared" si="293" ref="W159:Y159">Q159-T159</f>
        <v>870800</v>
      </c>
      <c r="X159" s="22">
        <f t="shared" si="293"/>
        <v>0</v>
      </c>
      <c r="Y159" s="22">
        <f t="shared" si="293"/>
        <v>870800</v>
      </c>
      <c r="Z159" s="43"/>
    </row>
    <row r="160" spans="1:26" ht="31.5" customHeight="1">
      <c r="A160" s="17" t="s">
        <v>295</v>
      </c>
      <c r="B160" s="18" t="s">
        <v>296</v>
      </c>
      <c r="C160" s="18" t="s">
        <v>296</v>
      </c>
      <c r="D160" s="18"/>
      <c r="E160" s="19"/>
      <c r="F160" s="19">
        <f aca="true" t="shared" si="294" ref="F160:K160">SUM(F161:F163)</f>
        <v>9639</v>
      </c>
      <c r="G160" s="19">
        <f t="shared" si="294"/>
        <v>25</v>
      </c>
      <c r="H160" s="19">
        <f t="shared" si="294"/>
        <v>9901</v>
      </c>
      <c r="I160" s="19">
        <f t="shared" si="294"/>
        <v>26</v>
      </c>
      <c r="J160" s="19">
        <f t="shared" si="294"/>
        <v>9918</v>
      </c>
      <c r="K160" s="19">
        <f t="shared" si="294"/>
        <v>25</v>
      </c>
      <c r="L160" s="19"/>
      <c r="M160" s="19">
        <f aca="true" t="shared" si="295" ref="M160:Y160">SUM(M161:M163)</f>
        <v>29149199</v>
      </c>
      <c r="N160" s="19">
        <f t="shared" si="295"/>
        <v>29587863</v>
      </c>
      <c r="O160" s="19">
        <f t="shared" si="295"/>
        <v>29713110</v>
      </c>
      <c r="P160" s="19">
        <f t="shared" si="295"/>
        <v>0</v>
      </c>
      <c r="Q160" s="19">
        <f t="shared" si="295"/>
        <v>29023952</v>
      </c>
      <c r="R160" s="19">
        <f t="shared" si="295"/>
        <v>0</v>
      </c>
      <c r="S160" s="19">
        <f t="shared" si="295"/>
        <v>29023952</v>
      </c>
      <c r="T160" s="19">
        <f t="shared" si="295"/>
        <v>29587863</v>
      </c>
      <c r="U160" s="19">
        <f t="shared" si="295"/>
        <v>0</v>
      </c>
      <c r="V160" s="19">
        <f t="shared" si="295"/>
        <v>29587863</v>
      </c>
      <c r="W160" s="19">
        <f t="shared" si="295"/>
        <v>-563911</v>
      </c>
      <c r="X160" s="19">
        <f t="shared" si="295"/>
        <v>0</v>
      </c>
      <c r="Y160" s="19">
        <f t="shared" si="295"/>
        <v>-563911</v>
      </c>
      <c r="Z160" s="19"/>
    </row>
    <row r="161" spans="1:26" ht="31.5" customHeight="1">
      <c r="A161" s="20" t="s">
        <v>297</v>
      </c>
      <c r="B161" s="21" t="s">
        <v>298</v>
      </c>
      <c r="C161" s="21" t="s">
        <v>298</v>
      </c>
      <c r="D161" s="21"/>
      <c r="E161" s="22"/>
      <c r="F161" s="22">
        <v>6564</v>
      </c>
      <c r="G161" s="22">
        <v>11</v>
      </c>
      <c r="H161" s="22">
        <v>6855</v>
      </c>
      <c r="I161" s="22">
        <v>16</v>
      </c>
      <c r="J161" s="22">
        <v>6873</v>
      </c>
      <c r="K161" s="22">
        <v>16</v>
      </c>
      <c r="L161" s="34">
        <v>0.85</v>
      </c>
      <c r="M161" s="22">
        <f t="shared" si="289"/>
        <v>20004941</v>
      </c>
      <c r="N161" s="22">
        <f t="shared" si="290"/>
        <v>20499535</v>
      </c>
      <c r="O161" s="22">
        <v>20090175</v>
      </c>
      <c r="P161" s="22"/>
      <c r="Q161" s="22">
        <f t="shared" si="291"/>
        <v>20414301</v>
      </c>
      <c r="R161" s="22">
        <v>0</v>
      </c>
      <c r="S161" s="22">
        <f t="shared" si="292"/>
        <v>20414301</v>
      </c>
      <c r="T161" s="22">
        <v>20499535</v>
      </c>
      <c r="U161" s="22">
        <v>0</v>
      </c>
      <c r="V161" s="22">
        <v>20499535</v>
      </c>
      <c r="W161" s="22">
        <f aca="true" t="shared" si="296" ref="W161:Y161">Q161-T161</f>
        <v>-85234</v>
      </c>
      <c r="X161" s="22">
        <f t="shared" si="296"/>
        <v>0</v>
      </c>
      <c r="Y161" s="22">
        <f t="shared" si="296"/>
        <v>-85234</v>
      </c>
      <c r="Z161" s="43"/>
    </row>
    <row r="162" spans="1:26" ht="31.5" customHeight="1">
      <c r="A162" s="20" t="s">
        <v>299</v>
      </c>
      <c r="B162" s="21" t="s">
        <v>300</v>
      </c>
      <c r="C162" s="21" t="s">
        <v>300</v>
      </c>
      <c r="D162" s="21"/>
      <c r="E162" s="22"/>
      <c r="F162" s="22">
        <v>2544</v>
      </c>
      <c r="G162" s="22">
        <v>11</v>
      </c>
      <c r="H162" s="22">
        <v>2635</v>
      </c>
      <c r="I162" s="22">
        <v>7</v>
      </c>
      <c r="J162" s="22">
        <v>2632</v>
      </c>
      <c r="K162" s="22">
        <v>7</v>
      </c>
      <c r="L162" s="34">
        <v>0.85</v>
      </c>
      <c r="M162" s="22">
        <f t="shared" si="289"/>
        <v>7733215</v>
      </c>
      <c r="N162" s="22">
        <f t="shared" si="290"/>
        <v>7853108</v>
      </c>
      <c r="O162" s="22">
        <v>7967645</v>
      </c>
      <c r="P162" s="22"/>
      <c r="Q162" s="22">
        <f t="shared" si="291"/>
        <v>7618678</v>
      </c>
      <c r="R162" s="22">
        <v>0</v>
      </c>
      <c r="S162" s="22">
        <f t="shared" si="292"/>
        <v>7618678</v>
      </c>
      <c r="T162" s="22">
        <v>7853108</v>
      </c>
      <c r="U162" s="22">
        <v>0</v>
      </c>
      <c r="V162" s="22">
        <v>7853108</v>
      </c>
      <c r="W162" s="22">
        <f aca="true" t="shared" si="297" ref="W162:Y162">Q162-T162</f>
        <v>-234430</v>
      </c>
      <c r="X162" s="22">
        <f t="shared" si="297"/>
        <v>0</v>
      </c>
      <c r="Y162" s="22">
        <f t="shared" si="297"/>
        <v>-234430</v>
      </c>
      <c r="Z162" s="43"/>
    </row>
    <row r="163" spans="1:26" ht="31.5" customHeight="1">
      <c r="A163" s="20" t="s">
        <v>301</v>
      </c>
      <c r="B163" s="21" t="s">
        <v>302</v>
      </c>
      <c r="C163" s="21" t="s">
        <v>302</v>
      </c>
      <c r="D163" s="21"/>
      <c r="E163" s="22"/>
      <c r="F163" s="22">
        <v>531</v>
      </c>
      <c r="G163" s="22">
        <v>3</v>
      </c>
      <c r="H163" s="22">
        <v>411</v>
      </c>
      <c r="I163" s="22">
        <v>3</v>
      </c>
      <c r="J163" s="22">
        <v>413</v>
      </c>
      <c r="K163" s="22">
        <v>2</v>
      </c>
      <c r="L163" s="34">
        <v>0.85</v>
      </c>
      <c r="M163" s="22">
        <f t="shared" si="289"/>
        <v>1411043</v>
      </c>
      <c r="N163" s="22">
        <f t="shared" si="290"/>
        <v>1235220</v>
      </c>
      <c r="O163" s="22">
        <v>1655290</v>
      </c>
      <c r="P163" s="22"/>
      <c r="Q163" s="22">
        <f t="shared" si="291"/>
        <v>990973</v>
      </c>
      <c r="R163" s="22">
        <v>0</v>
      </c>
      <c r="S163" s="22">
        <f t="shared" si="292"/>
        <v>990973</v>
      </c>
      <c r="T163" s="22">
        <v>1235220</v>
      </c>
      <c r="U163" s="22">
        <v>0</v>
      </c>
      <c r="V163" s="22">
        <v>1235220</v>
      </c>
      <c r="W163" s="22">
        <f aca="true" t="shared" si="298" ref="W163:Y163">Q163-T163</f>
        <v>-244247</v>
      </c>
      <c r="X163" s="22">
        <f t="shared" si="298"/>
        <v>0</v>
      </c>
      <c r="Y163" s="22">
        <f t="shared" si="298"/>
        <v>-244247</v>
      </c>
      <c r="Z163" s="43"/>
    </row>
    <row r="164" spans="1:26" ht="31.5" customHeight="1">
      <c r="A164" s="17" t="s">
        <v>303</v>
      </c>
      <c r="B164" s="18" t="s">
        <v>304</v>
      </c>
      <c r="C164" s="18" t="s">
        <v>304</v>
      </c>
      <c r="D164" s="18"/>
      <c r="E164" s="19"/>
      <c r="F164" s="19">
        <f aca="true" t="shared" si="299" ref="F164:K164">F165</f>
        <v>14709</v>
      </c>
      <c r="G164" s="19">
        <f t="shared" si="299"/>
        <v>36</v>
      </c>
      <c r="H164" s="19">
        <f t="shared" si="299"/>
        <v>16549</v>
      </c>
      <c r="I164" s="19">
        <f t="shared" si="299"/>
        <v>39</v>
      </c>
      <c r="J164" s="19">
        <f t="shared" si="299"/>
        <v>16759</v>
      </c>
      <c r="K164" s="19">
        <f t="shared" si="299"/>
        <v>36</v>
      </c>
      <c r="L164" s="19"/>
      <c r="M164" s="19">
        <f aca="true" t="shared" si="300" ref="M164:Y164">M165</f>
        <v>54845875</v>
      </c>
      <c r="N164" s="19">
        <f t="shared" si="300"/>
        <v>58795100</v>
      </c>
      <c r="O164" s="19">
        <f t="shared" si="300"/>
        <v>53492950</v>
      </c>
      <c r="P164" s="19">
        <f t="shared" si="300"/>
        <v>0</v>
      </c>
      <c r="Q164" s="19">
        <f t="shared" si="300"/>
        <v>60148025</v>
      </c>
      <c r="R164" s="19">
        <f t="shared" si="300"/>
        <v>51629178</v>
      </c>
      <c r="S164" s="19">
        <f t="shared" si="300"/>
        <v>8518847</v>
      </c>
      <c r="T164" s="19">
        <f t="shared" si="300"/>
        <v>58795100</v>
      </c>
      <c r="U164" s="19">
        <f t="shared" si="300"/>
        <v>0</v>
      </c>
      <c r="V164" s="19">
        <f t="shared" si="300"/>
        <v>58795100</v>
      </c>
      <c r="W164" s="19">
        <f t="shared" si="300"/>
        <v>1352925</v>
      </c>
      <c r="X164" s="19">
        <f t="shared" si="300"/>
        <v>51629178</v>
      </c>
      <c r="Y164" s="19">
        <f t="shared" si="300"/>
        <v>-50276253</v>
      </c>
      <c r="Z164" s="19"/>
    </row>
    <row r="165" spans="1:26" ht="31.5" customHeight="1">
      <c r="A165" s="20" t="s">
        <v>303</v>
      </c>
      <c r="B165" s="21" t="s">
        <v>304</v>
      </c>
      <c r="C165" s="21" t="s">
        <v>304</v>
      </c>
      <c r="D165" s="21"/>
      <c r="E165" s="22"/>
      <c r="F165" s="22">
        <v>14709</v>
      </c>
      <c r="G165" s="22">
        <v>36</v>
      </c>
      <c r="H165" s="22">
        <v>16549</v>
      </c>
      <c r="I165" s="22">
        <v>39</v>
      </c>
      <c r="J165" s="22">
        <v>16759</v>
      </c>
      <c r="K165" s="22">
        <v>36</v>
      </c>
      <c r="L165" s="34">
        <v>1</v>
      </c>
      <c r="M165" s="22">
        <f aca="true" t="shared" si="301" ref="M165:M170">ROUND((F165*1750+G165*1925+H165*1750+I165*1925)*L165,0)</f>
        <v>54845875</v>
      </c>
      <c r="N165" s="22">
        <f aca="true" t="shared" si="302" ref="N165:N170">ROUND((J165*3500+K165*3850)*L165,0)</f>
        <v>58795100</v>
      </c>
      <c r="O165" s="22">
        <v>53492950</v>
      </c>
      <c r="P165" s="22"/>
      <c r="Q165" s="22">
        <f aca="true" t="shared" si="303" ref="Q165:Q170">ROUND(M165+N165-O165-P165,0)</f>
        <v>60148025</v>
      </c>
      <c r="R165" s="22">
        <v>51629178</v>
      </c>
      <c r="S165" s="22">
        <f aca="true" t="shared" si="304" ref="S165:S170">Q165-R165</f>
        <v>8518847</v>
      </c>
      <c r="T165" s="22">
        <v>58795100</v>
      </c>
      <c r="U165" s="22">
        <v>0</v>
      </c>
      <c r="V165" s="22">
        <v>58795100</v>
      </c>
      <c r="W165" s="22">
        <f aca="true" t="shared" si="305" ref="W165:Y165">Q165-T165</f>
        <v>1352925</v>
      </c>
      <c r="X165" s="22">
        <f t="shared" si="305"/>
        <v>51629178</v>
      </c>
      <c r="Y165" s="22">
        <f t="shared" si="305"/>
        <v>-50276253</v>
      </c>
      <c r="Z165" s="43"/>
    </row>
    <row r="166" spans="1:26" ht="31.5" customHeight="1">
      <c r="A166" s="17" t="s">
        <v>305</v>
      </c>
      <c r="B166" s="18" t="s">
        <v>306</v>
      </c>
      <c r="C166" s="18" t="s">
        <v>306</v>
      </c>
      <c r="D166" s="18"/>
      <c r="E166" s="19"/>
      <c r="F166" s="19">
        <f aca="true" t="shared" si="306" ref="F166:K166">F167</f>
        <v>732</v>
      </c>
      <c r="G166" s="19">
        <f t="shared" si="306"/>
        <v>8</v>
      </c>
      <c r="H166" s="19">
        <f t="shared" si="306"/>
        <v>1798</v>
      </c>
      <c r="I166" s="19">
        <f t="shared" si="306"/>
        <v>13</v>
      </c>
      <c r="J166" s="19">
        <f t="shared" si="306"/>
        <v>1790</v>
      </c>
      <c r="K166" s="19">
        <f t="shared" si="306"/>
        <v>11</v>
      </c>
      <c r="L166" s="19"/>
      <c r="M166" s="19">
        <f aca="true" t="shared" si="307" ref="M166:Y166">M167</f>
        <v>4467925</v>
      </c>
      <c r="N166" s="19">
        <f t="shared" si="307"/>
        <v>6307350</v>
      </c>
      <c r="O166" s="19">
        <f t="shared" si="307"/>
        <v>2600850</v>
      </c>
      <c r="P166" s="19">
        <f t="shared" si="307"/>
        <v>0</v>
      </c>
      <c r="Q166" s="19">
        <f t="shared" si="307"/>
        <v>8174425</v>
      </c>
      <c r="R166" s="19">
        <f t="shared" si="307"/>
        <v>0</v>
      </c>
      <c r="S166" s="19">
        <f t="shared" si="307"/>
        <v>8174425</v>
      </c>
      <c r="T166" s="19">
        <f t="shared" si="307"/>
        <v>6307350</v>
      </c>
      <c r="U166" s="19">
        <f t="shared" si="307"/>
        <v>0</v>
      </c>
      <c r="V166" s="19">
        <f t="shared" si="307"/>
        <v>6307350</v>
      </c>
      <c r="W166" s="19">
        <f t="shared" si="307"/>
        <v>1867075</v>
      </c>
      <c r="X166" s="19">
        <f t="shared" si="307"/>
        <v>0</v>
      </c>
      <c r="Y166" s="19">
        <f t="shared" si="307"/>
        <v>1867075</v>
      </c>
      <c r="Z166" s="19"/>
    </row>
    <row r="167" spans="1:26" ht="31.5" customHeight="1">
      <c r="A167" s="20" t="s">
        <v>305</v>
      </c>
      <c r="B167" s="21" t="s">
        <v>306</v>
      </c>
      <c r="C167" s="21" t="s">
        <v>306</v>
      </c>
      <c r="D167" s="21"/>
      <c r="E167" s="22"/>
      <c r="F167" s="22">
        <v>732</v>
      </c>
      <c r="G167" s="22">
        <v>8</v>
      </c>
      <c r="H167" s="22">
        <v>1798</v>
      </c>
      <c r="I167" s="22">
        <v>13</v>
      </c>
      <c r="J167" s="22">
        <v>1790</v>
      </c>
      <c r="K167" s="22">
        <v>11</v>
      </c>
      <c r="L167" s="34">
        <v>1</v>
      </c>
      <c r="M167" s="22">
        <f t="shared" si="301"/>
        <v>4467925</v>
      </c>
      <c r="N167" s="22">
        <f t="shared" si="302"/>
        <v>6307350</v>
      </c>
      <c r="O167" s="22">
        <v>2600850</v>
      </c>
      <c r="P167" s="22"/>
      <c r="Q167" s="22">
        <f t="shared" si="303"/>
        <v>8174425</v>
      </c>
      <c r="R167" s="22">
        <v>0</v>
      </c>
      <c r="S167" s="22">
        <f t="shared" si="304"/>
        <v>8174425</v>
      </c>
      <c r="T167" s="22">
        <v>6307350</v>
      </c>
      <c r="U167" s="22">
        <v>0</v>
      </c>
      <c r="V167" s="22">
        <v>6307350</v>
      </c>
      <c r="W167" s="22">
        <f aca="true" t="shared" si="308" ref="W167:Y167">Q167-T167</f>
        <v>1867075</v>
      </c>
      <c r="X167" s="22">
        <f t="shared" si="308"/>
        <v>0</v>
      </c>
      <c r="Y167" s="22">
        <f t="shared" si="308"/>
        <v>1867075</v>
      </c>
      <c r="Z167" s="43"/>
    </row>
    <row r="168" spans="1:26" ht="31.5" customHeight="1">
      <c r="A168" s="17" t="s">
        <v>307</v>
      </c>
      <c r="B168" s="18" t="s">
        <v>308</v>
      </c>
      <c r="C168" s="18" t="s">
        <v>308</v>
      </c>
      <c r="D168" s="18"/>
      <c r="E168" s="19"/>
      <c r="F168" s="19">
        <f aca="true" t="shared" si="309" ref="F168:K168">SUM(F169:F170)</f>
        <v>10740</v>
      </c>
      <c r="G168" s="19">
        <f t="shared" si="309"/>
        <v>33</v>
      </c>
      <c r="H168" s="19">
        <f t="shared" si="309"/>
        <v>12136</v>
      </c>
      <c r="I168" s="19">
        <f t="shared" si="309"/>
        <v>49</v>
      </c>
      <c r="J168" s="19">
        <f t="shared" si="309"/>
        <v>12360</v>
      </c>
      <c r="K168" s="19">
        <f t="shared" si="309"/>
        <v>47</v>
      </c>
      <c r="L168" s="19"/>
      <c r="M168" s="19">
        <f aca="true" t="shared" si="310" ref="M168:Y168">SUM(M169:M170)</f>
        <v>34162223</v>
      </c>
      <c r="N168" s="19">
        <f t="shared" si="310"/>
        <v>36924808</v>
      </c>
      <c r="O168" s="19">
        <f t="shared" si="310"/>
        <v>32987396</v>
      </c>
      <c r="P168" s="19">
        <f t="shared" si="310"/>
        <v>0</v>
      </c>
      <c r="Q168" s="19">
        <f t="shared" si="310"/>
        <v>38099635</v>
      </c>
      <c r="R168" s="19">
        <f t="shared" si="310"/>
        <v>0</v>
      </c>
      <c r="S168" s="19">
        <f t="shared" si="310"/>
        <v>38099635</v>
      </c>
      <c r="T168" s="19">
        <f t="shared" si="310"/>
        <v>36924808</v>
      </c>
      <c r="U168" s="19">
        <f t="shared" si="310"/>
        <v>0</v>
      </c>
      <c r="V168" s="19">
        <f t="shared" si="310"/>
        <v>36924808</v>
      </c>
      <c r="W168" s="19">
        <f t="shared" si="310"/>
        <v>1174827</v>
      </c>
      <c r="X168" s="19">
        <f t="shared" si="310"/>
        <v>0</v>
      </c>
      <c r="Y168" s="19">
        <f t="shared" si="310"/>
        <v>1174827</v>
      </c>
      <c r="Z168" s="19"/>
    </row>
    <row r="169" spans="1:26" ht="31.5" customHeight="1">
      <c r="A169" s="20" t="s">
        <v>309</v>
      </c>
      <c r="B169" s="21" t="s">
        <v>310</v>
      </c>
      <c r="C169" s="21" t="s">
        <v>310</v>
      </c>
      <c r="D169" s="21"/>
      <c r="E169" s="22"/>
      <c r="F169" s="22">
        <v>9391</v>
      </c>
      <c r="G169" s="22">
        <v>19</v>
      </c>
      <c r="H169" s="22">
        <v>10259</v>
      </c>
      <c r="I169" s="22">
        <v>29</v>
      </c>
      <c r="J169" s="22">
        <v>10462</v>
      </c>
      <c r="K169" s="22">
        <v>30</v>
      </c>
      <c r="L169" s="34">
        <v>0.85</v>
      </c>
      <c r="M169" s="22">
        <f t="shared" si="301"/>
        <v>29307915</v>
      </c>
      <c r="N169" s="22">
        <f t="shared" si="302"/>
        <v>31222625</v>
      </c>
      <c r="O169" s="22">
        <v>28760813</v>
      </c>
      <c r="P169" s="22"/>
      <c r="Q169" s="22">
        <f t="shared" si="303"/>
        <v>31769727</v>
      </c>
      <c r="R169" s="22">
        <v>0</v>
      </c>
      <c r="S169" s="22">
        <f t="shared" si="304"/>
        <v>31769727</v>
      </c>
      <c r="T169" s="22">
        <v>31222625</v>
      </c>
      <c r="U169" s="22">
        <v>0</v>
      </c>
      <c r="V169" s="22">
        <v>31222625</v>
      </c>
      <c r="W169" s="22">
        <f aca="true" t="shared" si="311" ref="W169:Y169">Q169-T169</f>
        <v>547102</v>
      </c>
      <c r="X169" s="22">
        <f t="shared" si="311"/>
        <v>0</v>
      </c>
      <c r="Y169" s="22">
        <f t="shared" si="311"/>
        <v>547102</v>
      </c>
      <c r="Z169" s="43"/>
    </row>
    <row r="170" spans="1:26" ht="31.5" customHeight="1">
      <c r="A170" s="20" t="s">
        <v>311</v>
      </c>
      <c r="B170" s="21" t="s">
        <v>312</v>
      </c>
      <c r="C170" s="21" t="s">
        <v>312</v>
      </c>
      <c r="D170" s="21"/>
      <c r="E170" s="22"/>
      <c r="F170" s="22">
        <v>1349</v>
      </c>
      <c r="G170" s="22">
        <v>14</v>
      </c>
      <c r="H170" s="22">
        <v>1877</v>
      </c>
      <c r="I170" s="22">
        <v>20</v>
      </c>
      <c r="J170" s="22">
        <v>1898</v>
      </c>
      <c r="K170" s="22">
        <v>17</v>
      </c>
      <c r="L170" s="34">
        <v>0.85</v>
      </c>
      <c r="M170" s="22">
        <f t="shared" si="301"/>
        <v>4854308</v>
      </c>
      <c r="N170" s="22">
        <f t="shared" si="302"/>
        <v>5702183</v>
      </c>
      <c r="O170" s="22">
        <v>4226583</v>
      </c>
      <c r="P170" s="22"/>
      <c r="Q170" s="22">
        <f t="shared" si="303"/>
        <v>6329908</v>
      </c>
      <c r="R170" s="22">
        <v>0</v>
      </c>
      <c r="S170" s="22">
        <f t="shared" si="304"/>
        <v>6329908</v>
      </c>
      <c r="T170" s="22">
        <v>5702183</v>
      </c>
      <c r="U170" s="22">
        <v>0</v>
      </c>
      <c r="V170" s="22">
        <v>5702183</v>
      </c>
      <c r="W170" s="22">
        <f aca="true" t="shared" si="312" ref="W170:Y170">Q170-T170</f>
        <v>627725</v>
      </c>
      <c r="X170" s="22">
        <f t="shared" si="312"/>
        <v>0</v>
      </c>
      <c r="Y170" s="22">
        <f t="shared" si="312"/>
        <v>627725</v>
      </c>
      <c r="Z170" s="43"/>
    </row>
    <row r="171" spans="1:26" ht="31.5" customHeight="1">
      <c r="A171" s="17" t="s">
        <v>313</v>
      </c>
      <c r="B171" s="18" t="s">
        <v>314</v>
      </c>
      <c r="C171" s="18" t="s">
        <v>314</v>
      </c>
      <c r="D171" s="18"/>
      <c r="E171" s="19"/>
      <c r="F171" s="19">
        <f aca="true" t="shared" si="313" ref="F171:K171">F172</f>
        <v>1390</v>
      </c>
      <c r="G171" s="19">
        <f t="shared" si="313"/>
        <v>14</v>
      </c>
      <c r="H171" s="19">
        <f t="shared" si="313"/>
        <v>1756</v>
      </c>
      <c r="I171" s="19">
        <f t="shared" si="313"/>
        <v>11</v>
      </c>
      <c r="J171" s="19">
        <f t="shared" si="313"/>
        <v>1759</v>
      </c>
      <c r="K171" s="19">
        <f t="shared" si="313"/>
        <v>10</v>
      </c>
      <c r="L171" s="19"/>
      <c r="M171" s="19">
        <f aca="true" t="shared" si="314" ref="M171:Y171">M172</f>
        <v>4720581</v>
      </c>
      <c r="N171" s="19">
        <f t="shared" si="314"/>
        <v>5265750</v>
      </c>
      <c r="O171" s="19">
        <f t="shared" si="314"/>
        <v>4334575</v>
      </c>
      <c r="P171" s="19">
        <f t="shared" si="314"/>
        <v>0</v>
      </c>
      <c r="Q171" s="19">
        <f t="shared" si="314"/>
        <v>5651756</v>
      </c>
      <c r="R171" s="19">
        <f t="shared" si="314"/>
        <v>0</v>
      </c>
      <c r="S171" s="19">
        <f t="shared" si="314"/>
        <v>5651756</v>
      </c>
      <c r="T171" s="19">
        <f t="shared" si="314"/>
        <v>5265750</v>
      </c>
      <c r="U171" s="19">
        <f t="shared" si="314"/>
        <v>0</v>
      </c>
      <c r="V171" s="19">
        <f t="shared" si="314"/>
        <v>5265750</v>
      </c>
      <c r="W171" s="19">
        <f t="shared" si="314"/>
        <v>386006</v>
      </c>
      <c r="X171" s="19">
        <f t="shared" si="314"/>
        <v>0</v>
      </c>
      <c r="Y171" s="19">
        <f t="shared" si="314"/>
        <v>386006</v>
      </c>
      <c r="Z171" s="19"/>
    </row>
    <row r="172" spans="1:26" ht="31.5" customHeight="1">
      <c r="A172" s="20" t="s">
        <v>313</v>
      </c>
      <c r="B172" s="21" t="s">
        <v>314</v>
      </c>
      <c r="C172" s="21" t="s">
        <v>314</v>
      </c>
      <c r="D172" s="21"/>
      <c r="E172" s="22"/>
      <c r="F172" s="22">
        <v>1390</v>
      </c>
      <c r="G172" s="22">
        <v>14</v>
      </c>
      <c r="H172" s="22">
        <v>1756</v>
      </c>
      <c r="I172" s="22">
        <v>11</v>
      </c>
      <c r="J172" s="22">
        <v>1759</v>
      </c>
      <c r="K172" s="22">
        <v>10</v>
      </c>
      <c r="L172" s="34">
        <v>0.85</v>
      </c>
      <c r="M172" s="22">
        <f>ROUND((F172*1750+G172*1925+H172*1750+I172*1925)*L172,0)</f>
        <v>4720581</v>
      </c>
      <c r="N172" s="22">
        <f>ROUND((J172*3500+K172*3850)*L172,0)</f>
        <v>5265750</v>
      </c>
      <c r="O172" s="22">
        <v>4334575</v>
      </c>
      <c r="P172" s="22"/>
      <c r="Q172" s="22">
        <f>ROUND(M172+N172-O172-P172,0)</f>
        <v>5651756</v>
      </c>
      <c r="R172" s="22">
        <v>0</v>
      </c>
      <c r="S172" s="22">
        <f>Q172-R172</f>
        <v>5651756</v>
      </c>
      <c r="T172" s="22">
        <v>5265750</v>
      </c>
      <c r="U172" s="22">
        <v>0</v>
      </c>
      <c r="V172" s="22">
        <v>5265750</v>
      </c>
      <c r="W172" s="22">
        <f aca="true" t="shared" si="315" ref="W172:Y172">Q172-T172</f>
        <v>386006</v>
      </c>
      <c r="X172" s="22">
        <f t="shared" si="315"/>
        <v>0</v>
      </c>
      <c r="Y172" s="22">
        <f t="shared" si="315"/>
        <v>386006</v>
      </c>
      <c r="Z172" s="43"/>
    </row>
    <row r="173" spans="1:26" ht="31.5" customHeight="1">
      <c r="A173" s="17" t="s">
        <v>315</v>
      </c>
      <c r="B173" s="18" t="s">
        <v>316</v>
      </c>
      <c r="C173" s="18" t="s">
        <v>316</v>
      </c>
      <c r="D173" s="18"/>
      <c r="E173" s="19"/>
      <c r="F173" s="19">
        <f aca="true" t="shared" si="316" ref="F173:K173">F174</f>
        <v>5066</v>
      </c>
      <c r="G173" s="19">
        <f t="shared" si="316"/>
        <v>33</v>
      </c>
      <c r="H173" s="19">
        <f t="shared" si="316"/>
        <v>5652</v>
      </c>
      <c r="I173" s="19">
        <f t="shared" si="316"/>
        <v>35</v>
      </c>
      <c r="J173" s="19">
        <f t="shared" si="316"/>
        <v>5723</v>
      </c>
      <c r="K173" s="19">
        <f t="shared" si="316"/>
        <v>26</v>
      </c>
      <c r="L173" s="19"/>
      <c r="M173" s="19">
        <f aca="true" t="shared" si="317" ref="M173:Y173">M174</f>
        <v>16054290</v>
      </c>
      <c r="N173" s="19">
        <f t="shared" si="317"/>
        <v>17111010</v>
      </c>
      <c r="O173" s="19">
        <f t="shared" si="317"/>
        <v>8893465</v>
      </c>
      <c r="P173" s="19">
        <f t="shared" si="317"/>
        <v>0</v>
      </c>
      <c r="Q173" s="19">
        <f t="shared" si="317"/>
        <v>24271835</v>
      </c>
      <c r="R173" s="19">
        <f t="shared" si="317"/>
        <v>0</v>
      </c>
      <c r="S173" s="19">
        <f t="shared" si="317"/>
        <v>24271835</v>
      </c>
      <c r="T173" s="19">
        <f t="shared" si="317"/>
        <v>17111010</v>
      </c>
      <c r="U173" s="19">
        <f t="shared" si="317"/>
        <v>0</v>
      </c>
      <c r="V173" s="19">
        <f t="shared" si="317"/>
        <v>17111010</v>
      </c>
      <c r="W173" s="19">
        <f t="shared" si="317"/>
        <v>7160825</v>
      </c>
      <c r="X173" s="19">
        <f t="shared" si="317"/>
        <v>0</v>
      </c>
      <c r="Y173" s="19">
        <f t="shared" si="317"/>
        <v>7160825</v>
      </c>
      <c r="Z173" s="19"/>
    </row>
    <row r="174" spans="1:26" ht="31.5" customHeight="1">
      <c r="A174" s="20" t="s">
        <v>315</v>
      </c>
      <c r="B174" s="21" t="s">
        <v>316</v>
      </c>
      <c r="C174" s="21" t="s">
        <v>316</v>
      </c>
      <c r="D174" s="21"/>
      <c r="E174" s="22"/>
      <c r="F174" s="22">
        <v>5066</v>
      </c>
      <c r="G174" s="22">
        <v>33</v>
      </c>
      <c r="H174" s="22">
        <v>5652</v>
      </c>
      <c r="I174" s="22">
        <v>35</v>
      </c>
      <c r="J174" s="22">
        <v>5723</v>
      </c>
      <c r="K174" s="22">
        <v>26</v>
      </c>
      <c r="L174" s="34">
        <v>0.85</v>
      </c>
      <c r="M174" s="22">
        <f>ROUND((F174*1750+G174*1925+H174*1750+I174*1925)*L174,0)</f>
        <v>16054290</v>
      </c>
      <c r="N174" s="22">
        <f>ROUND((J174*3500+K174*3850)*L174,0)</f>
        <v>17111010</v>
      </c>
      <c r="O174" s="22">
        <v>8893465</v>
      </c>
      <c r="P174" s="22"/>
      <c r="Q174" s="22">
        <f>ROUND(M174+N174-O174-P174,0)</f>
        <v>24271835</v>
      </c>
      <c r="R174" s="22">
        <v>0</v>
      </c>
      <c r="S174" s="22">
        <f>Q174-R174</f>
        <v>24271835</v>
      </c>
      <c r="T174" s="22">
        <v>17111010</v>
      </c>
      <c r="U174" s="22">
        <v>0</v>
      </c>
      <c r="V174" s="22">
        <v>17111010</v>
      </c>
      <c r="W174" s="22">
        <f aca="true" t="shared" si="318" ref="W174:Y174">Q174-T174</f>
        <v>7160825</v>
      </c>
      <c r="X174" s="22">
        <f t="shared" si="318"/>
        <v>0</v>
      </c>
      <c r="Y174" s="22">
        <f t="shared" si="318"/>
        <v>7160825</v>
      </c>
      <c r="Z174" s="43"/>
    </row>
  </sheetData>
  <sheetProtection/>
  <mergeCells count="29">
    <mergeCell ref="A1:Z1"/>
    <mergeCell ref="F3:L3"/>
    <mergeCell ref="Q3:S3"/>
    <mergeCell ref="T3:V3"/>
    <mergeCell ref="W3:Y3"/>
    <mergeCell ref="F4:G4"/>
    <mergeCell ref="H4:I4"/>
    <mergeCell ref="J4:K4"/>
    <mergeCell ref="A7:C7"/>
    <mergeCell ref="A3:A5"/>
    <mergeCell ref="B3:B5"/>
    <mergeCell ref="C3:C5"/>
    <mergeCell ref="D3:D5"/>
    <mergeCell ref="E3:E5"/>
    <mergeCell ref="L4:L5"/>
    <mergeCell ref="M3:M5"/>
    <mergeCell ref="N3:N5"/>
    <mergeCell ref="O3:O5"/>
    <mergeCell ref="P3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3:Z5"/>
  </mergeCells>
  <printOptions horizontalCentered="1"/>
  <pageMargins left="0.7513888888888889" right="0.7513888888888889" top="1" bottom="1" header="0.5" footer="0.5"/>
  <pageSetup horizontalDpi="600" verticalDpi="6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刘晓燕</dc:creator>
  <cp:keywords/>
  <dc:description/>
  <cp:lastModifiedBy>刘晓燕</cp:lastModifiedBy>
  <dcterms:created xsi:type="dcterms:W3CDTF">2023-05-26T15:22:39Z</dcterms:created>
  <dcterms:modified xsi:type="dcterms:W3CDTF">2023-05-27T15:14:12Z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