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500"/>
  </bookViews>
  <sheets>
    <sheet name="Sheet1" sheetId="1" r:id="rId1"/>
  </sheets>
  <definedNames>
    <definedName name="_xlnm.Print_Titles" localSheetId="0">Sheet1!$4:$7</definedName>
  </definedNames>
  <calcPr calcId="144525" concurrentCalc="0"/>
</workbook>
</file>

<file path=xl/comments1.xml><?xml version="1.0" encoding="utf-8"?>
<comments xmlns="http://schemas.openxmlformats.org/spreadsheetml/2006/main">
  <authors>
    <author>助学处</author>
  </authors>
  <commentList>
    <comment ref="A89" authorId="0">
      <text>
        <r>
          <rPr>
            <sz val="9"/>
            <rFont val="宋体"/>
            <charset val="134"/>
          </rPr>
          <t xml:space="preserve">根据2022年资金使用情况调整人数。
</t>
        </r>
      </text>
    </comment>
  </commentList>
</comments>
</file>

<file path=xl/sharedStrings.xml><?xml version="1.0" encoding="utf-8"?>
<sst xmlns="http://schemas.openxmlformats.org/spreadsheetml/2006/main" count="398" uniqueCount="340">
  <si>
    <t>附表1：</t>
  </si>
  <si>
    <t>广东省2023年义务教育学生生活费中央财政补助资金安排表</t>
  </si>
  <si>
    <t>单位：人、万元</t>
  </si>
  <si>
    <t>地区</t>
  </si>
  <si>
    <t>用款单位编码</t>
  </si>
  <si>
    <t>家庭经济困难寄宿生人数</t>
  </si>
  <si>
    <t>家庭经济困难非寄宿生人数</t>
  </si>
  <si>
    <t>少数民族地区寄宿制民族班人数</t>
  </si>
  <si>
    <t>2023年人数</t>
  </si>
  <si>
    <t>2023年学生生活费金额</t>
  </si>
  <si>
    <t>结余资金</t>
  </si>
  <si>
    <r>
      <rPr>
        <b/>
        <sz val="11"/>
        <color rgb="FF000000"/>
        <rFont val="宋体"/>
        <charset val="134"/>
      </rPr>
      <t>已提前下达2023年学生生活费补助</t>
    </r>
    <r>
      <rPr>
        <sz val="11"/>
        <color rgb="FF000000"/>
        <rFont val="宋体"/>
        <charset val="134"/>
      </rPr>
      <t>粤财科教[2022]237号</t>
    </r>
  </si>
  <si>
    <t>还应下达2023年义务教育学生生活费</t>
  </si>
  <si>
    <t>本次下达
2023年义务教育学生生活费</t>
  </si>
  <si>
    <t>本次下达</t>
  </si>
  <si>
    <t>待清算</t>
  </si>
  <si>
    <t>备注</t>
  </si>
  <si>
    <t>J=C*0.1+D*0.125+E*0.05+F*0.075+G*0.08+H*0.1</t>
  </si>
  <si>
    <r>
      <rPr>
        <b/>
        <sz val="10"/>
        <rFont val="宋体"/>
        <charset val="134"/>
      </rPr>
      <t>下达</t>
    </r>
    <r>
      <rPr>
        <sz val="10"/>
        <rFont val="宋体"/>
        <charset val="134"/>
      </rPr>
      <t>义务教育学生生活费</t>
    </r>
    <r>
      <rPr>
        <b/>
        <sz val="10"/>
        <rFont val="宋体"/>
        <charset val="134"/>
      </rPr>
      <t>中央资金</t>
    </r>
  </si>
  <si>
    <r>
      <rPr>
        <b/>
        <sz val="10"/>
        <rFont val="宋体"/>
        <charset val="134"/>
      </rPr>
      <t>收回</t>
    </r>
    <r>
      <rPr>
        <sz val="10"/>
        <rFont val="宋体"/>
        <charset val="134"/>
      </rPr>
      <t>粤财科教[2022]237号</t>
    </r>
    <r>
      <rPr>
        <b/>
        <sz val="10"/>
        <rFont val="宋体"/>
        <charset val="134"/>
      </rPr>
      <t>省级资金</t>
    </r>
  </si>
  <si>
    <t>小学</t>
  </si>
  <si>
    <t>初中</t>
  </si>
  <si>
    <t>I=C+D+E+F+G+H</t>
  </si>
  <si>
    <t>中央</t>
  </si>
  <si>
    <t>省级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</si>
  <si>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</si>
  <si>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</si>
  <si>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</si>
  <si>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</si>
  <si>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</si>
  <si>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</si>
  <si>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</si>
  <si>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</si>
  <si>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</si>
  <si>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</si>
  <si>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</si>
  <si>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N=J-K-L-M</t>
  </si>
  <si>
    <t>O=N(取整)</t>
  </si>
  <si>
    <t>P</t>
  </si>
  <si>
    <t>Q</t>
  </si>
  <si>
    <t>R</t>
  </si>
  <si>
    <t>广东省</t>
  </si>
  <si>
    <t>广州市</t>
  </si>
  <si>
    <t>广州市本级</t>
  </si>
  <si>
    <t>440100000</t>
  </si>
  <si>
    <t>越秀区</t>
  </si>
  <si>
    <t>440104000</t>
  </si>
  <si>
    <t>海珠区</t>
  </si>
  <si>
    <t>440105000</t>
  </si>
  <si>
    <t>荔湾区</t>
  </si>
  <si>
    <t>440103000</t>
  </si>
  <si>
    <t>天河区</t>
  </si>
  <si>
    <t>440106000</t>
  </si>
  <si>
    <t>白云区</t>
  </si>
  <si>
    <t>440111000</t>
  </si>
  <si>
    <t>黄埔区</t>
  </si>
  <si>
    <t>440112000</t>
  </si>
  <si>
    <t>花都区</t>
  </si>
  <si>
    <t>440114000</t>
  </si>
  <si>
    <t>番禺区</t>
  </si>
  <si>
    <t>440113000</t>
  </si>
  <si>
    <t>南沙区</t>
  </si>
  <si>
    <t>440115000</t>
  </si>
  <si>
    <t>从化区</t>
  </si>
  <si>
    <t>440117000</t>
  </si>
  <si>
    <t>增城区</t>
  </si>
  <si>
    <t>440118000</t>
  </si>
  <si>
    <t>珠海市</t>
  </si>
  <si>
    <t>珠海市本级</t>
  </si>
  <si>
    <t>440400000</t>
  </si>
  <si>
    <t>珠海市本级(高新)</t>
  </si>
  <si>
    <t>非建制区，指标下达至市本级</t>
  </si>
  <si>
    <t>珠海市本级(万山)</t>
  </si>
  <si>
    <t>非建制区，非建制区，指标下达至市本级</t>
  </si>
  <si>
    <t>香洲区</t>
  </si>
  <si>
    <t>440402000</t>
  </si>
  <si>
    <t>斗门区</t>
  </si>
  <si>
    <t>440403000</t>
  </si>
  <si>
    <t>金湾区</t>
  </si>
  <si>
    <t>440404000</t>
  </si>
  <si>
    <t>横琴合作区</t>
  </si>
  <si>
    <t>440407000</t>
  </si>
  <si>
    <t>汕头市</t>
  </si>
  <si>
    <t>汕头市本级</t>
  </si>
  <si>
    <t>440500000</t>
  </si>
  <si>
    <t>金平区</t>
  </si>
  <si>
    <t>440511000</t>
  </si>
  <si>
    <t>龙湖区</t>
  </si>
  <si>
    <t>440507000</t>
  </si>
  <si>
    <t>濠江区</t>
  </si>
  <si>
    <t>440512000</t>
  </si>
  <si>
    <t>澄海区</t>
  </si>
  <si>
    <t>440515000</t>
  </si>
  <si>
    <t>潮阳区</t>
  </si>
  <si>
    <t>440513000</t>
  </si>
  <si>
    <t>潮南区</t>
  </si>
  <si>
    <t>440514000</t>
  </si>
  <si>
    <t>南澳县</t>
  </si>
  <si>
    <t>440523000</t>
  </si>
  <si>
    <t>省管县</t>
  </si>
  <si>
    <t>佛山市</t>
  </si>
  <si>
    <t>佛山市本级</t>
  </si>
  <si>
    <t>440600000</t>
  </si>
  <si>
    <t>禅城区</t>
  </si>
  <si>
    <t>440604000</t>
  </si>
  <si>
    <t>南海区</t>
  </si>
  <si>
    <t>440605000</t>
  </si>
  <si>
    <t>高明区</t>
  </si>
  <si>
    <t>440608000</t>
  </si>
  <si>
    <t>三水区</t>
  </si>
  <si>
    <t>440607000</t>
  </si>
  <si>
    <t>顺德区</t>
  </si>
  <si>
    <t>440606000</t>
  </si>
  <si>
    <t>韶关市</t>
  </si>
  <si>
    <t>武江区</t>
  </si>
  <si>
    <t>440203000</t>
  </si>
  <si>
    <t>浈江区</t>
  </si>
  <si>
    <t>440204000</t>
  </si>
  <si>
    <t>曲江区</t>
  </si>
  <si>
    <t>440221000</t>
  </si>
  <si>
    <t>始兴县</t>
  </si>
  <si>
    <t>440222000</t>
  </si>
  <si>
    <t>新丰县</t>
  </si>
  <si>
    <t>440233000</t>
  </si>
  <si>
    <t>乐昌市</t>
  </si>
  <si>
    <t>440281000</t>
  </si>
  <si>
    <t>南雄市</t>
  </si>
  <si>
    <t>440282000</t>
  </si>
  <si>
    <t>仁化县</t>
  </si>
  <si>
    <t>440224000</t>
  </si>
  <si>
    <t>翁源县</t>
  </si>
  <si>
    <t>440229000</t>
  </si>
  <si>
    <t>乳源瑶族自治县</t>
  </si>
  <si>
    <t>440232000</t>
  </si>
  <si>
    <t>河源市</t>
  </si>
  <si>
    <t>河源市本级</t>
  </si>
  <si>
    <t>441600000</t>
  </si>
  <si>
    <t>源城区</t>
  </si>
  <si>
    <t>441602000</t>
  </si>
  <si>
    <t>和平县</t>
  </si>
  <si>
    <t>441624000</t>
  </si>
  <si>
    <t>东源县</t>
  </si>
  <si>
    <t>441625000</t>
  </si>
  <si>
    <t>紫金县</t>
  </si>
  <si>
    <t>441621000</t>
  </si>
  <si>
    <t>龙川县</t>
  </si>
  <si>
    <t>441622000</t>
  </si>
  <si>
    <t>连平县</t>
  </si>
  <si>
    <t>441623000</t>
  </si>
  <si>
    <t>梅州市</t>
  </si>
  <si>
    <t>梅州市本级</t>
  </si>
  <si>
    <t>441400000</t>
  </si>
  <si>
    <t>梅江区</t>
  </si>
  <si>
    <t>441402000</t>
  </si>
  <si>
    <t>梅县区</t>
  </si>
  <si>
    <t>441403000</t>
  </si>
  <si>
    <t>平远县</t>
  </si>
  <si>
    <t>441426000</t>
  </si>
  <si>
    <t>蕉岭县</t>
  </si>
  <si>
    <t>441427000</t>
  </si>
  <si>
    <t>兴宁市</t>
  </si>
  <si>
    <t>441481000</t>
  </si>
  <si>
    <t>大埔县</t>
  </si>
  <si>
    <t>441422000</t>
  </si>
  <si>
    <t>丰顺县</t>
  </si>
  <si>
    <t>441423000</t>
  </si>
  <si>
    <t>五华县</t>
  </si>
  <si>
    <t>441424000</t>
  </si>
  <si>
    <t>惠州市</t>
  </si>
  <si>
    <t>惠州市本级</t>
  </si>
  <si>
    <t>441300000</t>
  </si>
  <si>
    <t>惠州市本级(仲恺区)</t>
  </si>
  <si>
    <t>惠州市本级(大亚湾)</t>
  </si>
  <si>
    <t>惠城区</t>
  </si>
  <si>
    <t>441302000</t>
  </si>
  <si>
    <t>惠阳区</t>
  </si>
  <si>
    <t>441303000</t>
  </si>
  <si>
    <t>惠东县</t>
  </si>
  <si>
    <t>441323000</t>
  </si>
  <si>
    <t>龙门县</t>
  </si>
  <si>
    <t>441324000</t>
  </si>
  <si>
    <t>博罗县</t>
  </si>
  <si>
    <t>441322000</t>
  </si>
  <si>
    <t>汕尾市</t>
  </si>
  <si>
    <t>汕尾市本级</t>
  </si>
  <si>
    <t>441500000</t>
  </si>
  <si>
    <t>汕尾市本级(红海湾)</t>
  </si>
  <si>
    <t>汕尾市本级(华侨区)</t>
  </si>
  <si>
    <t>城区</t>
  </si>
  <si>
    <t>441502000</t>
  </si>
  <si>
    <t>陆河县</t>
  </si>
  <si>
    <t>441523000</t>
  </si>
  <si>
    <t>海丰县</t>
  </si>
  <si>
    <t>441521000</t>
  </si>
  <si>
    <t>陆丰市</t>
  </si>
  <si>
    <t>441581000</t>
  </si>
  <si>
    <t>东莞市</t>
  </si>
  <si>
    <t>东莞市本级</t>
  </si>
  <si>
    <t>441900000</t>
  </si>
  <si>
    <t>中山市</t>
  </si>
  <si>
    <t>中山市本级</t>
  </si>
  <si>
    <t>442000000</t>
  </si>
  <si>
    <t>江门市</t>
  </si>
  <si>
    <t>江门市本级</t>
  </si>
  <si>
    <t>440700000</t>
  </si>
  <si>
    <t>蓬江区</t>
  </si>
  <si>
    <t>440703000</t>
  </si>
  <si>
    <t>江海区</t>
  </si>
  <si>
    <t>440704000</t>
  </si>
  <si>
    <t>新会区</t>
  </si>
  <si>
    <t>440705000</t>
  </si>
  <si>
    <t>台山市</t>
  </si>
  <si>
    <t>440781000</t>
  </si>
  <si>
    <t>开平市</t>
  </si>
  <si>
    <t>440783000</t>
  </si>
  <si>
    <t>鹤山市</t>
  </si>
  <si>
    <t>440784000</t>
  </si>
  <si>
    <t>恩平市</t>
  </si>
  <si>
    <t>440785000</t>
  </si>
  <si>
    <t>阳江市</t>
  </si>
  <si>
    <t>阳江市本级</t>
  </si>
  <si>
    <t>441700000</t>
  </si>
  <si>
    <t>阳江市本级(高新区)</t>
  </si>
  <si>
    <t>阳江市本级(海陵区)</t>
  </si>
  <si>
    <t>江城区</t>
  </si>
  <si>
    <t>441702000</t>
  </si>
  <si>
    <t>阳东区</t>
  </si>
  <si>
    <t>441704000</t>
  </si>
  <si>
    <t>阳西县</t>
  </si>
  <si>
    <t>441721000</t>
  </si>
  <si>
    <t>阳春市</t>
  </si>
  <si>
    <t>441781000</t>
  </si>
  <si>
    <t>湛江市</t>
  </si>
  <si>
    <t>湛江市本级(经开区)</t>
  </si>
  <si>
    <t>440800000</t>
  </si>
  <si>
    <t>赤坎区</t>
  </si>
  <si>
    <t>440802000</t>
  </si>
  <si>
    <t>霞山区</t>
  </si>
  <si>
    <t>440803000</t>
  </si>
  <si>
    <t>坡头区</t>
  </si>
  <si>
    <t>440804000</t>
  </si>
  <si>
    <t>麻章区</t>
  </si>
  <si>
    <t>440811000</t>
  </si>
  <si>
    <t>遂溪县</t>
  </si>
  <si>
    <t>440823000</t>
  </si>
  <si>
    <t>吴川市</t>
  </si>
  <si>
    <t>440883000</t>
  </si>
  <si>
    <t>徐闻县</t>
  </si>
  <si>
    <t>440825000</t>
  </si>
  <si>
    <t>廉江市</t>
  </si>
  <si>
    <t>440881000</t>
  </si>
  <si>
    <t>雷州市</t>
  </si>
  <si>
    <t>440882000</t>
  </si>
  <si>
    <t>茂名市</t>
  </si>
  <si>
    <t>茂名市本级</t>
  </si>
  <si>
    <t>440900000</t>
  </si>
  <si>
    <t>茂南区</t>
  </si>
  <si>
    <t>440902000</t>
  </si>
  <si>
    <t>电白区</t>
  </si>
  <si>
    <t>440904099</t>
  </si>
  <si>
    <t>信宜市</t>
  </si>
  <si>
    <t>440983000</t>
  </si>
  <si>
    <t>高州市</t>
  </si>
  <si>
    <t>440981000</t>
  </si>
  <si>
    <t>化州市</t>
  </si>
  <si>
    <t>440982000</t>
  </si>
  <si>
    <t>肇庆市</t>
  </si>
  <si>
    <t>肇庆市本级(大旺区)</t>
  </si>
  <si>
    <t>441200000</t>
  </si>
  <si>
    <t>端州区</t>
  </si>
  <si>
    <t>441202000</t>
  </si>
  <si>
    <t>鼎湖区</t>
  </si>
  <si>
    <t>441203000</t>
  </si>
  <si>
    <t>高要区</t>
  </si>
  <si>
    <t>441204000</t>
  </si>
  <si>
    <t>四会市</t>
  </si>
  <si>
    <t>441284000</t>
  </si>
  <si>
    <t>广宁县</t>
  </si>
  <si>
    <t>441223000</t>
  </si>
  <si>
    <t>德庆县</t>
  </si>
  <si>
    <t>441226000</t>
  </si>
  <si>
    <t>封开县</t>
  </si>
  <si>
    <t>441225000</t>
  </si>
  <si>
    <t>怀集县</t>
  </si>
  <si>
    <t>441224000</t>
  </si>
  <si>
    <t>清远市</t>
  </si>
  <si>
    <t>清远市本级</t>
  </si>
  <si>
    <t>441800000</t>
  </si>
  <si>
    <t>清城区</t>
  </si>
  <si>
    <t>441802000</t>
  </si>
  <si>
    <t>清新区</t>
  </si>
  <si>
    <t>441803000</t>
  </si>
  <si>
    <t>连州市</t>
  </si>
  <si>
    <t>441882000</t>
  </si>
  <si>
    <t>佛冈县</t>
  </si>
  <si>
    <t>441821000</t>
  </si>
  <si>
    <t>阳山县</t>
  </si>
  <si>
    <t>441823000</t>
  </si>
  <si>
    <t>连山县</t>
  </si>
  <si>
    <t>441825000</t>
  </si>
  <si>
    <t>连南县</t>
  </si>
  <si>
    <t>441826000</t>
  </si>
  <si>
    <t>英德市</t>
  </si>
  <si>
    <t>441881000</t>
  </si>
  <si>
    <t>潮州市</t>
  </si>
  <si>
    <t>潮州市本级</t>
  </si>
  <si>
    <t>445100000</t>
  </si>
  <si>
    <t>潮州市本级(枫溪区)</t>
  </si>
  <si>
    <t>湘桥区</t>
  </si>
  <si>
    <t>445102000</t>
  </si>
  <si>
    <t>潮安区</t>
  </si>
  <si>
    <t>445103000</t>
  </si>
  <si>
    <t>饶平县</t>
  </si>
  <si>
    <t>445122000</t>
  </si>
  <si>
    <t>揭阳市</t>
  </si>
  <si>
    <t>揭阳市本级</t>
  </si>
  <si>
    <t>445200000</t>
  </si>
  <si>
    <t>榕城区</t>
  </si>
  <si>
    <t>445202000</t>
  </si>
  <si>
    <t>揭东区</t>
  </si>
  <si>
    <t>445203000</t>
  </si>
  <si>
    <t>揭西县</t>
  </si>
  <si>
    <t>445222000</t>
  </si>
  <si>
    <t>惠来县</t>
  </si>
  <si>
    <t>445224000</t>
  </si>
  <si>
    <t>普宁市</t>
  </si>
  <si>
    <t>445281000</t>
  </si>
  <si>
    <t>云浮市</t>
  </si>
  <si>
    <t>云浮市本级</t>
  </si>
  <si>
    <t>445300000</t>
  </si>
  <si>
    <t>云城区</t>
  </si>
  <si>
    <t>445302000</t>
  </si>
  <si>
    <t>云安区</t>
  </si>
  <si>
    <t>445303000</t>
  </si>
  <si>
    <t>郁南县</t>
  </si>
  <si>
    <t>445322000</t>
  </si>
  <si>
    <t>罗定市</t>
  </si>
  <si>
    <t>445381000</t>
  </si>
  <si>
    <t>新兴县</t>
  </si>
  <si>
    <t>445321000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</si>
</sst>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_ ;[Red]\-#,##0.0000\ "/>
    <numFmt numFmtId="177" formatCode="#,##0.0_ ;[Red]\-#,##0.0\ "/>
    <numFmt numFmtId="178" formatCode="#,##0_);[Red]\(#,##0\)"/>
    <numFmt numFmtId="179" formatCode="0_ ;[Red]\-0\ "/>
    <numFmt numFmtId="180" formatCode="#,##0_ "/>
  </numFmts>
  <fonts count="45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黑体"/>
      <charset val="134"/>
    </font>
    <font>
      <b/>
      <sz val="12"/>
      <name val="Arial"/>
      <charset val="134"/>
    </font>
    <font>
      <b/>
      <sz val="18"/>
      <name val="宋体"/>
      <charset val="134"/>
    </font>
    <font>
      <sz val="11"/>
      <name val="Arial"/>
      <charset val="134"/>
    </font>
    <font>
      <b/>
      <sz val="12"/>
      <color indexed="8"/>
      <name val="宋体"/>
      <charset val="134"/>
    </font>
    <font>
      <sz val="11.5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b/>
      <sz val="13"/>
      <color indexed="8"/>
      <name val="宋体"/>
      <charset val="134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4"/>
      <name val="Arial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sz val="10"/>
      <name val="Arial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3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4" fillId="13" borderId="14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0"/>
    <xf numFmtId="0" fontId="41" fillId="0" borderId="0"/>
  </cellStyleXfs>
  <cellXfs count="77">
    <xf numFmtId="0" fontId="0" fillId="0" borderId="0" xfId="0">
      <alignment vertical="center"/>
    </xf>
    <xf numFmtId="43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/>
    <xf numFmtId="178" fontId="6" fillId="0" borderId="0" xfId="50" applyNumberFormat="1" applyFont="1" applyBorder="1" applyAlignment="1">
      <alignment vertical="center" wrapText="1"/>
    </xf>
    <xf numFmtId="178" fontId="6" fillId="0" borderId="1" xfId="50" applyNumberFormat="1" applyFont="1" applyBorder="1" applyAlignment="1">
      <alignment horizontal="center" vertical="center" wrapText="1"/>
    </xf>
    <xf numFmtId="49" fontId="6" fillId="0" borderId="1" xfId="50" applyNumberFormat="1" applyFont="1" applyBorder="1" applyAlignment="1">
      <alignment horizontal="center" vertical="center" wrapText="1"/>
    </xf>
    <xf numFmtId="178" fontId="7" fillId="0" borderId="2" xfId="50" applyNumberFormat="1" applyFont="1" applyBorder="1" applyAlignment="1">
      <alignment horizontal="center" vertical="center" wrapText="1"/>
    </xf>
    <xf numFmtId="178" fontId="7" fillId="0" borderId="3" xfId="50" applyNumberFormat="1" applyFont="1" applyBorder="1" applyAlignment="1">
      <alignment horizontal="center" vertical="center" wrapText="1"/>
    </xf>
    <xf numFmtId="178" fontId="7" fillId="0" borderId="1" xfId="50" applyNumberFormat="1" applyFont="1" applyBorder="1" applyAlignment="1">
      <alignment horizontal="center" vertical="center" wrapText="1"/>
    </xf>
    <xf numFmtId="178" fontId="7" fillId="0" borderId="4" xfId="50" applyNumberFormat="1" applyFont="1" applyBorder="1" applyAlignment="1">
      <alignment horizontal="center" vertical="center" wrapText="1"/>
    </xf>
    <xf numFmtId="178" fontId="7" fillId="0" borderId="5" xfId="50" applyNumberFormat="1" applyFont="1" applyBorder="1" applyAlignment="1">
      <alignment horizontal="center" vertical="center" wrapText="1"/>
    </xf>
    <xf numFmtId="178" fontId="8" fillId="0" borderId="1" xfId="50" applyNumberFormat="1" applyFont="1" applyBorder="1" applyAlignment="1">
      <alignment horizontal="center" vertical="center" wrapText="1"/>
    </xf>
    <xf numFmtId="49" fontId="8" fillId="0" borderId="1" xfId="50" applyNumberFormat="1" applyFont="1" applyBorder="1" applyAlignment="1">
      <alignment horizontal="center" vertical="center" wrapText="1"/>
    </xf>
    <xf numFmtId="178" fontId="9" fillId="2" borderId="1" xfId="50" applyNumberFormat="1" applyFont="1" applyFill="1" applyBorder="1" applyAlignment="1">
      <alignment horizontal="center" vertical="center" wrapText="1"/>
    </xf>
    <xf numFmtId="49" fontId="9" fillId="2" borderId="1" xfId="50" applyNumberFormat="1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right" vertical="center" wrapText="1"/>
    </xf>
    <xf numFmtId="177" fontId="9" fillId="2" borderId="1" xfId="49" applyNumberFormat="1" applyFont="1" applyFill="1" applyBorder="1" applyAlignment="1" applyProtection="1">
      <alignment horizontal="center" vertical="center" wrapText="1"/>
    </xf>
    <xf numFmtId="49" fontId="9" fillId="2" borderId="1" xfId="49" applyNumberFormat="1" applyFont="1" applyFill="1" applyBorder="1" applyAlignment="1" applyProtection="1">
      <alignment horizontal="center" vertical="center" wrapText="1"/>
    </xf>
    <xf numFmtId="177" fontId="11" fillId="0" borderId="1" xfId="49" applyNumberFormat="1" applyFont="1" applyFill="1" applyBorder="1" applyAlignment="1" applyProtection="1">
      <alignment horizontal="left" vertical="center" wrapText="1"/>
    </xf>
    <xf numFmtId="49" fontId="11" fillId="0" borderId="1" xfId="49" applyNumberFormat="1" applyFont="1" applyFill="1" applyBorder="1" applyAlignment="1" applyProtection="1">
      <alignment horizontal="center" vertical="center" wrapText="1"/>
    </xf>
    <xf numFmtId="179" fontId="10" fillId="0" borderId="1" xfId="0" applyNumberFormat="1" applyFont="1" applyFill="1" applyBorder="1" applyAlignment="1">
      <alignment horizontal="right" vertical="center" wrapText="1"/>
    </xf>
    <xf numFmtId="177" fontId="9" fillId="0" borderId="1" xfId="49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177" fontId="11" fillId="2" borderId="1" xfId="49" applyNumberFormat="1" applyFont="1" applyFill="1" applyBorder="1" applyAlignment="1" applyProtection="1">
      <alignment horizontal="center" vertical="center" wrapText="1"/>
    </xf>
    <xf numFmtId="49" fontId="11" fillId="2" borderId="1" xfId="49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3" fillId="0" borderId="0" xfId="0" applyNumberFormat="1" applyFont="1" applyFill="1" applyAlignment="1"/>
    <xf numFmtId="176" fontId="3" fillId="0" borderId="0" xfId="0" applyNumberFormat="1" applyFont="1" applyFill="1" applyAlignment="1">
      <alignment horizontal="right" wrapText="1"/>
    </xf>
    <xf numFmtId="43" fontId="3" fillId="0" borderId="0" xfId="0" applyNumberFormat="1" applyFont="1" applyFill="1" applyAlignment="1"/>
    <xf numFmtId="4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43" fontId="4" fillId="0" borderId="0" xfId="0" applyNumberFormat="1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right" vertical="center" wrapText="1"/>
    </xf>
    <xf numFmtId="178" fontId="6" fillId="0" borderId="0" xfId="50" applyNumberFormat="1" applyFont="1" applyBorder="1" applyAlignment="1">
      <alignment horizontal="right" vertical="center" wrapText="1"/>
    </xf>
    <xf numFmtId="43" fontId="6" fillId="0" borderId="0" xfId="50" applyNumberFormat="1" applyFont="1" applyBorder="1" applyAlignment="1">
      <alignment vertical="center" wrapText="1"/>
    </xf>
    <xf numFmtId="43" fontId="6" fillId="0" borderId="0" xfId="50" applyNumberFormat="1" applyFont="1" applyBorder="1" applyAlignment="1">
      <alignment horizontal="right" vertical="center" wrapText="1"/>
    </xf>
    <xf numFmtId="178" fontId="12" fillId="0" borderId="1" xfId="50" applyNumberFormat="1" applyFont="1" applyBorder="1" applyAlignment="1">
      <alignment horizontal="center" vertical="center" wrapText="1"/>
    </xf>
    <xf numFmtId="176" fontId="6" fillId="0" borderId="1" xfId="50" applyNumberFormat="1" applyFont="1" applyBorder="1" applyAlignment="1">
      <alignment horizontal="center" vertical="center" wrapText="1"/>
    </xf>
    <xf numFmtId="180" fontId="13" fillId="0" borderId="2" xfId="50" applyNumberFormat="1" applyFont="1" applyBorder="1" applyAlignment="1">
      <alignment horizontal="center" vertical="center" wrapText="1"/>
    </xf>
    <xf numFmtId="180" fontId="13" fillId="0" borderId="3" xfId="50" applyNumberFormat="1" applyFont="1" applyBorder="1" applyAlignment="1">
      <alignment horizontal="center" vertical="center" wrapText="1"/>
    </xf>
    <xf numFmtId="43" fontId="6" fillId="0" borderId="1" xfId="50" applyNumberFormat="1" applyFont="1" applyBorder="1" applyAlignment="1">
      <alignment horizontal="center" vertical="center" wrapText="1"/>
    </xf>
    <xf numFmtId="43" fontId="14" fillId="0" borderId="6" xfId="50" applyNumberFormat="1" applyFont="1" applyBorder="1" applyAlignment="1">
      <alignment horizontal="center" vertical="center" wrapText="1"/>
    </xf>
    <xf numFmtId="43" fontId="15" fillId="0" borderId="1" xfId="51" applyNumberFormat="1" applyFont="1" applyFill="1" applyBorder="1" applyAlignment="1">
      <alignment horizontal="center" vertical="center" wrapText="1"/>
    </xf>
    <xf numFmtId="176" fontId="8" fillId="0" borderId="6" xfId="50" applyNumberFormat="1" applyFont="1" applyBorder="1" applyAlignment="1">
      <alignment horizontal="center" vertical="center" wrapText="1"/>
    </xf>
    <xf numFmtId="180" fontId="13" fillId="0" borderId="4" xfId="50" applyNumberFormat="1" applyFont="1" applyBorder="1" applyAlignment="1">
      <alignment horizontal="center" vertical="center" wrapText="1"/>
    </xf>
    <xf numFmtId="180" fontId="13" fillId="0" borderId="5" xfId="50" applyNumberFormat="1" applyFont="1" applyBorder="1" applyAlignment="1">
      <alignment horizontal="center" vertical="center" wrapText="1"/>
    </xf>
    <xf numFmtId="43" fontId="14" fillId="0" borderId="7" xfId="50" applyNumberFormat="1" applyFont="1" applyBorder="1" applyAlignment="1">
      <alignment horizontal="center" vertical="center" wrapText="1"/>
    </xf>
    <xf numFmtId="43" fontId="16" fillId="0" borderId="6" xfId="51" applyNumberFormat="1" applyFont="1" applyFill="1" applyBorder="1" applyAlignment="1">
      <alignment horizontal="center" vertical="center" wrapText="1"/>
    </xf>
    <xf numFmtId="176" fontId="8" fillId="0" borderId="7" xfId="50" applyNumberFormat="1" applyFont="1" applyBorder="1" applyAlignment="1">
      <alignment horizontal="center" vertical="center" wrapText="1"/>
    </xf>
    <xf numFmtId="180" fontId="13" fillId="0" borderId="1" xfId="50" applyNumberFormat="1" applyFont="1" applyBorder="1" applyAlignment="1">
      <alignment horizontal="center" vertical="center" wrapText="1"/>
    </xf>
    <xf numFmtId="43" fontId="14" fillId="0" borderId="8" xfId="50" applyNumberFormat="1" applyFont="1" applyBorder="1" applyAlignment="1">
      <alignment horizontal="center" vertical="center" wrapText="1"/>
    </xf>
    <xf numFmtId="43" fontId="16" fillId="0" borderId="8" xfId="51" applyNumberFormat="1" applyFont="1" applyFill="1" applyBorder="1" applyAlignment="1">
      <alignment horizontal="center" vertical="center" wrapText="1"/>
    </xf>
    <xf numFmtId="176" fontId="8" fillId="0" borderId="8" xfId="50" applyNumberFormat="1" applyFont="1" applyBorder="1" applyAlignment="1">
      <alignment horizontal="center" vertical="center" wrapText="1"/>
    </xf>
    <xf numFmtId="176" fontId="8" fillId="0" borderId="1" xfId="50" applyNumberFormat="1" applyFont="1" applyBorder="1" applyAlignment="1">
      <alignment horizontal="center" vertical="center" wrapText="1"/>
    </xf>
    <xf numFmtId="180" fontId="8" fillId="0" borderId="1" xfId="50" applyNumberFormat="1" applyFont="1" applyBorder="1" applyAlignment="1">
      <alignment horizontal="center" vertical="center" wrapText="1"/>
    </xf>
    <xf numFmtId="43" fontId="8" fillId="0" borderId="1" xfId="50" applyNumberFormat="1" applyFont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right" vertical="center" wrapText="1"/>
    </xf>
    <xf numFmtId="180" fontId="10" fillId="2" borderId="1" xfId="0" applyNumberFormat="1" applyFont="1" applyFill="1" applyBorder="1" applyAlignment="1">
      <alignment horizontal="right" vertical="center" wrapText="1"/>
    </xf>
    <xf numFmtId="43" fontId="10" fillId="2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180" fontId="10" fillId="0" borderId="1" xfId="0" applyNumberFormat="1" applyFont="1" applyFill="1" applyBorder="1" applyAlignment="1">
      <alignment horizontal="right" vertical="center" wrapText="1"/>
    </xf>
    <xf numFmtId="43" fontId="10" fillId="0" borderId="1" xfId="0" applyNumberFormat="1" applyFont="1" applyFill="1" applyBorder="1" applyAlignment="1">
      <alignment horizontal="right" vertical="center" wrapText="1"/>
    </xf>
    <xf numFmtId="180" fontId="1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18" fillId="0" borderId="0" xfId="0" applyNumberFormat="1" applyFont="1" applyFill="1" applyBorder="1" applyAlignment="1"/>
    <xf numFmtId="180" fontId="8" fillId="0" borderId="0" xfId="50" applyNumberFormat="1" applyFont="1" applyBorder="1" applyAlignment="1">
      <alignment horizontal="right" vertical="center" wrapText="1"/>
    </xf>
    <xf numFmtId="43" fontId="19" fillId="0" borderId="6" xfId="51" applyNumberFormat="1" applyFont="1" applyFill="1" applyBorder="1" applyAlignment="1">
      <alignment horizontal="center" vertical="center" wrapText="1"/>
    </xf>
    <xf numFmtId="43" fontId="19" fillId="0" borderId="8" xfId="51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176" fontId="17" fillId="2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2011年秋季学期广东省普通高中国家助学金安排表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7"/>
  <sheetViews>
    <sheetView tabSelected="1" zoomScale="90" zoomScaleNormal="90" workbookViewId="0">
      <pane xSplit="2" ySplit="8" topLeftCell="C9" activePane="bottomRight" state="frozen"/>
      <selection/>
      <selection pane="topRight"/>
      <selection pane="bottomLeft"/>
      <selection pane="bottomRight" activeCell="N16" sqref="N16"/>
    </sheetView>
  </sheetViews>
  <sheetFormatPr defaultColWidth="9" defaultRowHeight="18.75" customHeight="1"/>
  <cols>
    <col min="1" max="1" width="19.4722222222222" customWidth="1"/>
    <col min="2" max="2" width="10.1203703703704" customWidth="1"/>
    <col min="3" max="3" width="7.37962962962963" customWidth="1"/>
    <col min="4" max="5" width="8.37962962962963" customWidth="1"/>
    <col min="6" max="6" width="11.4814814814815" customWidth="1"/>
    <col min="7" max="7" width="6.37962962962963" customWidth="1"/>
    <col min="8" max="8" width="9.5" customWidth="1"/>
    <col min="9" max="9" width="8.37962962962963" customWidth="1"/>
    <col min="10" max="10" width="15.287037037037" customWidth="1"/>
    <col min="11" max="11" width="12.8333333333333" customWidth="1"/>
    <col min="12" max="12" width="12.1018518518519" customWidth="1"/>
    <col min="13" max="13" width="10.9907407407407" customWidth="1"/>
    <col min="14" max="14" width="15.5555555555556" style="1" customWidth="1"/>
    <col min="15" max="15" width="14.9351851851852" style="1" customWidth="1"/>
    <col min="16" max="16" width="14.1851851851852" style="1" customWidth="1"/>
    <col min="17" max="17" width="12.4722222222222" style="1" customWidth="1"/>
    <col min="18" max="18" width="10.4814814814815" customWidth="1"/>
    <col min="19" max="19" width="14.1944444444444" style="2" customWidth="1"/>
  </cols>
  <sheetData>
    <row r="1" customHeight="1" spans="1:19">
      <c r="A1" s="3" t="s">
        <v>0</v>
      </c>
      <c r="B1" s="4"/>
      <c r="C1" s="5"/>
      <c r="D1" s="5"/>
      <c r="E1" s="5"/>
      <c r="F1" s="5"/>
      <c r="G1" s="5"/>
      <c r="H1" s="5"/>
      <c r="I1" s="31"/>
      <c r="J1" s="31"/>
      <c r="K1" s="31"/>
      <c r="L1" s="31"/>
      <c r="M1" s="32"/>
      <c r="N1" s="33"/>
      <c r="O1" s="34"/>
      <c r="P1" s="34"/>
      <c r="Q1" s="34"/>
      <c r="R1" s="32"/>
      <c r="S1" s="68"/>
    </row>
    <row r="2" ht="30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5"/>
      <c r="N2" s="36"/>
      <c r="O2" s="37"/>
      <c r="P2" s="37"/>
      <c r="Q2" s="37"/>
      <c r="R2" s="69"/>
      <c r="S2" s="6"/>
    </row>
    <row r="3" customHeight="1" spans="1:19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38"/>
      <c r="N3" s="39"/>
      <c r="O3" s="40"/>
      <c r="P3" s="40"/>
      <c r="Q3" s="40"/>
      <c r="R3" s="70"/>
      <c r="S3" s="71" t="s">
        <v>2</v>
      </c>
    </row>
    <row r="4" ht="35" customHeight="1" spans="1:19">
      <c r="A4" s="9" t="s">
        <v>3</v>
      </c>
      <c r="B4" s="10" t="s">
        <v>4</v>
      </c>
      <c r="C4" s="11" t="s">
        <v>5</v>
      </c>
      <c r="D4" s="12"/>
      <c r="E4" s="13" t="s">
        <v>6</v>
      </c>
      <c r="F4" s="13"/>
      <c r="G4" s="13" t="s">
        <v>7</v>
      </c>
      <c r="H4" s="13"/>
      <c r="I4" s="41" t="s">
        <v>8</v>
      </c>
      <c r="J4" s="42" t="s">
        <v>9</v>
      </c>
      <c r="K4" s="42" t="s">
        <v>10</v>
      </c>
      <c r="L4" s="43" t="s">
        <v>11</v>
      </c>
      <c r="M4" s="44"/>
      <c r="N4" s="45" t="s">
        <v>12</v>
      </c>
      <c r="O4" s="46" t="s">
        <v>13</v>
      </c>
      <c r="P4" s="47" t="s">
        <v>14</v>
      </c>
      <c r="Q4" s="47"/>
      <c r="R4" s="42" t="s">
        <v>15</v>
      </c>
      <c r="S4" s="58" t="s">
        <v>16</v>
      </c>
    </row>
    <row r="5" ht="22" customHeight="1" spans="1:19">
      <c r="A5" s="9"/>
      <c r="B5" s="10"/>
      <c r="C5" s="14"/>
      <c r="D5" s="15"/>
      <c r="E5" s="13"/>
      <c r="F5" s="13"/>
      <c r="G5" s="13"/>
      <c r="H5" s="13"/>
      <c r="I5" s="41"/>
      <c r="J5" s="48" t="s">
        <v>17</v>
      </c>
      <c r="K5" s="42"/>
      <c r="L5" s="49"/>
      <c r="M5" s="50"/>
      <c r="N5" s="45"/>
      <c r="O5" s="51"/>
      <c r="P5" s="52" t="s">
        <v>18</v>
      </c>
      <c r="Q5" s="72" t="s">
        <v>19</v>
      </c>
      <c r="R5" s="42"/>
      <c r="S5" s="58"/>
    </row>
    <row r="6" ht="24" customHeight="1" spans="1:19">
      <c r="A6" s="9"/>
      <c r="B6" s="10"/>
      <c r="C6" s="16" t="s">
        <v>20</v>
      </c>
      <c r="D6" s="16" t="s">
        <v>21</v>
      </c>
      <c r="E6" s="16" t="s">
        <v>20</v>
      </c>
      <c r="F6" s="16" t="s">
        <v>21</v>
      </c>
      <c r="G6" s="16" t="s">
        <v>20</v>
      </c>
      <c r="H6" s="16" t="s">
        <v>21</v>
      </c>
      <c r="I6" s="16" t="s">
        <v>22</v>
      </c>
      <c r="J6" s="53"/>
      <c r="K6" s="42"/>
      <c r="L6" s="54" t="s">
        <v>23</v>
      </c>
      <c r="M6" s="54" t="s">
        <v>24</v>
      </c>
      <c r="N6" s="45"/>
      <c r="O6" s="55"/>
      <c r="P6" s="56"/>
      <c r="Q6" s="73"/>
      <c r="R6" s="42"/>
      <c r="S6" s="58"/>
    </row>
    <row r="7" ht="19" customHeight="1" spans="1:19">
      <c r="A7" s="16" t="s">
        <v>25</v>
      </c>
      <c r="B7" s="17" t="s">
        <v>26</v>
      </c>
      <c r="C7" s="16" t="s">
        <v>27</v>
      </c>
      <c r="D7" s="16" t="s">
        <v>28</v>
      </c>
      <c r="E7" s="16" t="s">
        <v>29</v>
      </c>
      <c r="F7" s="16" t="s">
        <v>30</v>
      </c>
      <c r="G7" s="16" t="s">
        <v>31</v>
      </c>
      <c r="H7" s="16" t="s">
        <v>32</v>
      </c>
      <c r="I7" s="16"/>
      <c r="J7" s="57"/>
      <c r="K7" s="58" t="s">
        <v>33</v>
      </c>
      <c r="L7" s="59" t="s">
        <v>34</v>
      </c>
      <c r="M7" s="59" t="s">
        <v>35</v>
      </c>
      <c r="N7" s="60" t="s">
        <v>36</v>
      </c>
      <c r="O7" s="60" t="s">
        <v>37</v>
      </c>
      <c r="P7" s="60" t="s">
        <v>38</v>
      </c>
      <c r="Q7" s="60" t="s">
        <v>39</v>
      </c>
      <c r="R7" s="58" t="s">
        <v>40</v>
      </c>
      <c r="S7" s="58"/>
    </row>
    <row r="8" customHeight="1" spans="1:19">
      <c r="A8" s="18" t="s">
        <v>41</v>
      </c>
      <c r="B8" s="19"/>
      <c r="C8" s="20">
        <f t="shared" ref="C8:N8" si="0">C9+C22+C30+C38+C40+C46+C48+C55+C57+C59+C61+C63+C68+C70+C72+C74+C80+C82+C84+C86+C88+C96+C98+C103+C105+C107+C109+C111+C113+C122+C129+C131+C139+C141+C143+C145+C150+C152+C154+C160+C162+C164+C166+C168+C175+C177+C179+C181+C186+C188+C192+C194+C196+C198+C203+C205</f>
        <v>53245</v>
      </c>
      <c r="D8" s="20">
        <f t="shared" si="0"/>
        <v>150408</v>
      </c>
      <c r="E8" s="20">
        <f t="shared" si="0"/>
        <v>432666</v>
      </c>
      <c r="F8" s="20">
        <f t="shared" si="0"/>
        <v>120919</v>
      </c>
      <c r="G8" s="20">
        <f t="shared" si="0"/>
        <v>2273</v>
      </c>
      <c r="H8" s="20">
        <f t="shared" si="0"/>
        <v>5148</v>
      </c>
      <c r="I8" s="20">
        <f t="shared" ref="I8:I71" si="1">SUM(C8:H8)</f>
        <v>764659</v>
      </c>
      <c r="J8" s="61">
        <f t="shared" ref="J8:R8" si="2">J9+J22+J30+J38+J40+J46+J48+J55+J57+J59+J61+J63+J68+J70+J72+J74+J80+J82+J84+J86+J88+J96+J98+J103+J105+J107+J109+J111+J113+J122+J129+J131+J139+J141+J143+J145+J150+J152+J154+J160+J162+J164+J166+J168+J175+J177+J179+J181+J186+J188+J192+J194+J196+J198+J203+J205</f>
        <v>55524.365</v>
      </c>
      <c r="K8" s="61">
        <f t="shared" si="2"/>
        <v>3745.1378</v>
      </c>
      <c r="L8" s="62">
        <v>15886</v>
      </c>
      <c r="M8" s="62">
        <v>26000</v>
      </c>
      <c r="N8" s="63">
        <f>N9+N22+N30+N38+N40+N46+N48+N55+N57+N59+N61+N63+N68+N70+N72+N74+N80+N82+N84+N86+N88+N96+N98+N103+N105+N107+N109+N111+N113+N122+N129+N131+N139+N141+N143+N145+N150+N152+N154+N160+N162+N164+N166+N168+N175+N177+N179+N181+N186+N188+N192+N194+N196+N198+N203+N205</f>
        <v>9893.2272</v>
      </c>
      <c r="O8" s="63">
        <f t="shared" si="2"/>
        <v>10317</v>
      </c>
      <c r="P8" s="63">
        <f t="shared" si="2"/>
        <v>16293</v>
      </c>
      <c r="Q8" s="63">
        <f t="shared" si="2"/>
        <v>5976</v>
      </c>
      <c r="R8" s="63">
        <f t="shared" si="2"/>
        <v>-359.915</v>
      </c>
      <c r="S8" s="74"/>
    </row>
    <row r="9" customHeight="1" spans="1:19">
      <c r="A9" s="21" t="s">
        <v>42</v>
      </c>
      <c r="B9" s="22"/>
      <c r="C9" s="20">
        <f t="shared" ref="C9:N9" si="3">SUM(C10:C21)</f>
        <v>468</v>
      </c>
      <c r="D9" s="20">
        <f t="shared" si="3"/>
        <v>2545</v>
      </c>
      <c r="E9" s="20">
        <f t="shared" si="3"/>
        <v>13586</v>
      </c>
      <c r="F9" s="20">
        <f t="shared" si="3"/>
        <v>4300</v>
      </c>
      <c r="G9" s="20">
        <f t="shared" si="3"/>
        <v>0</v>
      </c>
      <c r="H9" s="20">
        <f t="shared" si="3"/>
        <v>0</v>
      </c>
      <c r="I9" s="20">
        <f t="shared" si="1"/>
        <v>20899</v>
      </c>
      <c r="J9" s="61">
        <f t="shared" ref="J9:Q9" si="4">SUM(J10:J21)</f>
        <v>1366.725</v>
      </c>
      <c r="K9" s="61">
        <f t="shared" si="4"/>
        <v>51.5195</v>
      </c>
      <c r="L9" s="62">
        <v>336</v>
      </c>
      <c r="M9" s="62">
        <v>563</v>
      </c>
      <c r="N9" s="63">
        <f>SUM(N10:N21)</f>
        <v>416.2055</v>
      </c>
      <c r="O9" s="63">
        <f t="shared" si="4"/>
        <v>422</v>
      </c>
      <c r="P9" s="63">
        <f t="shared" si="4"/>
        <v>422</v>
      </c>
      <c r="Q9" s="63">
        <f t="shared" si="4"/>
        <v>0</v>
      </c>
      <c r="R9" s="63"/>
      <c r="S9" s="74"/>
    </row>
    <row r="10" customHeight="1" spans="1:19">
      <c r="A10" s="23" t="s">
        <v>43</v>
      </c>
      <c r="B10" s="24" t="s">
        <v>44</v>
      </c>
      <c r="C10" s="25">
        <v>68</v>
      </c>
      <c r="D10" s="25">
        <v>90</v>
      </c>
      <c r="E10" s="25">
        <v>166</v>
      </c>
      <c r="F10" s="25">
        <v>99</v>
      </c>
      <c r="G10" s="25"/>
      <c r="H10" s="25"/>
      <c r="I10" s="25">
        <f t="shared" si="1"/>
        <v>423</v>
      </c>
      <c r="J10" s="64">
        <f>C10*0.1+D10*0.125+E10*0.05+F10*0.075+G10*0.08+H10*0.1</f>
        <v>33.775</v>
      </c>
      <c r="K10" s="64">
        <v>2.482</v>
      </c>
      <c r="L10" s="65">
        <v>9</v>
      </c>
      <c r="M10" s="65">
        <v>15</v>
      </c>
      <c r="N10" s="66">
        <f>J10-K10-L10-M10</f>
        <v>7.293</v>
      </c>
      <c r="O10" s="66">
        <f>ROUNDUP(N10,0)</f>
        <v>8</v>
      </c>
      <c r="P10" s="66">
        <f>O10+Q10</f>
        <v>8</v>
      </c>
      <c r="Q10" s="66"/>
      <c r="R10" s="66"/>
      <c r="S10" s="75"/>
    </row>
    <row r="11" customHeight="1" spans="1:19">
      <c r="A11" s="23" t="s">
        <v>45</v>
      </c>
      <c r="B11" s="24" t="s">
        <v>46</v>
      </c>
      <c r="C11" s="25">
        <v>0</v>
      </c>
      <c r="D11" s="25">
        <v>2</v>
      </c>
      <c r="E11" s="25">
        <v>419</v>
      </c>
      <c r="F11" s="25">
        <v>266</v>
      </c>
      <c r="G11" s="25"/>
      <c r="H11" s="25"/>
      <c r="I11" s="25">
        <f t="shared" si="1"/>
        <v>687</v>
      </c>
      <c r="J11" s="64">
        <f t="shared" ref="J10:J21" si="5">C11*0.1+D11*0.125+E11*0.05+F11*0.075+G11*0.08+H11*0.1</f>
        <v>41.15</v>
      </c>
      <c r="K11" s="64"/>
      <c r="L11" s="65">
        <v>11</v>
      </c>
      <c r="M11" s="65">
        <v>19</v>
      </c>
      <c r="N11" s="66">
        <f t="shared" ref="N10:N21" si="6">J11-K11-L11-M11</f>
        <v>11.15</v>
      </c>
      <c r="O11" s="66">
        <f t="shared" ref="O10:O21" si="7">ROUNDUP(N11,0)</f>
        <v>12</v>
      </c>
      <c r="P11" s="66">
        <f>O11+Q11</f>
        <v>12</v>
      </c>
      <c r="Q11" s="66"/>
      <c r="R11" s="66"/>
      <c r="S11" s="75"/>
    </row>
    <row r="12" customHeight="1" spans="1:19">
      <c r="A12" s="23" t="s">
        <v>47</v>
      </c>
      <c r="B12" s="24" t="s">
        <v>48</v>
      </c>
      <c r="C12" s="25">
        <v>0</v>
      </c>
      <c r="D12" s="25">
        <v>1</v>
      </c>
      <c r="E12" s="25">
        <v>883</v>
      </c>
      <c r="F12" s="25">
        <v>380</v>
      </c>
      <c r="G12" s="25"/>
      <c r="H12" s="25"/>
      <c r="I12" s="25">
        <f t="shared" si="1"/>
        <v>1264</v>
      </c>
      <c r="J12" s="64">
        <f t="shared" si="5"/>
        <v>72.775</v>
      </c>
      <c r="K12" s="64">
        <v>16.875</v>
      </c>
      <c r="L12" s="65">
        <v>18</v>
      </c>
      <c r="M12" s="65">
        <v>31</v>
      </c>
      <c r="N12" s="66">
        <f t="shared" si="6"/>
        <v>6.90000000000001</v>
      </c>
      <c r="O12" s="66">
        <f t="shared" si="7"/>
        <v>7</v>
      </c>
      <c r="P12" s="66">
        <f t="shared" ref="P10:P21" si="8">O12+Q12</f>
        <v>7</v>
      </c>
      <c r="Q12" s="66"/>
      <c r="R12" s="66"/>
      <c r="S12" s="75"/>
    </row>
    <row r="13" customHeight="1" spans="1:19">
      <c r="A13" s="23" t="s">
        <v>49</v>
      </c>
      <c r="B13" s="24" t="s">
        <v>50</v>
      </c>
      <c r="C13" s="25">
        <v>8</v>
      </c>
      <c r="D13" s="25">
        <v>6</v>
      </c>
      <c r="E13" s="25">
        <v>771</v>
      </c>
      <c r="F13" s="25">
        <v>452</v>
      </c>
      <c r="G13" s="25"/>
      <c r="H13" s="25"/>
      <c r="I13" s="25">
        <f t="shared" si="1"/>
        <v>1237</v>
      </c>
      <c r="J13" s="64">
        <f t="shared" si="5"/>
        <v>74</v>
      </c>
      <c r="K13" s="64">
        <v>0.45</v>
      </c>
      <c r="L13" s="65">
        <v>20</v>
      </c>
      <c r="M13" s="65">
        <v>34</v>
      </c>
      <c r="N13" s="66">
        <f t="shared" si="6"/>
        <v>19.55</v>
      </c>
      <c r="O13" s="66">
        <f t="shared" si="7"/>
        <v>20</v>
      </c>
      <c r="P13" s="66">
        <f t="shared" si="8"/>
        <v>20</v>
      </c>
      <c r="Q13" s="66"/>
      <c r="R13" s="66"/>
      <c r="S13" s="75"/>
    </row>
    <row r="14" customHeight="1" spans="1:19">
      <c r="A14" s="23" t="s">
        <v>51</v>
      </c>
      <c r="B14" s="24" t="s">
        <v>52</v>
      </c>
      <c r="C14" s="25">
        <v>10</v>
      </c>
      <c r="D14" s="25">
        <v>45</v>
      </c>
      <c r="E14" s="25">
        <v>1500</v>
      </c>
      <c r="F14" s="25">
        <v>566</v>
      </c>
      <c r="G14" s="25"/>
      <c r="H14" s="25"/>
      <c r="I14" s="25">
        <f t="shared" si="1"/>
        <v>2121</v>
      </c>
      <c r="J14" s="64">
        <f t="shared" si="5"/>
        <v>124.075</v>
      </c>
      <c r="K14" s="64">
        <v>22.9</v>
      </c>
      <c r="L14" s="65">
        <v>30</v>
      </c>
      <c r="M14" s="65">
        <v>49</v>
      </c>
      <c r="N14" s="66">
        <f t="shared" si="6"/>
        <v>22.175</v>
      </c>
      <c r="O14" s="66">
        <f t="shared" si="7"/>
        <v>23</v>
      </c>
      <c r="P14" s="66">
        <f t="shared" si="8"/>
        <v>23</v>
      </c>
      <c r="Q14" s="66"/>
      <c r="R14" s="66"/>
      <c r="S14" s="75"/>
    </row>
    <row r="15" customHeight="1" spans="1:19">
      <c r="A15" s="23" t="s">
        <v>53</v>
      </c>
      <c r="B15" s="24" t="s">
        <v>54</v>
      </c>
      <c r="C15" s="25">
        <v>113</v>
      </c>
      <c r="D15" s="25">
        <v>142</v>
      </c>
      <c r="E15" s="25">
        <v>1582</v>
      </c>
      <c r="F15" s="25">
        <v>658</v>
      </c>
      <c r="G15" s="25"/>
      <c r="H15" s="25"/>
      <c r="I15" s="25">
        <f t="shared" si="1"/>
        <v>2495</v>
      </c>
      <c r="J15" s="64">
        <f t="shared" si="5"/>
        <v>157.5</v>
      </c>
      <c r="K15" s="64"/>
      <c r="L15" s="65">
        <v>38</v>
      </c>
      <c r="M15" s="65">
        <v>63</v>
      </c>
      <c r="N15" s="66">
        <f t="shared" si="6"/>
        <v>56.5</v>
      </c>
      <c r="O15" s="66">
        <f t="shared" si="7"/>
        <v>57</v>
      </c>
      <c r="P15" s="66">
        <f t="shared" si="8"/>
        <v>57</v>
      </c>
      <c r="Q15" s="66"/>
      <c r="R15" s="66"/>
      <c r="S15" s="75"/>
    </row>
    <row r="16" customHeight="1" spans="1:19">
      <c r="A16" s="23" t="s">
        <v>55</v>
      </c>
      <c r="B16" s="24" t="s">
        <v>56</v>
      </c>
      <c r="C16" s="25">
        <v>0</v>
      </c>
      <c r="D16" s="25">
        <v>75</v>
      </c>
      <c r="E16" s="25">
        <v>524</v>
      </c>
      <c r="F16" s="25">
        <v>152</v>
      </c>
      <c r="G16" s="25"/>
      <c r="H16" s="25"/>
      <c r="I16" s="25">
        <f t="shared" si="1"/>
        <v>751</v>
      </c>
      <c r="J16" s="64">
        <f t="shared" si="5"/>
        <v>46.975</v>
      </c>
      <c r="K16" s="64"/>
      <c r="L16" s="65">
        <v>3</v>
      </c>
      <c r="M16" s="65">
        <v>6</v>
      </c>
      <c r="N16" s="66">
        <f t="shared" si="6"/>
        <v>37.975</v>
      </c>
      <c r="O16" s="66">
        <f t="shared" si="7"/>
        <v>38</v>
      </c>
      <c r="P16" s="66">
        <f t="shared" si="8"/>
        <v>38</v>
      </c>
      <c r="Q16" s="66"/>
      <c r="R16" s="66"/>
      <c r="S16" s="75"/>
    </row>
    <row r="17" customHeight="1" spans="1:19">
      <c r="A17" s="23" t="s">
        <v>57</v>
      </c>
      <c r="B17" s="24" t="s">
        <v>58</v>
      </c>
      <c r="C17" s="25">
        <v>5</v>
      </c>
      <c r="D17" s="25">
        <v>40</v>
      </c>
      <c r="E17" s="25">
        <v>1300</v>
      </c>
      <c r="F17" s="25">
        <v>420</v>
      </c>
      <c r="G17" s="25"/>
      <c r="H17" s="25"/>
      <c r="I17" s="25">
        <f t="shared" si="1"/>
        <v>1765</v>
      </c>
      <c r="J17" s="64">
        <f t="shared" si="5"/>
        <v>102</v>
      </c>
      <c r="K17" s="64"/>
      <c r="L17" s="65">
        <v>38</v>
      </c>
      <c r="M17" s="65">
        <v>64</v>
      </c>
      <c r="N17" s="66">
        <f t="shared" si="6"/>
        <v>0</v>
      </c>
      <c r="O17" s="66">
        <f t="shared" si="7"/>
        <v>0</v>
      </c>
      <c r="P17" s="66">
        <f t="shared" si="8"/>
        <v>0</v>
      </c>
      <c r="Q17" s="66"/>
      <c r="R17" s="66"/>
      <c r="S17" s="75"/>
    </row>
    <row r="18" customHeight="1" spans="1:19">
      <c r="A18" s="23" t="s">
        <v>59</v>
      </c>
      <c r="B18" s="24" t="s">
        <v>60</v>
      </c>
      <c r="C18" s="25">
        <v>110</v>
      </c>
      <c r="D18" s="25">
        <v>120</v>
      </c>
      <c r="E18" s="25">
        <v>1300</v>
      </c>
      <c r="F18" s="25">
        <v>460</v>
      </c>
      <c r="G18" s="25"/>
      <c r="H18" s="25"/>
      <c r="I18" s="25">
        <f t="shared" si="1"/>
        <v>1990</v>
      </c>
      <c r="J18" s="64">
        <f t="shared" si="5"/>
        <v>125.5</v>
      </c>
      <c r="K18" s="64"/>
      <c r="L18" s="65">
        <v>36</v>
      </c>
      <c r="M18" s="65">
        <v>60</v>
      </c>
      <c r="N18" s="66">
        <f t="shared" si="6"/>
        <v>29.5</v>
      </c>
      <c r="O18" s="66">
        <f t="shared" si="7"/>
        <v>30</v>
      </c>
      <c r="P18" s="66">
        <f t="shared" si="8"/>
        <v>30</v>
      </c>
      <c r="Q18" s="66"/>
      <c r="R18" s="66"/>
      <c r="S18" s="75"/>
    </row>
    <row r="19" customHeight="1" spans="1:19">
      <c r="A19" s="23" t="s">
        <v>61</v>
      </c>
      <c r="B19" s="24" t="s">
        <v>62</v>
      </c>
      <c r="C19" s="25">
        <v>4</v>
      </c>
      <c r="D19" s="25">
        <v>124</v>
      </c>
      <c r="E19" s="25">
        <v>741</v>
      </c>
      <c r="F19" s="25">
        <v>197</v>
      </c>
      <c r="G19" s="25"/>
      <c r="H19" s="25"/>
      <c r="I19" s="25">
        <f t="shared" si="1"/>
        <v>1066</v>
      </c>
      <c r="J19" s="64">
        <f t="shared" si="5"/>
        <v>67.725</v>
      </c>
      <c r="K19" s="64">
        <v>1.1</v>
      </c>
      <c r="L19" s="65">
        <v>17</v>
      </c>
      <c r="M19" s="65">
        <v>28</v>
      </c>
      <c r="N19" s="66">
        <f t="shared" si="6"/>
        <v>21.625</v>
      </c>
      <c r="O19" s="66">
        <f t="shared" si="7"/>
        <v>22</v>
      </c>
      <c r="P19" s="66">
        <f t="shared" si="8"/>
        <v>22</v>
      </c>
      <c r="Q19" s="66"/>
      <c r="R19" s="66"/>
      <c r="S19" s="75"/>
    </row>
    <row r="20" customHeight="1" spans="1:19">
      <c r="A20" s="23" t="s">
        <v>63</v>
      </c>
      <c r="B20" s="24" t="s">
        <v>64</v>
      </c>
      <c r="C20" s="25">
        <v>20</v>
      </c>
      <c r="D20" s="25">
        <v>1000</v>
      </c>
      <c r="E20" s="25">
        <v>2700</v>
      </c>
      <c r="F20" s="25">
        <v>400</v>
      </c>
      <c r="G20" s="25"/>
      <c r="H20" s="25"/>
      <c r="I20" s="25">
        <f t="shared" si="1"/>
        <v>4120</v>
      </c>
      <c r="J20" s="64">
        <f t="shared" si="5"/>
        <v>292</v>
      </c>
      <c r="K20" s="64">
        <v>7.7125</v>
      </c>
      <c r="L20" s="65">
        <v>72</v>
      </c>
      <c r="M20" s="65">
        <v>120</v>
      </c>
      <c r="N20" s="66">
        <f t="shared" si="6"/>
        <v>92.2875</v>
      </c>
      <c r="O20" s="66">
        <f t="shared" si="7"/>
        <v>93</v>
      </c>
      <c r="P20" s="66">
        <f t="shared" si="8"/>
        <v>93</v>
      </c>
      <c r="Q20" s="66"/>
      <c r="R20" s="66"/>
      <c r="S20" s="75"/>
    </row>
    <row r="21" customHeight="1" spans="1:19">
      <c r="A21" s="23" t="s">
        <v>65</v>
      </c>
      <c r="B21" s="24" t="s">
        <v>66</v>
      </c>
      <c r="C21" s="25">
        <v>130</v>
      </c>
      <c r="D21" s="25">
        <v>900</v>
      </c>
      <c r="E21" s="25">
        <v>1700</v>
      </c>
      <c r="F21" s="25">
        <v>250</v>
      </c>
      <c r="G21" s="25"/>
      <c r="H21" s="25"/>
      <c r="I21" s="25">
        <f t="shared" si="1"/>
        <v>2980</v>
      </c>
      <c r="J21" s="64">
        <f t="shared" si="5"/>
        <v>229.25</v>
      </c>
      <c r="K21" s="64"/>
      <c r="L21" s="65">
        <v>44</v>
      </c>
      <c r="M21" s="65">
        <v>74</v>
      </c>
      <c r="N21" s="66">
        <f t="shared" si="6"/>
        <v>111.25</v>
      </c>
      <c r="O21" s="66">
        <f t="shared" si="7"/>
        <v>112</v>
      </c>
      <c r="P21" s="66">
        <f t="shared" si="8"/>
        <v>112</v>
      </c>
      <c r="Q21" s="66"/>
      <c r="R21" s="66"/>
      <c r="S21" s="75"/>
    </row>
    <row r="22" customHeight="1" spans="1:19">
      <c r="A22" s="21" t="s">
        <v>67</v>
      </c>
      <c r="B22" s="22"/>
      <c r="C22" s="20">
        <f t="shared" ref="C22:N22" si="9">SUM(C23:C29)</f>
        <v>58</v>
      </c>
      <c r="D22" s="20">
        <f t="shared" si="9"/>
        <v>181</v>
      </c>
      <c r="E22" s="20">
        <f t="shared" si="9"/>
        <v>1989</v>
      </c>
      <c r="F22" s="20">
        <f t="shared" si="9"/>
        <v>903</v>
      </c>
      <c r="G22" s="20">
        <f t="shared" si="9"/>
        <v>0</v>
      </c>
      <c r="H22" s="20">
        <f t="shared" si="9"/>
        <v>0</v>
      </c>
      <c r="I22" s="20">
        <f t="shared" si="1"/>
        <v>3131</v>
      </c>
      <c r="J22" s="61">
        <f t="shared" ref="J22:Q22" si="10">SUM(J23:J29)</f>
        <v>195.6</v>
      </c>
      <c r="K22" s="61">
        <f t="shared" si="10"/>
        <v>56.9125</v>
      </c>
      <c r="L22" s="62">
        <v>5</v>
      </c>
      <c r="M22" s="62">
        <v>10</v>
      </c>
      <c r="N22" s="63">
        <f>SUM(N23:N29)</f>
        <v>123.6875</v>
      </c>
      <c r="O22" s="63">
        <f t="shared" si="10"/>
        <v>129</v>
      </c>
      <c r="P22" s="63">
        <f t="shared" si="10"/>
        <v>129</v>
      </c>
      <c r="Q22" s="63">
        <f t="shared" si="10"/>
        <v>0</v>
      </c>
      <c r="R22" s="63"/>
      <c r="S22" s="76"/>
    </row>
    <row r="23" customHeight="1" spans="1:19">
      <c r="A23" s="26" t="s">
        <v>68</v>
      </c>
      <c r="B23" s="24" t="s">
        <v>69</v>
      </c>
      <c r="C23" s="25">
        <v>31</v>
      </c>
      <c r="D23" s="25">
        <v>67</v>
      </c>
      <c r="E23" s="25">
        <v>174</v>
      </c>
      <c r="F23" s="25">
        <v>105</v>
      </c>
      <c r="G23" s="25"/>
      <c r="H23" s="25"/>
      <c r="I23" s="25">
        <f t="shared" si="1"/>
        <v>377</v>
      </c>
      <c r="J23" s="64">
        <f t="shared" ref="J23:J29" si="11">C23*0.1+D23*0.125+E23*0.05+F23*0.075+G23*0.08+H23*0.1</f>
        <v>28.05</v>
      </c>
      <c r="K23" s="64">
        <v>1.5875</v>
      </c>
      <c r="L23" s="65">
        <v>5</v>
      </c>
      <c r="M23" s="65">
        <v>10</v>
      </c>
      <c r="N23" s="66">
        <f t="shared" ref="N23:N29" si="12">J23-K23-L23-M23</f>
        <v>11.4625</v>
      </c>
      <c r="O23" s="66">
        <f t="shared" ref="O23:O29" si="13">ROUNDUP(N23,0)</f>
        <v>12</v>
      </c>
      <c r="P23" s="66">
        <f t="shared" ref="P23:P29" si="14">O23+Q23</f>
        <v>12</v>
      </c>
      <c r="Q23" s="66"/>
      <c r="R23" s="66"/>
      <c r="S23" s="75"/>
    </row>
    <row r="24" ht="43.2" spans="1:19">
      <c r="A24" s="26" t="s">
        <v>70</v>
      </c>
      <c r="B24" s="24" t="s">
        <v>69</v>
      </c>
      <c r="C24" s="25">
        <v>3</v>
      </c>
      <c r="D24" s="25">
        <v>3</v>
      </c>
      <c r="E24" s="25">
        <v>118</v>
      </c>
      <c r="F24" s="25">
        <v>46</v>
      </c>
      <c r="G24" s="25"/>
      <c r="H24" s="25"/>
      <c r="I24" s="25">
        <f t="shared" si="1"/>
        <v>170</v>
      </c>
      <c r="J24" s="64">
        <f t="shared" si="11"/>
        <v>10.025</v>
      </c>
      <c r="K24" s="64"/>
      <c r="L24" s="67">
        <v>0</v>
      </c>
      <c r="M24" s="67">
        <v>0</v>
      </c>
      <c r="N24" s="66">
        <f t="shared" si="12"/>
        <v>10.025</v>
      </c>
      <c r="O24" s="66">
        <f t="shared" si="13"/>
        <v>11</v>
      </c>
      <c r="P24" s="66">
        <f t="shared" si="14"/>
        <v>11</v>
      </c>
      <c r="Q24" s="66"/>
      <c r="R24" s="66"/>
      <c r="S24" s="75" t="s">
        <v>71</v>
      </c>
    </row>
    <row r="25" ht="43.2" spans="1:19">
      <c r="A25" s="27" t="s">
        <v>72</v>
      </c>
      <c r="B25" s="24" t="s">
        <v>69</v>
      </c>
      <c r="C25" s="25">
        <v>3</v>
      </c>
      <c r="D25" s="25">
        <v>3</v>
      </c>
      <c r="E25" s="25">
        <v>7</v>
      </c>
      <c r="F25" s="25">
        <v>2</v>
      </c>
      <c r="G25" s="25"/>
      <c r="H25" s="25"/>
      <c r="I25" s="25">
        <f t="shared" si="1"/>
        <v>15</v>
      </c>
      <c r="J25" s="64">
        <f t="shared" si="11"/>
        <v>1.175</v>
      </c>
      <c r="K25" s="64"/>
      <c r="L25" s="65">
        <v>0</v>
      </c>
      <c r="M25" s="65">
        <v>0</v>
      </c>
      <c r="N25" s="66">
        <f t="shared" si="12"/>
        <v>1.175</v>
      </c>
      <c r="O25" s="66">
        <f t="shared" si="13"/>
        <v>2</v>
      </c>
      <c r="P25" s="66">
        <f t="shared" si="14"/>
        <v>2</v>
      </c>
      <c r="Q25" s="66"/>
      <c r="R25" s="66"/>
      <c r="S25" s="75" t="s">
        <v>73</v>
      </c>
    </row>
    <row r="26" customHeight="1" spans="1:19">
      <c r="A26" s="26" t="s">
        <v>74</v>
      </c>
      <c r="B26" s="24" t="s">
        <v>75</v>
      </c>
      <c r="C26" s="25">
        <v>2</v>
      </c>
      <c r="D26" s="25">
        <v>9</v>
      </c>
      <c r="E26" s="25">
        <v>680</v>
      </c>
      <c r="F26" s="25">
        <v>269</v>
      </c>
      <c r="G26" s="25"/>
      <c r="H26" s="25"/>
      <c r="I26" s="25">
        <f t="shared" si="1"/>
        <v>960</v>
      </c>
      <c r="J26" s="64">
        <f t="shared" si="11"/>
        <v>55.5</v>
      </c>
      <c r="K26" s="64">
        <v>54.2125</v>
      </c>
      <c r="L26" s="65">
        <v>0</v>
      </c>
      <c r="M26" s="65">
        <v>0</v>
      </c>
      <c r="N26" s="66">
        <f t="shared" si="12"/>
        <v>1.2875</v>
      </c>
      <c r="O26" s="66">
        <f t="shared" si="13"/>
        <v>2</v>
      </c>
      <c r="P26" s="66">
        <f t="shared" si="14"/>
        <v>2</v>
      </c>
      <c r="Q26" s="66"/>
      <c r="R26" s="66"/>
      <c r="S26" s="75"/>
    </row>
    <row r="27" customHeight="1" spans="1:19">
      <c r="A27" s="26" t="s">
        <v>76</v>
      </c>
      <c r="B27" s="24" t="s">
        <v>77</v>
      </c>
      <c r="C27" s="25">
        <v>18</v>
      </c>
      <c r="D27" s="25">
        <v>55</v>
      </c>
      <c r="E27" s="25">
        <v>386</v>
      </c>
      <c r="F27" s="25">
        <v>245</v>
      </c>
      <c r="G27" s="25"/>
      <c r="H27" s="25"/>
      <c r="I27" s="25">
        <f t="shared" si="1"/>
        <v>704</v>
      </c>
      <c r="J27" s="64">
        <f t="shared" si="11"/>
        <v>46.35</v>
      </c>
      <c r="K27" s="64"/>
      <c r="L27" s="65">
        <v>0</v>
      </c>
      <c r="M27" s="65">
        <v>0</v>
      </c>
      <c r="N27" s="66">
        <f t="shared" si="12"/>
        <v>46.35</v>
      </c>
      <c r="O27" s="66">
        <f t="shared" si="13"/>
        <v>47</v>
      </c>
      <c r="P27" s="66">
        <f t="shared" si="14"/>
        <v>47</v>
      </c>
      <c r="Q27" s="66"/>
      <c r="R27" s="66"/>
      <c r="S27" s="75"/>
    </row>
    <row r="28" customHeight="1" spans="1:19">
      <c r="A28" s="26" t="s">
        <v>78</v>
      </c>
      <c r="B28" s="24" t="s">
        <v>79</v>
      </c>
      <c r="C28" s="25">
        <v>1</v>
      </c>
      <c r="D28" s="25">
        <v>44</v>
      </c>
      <c r="E28" s="25">
        <v>609</v>
      </c>
      <c r="F28" s="25">
        <v>218</v>
      </c>
      <c r="G28" s="25"/>
      <c r="H28" s="25"/>
      <c r="I28" s="25">
        <f t="shared" si="1"/>
        <v>872</v>
      </c>
      <c r="J28" s="64">
        <f t="shared" si="11"/>
        <v>52.4</v>
      </c>
      <c r="K28" s="64">
        <v>0.05</v>
      </c>
      <c r="L28" s="65">
        <v>0</v>
      </c>
      <c r="M28" s="65">
        <v>0</v>
      </c>
      <c r="N28" s="66">
        <f t="shared" si="12"/>
        <v>52.35</v>
      </c>
      <c r="O28" s="66">
        <f t="shared" si="13"/>
        <v>53</v>
      </c>
      <c r="P28" s="66">
        <f t="shared" si="14"/>
        <v>53</v>
      </c>
      <c r="Q28" s="66"/>
      <c r="R28" s="66"/>
      <c r="S28" s="75"/>
    </row>
    <row r="29" customHeight="1" spans="1:19">
      <c r="A29" s="26" t="s">
        <v>80</v>
      </c>
      <c r="B29" s="24" t="s">
        <v>81</v>
      </c>
      <c r="C29" s="25"/>
      <c r="D29" s="25"/>
      <c r="E29" s="25">
        <v>15</v>
      </c>
      <c r="F29" s="25">
        <v>18</v>
      </c>
      <c r="G29" s="25"/>
      <c r="H29" s="25"/>
      <c r="I29" s="25">
        <f t="shared" si="1"/>
        <v>33</v>
      </c>
      <c r="J29" s="64">
        <f t="shared" si="11"/>
        <v>2.1</v>
      </c>
      <c r="K29" s="64">
        <v>1.0625</v>
      </c>
      <c r="L29" s="65">
        <v>0</v>
      </c>
      <c r="M29" s="65">
        <v>0</v>
      </c>
      <c r="N29" s="66">
        <f t="shared" si="12"/>
        <v>1.0375</v>
      </c>
      <c r="O29" s="66">
        <f t="shared" si="13"/>
        <v>2</v>
      </c>
      <c r="P29" s="66">
        <f t="shared" si="14"/>
        <v>2</v>
      </c>
      <c r="Q29" s="66"/>
      <c r="R29" s="66"/>
      <c r="S29" s="75"/>
    </row>
    <row r="30" customHeight="1" spans="1:19">
      <c r="A30" s="28" t="s">
        <v>82</v>
      </c>
      <c r="B30" s="29"/>
      <c r="C30" s="20">
        <f t="shared" ref="C30:N30" si="15">SUM(C31:C37)</f>
        <v>287</v>
      </c>
      <c r="D30" s="20">
        <f t="shared" si="15"/>
        <v>762</v>
      </c>
      <c r="E30" s="20">
        <f t="shared" si="15"/>
        <v>17882</v>
      </c>
      <c r="F30" s="20">
        <f t="shared" si="15"/>
        <v>8878</v>
      </c>
      <c r="G30" s="20">
        <f t="shared" si="15"/>
        <v>0</v>
      </c>
      <c r="H30" s="20">
        <f t="shared" si="15"/>
        <v>0</v>
      </c>
      <c r="I30" s="20">
        <f t="shared" si="1"/>
        <v>27809</v>
      </c>
      <c r="J30" s="61">
        <f t="shared" ref="J30:R30" si="16">SUM(J31:J37)</f>
        <v>1683.9</v>
      </c>
      <c r="K30" s="61">
        <f t="shared" si="16"/>
        <v>166.73</v>
      </c>
      <c r="L30" s="62">
        <v>480</v>
      </c>
      <c r="M30" s="62">
        <v>795</v>
      </c>
      <c r="N30" s="63">
        <f>SUM(N31:N37)</f>
        <v>242.17</v>
      </c>
      <c r="O30" s="63">
        <f t="shared" si="16"/>
        <v>290</v>
      </c>
      <c r="P30" s="63">
        <f t="shared" si="16"/>
        <v>290</v>
      </c>
      <c r="Q30" s="63">
        <f t="shared" si="16"/>
        <v>0</v>
      </c>
      <c r="R30" s="63">
        <f t="shared" si="16"/>
        <v>-45.015</v>
      </c>
      <c r="S30" s="76"/>
    </row>
    <row r="31" customHeight="1" spans="1:19">
      <c r="A31" s="23" t="s">
        <v>83</v>
      </c>
      <c r="B31" s="24" t="s">
        <v>84</v>
      </c>
      <c r="C31" s="25">
        <v>77</v>
      </c>
      <c r="D31" s="25">
        <v>179</v>
      </c>
      <c r="E31" s="25">
        <v>238</v>
      </c>
      <c r="F31" s="25">
        <v>207</v>
      </c>
      <c r="G31" s="25"/>
      <c r="H31" s="25"/>
      <c r="I31" s="25">
        <f t="shared" si="1"/>
        <v>701</v>
      </c>
      <c r="J31" s="64">
        <f t="shared" ref="J31:J37" si="17">C31*0.1+D31*0.125+E31*0.05+F31*0.075+G31*0.08+H31*0.1</f>
        <v>57.5</v>
      </c>
      <c r="K31" s="64">
        <v>13.0775</v>
      </c>
      <c r="L31" s="65">
        <v>14</v>
      </c>
      <c r="M31" s="65">
        <v>25</v>
      </c>
      <c r="N31" s="66">
        <f t="shared" ref="N31:N37" si="18">J31-K31-L31-M31</f>
        <v>5.4225</v>
      </c>
      <c r="O31" s="66">
        <f t="shared" ref="O31:O34" si="19">ROUNDUP(N31,0)</f>
        <v>6</v>
      </c>
      <c r="P31" s="66">
        <f t="shared" ref="P31:P37" si="20">O31+Q31</f>
        <v>6</v>
      </c>
      <c r="Q31" s="66"/>
      <c r="R31" s="66"/>
      <c r="S31" s="75"/>
    </row>
    <row r="32" customHeight="1" spans="1:19">
      <c r="A32" s="23" t="s">
        <v>85</v>
      </c>
      <c r="B32" s="24" t="s">
        <v>86</v>
      </c>
      <c r="C32" s="25">
        <v>14</v>
      </c>
      <c r="D32" s="25">
        <v>8</v>
      </c>
      <c r="E32" s="25">
        <v>1652</v>
      </c>
      <c r="F32" s="25">
        <v>802</v>
      </c>
      <c r="G32" s="25"/>
      <c r="H32" s="25"/>
      <c r="I32" s="25">
        <f t="shared" si="1"/>
        <v>2476</v>
      </c>
      <c r="J32" s="64">
        <f t="shared" si="17"/>
        <v>145.15</v>
      </c>
      <c r="K32" s="64"/>
      <c r="L32" s="65">
        <v>36</v>
      </c>
      <c r="M32" s="65">
        <v>61</v>
      </c>
      <c r="N32" s="66">
        <f t="shared" si="18"/>
        <v>48.15</v>
      </c>
      <c r="O32" s="66">
        <f t="shared" si="19"/>
        <v>49</v>
      </c>
      <c r="P32" s="66">
        <f t="shared" si="20"/>
        <v>49</v>
      </c>
      <c r="Q32" s="66"/>
      <c r="R32" s="66"/>
      <c r="S32" s="75"/>
    </row>
    <row r="33" customHeight="1" spans="1:19">
      <c r="A33" s="23" t="s">
        <v>87</v>
      </c>
      <c r="B33" s="24" t="s">
        <v>88</v>
      </c>
      <c r="C33" s="25">
        <v>0</v>
      </c>
      <c r="D33" s="25">
        <v>5</v>
      </c>
      <c r="E33" s="25">
        <v>1140</v>
      </c>
      <c r="F33" s="25">
        <v>560</v>
      </c>
      <c r="G33" s="25"/>
      <c r="H33" s="25"/>
      <c r="I33" s="25">
        <f t="shared" si="1"/>
        <v>1705</v>
      </c>
      <c r="J33" s="64">
        <f t="shared" si="17"/>
        <v>99.625</v>
      </c>
      <c r="K33" s="64">
        <v>43.225</v>
      </c>
      <c r="L33" s="65">
        <v>27</v>
      </c>
      <c r="M33" s="65">
        <v>46</v>
      </c>
      <c r="N33" s="66">
        <f t="shared" si="18"/>
        <v>-16.6</v>
      </c>
      <c r="O33" s="66"/>
      <c r="P33" s="66">
        <f t="shared" si="20"/>
        <v>0</v>
      </c>
      <c r="Q33" s="66"/>
      <c r="R33" s="66">
        <f>N33</f>
        <v>-16.6</v>
      </c>
      <c r="S33" s="75"/>
    </row>
    <row r="34" customHeight="1" spans="1:19">
      <c r="A34" s="23" t="s">
        <v>89</v>
      </c>
      <c r="B34" s="24" t="s">
        <v>90</v>
      </c>
      <c r="C34" s="25">
        <v>0</v>
      </c>
      <c r="D34" s="25">
        <v>67</v>
      </c>
      <c r="E34" s="25">
        <v>935</v>
      </c>
      <c r="F34" s="25">
        <v>510</v>
      </c>
      <c r="G34" s="25"/>
      <c r="H34" s="25"/>
      <c r="I34" s="25">
        <f t="shared" si="1"/>
        <v>1512</v>
      </c>
      <c r="J34" s="64">
        <f t="shared" si="17"/>
        <v>93.375</v>
      </c>
      <c r="K34" s="64">
        <v>16.3375</v>
      </c>
      <c r="L34" s="65">
        <v>22</v>
      </c>
      <c r="M34" s="65">
        <v>38</v>
      </c>
      <c r="N34" s="66">
        <f t="shared" si="18"/>
        <v>17.0375</v>
      </c>
      <c r="O34" s="66">
        <f t="shared" si="19"/>
        <v>18</v>
      </c>
      <c r="P34" s="66">
        <f t="shared" si="20"/>
        <v>18</v>
      </c>
      <c r="Q34" s="66"/>
      <c r="R34" s="66"/>
      <c r="S34" s="75"/>
    </row>
    <row r="35" customHeight="1" spans="1:19">
      <c r="A35" s="23" t="s">
        <v>91</v>
      </c>
      <c r="B35" s="24" t="s">
        <v>92</v>
      </c>
      <c r="C35" s="25">
        <v>0</v>
      </c>
      <c r="D35" s="25">
        <v>82</v>
      </c>
      <c r="E35" s="25">
        <v>1371</v>
      </c>
      <c r="F35" s="25">
        <v>617</v>
      </c>
      <c r="G35" s="25"/>
      <c r="H35" s="25"/>
      <c r="I35" s="25">
        <f t="shared" si="1"/>
        <v>2070</v>
      </c>
      <c r="J35" s="64">
        <f t="shared" si="17"/>
        <v>125.075</v>
      </c>
      <c r="K35" s="64">
        <v>54.49</v>
      </c>
      <c r="L35" s="65">
        <v>37</v>
      </c>
      <c r="M35" s="65">
        <v>62</v>
      </c>
      <c r="N35" s="66">
        <f t="shared" si="18"/>
        <v>-28.415</v>
      </c>
      <c r="O35" s="66"/>
      <c r="P35" s="66">
        <f t="shared" si="20"/>
        <v>0</v>
      </c>
      <c r="Q35" s="66"/>
      <c r="R35" s="66">
        <f>N35</f>
        <v>-28.415</v>
      </c>
      <c r="S35" s="75"/>
    </row>
    <row r="36" customHeight="1" spans="1:19">
      <c r="A36" s="23" t="s">
        <v>93</v>
      </c>
      <c r="B36" s="24" t="s">
        <v>94</v>
      </c>
      <c r="C36" s="25">
        <v>60</v>
      </c>
      <c r="D36" s="25">
        <v>200</v>
      </c>
      <c r="E36" s="25">
        <v>5100</v>
      </c>
      <c r="F36" s="25">
        <v>2500</v>
      </c>
      <c r="G36" s="25"/>
      <c r="H36" s="25"/>
      <c r="I36" s="25">
        <f t="shared" si="1"/>
        <v>7860</v>
      </c>
      <c r="J36" s="64">
        <f t="shared" si="17"/>
        <v>473.5</v>
      </c>
      <c r="K36" s="64">
        <v>39.6</v>
      </c>
      <c r="L36" s="65">
        <v>139</v>
      </c>
      <c r="M36" s="65">
        <v>227</v>
      </c>
      <c r="N36" s="66">
        <f t="shared" si="18"/>
        <v>67.9</v>
      </c>
      <c r="O36" s="66">
        <f t="shared" ref="O36:O39" si="21">ROUNDUP(N36,0)</f>
        <v>68</v>
      </c>
      <c r="P36" s="66">
        <f t="shared" si="20"/>
        <v>68</v>
      </c>
      <c r="Q36" s="66"/>
      <c r="R36" s="66"/>
      <c r="S36" s="75"/>
    </row>
    <row r="37" customHeight="1" spans="1:19">
      <c r="A37" s="23" t="s">
        <v>95</v>
      </c>
      <c r="B37" s="24" t="s">
        <v>96</v>
      </c>
      <c r="C37" s="25">
        <v>136</v>
      </c>
      <c r="D37" s="25">
        <v>221</v>
      </c>
      <c r="E37" s="25">
        <v>7446</v>
      </c>
      <c r="F37" s="25">
        <v>3682</v>
      </c>
      <c r="G37" s="25"/>
      <c r="H37" s="25"/>
      <c r="I37" s="25">
        <f t="shared" si="1"/>
        <v>11485</v>
      </c>
      <c r="J37" s="64">
        <f t="shared" si="17"/>
        <v>689.675</v>
      </c>
      <c r="K37" s="64"/>
      <c r="L37" s="65">
        <v>205</v>
      </c>
      <c r="M37" s="65">
        <v>336</v>
      </c>
      <c r="N37" s="66">
        <f t="shared" si="18"/>
        <v>148.675</v>
      </c>
      <c r="O37" s="66">
        <f t="shared" si="21"/>
        <v>149</v>
      </c>
      <c r="P37" s="66">
        <f t="shared" si="20"/>
        <v>149</v>
      </c>
      <c r="Q37" s="66"/>
      <c r="R37" s="66"/>
      <c r="S37" s="75"/>
    </row>
    <row r="38" customHeight="1" spans="1:19">
      <c r="A38" s="29" t="s">
        <v>97</v>
      </c>
      <c r="B38" s="29"/>
      <c r="C38" s="20">
        <f t="shared" ref="C38:N38" si="22">SUM(C39)</f>
        <v>0</v>
      </c>
      <c r="D38" s="20">
        <f t="shared" si="22"/>
        <v>15</v>
      </c>
      <c r="E38" s="20">
        <f t="shared" si="22"/>
        <v>200</v>
      </c>
      <c r="F38" s="20">
        <f t="shared" si="22"/>
        <v>100</v>
      </c>
      <c r="G38" s="20">
        <f t="shared" si="22"/>
        <v>0</v>
      </c>
      <c r="H38" s="20">
        <f t="shared" si="22"/>
        <v>0</v>
      </c>
      <c r="I38" s="20">
        <f t="shared" si="1"/>
        <v>315</v>
      </c>
      <c r="J38" s="61">
        <f t="shared" ref="J38:Q38" si="23">SUM(J39)</f>
        <v>19.375</v>
      </c>
      <c r="K38" s="61">
        <f t="shared" si="23"/>
        <v>5.2625</v>
      </c>
      <c r="L38" s="62">
        <v>5</v>
      </c>
      <c r="M38" s="62">
        <v>9</v>
      </c>
      <c r="N38" s="63">
        <f>SUM(N39)</f>
        <v>0.112500000000001</v>
      </c>
      <c r="O38" s="63">
        <f t="shared" si="23"/>
        <v>1</v>
      </c>
      <c r="P38" s="63">
        <f t="shared" si="23"/>
        <v>1</v>
      </c>
      <c r="Q38" s="63">
        <f t="shared" si="23"/>
        <v>0</v>
      </c>
      <c r="R38" s="63"/>
      <c r="S38" s="29"/>
    </row>
    <row r="39" customHeight="1" spans="1:19">
      <c r="A39" s="23" t="s">
        <v>97</v>
      </c>
      <c r="B39" s="24" t="s">
        <v>98</v>
      </c>
      <c r="C39" s="25">
        <v>0</v>
      </c>
      <c r="D39" s="25">
        <v>15</v>
      </c>
      <c r="E39" s="25">
        <v>200</v>
      </c>
      <c r="F39" s="25">
        <v>100</v>
      </c>
      <c r="G39" s="25"/>
      <c r="H39" s="25"/>
      <c r="I39" s="25">
        <f t="shared" si="1"/>
        <v>315</v>
      </c>
      <c r="J39" s="64">
        <f t="shared" ref="J39:J45" si="24">C39*0.1+D39*0.125+E39*0.05+F39*0.075+G39*0.08+H39*0.1</f>
        <v>19.375</v>
      </c>
      <c r="K39" s="64">
        <v>5.2625</v>
      </c>
      <c r="L39" s="65">
        <v>5</v>
      </c>
      <c r="M39" s="65">
        <v>9</v>
      </c>
      <c r="N39" s="66">
        <f t="shared" ref="N39:N45" si="25">J39-K39-L39-M39</f>
        <v>0.112500000000001</v>
      </c>
      <c r="O39" s="66">
        <f t="shared" si="21"/>
        <v>1</v>
      </c>
      <c r="P39" s="66">
        <f t="shared" ref="P39:P45" si="26">O39+Q39</f>
        <v>1</v>
      </c>
      <c r="Q39" s="66"/>
      <c r="R39" s="66"/>
      <c r="S39" s="75" t="s">
        <v>99</v>
      </c>
    </row>
    <row r="40" customHeight="1" spans="1:19">
      <c r="A40" s="28" t="s">
        <v>100</v>
      </c>
      <c r="B40" s="29"/>
      <c r="C40" s="20">
        <f t="shared" ref="C40:N40" si="27">SUM(C41:C45)</f>
        <v>183</v>
      </c>
      <c r="D40" s="20">
        <f t="shared" si="27"/>
        <v>900</v>
      </c>
      <c r="E40" s="20">
        <f t="shared" si="27"/>
        <v>2660</v>
      </c>
      <c r="F40" s="20">
        <f t="shared" si="27"/>
        <v>359</v>
      </c>
      <c r="G40" s="20">
        <f t="shared" si="27"/>
        <v>0</v>
      </c>
      <c r="H40" s="20">
        <f t="shared" si="27"/>
        <v>0</v>
      </c>
      <c r="I40" s="20">
        <f t="shared" si="1"/>
        <v>4102</v>
      </c>
      <c r="J40" s="61">
        <f t="shared" ref="J40:Q40" si="28">SUM(J41:J45)</f>
        <v>290.725</v>
      </c>
      <c r="K40" s="61">
        <f t="shared" si="28"/>
        <v>6.65</v>
      </c>
      <c r="L40" s="62">
        <v>94</v>
      </c>
      <c r="M40" s="62">
        <v>160</v>
      </c>
      <c r="N40" s="63">
        <f>SUM(N41:N45)</f>
        <v>30.075</v>
      </c>
      <c r="O40" s="63">
        <f t="shared" si="28"/>
        <v>32</v>
      </c>
      <c r="P40" s="63">
        <f t="shared" si="28"/>
        <v>32</v>
      </c>
      <c r="Q40" s="63">
        <f t="shared" si="28"/>
        <v>0</v>
      </c>
      <c r="R40" s="63"/>
      <c r="S40" s="76"/>
    </row>
    <row r="41" customHeight="1" spans="1:19">
      <c r="A41" s="23" t="s">
        <v>101</v>
      </c>
      <c r="B41" s="24" t="s">
        <v>102</v>
      </c>
      <c r="C41" s="25">
        <v>48</v>
      </c>
      <c r="D41" s="25">
        <v>59</v>
      </c>
      <c r="E41" s="25">
        <v>132</v>
      </c>
      <c r="F41" s="25">
        <v>30</v>
      </c>
      <c r="G41" s="25"/>
      <c r="H41" s="25"/>
      <c r="I41" s="25">
        <f t="shared" si="1"/>
        <v>269</v>
      </c>
      <c r="J41" s="64">
        <f t="shared" si="24"/>
        <v>21.025</v>
      </c>
      <c r="K41" s="64"/>
      <c r="L41" s="65">
        <v>6</v>
      </c>
      <c r="M41" s="65">
        <v>12</v>
      </c>
      <c r="N41" s="66">
        <f t="shared" si="25"/>
        <v>3.025</v>
      </c>
      <c r="O41" s="66">
        <f t="shared" ref="O41:O45" si="29">ROUNDUP(N41,0)</f>
        <v>4</v>
      </c>
      <c r="P41" s="66">
        <f t="shared" si="26"/>
        <v>4</v>
      </c>
      <c r="Q41" s="66"/>
      <c r="R41" s="66"/>
      <c r="S41" s="75"/>
    </row>
    <row r="42" customHeight="1" spans="1:19">
      <c r="A42" s="23" t="s">
        <v>103</v>
      </c>
      <c r="B42" s="24" t="s">
        <v>104</v>
      </c>
      <c r="C42" s="25">
        <v>8</v>
      </c>
      <c r="D42" s="25">
        <v>28</v>
      </c>
      <c r="E42" s="25">
        <v>340</v>
      </c>
      <c r="F42" s="25">
        <v>138</v>
      </c>
      <c r="G42" s="25"/>
      <c r="H42" s="25"/>
      <c r="I42" s="25">
        <f t="shared" si="1"/>
        <v>514</v>
      </c>
      <c r="J42" s="64">
        <f t="shared" si="24"/>
        <v>31.65</v>
      </c>
      <c r="K42" s="64">
        <v>6.65</v>
      </c>
      <c r="L42" s="65">
        <v>9</v>
      </c>
      <c r="M42" s="65">
        <v>16</v>
      </c>
      <c r="N42" s="66">
        <f t="shared" si="25"/>
        <v>0</v>
      </c>
      <c r="O42" s="66">
        <f t="shared" si="29"/>
        <v>0</v>
      </c>
      <c r="P42" s="66">
        <f t="shared" si="26"/>
        <v>0</v>
      </c>
      <c r="Q42" s="66"/>
      <c r="R42" s="66"/>
      <c r="S42" s="75"/>
    </row>
    <row r="43" customHeight="1" spans="1:19">
      <c r="A43" s="23" t="s">
        <v>105</v>
      </c>
      <c r="B43" s="24" t="s">
        <v>106</v>
      </c>
      <c r="C43" s="25">
        <v>82</v>
      </c>
      <c r="D43" s="25">
        <v>370</v>
      </c>
      <c r="E43" s="25">
        <v>1260</v>
      </c>
      <c r="F43" s="25">
        <v>108</v>
      </c>
      <c r="G43" s="25"/>
      <c r="H43" s="25"/>
      <c r="I43" s="25">
        <f t="shared" si="1"/>
        <v>1820</v>
      </c>
      <c r="J43" s="64">
        <f t="shared" si="24"/>
        <v>125.55</v>
      </c>
      <c r="K43" s="64"/>
      <c r="L43" s="65">
        <v>43</v>
      </c>
      <c r="M43" s="65">
        <v>71</v>
      </c>
      <c r="N43" s="66">
        <f t="shared" si="25"/>
        <v>11.55</v>
      </c>
      <c r="O43" s="66">
        <f t="shared" si="29"/>
        <v>12</v>
      </c>
      <c r="P43" s="66">
        <f t="shared" si="26"/>
        <v>12</v>
      </c>
      <c r="Q43" s="66"/>
      <c r="R43" s="66"/>
      <c r="S43" s="75"/>
    </row>
    <row r="44" customHeight="1" spans="1:19">
      <c r="A44" s="23" t="s">
        <v>107</v>
      </c>
      <c r="B44" s="24" t="s">
        <v>108</v>
      </c>
      <c r="C44" s="25">
        <v>38</v>
      </c>
      <c r="D44" s="25">
        <v>287</v>
      </c>
      <c r="E44" s="25">
        <v>388</v>
      </c>
      <c r="F44" s="25">
        <v>8</v>
      </c>
      <c r="G44" s="25"/>
      <c r="H44" s="25"/>
      <c r="I44" s="25">
        <f t="shared" si="1"/>
        <v>721</v>
      </c>
      <c r="J44" s="64">
        <f t="shared" si="24"/>
        <v>59.675</v>
      </c>
      <c r="K44" s="64"/>
      <c r="L44" s="65">
        <v>18</v>
      </c>
      <c r="M44" s="65">
        <v>31</v>
      </c>
      <c r="N44" s="66">
        <f t="shared" si="25"/>
        <v>10.675</v>
      </c>
      <c r="O44" s="66">
        <f t="shared" si="29"/>
        <v>11</v>
      </c>
      <c r="P44" s="66">
        <f t="shared" si="26"/>
        <v>11</v>
      </c>
      <c r="Q44" s="66"/>
      <c r="R44" s="66"/>
      <c r="S44" s="75"/>
    </row>
    <row r="45" customHeight="1" spans="1:19">
      <c r="A45" s="23" t="s">
        <v>109</v>
      </c>
      <c r="B45" s="24" t="s">
        <v>110</v>
      </c>
      <c r="C45" s="25">
        <v>7</v>
      </c>
      <c r="D45" s="25">
        <v>156</v>
      </c>
      <c r="E45" s="25">
        <v>540</v>
      </c>
      <c r="F45" s="25">
        <v>75</v>
      </c>
      <c r="G45" s="25"/>
      <c r="H45" s="25"/>
      <c r="I45" s="25">
        <f t="shared" si="1"/>
        <v>778</v>
      </c>
      <c r="J45" s="64">
        <f t="shared" si="24"/>
        <v>52.825</v>
      </c>
      <c r="K45" s="64"/>
      <c r="L45" s="65">
        <v>18</v>
      </c>
      <c r="M45" s="65">
        <v>30</v>
      </c>
      <c r="N45" s="66">
        <f t="shared" si="25"/>
        <v>4.825</v>
      </c>
      <c r="O45" s="66">
        <f t="shared" si="29"/>
        <v>5</v>
      </c>
      <c r="P45" s="66">
        <f t="shared" si="26"/>
        <v>5</v>
      </c>
      <c r="Q45" s="66"/>
      <c r="R45" s="66"/>
      <c r="S45" s="75"/>
    </row>
    <row r="46" customHeight="1" spans="1:19">
      <c r="A46" s="30" t="str">
        <f>A47</f>
        <v>顺德区</v>
      </c>
      <c r="B46" s="29"/>
      <c r="C46" s="20">
        <f t="shared" ref="C46:N46" si="30">SUM(C47)</f>
        <v>8</v>
      </c>
      <c r="D46" s="20">
        <f t="shared" si="30"/>
        <v>456</v>
      </c>
      <c r="E46" s="20">
        <f t="shared" si="30"/>
        <v>960</v>
      </c>
      <c r="F46" s="20">
        <f t="shared" si="30"/>
        <v>176</v>
      </c>
      <c r="G46" s="20">
        <f t="shared" si="30"/>
        <v>0</v>
      </c>
      <c r="H46" s="20">
        <f t="shared" si="30"/>
        <v>0</v>
      </c>
      <c r="I46" s="20">
        <f t="shared" si="1"/>
        <v>1600</v>
      </c>
      <c r="J46" s="61">
        <f t="shared" ref="J46:Q46" si="31">SUM(J47)</f>
        <v>119</v>
      </c>
      <c r="K46" s="61">
        <f t="shared" si="31"/>
        <v>0</v>
      </c>
      <c r="L46" s="62">
        <v>34</v>
      </c>
      <c r="M46" s="62">
        <v>57</v>
      </c>
      <c r="N46" s="63">
        <f>SUM(N47)</f>
        <v>28</v>
      </c>
      <c r="O46" s="63">
        <f t="shared" si="31"/>
        <v>28</v>
      </c>
      <c r="P46" s="63">
        <f t="shared" si="31"/>
        <v>28</v>
      </c>
      <c r="Q46" s="63">
        <f t="shared" si="31"/>
        <v>0</v>
      </c>
      <c r="R46" s="63"/>
      <c r="S46" s="29"/>
    </row>
    <row r="47" customHeight="1" spans="1:19">
      <c r="A47" s="23" t="s">
        <v>111</v>
      </c>
      <c r="B47" s="24" t="s">
        <v>112</v>
      </c>
      <c r="C47" s="25">
        <v>8</v>
      </c>
      <c r="D47" s="25">
        <v>456</v>
      </c>
      <c r="E47" s="25">
        <v>960</v>
      </c>
      <c r="F47" s="25">
        <v>176</v>
      </c>
      <c r="G47" s="25"/>
      <c r="H47" s="25"/>
      <c r="I47" s="25">
        <f t="shared" si="1"/>
        <v>1600</v>
      </c>
      <c r="J47" s="64">
        <f t="shared" ref="J47:J54" si="32">C47*0.1+D47*0.125+E47*0.05+F47*0.075+G47*0.08+H47*0.1</f>
        <v>119</v>
      </c>
      <c r="K47" s="64"/>
      <c r="L47" s="65">
        <v>34</v>
      </c>
      <c r="M47" s="65">
        <v>57</v>
      </c>
      <c r="N47" s="66">
        <f t="shared" ref="N47:N54" si="33">J47-K47-L47-M47</f>
        <v>28</v>
      </c>
      <c r="O47" s="66">
        <f t="shared" ref="O47:O54" si="34">ROUNDUP(N47,0)</f>
        <v>28</v>
      </c>
      <c r="P47" s="66">
        <f t="shared" ref="P47:P54" si="35">O47+Q47</f>
        <v>28</v>
      </c>
      <c r="Q47" s="66"/>
      <c r="R47" s="66"/>
      <c r="S47" s="75" t="s">
        <v>99</v>
      </c>
    </row>
    <row r="48" customHeight="1" spans="1:19">
      <c r="A48" s="28" t="s">
        <v>113</v>
      </c>
      <c r="B48" s="29"/>
      <c r="C48" s="20">
        <f t="shared" ref="C48:N48" si="36">SUM(C49:C54)</f>
        <v>938</v>
      </c>
      <c r="D48" s="20">
        <f t="shared" si="36"/>
        <v>2560</v>
      </c>
      <c r="E48" s="20">
        <f t="shared" si="36"/>
        <v>10052</v>
      </c>
      <c r="F48" s="20">
        <f t="shared" si="36"/>
        <v>3326</v>
      </c>
      <c r="G48" s="20">
        <f t="shared" si="36"/>
        <v>18</v>
      </c>
      <c r="H48" s="20">
        <f t="shared" si="36"/>
        <v>60</v>
      </c>
      <c r="I48" s="20">
        <f t="shared" si="1"/>
        <v>16954</v>
      </c>
      <c r="J48" s="61">
        <f t="shared" ref="J48:Q48" si="37">SUM(J49:J54)</f>
        <v>1173.29</v>
      </c>
      <c r="K48" s="61">
        <f t="shared" si="37"/>
        <v>18.543</v>
      </c>
      <c r="L48" s="62">
        <v>298</v>
      </c>
      <c r="M48" s="62">
        <v>495</v>
      </c>
      <c r="N48" s="63">
        <f>SUM(N49:N54)</f>
        <v>361.747</v>
      </c>
      <c r="O48" s="63">
        <f t="shared" si="37"/>
        <v>364</v>
      </c>
      <c r="P48" s="63">
        <f t="shared" si="37"/>
        <v>364</v>
      </c>
      <c r="Q48" s="63">
        <f t="shared" si="37"/>
        <v>0</v>
      </c>
      <c r="R48" s="63"/>
      <c r="S48" s="76"/>
    </row>
    <row r="49" customHeight="1" spans="1:19">
      <c r="A49" s="23" t="s">
        <v>114</v>
      </c>
      <c r="B49" s="24" t="s">
        <v>115</v>
      </c>
      <c r="C49" s="25">
        <v>52</v>
      </c>
      <c r="D49" s="25">
        <v>197</v>
      </c>
      <c r="E49" s="25">
        <v>1267</v>
      </c>
      <c r="F49" s="25">
        <v>512</v>
      </c>
      <c r="G49" s="25"/>
      <c r="H49" s="25"/>
      <c r="I49" s="25">
        <f t="shared" si="1"/>
        <v>2028</v>
      </c>
      <c r="J49" s="64">
        <f t="shared" si="32"/>
        <v>131.575</v>
      </c>
      <c r="K49" s="64">
        <v>0.075</v>
      </c>
      <c r="L49" s="65">
        <v>33</v>
      </c>
      <c r="M49" s="65">
        <v>55</v>
      </c>
      <c r="N49" s="66">
        <f t="shared" si="33"/>
        <v>43.5</v>
      </c>
      <c r="O49" s="66">
        <f t="shared" si="34"/>
        <v>44</v>
      </c>
      <c r="P49" s="66">
        <f t="shared" si="35"/>
        <v>44</v>
      </c>
      <c r="Q49" s="66"/>
      <c r="R49" s="66"/>
      <c r="S49" s="75"/>
    </row>
    <row r="50" customHeight="1" spans="1:19">
      <c r="A50" s="23" t="s">
        <v>116</v>
      </c>
      <c r="B50" s="24" t="s">
        <v>117</v>
      </c>
      <c r="C50" s="25">
        <v>11</v>
      </c>
      <c r="D50" s="25">
        <v>95</v>
      </c>
      <c r="E50" s="25">
        <v>837</v>
      </c>
      <c r="F50" s="25">
        <v>265</v>
      </c>
      <c r="G50" s="25"/>
      <c r="H50" s="25"/>
      <c r="I50" s="25">
        <f t="shared" si="1"/>
        <v>1208</v>
      </c>
      <c r="J50" s="64">
        <f t="shared" si="32"/>
        <v>74.7</v>
      </c>
      <c r="K50" s="64"/>
      <c r="L50" s="65">
        <v>20</v>
      </c>
      <c r="M50" s="65">
        <v>33</v>
      </c>
      <c r="N50" s="66">
        <f t="shared" si="33"/>
        <v>21.7</v>
      </c>
      <c r="O50" s="66">
        <f t="shared" si="34"/>
        <v>22</v>
      </c>
      <c r="P50" s="66">
        <f t="shared" si="35"/>
        <v>22</v>
      </c>
      <c r="Q50" s="66"/>
      <c r="R50" s="66"/>
      <c r="S50" s="75"/>
    </row>
    <row r="51" customHeight="1" spans="1:19">
      <c r="A51" s="23" t="s">
        <v>118</v>
      </c>
      <c r="B51" s="24" t="s">
        <v>119</v>
      </c>
      <c r="C51" s="25">
        <v>273</v>
      </c>
      <c r="D51" s="25">
        <v>272</v>
      </c>
      <c r="E51" s="25">
        <v>1000</v>
      </c>
      <c r="F51" s="25">
        <v>316</v>
      </c>
      <c r="G51" s="25"/>
      <c r="H51" s="25"/>
      <c r="I51" s="25">
        <f t="shared" si="1"/>
        <v>1861</v>
      </c>
      <c r="J51" s="64">
        <f t="shared" si="32"/>
        <v>135</v>
      </c>
      <c r="K51" s="64">
        <v>13.8</v>
      </c>
      <c r="L51" s="65">
        <v>33</v>
      </c>
      <c r="M51" s="65">
        <v>54</v>
      </c>
      <c r="N51" s="66">
        <f t="shared" si="33"/>
        <v>34.2</v>
      </c>
      <c r="O51" s="66">
        <f t="shared" si="34"/>
        <v>35</v>
      </c>
      <c r="P51" s="66">
        <f t="shared" si="35"/>
        <v>35</v>
      </c>
      <c r="Q51" s="66"/>
      <c r="R51" s="66"/>
      <c r="S51" s="75"/>
    </row>
    <row r="52" customHeight="1" spans="1:19">
      <c r="A52" s="23" t="s">
        <v>120</v>
      </c>
      <c r="B52" s="24" t="s">
        <v>121</v>
      </c>
      <c r="C52" s="25">
        <v>200</v>
      </c>
      <c r="D52" s="25">
        <v>550</v>
      </c>
      <c r="E52" s="25">
        <v>1200</v>
      </c>
      <c r="F52" s="25">
        <v>330</v>
      </c>
      <c r="G52" s="25">
        <v>18</v>
      </c>
      <c r="H52" s="25">
        <v>60</v>
      </c>
      <c r="I52" s="25">
        <f t="shared" si="1"/>
        <v>2358</v>
      </c>
      <c r="J52" s="64">
        <f t="shared" si="32"/>
        <v>180.94</v>
      </c>
      <c r="K52" s="64"/>
      <c r="L52" s="65">
        <v>53</v>
      </c>
      <c r="M52" s="65">
        <v>89</v>
      </c>
      <c r="N52" s="66">
        <f t="shared" si="33"/>
        <v>38.94</v>
      </c>
      <c r="O52" s="66">
        <f t="shared" si="34"/>
        <v>39</v>
      </c>
      <c r="P52" s="66">
        <f t="shared" si="35"/>
        <v>39</v>
      </c>
      <c r="Q52" s="66"/>
      <c r="R52" s="66"/>
      <c r="S52" s="75"/>
    </row>
    <row r="53" customHeight="1" spans="1:19">
      <c r="A53" s="23" t="s">
        <v>122</v>
      </c>
      <c r="B53" s="24" t="s">
        <v>123</v>
      </c>
      <c r="C53" s="25">
        <v>260</v>
      </c>
      <c r="D53" s="25">
        <v>825</v>
      </c>
      <c r="E53" s="25">
        <v>2490</v>
      </c>
      <c r="F53" s="25">
        <v>745</v>
      </c>
      <c r="G53" s="25"/>
      <c r="H53" s="25"/>
      <c r="I53" s="25">
        <f t="shared" si="1"/>
        <v>4320</v>
      </c>
      <c r="J53" s="64">
        <f t="shared" si="32"/>
        <v>309.5</v>
      </c>
      <c r="K53" s="64">
        <v>4.6375</v>
      </c>
      <c r="L53" s="65">
        <v>69</v>
      </c>
      <c r="M53" s="65">
        <v>115</v>
      </c>
      <c r="N53" s="66">
        <f t="shared" si="33"/>
        <v>120.8625</v>
      </c>
      <c r="O53" s="66">
        <f t="shared" si="34"/>
        <v>121</v>
      </c>
      <c r="P53" s="66">
        <f t="shared" si="35"/>
        <v>121</v>
      </c>
      <c r="Q53" s="66"/>
      <c r="R53" s="66"/>
      <c r="S53" s="75"/>
    </row>
    <row r="54" customHeight="1" spans="1:19">
      <c r="A54" s="23" t="s">
        <v>124</v>
      </c>
      <c r="B54" s="24" t="s">
        <v>125</v>
      </c>
      <c r="C54" s="25">
        <v>142</v>
      </c>
      <c r="D54" s="25">
        <v>621</v>
      </c>
      <c r="E54" s="25">
        <v>3258</v>
      </c>
      <c r="F54" s="25">
        <v>1158</v>
      </c>
      <c r="G54" s="25"/>
      <c r="H54" s="25"/>
      <c r="I54" s="25">
        <f t="shared" si="1"/>
        <v>5179</v>
      </c>
      <c r="J54" s="64">
        <f t="shared" si="32"/>
        <v>341.575</v>
      </c>
      <c r="K54" s="64">
        <v>0.0305</v>
      </c>
      <c r="L54" s="65">
        <v>90</v>
      </c>
      <c r="M54" s="65">
        <v>149</v>
      </c>
      <c r="N54" s="66">
        <f t="shared" si="33"/>
        <v>102.5445</v>
      </c>
      <c r="O54" s="66">
        <f t="shared" si="34"/>
        <v>103</v>
      </c>
      <c r="P54" s="66">
        <f t="shared" si="35"/>
        <v>103</v>
      </c>
      <c r="Q54" s="66"/>
      <c r="R54" s="66"/>
      <c r="S54" s="75"/>
    </row>
    <row r="55" customHeight="1" spans="1:19">
      <c r="A55" s="30" t="str">
        <f t="shared" ref="A55:A59" si="38">A56</f>
        <v>南雄市</v>
      </c>
      <c r="B55" s="29"/>
      <c r="C55" s="20">
        <f t="shared" ref="C55:N55" si="39">SUM(C56)</f>
        <v>204</v>
      </c>
      <c r="D55" s="20">
        <f t="shared" si="39"/>
        <v>878</v>
      </c>
      <c r="E55" s="20">
        <f t="shared" si="39"/>
        <v>3495</v>
      </c>
      <c r="F55" s="20">
        <f t="shared" si="39"/>
        <v>881</v>
      </c>
      <c r="G55" s="20">
        <f t="shared" si="39"/>
        <v>0</v>
      </c>
      <c r="H55" s="20">
        <f t="shared" si="39"/>
        <v>0</v>
      </c>
      <c r="I55" s="20">
        <f t="shared" si="1"/>
        <v>5458</v>
      </c>
      <c r="J55" s="61">
        <f t="shared" ref="J55:Q55" si="40">SUM(J56)</f>
        <v>370.975</v>
      </c>
      <c r="K55" s="61">
        <f t="shared" si="40"/>
        <v>0</v>
      </c>
      <c r="L55" s="62">
        <v>125</v>
      </c>
      <c r="M55" s="62">
        <v>205</v>
      </c>
      <c r="N55" s="63">
        <f t="shared" ref="N55:N59" si="41">SUM(N56)</f>
        <v>40.975</v>
      </c>
      <c r="O55" s="63">
        <f t="shared" si="40"/>
        <v>41</v>
      </c>
      <c r="P55" s="63">
        <f t="shared" si="40"/>
        <v>41</v>
      </c>
      <c r="Q55" s="63">
        <f t="shared" si="40"/>
        <v>0</v>
      </c>
      <c r="R55" s="63"/>
      <c r="S55" s="29"/>
    </row>
    <row r="56" customHeight="1" spans="1:19">
      <c r="A56" s="23" t="s">
        <v>126</v>
      </c>
      <c r="B56" s="24" t="s">
        <v>127</v>
      </c>
      <c r="C56" s="25">
        <v>204</v>
      </c>
      <c r="D56" s="25">
        <v>878</v>
      </c>
      <c r="E56" s="25">
        <v>3495</v>
      </c>
      <c r="F56" s="25">
        <v>881</v>
      </c>
      <c r="G56" s="25"/>
      <c r="H56" s="25"/>
      <c r="I56" s="25">
        <f t="shared" si="1"/>
        <v>5458</v>
      </c>
      <c r="J56" s="64">
        <f t="shared" ref="J56:J60" si="42">C56*0.1+D56*0.125+E56*0.05+F56*0.075+G56*0.08+H56*0.1</f>
        <v>370.975</v>
      </c>
      <c r="K56" s="64"/>
      <c r="L56" s="65">
        <v>125</v>
      </c>
      <c r="M56" s="65">
        <v>205</v>
      </c>
      <c r="N56" s="66">
        <f t="shared" ref="N56:N60" si="43">J56-K56-L56-M56</f>
        <v>40.975</v>
      </c>
      <c r="O56" s="66">
        <f t="shared" ref="O56:O60" si="44">ROUNDUP(N56,0)</f>
        <v>41</v>
      </c>
      <c r="P56" s="66">
        <f t="shared" ref="P56:P60" si="45">O56+Q56</f>
        <v>41</v>
      </c>
      <c r="Q56" s="66"/>
      <c r="R56" s="66"/>
      <c r="S56" s="75" t="s">
        <v>99</v>
      </c>
    </row>
    <row r="57" customHeight="1" spans="1:19">
      <c r="A57" s="30" t="str">
        <f t="shared" si="38"/>
        <v>仁化县</v>
      </c>
      <c r="B57" s="29"/>
      <c r="C57" s="20">
        <f t="shared" ref="C57:N57" si="46">SUM(C58)</f>
        <v>293</v>
      </c>
      <c r="D57" s="20">
        <f t="shared" si="46"/>
        <v>732</v>
      </c>
      <c r="E57" s="20">
        <f t="shared" si="46"/>
        <v>1636</v>
      </c>
      <c r="F57" s="20">
        <f t="shared" si="46"/>
        <v>640</v>
      </c>
      <c r="G57" s="20">
        <f t="shared" si="46"/>
        <v>0</v>
      </c>
      <c r="H57" s="20">
        <f t="shared" si="46"/>
        <v>0</v>
      </c>
      <c r="I57" s="20">
        <f t="shared" si="1"/>
        <v>3301</v>
      </c>
      <c r="J57" s="61">
        <f t="shared" ref="J57:Q57" si="47">SUM(J58)</f>
        <v>250.6</v>
      </c>
      <c r="K57" s="61">
        <f t="shared" si="47"/>
        <v>0.025</v>
      </c>
      <c r="L57" s="62">
        <v>65</v>
      </c>
      <c r="M57" s="62">
        <v>108</v>
      </c>
      <c r="N57" s="63">
        <f t="shared" si="41"/>
        <v>77.575</v>
      </c>
      <c r="O57" s="63">
        <f t="shared" si="47"/>
        <v>78</v>
      </c>
      <c r="P57" s="63">
        <f t="shared" si="47"/>
        <v>78</v>
      </c>
      <c r="Q57" s="63">
        <f t="shared" si="47"/>
        <v>0</v>
      </c>
      <c r="R57" s="63"/>
      <c r="S57" s="29"/>
    </row>
    <row r="58" customHeight="1" spans="1:19">
      <c r="A58" s="23" t="s">
        <v>128</v>
      </c>
      <c r="B58" s="24" t="s">
        <v>129</v>
      </c>
      <c r="C58" s="25">
        <v>293</v>
      </c>
      <c r="D58" s="25">
        <v>732</v>
      </c>
      <c r="E58" s="25">
        <v>1636</v>
      </c>
      <c r="F58" s="25">
        <v>640</v>
      </c>
      <c r="G58" s="25"/>
      <c r="H58" s="25"/>
      <c r="I58" s="25">
        <f t="shared" si="1"/>
        <v>3301</v>
      </c>
      <c r="J58" s="64">
        <f t="shared" si="42"/>
        <v>250.6</v>
      </c>
      <c r="K58" s="64">
        <v>0.025</v>
      </c>
      <c r="L58" s="65">
        <v>65</v>
      </c>
      <c r="M58" s="65">
        <v>108</v>
      </c>
      <c r="N58" s="66">
        <f t="shared" si="43"/>
        <v>77.575</v>
      </c>
      <c r="O58" s="66">
        <f t="shared" si="44"/>
        <v>78</v>
      </c>
      <c r="P58" s="66">
        <f t="shared" si="45"/>
        <v>78</v>
      </c>
      <c r="Q58" s="66"/>
      <c r="R58" s="66"/>
      <c r="S58" s="75" t="s">
        <v>99</v>
      </c>
    </row>
    <row r="59" customHeight="1" spans="1:19">
      <c r="A59" s="30" t="str">
        <f t="shared" si="38"/>
        <v>翁源县</v>
      </c>
      <c r="B59" s="29"/>
      <c r="C59" s="20">
        <f t="shared" ref="C59:N59" si="48">SUM(C60)</f>
        <v>927</v>
      </c>
      <c r="D59" s="20">
        <f t="shared" si="48"/>
        <v>1881</v>
      </c>
      <c r="E59" s="20">
        <f t="shared" si="48"/>
        <v>2188</v>
      </c>
      <c r="F59" s="20">
        <f t="shared" si="48"/>
        <v>736</v>
      </c>
      <c r="G59" s="20">
        <f t="shared" si="48"/>
        <v>0</v>
      </c>
      <c r="H59" s="20">
        <f t="shared" si="48"/>
        <v>0</v>
      </c>
      <c r="I59" s="20">
        <f t="shared" si="1"/>
        <v>5732</v>
      </c>
      <c r="J59" s="61">
        <f t="shared" ref="J59:Q59" si="49">SUM(J60)</f>
        <v>492.425</v>
      </c>
      <c r="K59" s="61">
        <f t="shared" si="49"/>
        <v>0</v>
      </c>
      <c r="L59" s="62">
        <v>141</v>
      </c>
      <c r="M59" s="62">
        <v>232</v>
      </c>
      <c r="N59" s="63">
        <f t="shared" si="41"/>
        <v>119.425</v>
      </c>
      <c r="O59" s="63">
        <f t="shared" si="49"/>
        <v>120</v>
      </c>
      <c r="P59" s="63">
        <f t="shared" si="49"/>
        <v>120</v>
      </c>
      <c r="Q59" s="63">
        <f t="shared" si="49"/>
        <v>0</v>
      </c>
      <c r="R59" s="63"/>
      <c r="S59" s="29"/>
    </row>
    <row r="60" customHeight="1" spans="1:19">
      <c r="A60" s="23" t="s">
        <v>130</v>
      </c>
      <c r="B60" s="24" t="s">
        <v>131</v>
      </c>
      <c r="C60" s="25">
        <v>927</v>
      </c>
      <c r="D60" s="25">
        <v>1881</v>
      </c>
      <c r="E60" s="25">
        <v>2188</v>
      </c>
      <c r="F60" s="25">
        <v>736</v>
      </c>
      <c r="G60" s="25"/>
      <c r="H60" s="25"/>
      <c r="I60" s="25">
        <f t="shared" si="1"/>
        <v>5732</v>
      </c>
      <c r="J60" s="64">
        <f t="shared" si="42"/>
        <v>492.425</v>
      </c>
      <c r="K60" s="64"/>
      <c r="L60" s="65">
        <v>141</v>
      </c>
      <c r="M60" s="65">
        <v>232</v>
      </c>
      <c r="N60" s="66">
        <f t="shared" si="43"/>
        <v>119.425</v>
      </c>
      <c r="O60" s="66">
        <f t="shared" si="44"/>
        <v>120</v>
      </c>
      <c r="P60" s="66">
        <f t="shared" si="45"/>
        <v>120</v>
      </c>
      <c r="Q60" s="66"/>
      <c r="R60" s="66"/>
      <c r="S60" s="75" t="s">
        <v>99</v>
      </c>
    </row>
    <row r="61" customHeight="1" spans="1:19">
      <c r="A61" s="30" t="str">
        <f>A62</f>
        <v>乳源瑶族自治县</v>
      </c>
      <c r="B61" s="29"/>
      <c r="C61" s="20">
        <f t="shared" ref="C61:N61" si="50">SUM(C62)</f>
        <v>160</v>
      </c>
      <c r="D61" s="20">
        <f t="shared" si="50"/>
        <v>390</v>
      </c>
      <c r="E61" s="20">
        <f t="shared" si="50"/>
        <v>1120</v>
      </c>
      <c r="F61" s="20">
        <f t="shared" si="50"/>
        <v>270</v>
      </c>
      <c r="G61" s="20">
        <f t="shared" si="50"/>
        <v>20</v>
      </c>
      <c r="H61" s="20">
        <f t="shared" si="50"/>
        <v>400</v>
      </c>
      <c r="I61" s="20">
        <f t="shared" si="1"/>
        <v>2360</v>
      </c>
      <c r="J61" s="61">
        <f t="shared" ref="J61:Q61" si="51">SUM(J62)</f>
        <v>182.6</v>
      </c>
      <c r="K61" s="61">
        <f t="shared" si="51"/>
        <v>0</v>
      </c>
      <c r="L61" s="62">
        <v>52</v>
      </c>
      <c r="M61" s="62">
        <v>87</v>
      </c>
      <c r="N61" s="63">
        <f>SUM(N62)</f>
        <v>43.6</v>
      </c>
      <c r="O61" s="63">
        <f t="shared" si="51"/>
        <v>44</v>
      </c>
      <c r="P61" s="63">
        <f t="shared" si="51"/>
        <v>44</v>
      </c>
      <c r="Q61" s="63">
        <f t="shared" si="51"/>
        <v>0</v>
      </c>
      <c r="R61" s="63"/>
      <c r="S61" s="29"/>
    </row>
    <row r="62" customHeight="1" spans="1:19">
      <c r="A62" s="23" t="s">
        <v>132</v>
      </c>
      <c r="B62" s="24" t="s">
        <v>133</v>
      </c>
      <c r="C62" s="25">
        <v>160</v>
      </c>
      <c r="D62" s="25">
        <v>390</v>
      </c>
      <c r="E62" s="25">
        <v>1120</v>
      </c>
      <c r="F62" s="25">
        <v>270</v>
      </c>
      <c r="G62" s="25">
        <v>20</v>
      </c>
      <c r="H62" s="25">
        <v>400</v>
      </c>
      <c r="I62" s="25">
        <f t="shared" si="1"/>
        <v>2360</v>
      </c>
      <c r="J62" s="64">
        <f t="shared" ref="J62:J67" si="52">C62*0.1+D62*0.125+E62*0.05+F62*0.075+G62*0.08+H62*0.1</f>
        <v>182.6</v>
      </c>
      <c r="K62" s="64"/>
      <c r="L62" s="65">
        <v>52</v>
      </c>
      <c r="M62" s="65">
        <v>87</v>
      </c>
      <c r="N62" s="66">
        <f t="shared" ref="N62:N67" si="53">J62-K62-L62-M62</f>
        <v>43.6</v>
      </c>
      <c r="O62" s="66">
        <f t="shared" ref="O62:O67" si="54">ROUNDUP(N62,0)</f>
        <v>44</v>
      </c>
      <c r="P62" s="66">
        <f t="shared" ref="P62:P67" si="55">O62+Q62</f>
        <v>44</v>
      </c>
      <c r="Q62" s="66"/>
      <c r="R62" s="66"/>
      <c r="S62" s="75" t="s">
        <v>99</v>
      </c>
    </row>
    <row r="63" customHeight="1" spans="1:19">
      <c r="A63" s="28" t="s">
        <v>134</v>
      </c>
      <c r="B63" s="29"/>
      <c r="C63" s="20">
        <f t="shared" ref="C63:N63" si="56">SUM(C64:C67)</f>
        <v>4191</v>
      </c>
      <c r="D63" s="20">
        <f t="shared" si="56"/>
        <v>9028</v>
      </c>
      <c r="E63" s="20">
        <f t="shared" si="56"/>
        <v>15774</v>
      </c>
      <c r="F63" s="20">
        <f t="shared" si="56"/>
        <v>1968</v>
      </c>
      <c r="G63" s="20">
        <f t="shared" si="56"/>
        <v>60</v>
      </c>
      <c r="H63" s="20">
        <f t="shared" si="56"/>
        <v>152</v>
      </c>
      <c r="I63" s="20">
        <f t="shared" si="1"/>
        <v>31173</v>
      </c>
      <c r="J63" s="61">
        <f t="shared" ref="J63:Q63" si="57">SUM(J64:J67)</f>
        <v>2503.9</v>
      </c>
      <c r="K63" s="61">
        <f t="shared" si="57"/>
        <v>5</v>
      </c>
      <c r="L63" s="62">
        <v>760</v>
      </c>
      <c r="M63" s="62">
        <v>1153</v>
      </c>
      <c r="N63" s="63">
        <f>SUM(N64:N67)</f>
        <v>585.9</v>
      </c>
      <c r="O63" s="63">
        <f t="shared" si="57"/>
        <v>588</v>
      </c>
      <c r="P63" s="63">
        <f t="shared" si="57"/>
        <v>588</v>
      </c>
      <c r="Q63" s="63">
        <f t="shared" si="57"/>
        <v>0</v>
      </c>
      <c r="R63" s="63"/>
      <c r="S63" s="76"/>
    </row>
    <row r="64" customHeight="1" spans="1:19">
      <c r="A64" s="23" t="s">
        <v>135</v>
      </c>
      <c r="B64" s="24" t="s">
        <v>136</v>
      </c>
      <c r="C64" s="25">
        <v>64</v>
      </c>
      <c r="D64" s="25">
        <v>142</v>
      </c>
      <c r="E64" s="25">
        <v>375</v>
      </c>
      <c r="F64" s="25">
        <v>215</v>
      </c>
      <c r="G64" s="25"/>
      <c r="H64" s="25"/>
      <c r="I64" s="25">
        <f t="shared" si="1"/>
        <v>796</v>
      </c>
      <c r="J64" s="64">
        <f t="shared" si="52"/>
        <v>59.025</v>
      </c>
      <c r="K64" s="64">
        <v>5</v>
      </c>
      <c r="L64" s="65">
        <v>13</v>
      </c>
      <c r="M64" s="65">
        <v>23</v>
      </c>
      <c r="N64" s="66">
        <f t="shared" si="53"/>
        <v>18.025</v>
      </c>
      <c r="O64" s="66">
        <f t="shared" si="54"/>
        <v>19</v>
      </c>
      <c r="P64" s="66">
        <f t="shared" si="55"/>
        <v>19</v>
      </c>
      <c r="Q64" s="66"/>
      <c r="R64" s="66"/>
      <c r="S64" s="75"/>
    </row>
    <row r="65" customHeight="1" spans="1:19">
      <c r="A65" s="23" t="s">
        <v>137</v>
      </c>
      <c r="B65" s="24" t="s">
        <v>138</v>
      </c>
      <c r="C65" s="25">
        <v>75</v>
      </c>
      <c r="D65" s="25">
        <v>330</v>
      </c>
      <c r="E65" s="25">
        <v>1140</v>
      </c>
      <c r="F65" s="25">
        <v>375</v>
      </c>
      <c r="G65" s="25"/>
      <c r="H65" s="25"/>
      <c r="I65" s="25">
        <f t="shared" si="1"/>
        <v>1920</v>
      </c>
      <c r="J65" s="64">
        <f t="shared" si="52"/>
        <v>133.875</v>
      </c>
      <c r="K65" s="64"/>
      <c r="L65" s="65">
        <v>34</v>
      </c>
      <c r="M65" s="65">
        <v>57</v>
      </c>
      <c r="N65" s="66">
        <f t="shared" si="53"/>
        <v>42.875</v>
      </c>
      <c r="O65" s="66">
        <f t="shared" si="54"/>
        <v>43</v>
      </c>
      <c r="P65" s="66">
        <f t="shared" si="55"/>
        <v>43</v>
      </c>
      <c r="Q65" s="66"/>
      <c r="R65" s="66"/>
      <c r="S65" s="75"/>
    </row>
    <row r="66" customHeight="1" spans="1:19">
      <c r="A66" s="23" t="s">
        <v>139</v>
      </c>
      <c r="B66" s="24" t="s">
        <v>140</v>
      </c>
      <c r="C66" s="25">
        <v>2501</v>
      </c>
      <c r="D66" s="25">
        <v>5576</v>
      </c>
      <c r="E66" s="25">
        <v>10562</v>
      </c>
      <c r="F66" s="25">
        <v>1023</v>
      </c>
      <c r="G66" s="25"/>
      <c r="H66" s="25"/>
      <c r="I66" s="25">
        <f t="shared" si="1"/>
        <v>19662</v>
      </c>
      <c r="J66" s="64">
        <f t="shared" si="52"/>
        <v>1551.925</v>
      </c>
      <c r="K66" s="64"/>
      <c r="L66" s="65">
        <v>490</v>
      </c>
      <c r="M66" s="65">
        <v>707</v>
      </c>
      <c r="N66" s="66">
        <f t="shared" si="53"/>
        <v>354.925</v>
      </c>
      <c r="O66" s="66">
        <f t="shared" si="54"/>
        <v>355</v>
      </c>
      <c r="P66" s="66">
        <f t="shared" si="55"/>
        <v>355</v>
      </c>
      <c r="Q66" s="66"/>
      <c r="R66" s="66"/>
      <c r="S66" s="75"/>
    </row>
    <row r="67" customHeight="1" spans="1:19">
      <c r="A67" s="23" t="s">
        <v>141</v>
      </c>
      <c r="B67" s="24" t="s">
        <v>142</v>
      </c>
      <c r="C67" s="25">
        <v>1551</v>
      </c>
      <c r="D67" s="25">
        <v>2980</v>
      </c>
      <c r="E67" s="25">
        <v>3697</v>
      </c>
      <c r="F67" s="25">
        <v>355</v>
      </c>
      <c r="G67" s="25">
        <v>60</v>
      </c>
      <c r="H67" s="25">
        <v>152</v>
      </c>
      <c r="I67" s="25">
        <f t="shared" si="1"/>
        <v>8795</v>
      </c>
      <c r="J67" s="64">
        <f t="shared" si="52"/>
        <v>759.075</v>
      </c>
      <c r="K67" s="64"/>
      <c r="L67" s="65">
        <v>223</v>
      </c>
      <c r="M67" s="65">
        <v>366</v>
      </c>
      <c r="N67" s="66">
        <f t="shared" si="53"/>
        <v>170.075</v>
      </c>
      <c r="O67" s="66">
        <f t="shared" si="54"/>
        <v>171</v>
      </c>
      <c r="P67" s="66">
        <f t="shared" si="55"/>
        <v>171</v>
      </c>
      <c r="Q67" s="66"/>
      <c r="R67" s="66"/>
      <c r="S67" s="75"/>
    </row>
    <row r="68" customHeight="1" spans="1:19">
      <c r="A68" s="30" t="str">
        <f t="shared" ref="A68:A72" si="58">A69</f>
        <v>紫金县</v>
      </c>
      <c r="B68" s="29"/>
      <c r="C68" s="20">
        <f t="shared" ref="C68:N68" si="59">SUM(C69)</f>
        <v>410</v>
      </c>
      <c r="D68" s="20">
        <f t="shared" si="59"/>
        <v>3900</v>
      </c>
      <c r="E68" s="20">
        <f t="shared" si="59"/>
        <v>8000</v>
      </c>
      <c r="F68" s="20">
        <f t="shared" si="59"/>
        <v>1510</v>
      </c>
      <c r="G68" s="20">
        <f t="shared" si="59"/>
        <v>0</v>
      </c>
      <c r="H68" s="20">
        <f t="shared" si="59"/>
        <v>0</v>
      </c>
      <c r="I68" s="20">
        <f t="shared" si="1"/>
        <v>13820</v>
      </c>
      <c r="J68" s="61">
        <f t="shared" ref="J68:Q68" si="60">SUM(J69)</f>
        <v>1041.75</v>
      </c>
      <c r="K68" s="61">
        <f t="shared" si="60"/>
        <v>0</v>
      </c>
      <c r="L68" s="62">
        <v>292</v>
      </c>
      <c r="M68" s="62">
        <v>477</v>
      </c>
      <c r="N68" s="63">
        <f t="shared" ref="N68:N72" si="61">SUM(N69)</f>
        <v>272.75</v>
      </c>
      <c r="O68" s="63">
        <f t="shared" si="60"/>
        <v>273</v>
      </c>
      <c r="P68" s="63">
        <f t="shared" si="60"/>
        <v>273</v>
      </c>
      <c r="Q68" s="63">
        <f t="shared" si="60"/>
        <v>0</v>
      </c>
      <c r="R68" s="63"/>
      <c r="S68" s="29"/>
    </row>
    <row r="69" customHeight="1" spans="1:19">
      <c r="A69" s="23" t="s">
        <v>143</v>
      </c>
      <c r="B69" s="24" t="s">
        <v>144</v>
      </c>
      <c r="C69" s="25">
        <v>410</v>
      </c>
      <c r="D69" s="25">
        <v>3900</v>
      </c>
      <c r="E69" s="25">
        <v>8000</v>
      </c>
      <c r="F69" s="25">
        <v>1510</v>
      </c>
      <c r="G69" s="25"/>
      <c r="H69" s="25"/>
      <c r="I69" s="25">
        <f t="shared" si="1"/>
        <v>13820</v>
      </c>
      <c r="J69" s="64">
        <f t="shared" ref="J69:J73" si="62">C69*0.1+D69*0.125+E69*0.05+F69*0.075+G69*0.08+H69*0.1</f>
        <v>1041.75</v>
      </c>
      <c r="K69" s="64"/>
      <c r="L69" s="65">
        <v>292</v>
      </c>
      <c r="M69" s="65">
        <v>477</v>
      </c>
      <c r="N69" s="66">
        <f t="shared" ref="N69:N73" si="63">J69-K69-L69-M69</f>
        <v>272.75</v>
      </c>
      <c r="O69" s="66">
        <f t="shared" ref="O69:O73" si="64">ROUNDUP(N69,0)</f>
        <v>273</v>
      </c>
      <c r="P69" s="66">
        <f t="shared" ref="P69:P73" si="65">O69+Q69</f>
        <v>273</v>
      </c>
      <c r="Q69" s="66"/>
      <c r="R69" s="66"/>
      <c r="S69" s="75" t="s">
        <v>99</v>
      </c>
    </row>
    <row r="70" customHeight="1" spans="1:19">
      <c r="A70" s="30" t="str">
        <f t="shared" si="58"/>
        <v>龙川县</v>
      </c>
      <c r="B70" s="29"/>
      <c r="C70" s="20">
        <f t="shared" ref="C70:N70" si="66">SUM(C71)</f>
        <v>1032</v>
      </c>
      <c r="D70" s="20">
        <f t="shared" si="66"/>
        <v>5142</v>
      </c>
      <c r="E70" s="20">
        <f t="shared" si="66"/>
        <v>6730</v>
      </c>
      <c r="F70" s="20">
        <f t="shared" si="66"/>
        <v>1073</v>
      </c>
      <c r="G70" s="20">
        <f t="shared" si="66"/>
        <v>0</v>
      </c>
      <c r="H70" s="20">
        <f t="shared" si="66"/>
        <v>0</v>
      </c>
      <c r="I70" s="20">
        <f t="shared" si="1"/>
        <v>13977</v>
      </c>
      <c r="J70" s="61">
        <f t="shared" ref="J70:Q70" si="67">SUM(J71)</f>
        <v>1162.925</v>
      </c>
      <c r="K70" s="61">
        <f t="shared" si="67"/>
        <v>0</v>
      </c>
      <c r="L70" s="62">
        <v>346</v>
      </c>
      <c r="M70" s="62">
        <v>566</v>
      </c>
      <c r="N70" s="63">
        <f t="shared" si="61"/>
        <v>250.925</v>
      </c>
      <c r="O70" s="63">
        <f t="shared" si="67"/>
        <v>251</v>
      </c>
      <c r="P70" s="63">
        <f t="shared" si="67"/>
        <v>251</v>
      </c>
      <c r="Q70" s="63">
        <f t="shared" si="67"/>
        <v>0</v>
      </c>
      <c r="R70" s="63"/>
      <c r="S70" s="29"/>
    </row>
    <row r="71" customHeight="1" spans="1:19">
      <c r="A71" s="23" t="s">
        <v>145</v>
      </c>
      <c r="B71" s="24" t="s">
        <v>146</v>
      </c>
      <c r="C71" s="25">
        <v>1032</v>
      </c>
      <c r="D71" s="25">
        <v>5142</v>
      </c>
      <c r="E71" s="25">
        <v>6730</v>
      </c>
      <c r="F71" s="25">
        <v>1073</v>
      </c>
      <c r="G71" s="25"/>
      <c r="H71" s="25"/>
      <c r="I71" s="25">
        <f t="shared" si="1"/>
        <v>13977</v>
      </c>
      <c r="J71" s="64">
        <f t="shared" si="62"/>
        <v>1162.925</v>
      </c>
      <c r="K71" s="64"/>
      <c r="L71" s="65">
        <v>346</v>
      </c>
      <c r="M71" s="65">
        <v>566</v>
      </c>
      <c r="N71" s="66">
        <f t="shared" si="63"/>
        <v>250.925</v>
      </c>
      <c r="O71" s="66">
        <f t="shared" si="64"/>
        <v>251</v>
      </c>
      <c r="P71" s="66">
        <f t="shared" si="65"/>
        <v>251</v>
      </c>
      <c r="Q71" s="66"/>
      <c r="R71" s="66"/>
      <c r="S71" s="75" t="s">
        <v>99</v>
      </c>
    </row>
    <row r="72" customHeight="1" spans="1:19">
      <c r="A72" s="30" t="str">
        <f t="shared" si="58"/>
        <v>连平县</v>
      </c>
      <c r="B72" s="29"/>
      <c r="C72" s="20">
        <f t="shared" ref="C72:N72" si="68">SUM(C73)</f>
        <v>858</v>
      </c>
      <c r="D72" s="20">
        <f t="shared" si="68"/>
        <v>3498</v>
      </c>
      <c r="E72" s="20">
        <f t="shared" si="68"/>
        <v>6235</v>
      </c>
      <c r="F72" s="20">
        <f t="shared" si="68"/>
        <v>694</v>
      </c>
      <c r="G72" s="20">
        <f t="shared" si="68"/>
        <v>0</v>
      </c>
      <c r="H72" s="20">
        <f t="shared" si="68"/>
        <v>0</v>
      </c>
      <c r="I72" s="20">
        <f t="shared" ref="I72:I135" si="69">SUM(C72:H72)</f>
        <v>11285</v>
      </c>
      <c r="J72" s="61">
        <f t="shared" ref="J72:Q72" si="70">SUM(J73)</f>
        <v>886.85</v>
      </c>
      <c r="K72" s="61">
        <f t="shared" si="70"/>
        <v>0</v>
      </c>
      <c r="L72" s="62">
        <v>264</v>
      </c>
      <c r="M72" s="62">
        <v>432</v>
      </c>
      <c r="N72" s="63">
        <f t="shared" si="61"/>
        <v>190.85</v>
      </c>
      <c r="O72" s="63">
        <f t="shared" si="70"/>
        <v>191</v>
      </c>
      <c r="P72" s="63">
        <f t="shared" si="70"/>
        <v>191</v>
      </c>
      <c r="Q72" s="63">
        <f t="shared" si="70"/>
        <v>0</v>
      </c>
      <c r="R72" s="63"/>
      <c r="S72" s="29"/>
    </row>
    <row r="73" customHeight="1" spans="1:19">
      <c r="A73" s="23" t="s">
        <v>147</v>
      </c>
      <c r="B73" s="24" t="s">
        <v>148</v>
      </c>
      <c r="C73" s="25">
        <v>858</v>
      </c>
      <c r="D73" s="25">
        <v>3498</v>
      </c>
      <c r="E73" s="25">
        <v>6235</v>
      </c>
      <c r="F73" s="25">
        <v>694</v>
      </c>
      <c r="G73" s="25"/>
      <c r="H73" s="25"/>
      <c r="I73" s="25">
        <f t="shared" si="69"/>
        <v>11285</v>
      </c>
      <c r="J73" s="64">
        <f t="shared" si="62"/>
        <v>886.85</v>
      </c>
      <c r="K73" s="64"/>
      <c r="L73" s="65">
        <v>264</v>
      </c>
      <c r="M73" s="65">
        <v>432</v>
      </c>
      <c r="N73" s="66">
        <f t="shared" si="63"/>
        <v>190.85</v>
      </c>
      <c r="O73" s="66">
        <f t="shared" si="64"/>
        <v>191</v>
      </c>
      <c r="P73" s="66">
        <f t="shared" si="65"/>
        <v>191</v>
      </c>
      <c r="Q73" s="66"/>
      <c r="R73" s="66"/>
      <c r="S73" s="75" t="s">
        <v>99</v>
      </c>
    </row>
    <row r="74" customHeight="1" spans="1:19">
      <c r="A74" s="28" t="s">
        <v>149</v>
      </c>
      <c r="B74" s="29"/>
      <c r="C74" s="20">
        <f t="shared" ref="C74:N74" si="71">SUM(C75:C79)</f>
        <v>104</v>
      </c>
      <c r="D74" s="20">
        <f t="shared" si="71"/>
        <v>768</v>
      </c>
      <c r="E74" s="20">
        <f t="shared" si="71"/>
        <v>7355</v>
      </c>
      <c r="F74" s="20">
        <f t="shared" si="71"/>
        <v>3538</v>
      </c>
      <c r="G74" s="20">
        <f t="shared" si="71"/>
        <v>0</v>
      </c>
      <c r="H74" s="20">
        <f t="shared" si="71"/>
        <v>0</v>
      </c>
      <c r="I74" s="20">
        <f t="shared" si="69"/>
        <v>11765</v>
      </c>
      <c r="J74" s="61">
        <f t="shared" ref="J74:Q74" si="72">SUM(J75:J79)</f>
        <v>739.5</v>
      </c>
      <c r="K74" s="61">
        <f t="shared" si="72"/>
        <v>186.5125</v>
      </c>
      <c r="L74" s="62">
        <v>197</v>
      </c>
      <c r="M74" s="62">
        <v>326</v>
      </c>
      <c r="N74" s="63">
        <f>SUM(N75:N79)</f>
        <v>29.9875</v>
      </c>
      <c r="O74" s="63">
        <f t="shared" si="72"/>
        <v>33</v>
      </c>
      <c r="P74" s="63">
        <f t="shared" si="72"/>
        <v>33</v>
      </c>
      <c r="Q74" s="63">
        <f t="shared" si="72"/>
        <v>0</v>
      </c>
      <c r="R74" s="63"/>
      <c r="S74" s="76"/>
    </row>
    <row r="75" customHeight="1" spans="1:19">
      <c r="A75" s="23" t="s">
        <v>150</v>
      </c>
      <c r="B75" s="24" t="s">
        <v>151</v>
      </c>
      <c r="C75" s="25">
        <v>63</v>
      </c>
      <c r="D75" s="25">
        <v>146</v>
      </c>
      <c r="E75" s="25">
        <v>0</v>
      </c>
      <c r="F75" s="25">
        <v>218</v>
      </c>
      <c r="G75" s="25"/>
      <c r="H75" s="25"/>
      <c r="I75" s="25">
        <f t="shared" si="69"/>
        <v>427</v>
      </c>
      <c r="J75" s="64">
        <f t="shared" ref="J75:J79" si="73">C75*0.1+D75*0.125+E75*0.05+F75*0.075+G75*0.08+H75*0.1</f>
        <v>40.9</v>
      </c>
      <c r="K75" s="64">
        <v>21.8625</v>
      </c>
      <c r="L75" s="65">
        <v>7</v>
      </c>
      <c r="M75" s="65">
        <v>12</v>
      </c>
      <c r="N75" s="66">
        <f t="shared" ref="N75:N79" si="74">J75-K75-L75-M75</f>
        <v>0.0374999999999979</v>
      </c>
      <c r="O75" s="66">
        <f t="shared" ref="O75:O79" si="75">ROUNDUP(N75,0)</f>
        <v>1</v>
      </c>
      <c r="P75" s="66">
        <f t="shared" ref="P75:P79" si="76">O75+Q75</f>
        <v>1</v>
      </c>
      <c r="Q75" s="66"/>
      <c r="R75" s="66"/>
      <c r="S75" s="75"/>
    </row>
    <row r="76" customHeight="1" spans="1:19">
      <c r="A76" s="23" t="s">
        <v>152</v>
      </c>
      <c r="B76" s="24" t="s">
        <v>153</v>
      </c>
      <c r="C76" s="25">
        <v>15</v>
      </c>
      <c r="D76" s="25">
        <v>25</v>
      </c>
      <c r="E76" s="25">
        <v>1300</v>
      </c>
      <c r="F76" s="25">
        <v>650</v>
      </c>
      <c r="G76" s="25"/>
      <c r="H76" s="25"/>
      <c r="I76" s="25">
        <f t="shared" si="69"/>
        <v>1990</v>
      </c>
      <c r="J76" s="64">
        <f t="shared" si="73"/>
        <v>118.375</v>
      </c>
      <c r="K76" s="64">
        <v>13</v>
      </c>
      <c r="L76" s="65">
        <v>29</v>
      </c>
      <c r="M76" s="65">
        <v>48</v>
      </c>
      <c r="N76" s="66">
        <f t="shared" si="74"/>
        <v>28.375</v>
      </c>
      <c r="O76" s="66">
        <f t="shared" si="75"/>
        <v>29</v>
      </c>
      <c r="P76" s="66">
        <f t="shared" si="76"/>
        <v>29</v>
      </c>
      <c r="Q76" s="66"/>
      <c r="R76" s="66"/>
      <c r="S76" s="75"/>
    </row>
    <row r="77" customHeight="1" spans="1:19">
      <c r="A77" s="23" t="s">
        <v>154</v>
      </c>
      <c r="B77" s="24" t="s">
        <v>155</v>
      </c>
      <c r="C77" s="25">
        <v>11</v>
      </c>
      <c r="D77" s="25">
        <v>207</v>
      </c>
      <c r="E77" s="25">
        <v>3680</v>
      </c>
      <c r="F77" s="25">
        <v>1600</v>
      </c>
      <c r="G77" s="25"/>
      <c r="H77" s="25"/>
      <c r="I77" s="25">
        <f t="shared" si="69"/>
        <v>5498</v>
      </c>
      <c r="J77" s="64">
        <f t="shared" si="73"/>
        <v>330.975</v>
      </c>
      <c r="K77" s="64">
        <v>89.9375</v>
      </c>
      <c r="L77" s="65">
        <v>91</v>
      </c>
      <c r="M77" s="65">
        <v>150</v>
      </c>
      <c r="N77" s="66">
        <f t="shared" si="74"/>
        <v>0.0375000000000227</v>
      </c>
      <c r="O77" s="66">
        <f t="shared" si="75"/>
        <v>1</v>
      </c>
      <c r="P77" s="66">
        <f t="shared" si="76"/>
        <v>1</v>
      </c>
      <c r="Q77" s="66"/>
      <c r="R77" s="66"/>
      <c r="S77" s="75"/>
    </row>
    <row r="78" customHeight="1" spans="1:19">
      <c r="A78" s="23" t="s">
        <v>156</v>
      </c>
      <c r="B78" s="24" t="s">
        <v>157</v>
      </c>
      <c r="C78" s="25">
        <v>5</v>
      </c>
      <c r="D78" s="25">
        <v>250</v>
      </c>
      <c r="E78" s="25">
        <v>1075</v>
      </c>
      <c r="F78" s="25">
        <v>470</v>
      </c>
      <c r="G78" s="25"/>
      <c r="H78" s="25"/>
      <c r="I78" s="25">
        <f t="shared" si="69"/>
        <v>1800</v>
      </c>
      <c r="J78" s="64">
        <f t="shared" si="73"/>
        <v>120.75</v>
      </c>
      <c r="K78" s="64">
        <v>33.75</v>
      </c>
      <c r="L78" s="65">
        <v>33</v>
      </c>
      <c r="M78" s="65">
        <v>54</v>
      </c>
      <c r="N78" s="66">
        <f t="shared" si="74"/>
        <v>0</v>
      </c>
      <c r="O78" s="66">
        <f t="shared" si="75"/>
        <v>0</v>
      </c>
      <c r="P78" s="66">
        <f t="shared" si="76"/>
        <v>0</v>
      </c>
      <c r="Q78" s="66"/>
      <c r="R78" s="66"/>
      <c r="S78" s="75"/>
    </row>
    <row r="79" customHeight="1" spans="1:19">
      <c r="A79" s="23" t="s">
        <v>158</v>
      </c>
      <c r="B79" s="24" t="s">
        <v>159</v>
      </c>
      <c r="C79" s="25">
        <v>10</v>
      </c>
      <c r="D79" s="25">
        <v>140</v>
      </c>
      <c r="E79" s="25">
        <v>1300</v>
      </c>
      <c r="F79" s="25">
        <v>600</v>
      </c>
      <c r="G79" s="25"/>
      <c r="H79" s="25"/>
      <c r="I79" s="25">
        <f t="shared" si="69"/>
        <v>2050</v>
      </c>
      <c r="J79" s="64">
        <f t="shared" si="73"/>
        <v>128.5</v>
      </c>
      <c r="K79" s="64">
        <v>27.9625</v>
      </c>
      <c r="L79" s="65">
        <v>37</v>
      </c>
      <c r="M79" s="65">
        <v>62</v>
      </c>
      <c r="N79" s="66">
        <f t="shared" si="74"/>
        <v>1.53749999999999</v>
      </c>
      <c r="O79" s="66">
        <f t="shared" si="75"/>
        <v>2</v>
      </c>
      <c r="P79" s="66">
        <f t="shared" si="76"/>
        <v>2</v>
      </c>
      <c r="Q79" s="66"/>
      <c r="R79" s="66"/>
      <c r="S79" s="75"/>
    </row>
    <row r="80" customHeight="1" spans="1:19">
      <c r="A80" s="30" t="str">
        <f t="shared" ref="A80:A84" si="77">A81</f>
        <v>兴宁市</v>
      </c>
      <c r="B80" s="29"/>
      <c r="C80" s="20">
        <f t="shared" ref="C80:N80" si="78">SUM(C81)</f>
        <v>0</v>
      </c>
      <c r="D80" s="20">
        <f t="shared" si="78"/>
        <v>223</v>
      </c>
      <c r="E80" s="20">
        <f t="shared" si="78"/>
        <v>6927</v>
      </c>
      <c r="F80" s="20">
        <f t="shared" si="78"/>
        <v>4058</v>
      </c>
      <c r="G80" s="20">
        <f t="shared" si="78"/>
        <v>0</v>
      </c>
      <c r="H80" s="20">
        <f t="shared" si="78"/>
        <v>0</v>
      </c>
      <c r="I80" s="20">
        <f t="shared" si="69"/>
        <v>11208</v>
      </c>
      <c r="J80" s="61">
        <f t="shared" ref="J80:Q80" si="79">SUM(J81)</f>
        <v>678.575</v>
      </c>
      <c r="K80" s="61">
        <f t="shared" si="79"/>
        <v>183.371</v>
      </c>
      <c r="L80" s="62">
        <v>188</v>
      </c>
      <c r="M80" s="62">
        <v>307</v>
      </c>
      <c r="N80" s="63">
        <f t="shared" ref="N80:N84" si="80">SUM(N81)</f>
        <v>0.204000000000065</v>
      </c>
      <c r="O80" s="63">
        <f t="shared" si="79"/>
        <v>1</v>
      </c>
      <c r="P80" s="63">
        <f t="shared" si="79"/>
        <v>1</v>
      </c>
      <c r="Q80" s="63">
        <f t="shared" si="79"/>
        <v>0</v>
      </c>
      <c r="R80" s="63"/>
      <c r="S80" s="29"/>
    </row>
    <row r="81" customHeight="1" spans="1:19">
      <c r="A81" s="23" t="s">
        <v>160</v>
      </c>
      <c r="B81" s="24" t="s">
        <v>161</v>
      </c>
      <c r="C81" s="25">
        <v>0</v>
      </c>
      <c r="D81" s="25">
        <v>223</v>
      </c>
      <c r="E81" s="25">
        <v>6927</v>
      </c>
      <c r="F81" s="25">
        <v>4058</v>
      </c>
      <c r="G81" s="25"/>
      <c r="H81" s="25"/>
      <c r="I81" s="25">
        <f t="shared" si="69"/>
        <v>11208</v>
      </c>
      <c r="J81" s="64">
        <f t="shared" ref="J81:J85" si="81">C81*0.1+D81*0.125+E81*0.05+F81*0.075+G81*0.08+H81*0.1</f>
        <v>678.575</v>
      </c>
      <c r="K81" s="64">
        <v>183.371</v>
      </c>
      <c r="L81" s="65">
        <v>188</v>
      </c>
      <c r="M81" s="65">
        <v>307</v>
      </c>
      <c r="N81" s="66">
        <f t="shared" ref="N81:N85" si="82">J81-K81-L81-M81</f>
        <v>0.204000000000065</v>
      </c>
      <c r="O81" s="66">
        <f t="shared" ref="O81:O85" si="83">ROUNDUP(N81,0)</f>
        <v>1</v>
      </c>
      <c r="P81" s="66">
        <f t="shared" ref="P81:P85" si="84">O81+Q81</f>
        <v>1</v>
      </c>
      <c r="Q81" s="66"/>
      <c r="R81" s="66"/>
      <c r="S81" s="75" t="s">
        <v>99</v>
      </c>
    </row>
    <row r="82" customHeight="1" spans="1:19">
      <c r="A82" s="30" t="str">
        <f t="shared" si="77"/>
        <v>大埔县</v>
      </c>
      <c r="B82" s="29"/>
      <c r="C82" s="20">
        <f t="shared" ref="C82:N82" si="85">SUM(C83)</f>
        <v>60</v>
      </c>
      <c r="D82" s="20">
        <f t="shared" si="85"/>
        <v>1250</v>
      </c>
      <c r="E82" s="20">
        <f t="shared" si="85"/>
        <v>3900</v>
      </c>
      <c r="F82" s="20">
        <f t="shared" si="85"/>
        <v>1850</v>
      </c>
      <c r="G82" s="20">
        <f t="shared" si="85"/>
        <v>0</v>
      </c>
      <c r="H82" s="20">
        <f t="shared" si="85"/>
        <v>0</v>
      </c>
      <c r="I82" s="20">
        <f t="shared" si="69"/>
        <v>7060</v>
      </c>
      <c r="J82" s="61">
        <f t="shared" ref="J82:Q82" si="86">SUM(J83)</f>
        <v>496</v>
      </c>
      <c r="K82" s="61">
        <f t="shared" si="86"/>
        <v>0</v>
      </c>
      <c r="L82" s="62">
        <v>147</v>
      </c>
      <c r="M82" s="62">
        <v>242</v>
      </c>
      <c r="N82" s="63">
        <f t="shared" si="80"/>
        <v>107</v>
      </c>
      <c r="O82" s="63">
        <f t="shared" si="86"/>
        <v>107</v>
      </c>
      <c r="P82" s="63">
        <f t="shared" si="86"/>
        <v>107</v>
      </c>
      <c r="Q82" s="63">
        <f t="shared" si="86"/>
        <v>0</v>
      </c>
      <c r="R82" s="63"/>
      <c r="S82" s="29"/>
    </row>
    <row r="83" customHeight="1" spans="1:19">
      <c r="A83" s="23" t="s">
        <v>162</v>
      </c>
      <c r="B83" s="24" t="s">
        <v>163</v>
      </c>
      <c r="C83" s="25">
        <v>60</v>
      </c>
      <c r="D83" s="25">
        <v>1250</v>
      </c>
      <c r="E83" s="25">
        <v>3900</v>
      </c>
      <c r="F83" s="25">
        <v>1850</v>
      </c>
      <c r="G83" s="25"/>
      <c r="H83" s="25"/>
      <c r="I83" s="25">
        <f t="shared" si="69"/>
        <v>7060</v>
      </c>
      <c r="J83" s="64">
        <f t="shared" si="81"/>
        <v>496</v>
      </c>
      <c r="K83" s="64"/>
      <c r="L83" s="65">
        <v>147</v>
      </c>
      <c r="M83" s="65">
        <v>242</v>
      </c>
      <c r="N83" s="66">
        <f t="shared" si="82"/>
        <v>107</v>
      </c>
      <c r="O83" s="66">
        <f t="shared" si="83"/>
        <v>107</v>
      </c>
      <c r="P83" s="66">
        <f t="shared" si="84"/>
        <v>107</v>
      </c>
      <c r="Q83" s="66"/>
      <c r="R83" s="66"/>
      <c r="S83" s="75" t="s">
        <v>99</v>
      </c>
    </row>
    <row r="84" customHeight="1" spans="1:19">
      <c r="A84" s="30" t="str">
        <f t="shared" si="77"/>
        <v>丰顺县</v>
      </c>
      <c r="B84" s="29"/>
      <c r="C84" s="20">
        <f t="shared" ref="C84:N84" si="87">SUM(C85)</f>
        <v>66</v>
      </c>
      <c r="D84" s="20">
        <f t="shared" si="87"/>
        <v>1412</v>
      </c>
      <c r="E84" s="20">
        <f t="shared" si="87"/>
        <v>5643</v>
      </c>
      <c r="F84" s="20">
        <f t="shared" si="87"/>
        <v>2352</v>
      </c>
      <c r="G84" s="20">
        <f t="shared" si="87"/>
        <v>0</v>
      </c>
      <c r="H84" s="20">
        <f t="shared" si="87"/>
        <v>0</v>
      </c>
      <c r="I84" s="20">
        <f t="shared" si="69"/>
        <v>9473</v>
      </c>
      <c r="J84" s="61">
        <f t="shared" ref="J84:Q84" si="88">SUM(J85)</f>
        <v>641.65</v>
      </c>
      <c r="K84" s="61">
        <f t="shared" si="88"/>
        <v>17.0345</v>
      </c>
      <c r="L84" s="62">
        <v>202</v>
      </c>
      <c r="M84" s="62">
        <v>332</v>
      </c>
      <c r="N84" s="63">
        <f t="shared" si="80"/>
        <v>90.6155</v>
      </c>
      <c r="O84" s="63">
        <f t="shared" si="88"/>
        <v>91</v>
      </c>
      <c r="P84" s="63">
        <f t="shared" si="88"/>
        <v>91</v>
      </c>
      <c r="Q84" s="63">
        <f t="shared" si="88"/>
        <v>0</v>
      </c>
      <c r="R84" s="63"/>
      <c r="S84" s="29"/>
    </row>
    <row r="85" customHeight="1" spans="1:19">
      <c r="A85" s="23" t="s">
        <v>164</v>
      </c>
      <c r="B85" s="24" t="s">
        <v>165</v>
      </c>
      <c r="C85" s="25">
        <v>66</v>
      </c>
      <c r="D85" s="25">
        <v>1412</v>
      </c>
      <c r="E85" s="25">
        <v>5643</v>
      </c>
      <c r="F85" s="25">
        <v>2352</v>
      </c>
      <c r="G85" s="25"/>
      <c r="H85" s="25"/>
      <c r="I85" s="25">
        <f t="shared" si="69"/>
        <v>9473</v>
      </c>
      <c r="J85" s="64">
        <f t="shared" si="81"/>
        <v>641.65</v>
      </c>
      <c r="K85" s="64">
        <v>17.0345</v>
      </c>
      <c r="L85" s="65">
        <v>202</v>
      </c>
      <c r="M85" s="65">
        <v>332</v>
      </c>
      <c r="N85" s="66">
        <f t="shared" si="82"/>
        <v>90.6155</v>
      </c>
      <c r="O85" s="66">
        <f t="shared" si="83"/>
        <v>91</v>
      </c>
      <c r="P85" s="66">
        <f t="shared" si="84"/>
        <v>91</v>
      </c>
      <c r="Q85" s="66"/>
      <c r="R85" s="66"/>
      <c r="S85" s="75" t="s">
        <v>99</v>
      </c>
    </row>
    <row r="86" customHeight="1" spans="1:19">
      <c r="A86" s="30" t="str">
        <f>A87</f>
        <v>五华县</v>
      </c>
      <c r="B86" s="29"/>
      <c r="C86" s="20">
        <f t="shared" ref="C86:N86" si="89">SUM(C87)</f>
        <v>237</v>
      </c>
      <c r="D86" s="20">
        <f t="shared" si="89"/>
        <v>3789</v>
      </c>
      <c r="E86" s="20">
        <f t="shared" si="89"/>
        <v>14047</v>
      </c>
      <c r="F86" s="20">
        <f t="shared" si="89"/>
        <v>5002</v>
      </c>
      <c r="G86" s="20">
        <f t="shared" si="89"/>
        <v>0</v>
      </c>
      <c r="H86" s="20">
        <f t="shared" si="89"/>
        <v>0</v>
      </c>
      <c r="I86" s="20">
        <f t="shared" si="69"/>
        <v>23075</v>
      </c>
      <c r="J86" s="61">
        <f t="shared" ref="J86:Q86" si="90">SUM(J87)</f>
        <v>1574.825</v>
      </c>
      <c r="K86" s="61">
        <f t="shared" si="90"/>
        <v>107.15</v>
      </c>
      <c r="L86" s="62">
        <v>469</v>
      </c>
      <c r="M86" s="62">
        <v>767</v>
      </c>
      <c r="N86" s="63">
        <f>SUM(N87)</f>
        <v>231.675</v>
      </c>
      <c r="O86" s="63">
        <f t="shared" si="90"/>
        <v>232</v>
      </c>
      <c r="P86" s="63">
        <f t="shared" si="90"/>
        <v>232</v>
      </c>
      <c r="Q86" s="63">
        <f t="shared" si="90"/>
        <v>0</v>
      </c>
      <c r="R86" s="63"/>
      <c r="S86" s="29"/>
    </row>
    <row r="87" customHeight="1" spans="1:19">
      <c r="A87" s="23" t="s">
        <v>166</v>
      </c>
      <c r="B87" s="24" t="s">
        <v>167</v>
      </c>
      <c r="C87" s="25">
        <v>237</v>
      </c>
      <c r="D87" s="25">
        <v>3789</v>
      </c>
      <c r="E87" s="25">
        <v>14047</v>
      </c>
      <c r="F87" s="25">
        <v>5002</v>
      </c>
      <c r="G87" s="25"/>
      <c r="H87" s="25"/>
      <c r="I87" s="25">
        <f t="shared" si="69"/>
        <v>23075</v>
      </c>
      <c r="J87" s="64">
        <f t="shared" ref="J87:J95" si="91">C87*0.1+D87*0.125+E87*0.05+F87*0.075+G87*0.08+H87*0.1</f>
        <v>1574.825</v>
      </c>
      <c r="K87" s="64">
        <v>107.15</v>
      </c>
      <c r="L87" s="65">
        <v>469</v>
      </c>
      <c r="M87" s="65">
        <v>767</v>
      </c>
      <c r="N87" s="66">
        <f t="shared" ref="N87:N95" si="92">J87-K87-L87-M87</f>
        <v>231.675</v>
      </c>
      <c r="O87" s="66">
        <f t="shared" ref="O87:O90" si="93">ROUNDUP(N87,0)</f>
        <v>232</v>
      </c>
      <c r="P87" s="66">
        <f t="shared" ref="P87:P95" si="94">O87+Q87</f>
        <v>232</v>
      </c>
      <c r="Q87" s="66"/>
      <c r="R87" s="66"/>
      <c r="S87" s="75" t="s">
        <v>99</v>
      </c>
    </row>
    <row r="88" customHeight="1" spans="1:19">
      <c r="A88" s="28" t="s">
        <v>168</v>
      </c>
      <c r="B88" s="29"/>
      <c r="C88" s="20">
        <f t="shared" ref="C88:N88" si="95">SUM(C89:C95)</f>
        <v>333</v>
      </c>
      <c r="D88" s="20">
        <f t="shared" si="95"/>
        <v>2859</v>
      </c>
      <c r="E88" s="20">
        <f t="shared" si="95"/>
        <v>11724</v>
      </c>
      <c r="F88" s="20">
        <f t="shared" si="95"/>
        <v>3361</v>
      </c>
      <c r="G88" s="20">
        <f t="shared" si="95"/>
        <v>40</v>
      </c>
      <c r="H88" s="20">
        <f t="shared" si="95"/>
        <v>70</v>
      </c>
      <c r="I88" s="20">
        <f t="shared" si="69"/>
        <v>18387</v>
      </c>
      <c r="J88" s="61">
        <f t="shared" ref="J88:R88" si="96">SUM(J89:J95)</f>
        <v>1239.15</v>
      </c>
      <c r="K88" s="61">
        <f t="shared" si="96"/>
        <v>174.9609</v>
      </c>
      <c r="L88" s="62">
        <v>345</v>
      </c>
      <c r="M88" s="62">
        <v>574</v>
      </c>
      <c r="N88" s="63">
        <f>SUM(N89:N95)</f>
        <v>145.1891</v>
      </c>
      <c r="O88" s="63">
        <f t="shared" si="96"/>
        <v>167</v>
      </c>
      <c r="P88" s="63">
        <f t="shared" si="96"/>
        <v>167</v>
      </c>
      <c r="Q88" s="63">
        <f t="shared" si="96"/>
        <v>0</v>
      </c>
      <c r="R88" s="63">
        <f t="shared" si="96"/>
        <v>-18.325</v>
      </c>
      <c r="S88" s="76"/>
    </row>
    <row r="89" customHeight="1" spans="1:19">
      <c r="A89" s="23" t="s">
        <v>169</v>
      </c>
      <c r="B89" s="24" t="s">
        <v>170</v>
      </c>
      <c r="C89" s="25">
        <v>26</v>
      </c>
      <c r="D89" s="25">
        <v>56</v>
      </c>
      <c r="E89" s="25">
        <v>12</v>
      </c>
      <c r="F89" s="25">
        <v>20</v>
      </c>
      <c r="G89" s="25"/>
      <c r="H89" s="25"/>
      <c r="I89" s="25">
        <f t="shared" si="69"/>
        <v>114</v>
      </c>
      <c r="J89" s="64">
        <f t="shared" si="91"/>
        <v>11.7</v>
      </c>
      <c r="K89" s="64">
        <v>3.2</v>
      </c>
      <c r="L89" s="65">
        <v>1</v>
      </c>
      <c r="M89" s="65">
        <v>4</v>
      </c>
      <c r="N89" s="66">
        <f t="shared" si="92"/>
        <v>3.5</v>
      </c>
      <c r="O89" s="66">
        <f t="shared" si="93"/>
        <v>4</v>
      </c>
      <c r="P89" s="66">
        <f t="shared" si="94"/>
        <v>4</v>
      </c>
      <c r="Q89" s="66"/>
      <c r="R89" s="66"/>
      <c r="S89" s="75"/>
    </row>
    <row r="90" ht="43.2" spans="1:19">
      <c r="A90" s="23" t="s">
        <v>171</v>
      </c>
      <c r="B90" s="24" t="s">
        <v>170</v>
      </c>
      <c r="C90" s="25">
        <v>7</v>
      </c>
      <c r="D90" s="25">
        <v>142</v>
      </c>
      <c r="E90" s="25">
        <v>796</v>
      </c>
      <c r="F90" s="25">
        <v>227</v>
      </c>
      <c r="G90" s="25"/>
      <c r="H90" s="25"/>
      <c r="I90" s="25">
        <f t="shared" si="69"/>
        <v>1172</v>
      </c>
      <c r="J90" s="64">
        <f t="shared" si="91"/>
        <v>75.275</v>
      </c>
      <c r="K90" s="64">
        <v>5.475</v>
      </c>
      <c r="L90" s="65">
        <v>20</v>
      </c>
      <c r="M90" s="65">
        <v>35</v>
      </c>
      <c r="N90" s="66">
        <f t="shared" si="92"/>
        <v>14.8</v>
      </c>
      <c r="O90" s="66">
        <f t="shared" si="93"/>
        <v>15</v>
      </c>
      <c r="P90" s="66">
        <f t="shared" si="94"/>
        <v>15</v>
      </c>
      <c r="Q90" s="66"/>
      <c r="R90" s="66"/>
      <c r="S90" s="75" t="s">
        <v>73</v>
      </c>
    </row>
    <row r="91" ht="43.2" spans="1:19">
      <c r="A91" s="23" t="s">
        <v>172</v>
      </c>
      <c r="B91" s="24" t="s">
        <v>170</v>
      </c>
      <c r="C91" s="25">
        <v>0</v>
      </c>
      <c r="D91" s="25">
        <v>54</v>
      </c>
      <c r="E91" s="25">
        <v>224</v>
      </c>
      <c r="F91" s="25">
        <v>48</v>
      </c>
      <c r="G91" s="25"/>
      <c r="H91" s="25"/>
      <c r="I91" s="25">
        <f t="shared" si="69"/>
        <v>326</v>
      </c>
      <c r="J91" s="64">
        <f t="shared" si="91"/>
        <v>21.55</v>
      </c>
      <c r="K91" s="64">
        <v>22.875</v>
      </c>
      <c r="L91" s="65">
        <v>6</v>
      </c>
      <c r="M91" s="65">
        <v>11</v>
      </c>
      <c r="N91" s="66">
        <f t="shared" si="92"/>
        <v>-18.325</v>
      </c>
      <c r="O91" s="66"/>
      <c r="P91" s="66">
        <f t="shared" si="94"/>
        <v>0</v>
      </c>
      <c r="Q91" s="66"/>
      <c r="R91" s="66">
        <f>N91</f>
        <v>-18.325</v>
      </c>
      <c r="S91" s="75" t="s">
        <v>73</v>
      </c>
    </row>
    <row r="92" customHeight="1" spans="1:19">
      <c r="A92" s="23" t="s">
        <v>173</v>
      </c>
      <c r="B92" s="24" t="s">
        <v>174</v>
      </c>
      <c r="C92" s="25">
        <v>41</v>
      </c>
      <c r="D92" s="25">
        <v>343</v>
      </c>
      <c r="E92" s="25">
        <v>1959</v>
      </c>
      <c r="F92" s="25">
        <v>676</v>
      </c>
      <c r="G92" s="25"/>
      <c r="H92" s="25"/>
      <c r="I92" s="25">
        <f t="shared" si="69"/>
        <v>3019</v>
      </c>
      <c r="J92" s="64">
        <f t="shared" si="91"/>
        <v>195.625</v>
      </c>
      <c r="K92" s="64">
        <v>25.3</v>
      </c>
      <c r="L92" s="65">
        <v>47</v>
      </c>
      <c r="M92" s="65">
        <v>78</v>
      </c>
      <c r="N92" s="66">
        <f t="shared" si="92"/>
        <v>45.325</v>
      </c>
      <c r="O92" s="66">
        <f t="shared" ref="O92:O95" si="97">ROUNDUP(N92,0)</f>
        <v>46</v>
      </c>
      <c r="P92" s="66">
        <f t="shared" si="94"/>
        <v>46</v>
      </c>
      <c r="Q92" s="66"/>
      <c r="R92" s="66"/>
      <c r="S92" s="75"/>
    </row>
    <row r="93" customHeight="1" spans="1:19">
      <c r="A93" s="23" t="s">
        <v>175</v>
      </c>
      <c r="B93" s="24" t="s">
        <v>176</v>
      </c>
      <c r="C93" s="25">
        <v>20</v>
      </c>
      <c r="D93" s="25">
        <v>246</v>
      </c>
      <c r="E93" s="25">
        <v>1165</v>
      </c>
      <c r="F93" s="25">
        <v>406</v>
      </c>
      <c r="G93" s="25"/>
      <c r="H93" s="25"/>
      <c r="I93" s="25">
        <f t="shared" si="69"/>
        <v>1837</v>
      </c>
      <c r="J93" s="64">
        <f t="shared" si="91"/>
        <v>121.45</v>
      </c>
      <c r="K93" s="64">
        <v>48.4</v>
      </c>
      <c r="L93" s="65">
        <v>23</v>
      </c>
      <c r="M93" s="65">
        <v>38</v>
      </c>
      <c r="N93" s="66">
        <f t="shared" si="92"/>
        <v>12.05</v>
      </c>
      <c r="O93" s="66">
        <f t="shared" si="97"/>
        <v>13</v>
      </c>
      <c r="P93" s="66">
        <f t="shared" si="94"/>
        <v>13</v>
      </c>
      <c r="Q93" s="66"/>
      <c r="R93" s="66"/>
      <c r="S93" s="75"/>
    </row>
    <row r="94" customHeight="1" spans="1:19">
      <c r="A94" s="23" t="s">
        <v>177</v>
      </c>
      <c r="B94" s="24" t="s">
        <v>178</v>
      </c>
      <c r="C94" s="25">
        <v>119</v>
      </c>
      <c r="D94" s="25">
        <v>1718</v>
      </c>
      <c r="E94" s="25">
        <v>6218</v>
      </c>
      <c r="F94" s="25">
        <v>1444</v>
      </c>
      <c r="G94" s="25"/>
      <c r="H94" s="25"/>
      <c r="I94" s="25">
        <f t="shared" si="69"/>
        <v>9499</v>
      </c>
      <c r="J94" s="64">
        <f t="shared" si="91"/>
        <v>645.85</v>
      </c>
      <c r="K94" s="64">
        <v>69.7109</v>
      </c>
      <c r="L94" s="65">
        <v>196</v>
      </c>
      <c r="M94" s="65">
        <v>321</v>
      </c>
      <c r="N94" s="66">
        <f t="shared" si="92"/>
        <v>59.1391</v>
      </c>
      <c r="O94" s="66">
        <f t="shared" si="97"/>
        <v>60</v>
      </c>
      <c r="P94" s="66">
        <f t="shared" si="94"/>
        <v>60</v>
      </c>
      <c r="Q94" s="66"/>
      <c r="R94" s="66"/>
      <c r="S94" s="75"/>
    </row>
    <row r="95" customHeight="1" spans="1:19">
      <c r="A95" s="23" t="s">
        <v>179</v>
      </c>
      <c r="B95" s="24" t="s">
        <v>180</v>
      </c>
      <c r="C95" s="25">
        <v>120</v>
      </c>
      <c r="D95" s="25">
        <v>300</v>
      </c>
      <c r="E95" s="25">
        <v>1350</v>
      </c>
      <c r="F95" s="25">
        <v>540</v>
      </c>
      <c r="G95" s="25">
        <v>40</v>
      </c>
      <c r="H95" s="25">
        <v>70</v>
      </c>
      <c r="I95" s="25">
        <f t="shared" si="69"/>
        <v>2420</v>
      </c>
      <c r="J95" s="64">
        <f t="shared" si="91"/>
        <v>167.7</v>
      </c>
      <c r="K95" s="64"/>
      <c r="L95" s="65">
        <v>52</v>
      </c>
      <c r="M95" s="65">
        <v>87</v>
      </c>
      <c r="N95" s="66">
        <f t="shared" si="92"/>
        <v>28.7</v>
      </c>
      <c r="O95" s="66">
        <f t="shared" si="97"/>
        <v>29</v>
      </c>
      <c r="P95" s="66">
        <f t="shared" si="94"/>
        <v>29</v>
      </c>
      <c r="Q95" s="66"/>
      <c r="R95" s="66"/>
      <c r="S95" s="75"/>
    </row>
    <row r="96" customHeight="1" spans="1:19">
      <c r="A96" s="30" t="str">
        <f>A97</f>
        <v>博罗县</v>
      </c>
      <c r="B96" s="29"/>
      <c r="C96" s="20">
        <f t="shared" ref="C96:N96" si="98">SUM(C97)</f>
        <v>174</v>
      </c>
      <c r="D96" s="20">
        <f t="shared" si="98"/>
        <v>1094</v>
      </c>
      <c r="E96" s="20">
        <f t="shared" si="98"/>
        <v>2309</v>
      </c>
      <c r="F96" s="20">
        <f t="shared" si="98"/>
        <v>417</v>
      </c>
      <c r="G96" s="20">
        <f t="shared" si="98"/>
        <v>0</v>
      </c>
      <c r="H96" s="20">
        <f t="shared" si="98"/>
        <v>0</v>
      </c>
      <c r="I96" s="20">
        <f t="shared" si="69"/>
        <v>3994</v>
      </c>
      <c r="J96" s="61">
        <f t="shared" ref="J96:Q96" si="99">SUM(J97)</f>
        <v>300.875</v>
      </c>
      <c r="K96" s="61">
        <f t="shared" si="99"/>
        <v>64.1225</v>
      </c>
      <c r="L96" s="62">
        <v>79</v>
      </c>
      <c r="M96" s="62">
        <v>129</v>
      </c>
      <c r="N96" s="63">
        <f>SUM(N97)</f>
        <v>28.7525</v>
      </c>
      <c r="O96" s="63">
        <f t="shared" si="99"/>
        <v>29</v>
      </c>
      <c r="P96" s="63">
        <f t="shared" si="99"/>
        <v>29</v>
      </c>
      <c r="Q96" s="63">
        <f t="shared" si="99"/>
        <v>0</v>
      </c>
      <c r="R96" s="63"/>
      <c r="S96" s="29"/>
    </row>
    <row r="97" customHeight="1" spans="1:19">
      <c r="A97" s="23" t="s">
        <v>181</v>
      </c>
      <c r="B97" s="24" t="s">
        <v>182</v>
      </c>
      <c r="C97" s="25">
        <v>174</v>
      </c>
      <c r="D97" s="25">
        <v>1094</v>
      </c>
      <c r="E97" s="25">
        <v>2309</v>
      </c>
      <c r="F97" s="25">
        <v>417</v>
      </c>
      <c r="G97" s="25"/>
      <c r="H97" s="25"/>
      <c r="I97" s="25">
        <f t="shared" si="69"/>
        <v>3994</v>
      </c>
      <c r="J97" s="64">
        <f t="shared" ref="J97:J102" si="100">C97*0.1+D97*0.125+E97*0.05+F97*0.075+G97*0.08+H97*0.1</f>
        <v>300.875</v>
      </c>
      <c r="K97" s="64">
        <v>64.1225</v>
      </c>
      <c r="L97" s="65">
        <v>79</v>
      </c>
      <c r="M97" s="65">
        <v>129</v>
      </c>
      <c r="N97" s="66">
        <f t="shared" ref="N97:N102" si="101">J97-K97-L97-M97</f>
        <v>28.7525</v>
      </c>
      <c r="O97" s="66">
        <f t="shared" ref="O97:O102" si="102">ROUNDUP(N97,0)</f>
        <v>29</v>
      </c>
      <c r="P97" s="66">
        <f t="shared" ref="P97:P102" si="103">O97+Q97</f>
        <v>29</v>
      </c>
      <c r="Q97" s="66"/>
      <c r="R97" s="66"/>
      <c r="S97" s="75" t="s">
        <v>99</v>
      </c>
    </row>
    <row r="98" customHeight="1" spans="1:19">
      <c r="A98" s="28" t="s">
        <v>183</v>
      </c>
      <c r="B98" s="29"/>
      <c r="C98" s="20">
        <f t="shared" ref="C98:N98" si="104">SUM(C99:C102)</f>
        <v>11</v>
      </c>
      <c r="D98" s="20">
        <f t="shared" si="104"/>
        <v>86</v>
      </c>
      <c r="E98" s="20">
        <f t="shared" si="104"/>
        <v>2437</v>
      </c>
      <c r="F98" s="20">
        <f t="shared" si="104"/>
        <v>1509</v>
      </c>
      <c r="G98" s="20">
        <f t="shared" si="104"/>
        <v>0</v>
      </c>
      <c r="H98" s="20">
        <f t="shared" si="104"/>
        <v>0</v>
      </c>
      <c r="I98" s="20">
        <f t="shared" si="69"/>
        <v>4043</v>
      </c>
      <c r="J98" s="61">
        <f t="shared" ref="J98:Q98" si="105">SUM(J99:J102)</f>
        <v>246.875</v>
      </c>
      <c r="K98" s="61">
        <f t="shared" si="105"/>
        <v>2</v>
      </c>
      <c r="L98" s="62">
        <v>61</v>
      </c>
      <c r="M98" s="62">
        <v>103</v>
      </c>
      <c r="N98" s="63">
        <f>SUM(N99:N102)</f>
        <v>80.875</v>
      </c>
      <c r="O98" s="63">
        <f t="shared" si="105"/>
        <v>83</v>
      </c>
      <c r="P98" s="63">
        <f t="shared" si="105"/>
        <v>83</v>
      </c>
      <c r="Q98" s="63">
        <f t="shared" si="105"/>
        <v>0</v>
      </c>
      <c r="R98" s="63"/>
      <c r="S98" s="76"/>
    </row>
    <row r="99" customHeight="1" spans="1:19">
      <c r="A99" s="23" t="s">
        <v>184</v>
      </c>
      <c r="B99" s="24" t="s">
        <v>185</v>
      </c>
      <c r="C99" s="25">
        <v>11</v>
      </c>
      <c r="D99" s="25">
        <v>10</v>
      </c>
      <c r="E99" s="25">
        <v>75</v>
      </c>
      <c r="F99" s="25">
        <v>95</v>
      </c>
      <c r="G99" s="25"/>
      <c r="H99" s="25"/>
      <c r="I99" s="25">
        <f t="shared" si="69"/>
        <v>191</v>
      </c>
      <c r="J99" s="64">
        <f t="shared" si="100"/>
        <v>13.225</v>
      </c>
      <c r="K99" s="64">
        <v>0.475</v>
      </c>
      <c r="L99" s="65">
        <v>3</v>
      </c>
      <c r="M99" s="65">
        <v>6</v>
      </c>
      <c r="N99" s="66">
        <f t="shared" si="101"/>
        <v>3.75</v>
      </c>
      <c r="O99" s="66">
        <f t="shared" si="102"/>
        <v>4</v>
      </c>
      <c r="P99" s="66">
        <f t="shared" si="103"/>
        <v>4</v>
      </c>
      <c r="Q99" s="66"/>
      <c r="R99" s="66"/>
      <c r="S99" s="75"/>
    </row>
    <row r="100" ht="43.2" spans="1:19">
      <c r="A100" s="23" t="s">
        <v>186</v>
      </c>
      <c r="B100" s="24" t="s">
        <v>185</v>
      </c>
      <c r="C100" s="25"/>
      <c r="D100" s="25"/>
      <c r="E100" s="25">
        <v>357</v>
      </c>
      <c r="F100" s="25">
        <v>285</v>
      </c>
      <c r="G100" s="25"/>
      <c r="H100" s="25"/>
      <c r="I100" s="25">
        <f t="shared" si="69"/>
        <v>642</v>
      </c>
      <c r="J100" s="64">
        <f t="shared" si="100"/>
        <v>39.225</v>
      </c>
      <c r="K100" s="64">
        <v>0</v>
      </c>
      <c r="L100" s="65">
        <v>9</v>
      </c>
      <c r="M100" s="65">
        <v>15</v>
      </c>
      <c r="N100" s="66">
        <f t="shared" si="101"/>
        <v>15.225</v>
      </c>
      <c r="O100" s="66">
        <f t="shared" si="102"/>
        <v>16</v>
      </c>
      <c r="P100" s="66">
        <f t="shared" si="103"/>
        <v>16</v>
      </c>
      <c r="Q100" s="66"/>
      <c r="R100" s="66"/>
      <c r="S100" s="75" t="s">
        <v>73</v>
      </c>
    </row>
    <row r="101" ht="43.2" spans="1:19">
      <c r="A101" s="23" t="s">
        <v>187</v>
      </c>
      <c r="B101" s="24" t="s">
        <v>185</v>
      </c>
      <c r="C101" s="25"/>
      <c r="D101" s="25"/>
      <c r="E101" s="25">
        <v>171</v>
      </c>
      <c r="F101" s="25">
        <v>96</v>
      </c>
      <c r="G101" s="25"/>
      <c r="H101" s="25"/>
      <c r="I101" s="25">
        <f t="shared" si="69"/>
        <v>267</v>
      </c>
      <c r="J101" s="64">
        <f t="shared" si="100"/>
        <v>15.75</v>
      </c>
      <c r="K101" s="64">
        <v>1.525</v>
      </c>
      <c r="L101" s="65">
        <v>4</v>
      </c>
      <c r="M101" s="65">
        <v>8</v>
      </c>
      <c r="N101" s="66">
        <f t="shared" si="101"/>
        <v>2.225</v>
      </c>
      <c r="O101" s="66">
        <f t="shared" si="102"/>
        <v>3</v>
      </c>
      <c r="P101" s="66">
        <f t="shared" si="103"/>
        <v>3</v>
      </c>
      <c r="Q101" s="66"/>
      <c r="R101" s="66"/>
      <c r="S101" s="75" t="s">
        <v>73</v>
      </c>
    </row>
    <row r="102" customHeight="1" spans="1:19">
      <c r="A102" s="23" t="s">
        <v>188</v>
      </c>
      <c r="B102" s="24" t="s">
        <v>189</v>
      </c>
      <c r="C102" s="25"/>
      <c r="D102" s="25">
        <v>76</v>
      </c>
      <c r="E102" s="25">
        <v>1834</v>
      </c>
      <c r="F102" s="25">
        <v>1033</v>
      </c>
      <c r="G102" s="25"/>
      <c r="H102" s="25"/>
      <c r="I102" s="25">
        <f t="shared" si="69"/>
        <v>2943</v>
      </c>
      <c r="J102" s="64">
        <f t="shared" si="100"/>
        <v>178.675</v>
      </c>
      <c r="K102" s="64"/>
      <c r="L102" s="65">
        <v>45</v>
      </c>
      <c r="M102" s="65">
        <v>74</v>
      </c>
      <c r="N102" s="66">
        <f t="shared" si="101"/>
        <v>59.675</v>
      </c>
      <c r="O102" s="66">
        <f t="shared" si="102"/>
        <v>60</v>
      </c>
      <c r="P102" s="66">
        <f t="shared" si="103"/>
        <v>60</v>
      </c>
      <c r="Q102" s="66"/>
      <c r="R102" s="66"/>
      <c r="S102" s="75"/>
    </row>
    <row r="103" customHeight="1" spans="1:19">
      <c r="A103" s="30" t="str">
        <f t="shared" ref="A103:A107" si="106">A104</f>
        <v>陆河县</v>
      </c>
      <c r="B103" s="29"/>
      <c r="C103" s="20">
        <f t="shared" ref="C103:N103" si="107">SUM(C104)</f>
        <v>0</v>
      </c>
      <c r="D103" s="20">
        <f t="shared" si="107"/>
        <v>0</v>
      </c>
      <c r="E103" s="20">
        <f t="shared" si="107"/>
        <v>3605</v>
      </c>
      <c r="F103" s="20">
        <f t="shared" si="107"/>
        <v>1770</v>
      </c>
      <c r="G103" s="20">
        <f t="shared" si="107"/>
        <v>0</v>
      </c>
      <c r="H103" s="20">
        <f t="shared" si="107"/>
        <v>0</v>
      </c>
      <c r="I103" s="20">
        <f t="shared" si="69"/>
        <v>5375</v>
      </c>
      <c r="J103" s="61">
        <f t="shared" ref="J103:Q103" si="108">SUM(J104)</f>
        <v>313</v>
      </c>
      <c r="K103" s="61">
        <f t="shared" si="108"/>
        <v>0</v>
      </c>
      <c r="L103" s="62">
        <v>93</v>
      </c>
      <c r="M103" s="62">
        <v>152</v>
      </c>
      <c r="N103" s="63">
        <f>SUM(N104)</f>
        <v>68</v>
      </c>
      <c r="O103" s="63">
        <f t="shared" si="108"/>
        <v>68</v>
      </c>
      <c r="P103" s="63">
        <f t="shared" si="108"/>
        <v>68</v>
      </c>
      <c r="Q103" s="63">
        <f t="shared" si="108"/>
        <v>0</v>
      </c>
      <c r="R103" s="63"/>
      <c r="S103" s="29"/>
    </row>
    <row r="104" customHeight="1" spans="1:19">
      <c r="A104" s="23" t="s">
        <v>190</v>
      </c>
      <c r="B104" s="24" t="s">
        <v>191</v>
      </c>
      <c r="C104" s="25"/>
      <c r="D104" s="25"/>
      <c r="E104" s="25">
        <v>3605</v>
      </c>
      <c r="F104" s="25">
        <v>1770</v>
      </c>
      <c r="G104" s="25"/>
      <c r="H104" s="25"/>
      <c r="I104" s="25">
        <f t="shared" si="69"/>
        <v>5375</v>
      </c>
      <c r="J104" s="64">
        <f t="shared" ref="J104:J108" si="109">C104*0.1+D104*0.125+E104*0.05+F104*0.075+G104*0.08+H104*0.1</f>
        <v>313</v>
      </c>
      <c r="K104" s="64"/>
      <c r="L104" s="65">
        <v>93</v>
      </c>
      <c r="M104" s="65">
        <v>152</v>
      </c>
      <c r="N104" s="66">
        <f t="shared" ref="N104:N108" si="110">J104-K104-L104-M104</f>
        <v>68</v>
      </c>
      <c r="O104" s="66">
        <f t="shared" ref="O104:O108" si="111">ROUNDUP(N104,0)</f>
        <v>68</v>
      </c>
      <c r="P104" s="66">
        <f t="shared" ref="P104:P108" si="112">O104+Q104</f>
        <v>68</v>
      </c>
      <c r="Q104" s="66"/>
      <c r="R104" s="66"/>
      <c r="S104" s="75" t="s">
        <v>99</v>
      </c>
    </row>
    <row r="105" customHeight="1" spans="1:19">
      <c r="A105" s="30" t="str">
        <f t="shared" si="106"/>
        <v>海丰县</v>
      </c>
      <c r="B105" s="29"/>
      <c r="C105" s="20">
        <f t="shared" ref="C105:C109" si="113">SUM(C106)</f>
        <v>56</v>
      </c>
      <c r="D105" s="20">
        <f>SUM(D106:D106)</f>
        <v>142</v>
      </c>
      <c r="E105" s="20">
        <f>SUM(E106:E106)</f>
        <v>4400</v>
      </c>
      <c r="F105" s="20">
        <f>SUM(F106:F106)</f>
        <v>2548</v>
      </c>
      <c r="G105" s="20">
        <f>SUM(G106:G106)</f>
        <v>0</v>
      </c>
      <c r="H105" s="20">
        <f>SUM(H106:H106)</f>
        <v>0</v>
      </c>
      <c r="I105" s="20">
        <f t="shared" si="69"/>
        <v>7146</v>
      </c>
      <c r="J105" s="61">
        <f t="shared" ref="J105:Q105" si="114">SUM(J106:J106)</f>
        <v>434.45</v>
      </c>
      <c r="K105" s="61">
        <f t="shared" si="114"/>
        <v>72</v>
      </c>
      <c r="L105" s="62">
        <v>136</v>
      </c>
      <c r="M105" s="62">
        <v>223</v>
      </c>
      <c r="N105" s="63">
        <f>SUM(N106:N106)</f>
        <v>3.44999999999999</v>
      </c>
      <c r="O105" s="63">
        <f t="shared" si="114"/>
        <v>4</v>
      </c>
      <c r="P105" s="63">
        <f t="shared" si="114"/>
        <v>4</v>
      </c>
      <c r="Q105" s="63">
        <f t="shared" si="114"/>
        <v>0</v>
      </c>
      <c r="R105" s="63"/>
      <c r="S105" s="29"/>
    </row>
    <row r="106" customHeight="1" spans="1:19">
      <c r="A106" s="23" t="s">
        <v>192</v>
      </c>
      <c r="B106" s="24" t="s">
        <v>193</v>
      </c>
      <c r="C106" s="25">
        <v>56</v>
      </c>
      <c r="D106" s="25">
        <v>142</v>
      </c>
      <c r="E106" s="25">
        <v>4400</v>
      </c>
      <c r="F106" s="25">
        <v>2548</v>
      </c>
      <c r="G106" s="25"/>
      <c r="H106" s="25"/>
      <c r="I106" s="25">
        <f t="shared" si="69"/>
        <v>7146</v>
      </c>
      <c r="J106" s="64">
        <f t="shared" si="109"/>
        <v>434.45</v>
      </c>
      <c r="K106" s="64">
        <v>72</v>
      </c>
      <c r="L106" s="65">
        <v>136</v>
      </c>
      <c r="M106" s="65">
        <v>223</v>
      </c>
      <c r="N106" s="66">
        <f t="shared" si="110"/>
        <v>3.44999999999999</v>
      </c>
      <c r="O106" s="66">
        <f t="shared" si="111"/>
        <v>4</v>
      </c>
      <c r="P106" s="66">
        <f t="shared" si="112"/>
        <v>4</v>
      </c>
      <c r="Q106" s="66"/>
      <c r="R106" s="66"/>
      <c r="S106" s="75" t="s">
        <v>99</v>
      </c>
    </row>
    <row r="107" customHeight="1" spans="1:19">
      <c r="A107" s="30" t="str">
        <f t="shared" si="106"/>
        <v>陆丰市</v>
      </c>
      <c r="B107" s="29"/>
      <c r="C107" s="20">
        <f t="shared" si="113"/>
        <v>20</v>
      </c>
      <c r="D107" s="20">
        <f>SUM(D108:D108)</f>
        <v>450</v>
      </c>
      <c r="E107" s="20">
        <f>SUM(E108:E108)</f>
        <v>12900</v>
      </c>
      <c r="F107" s="20">
        <f>SUM(F108:F108)</f>
        <v>6900</v>
      </c>
      <c r="G107" s="20">
        <f>SUM(G108:G108)</f>
        <v>0</v>
      </c>
      <c r="H107" s="20">
        <f>SUM(H108:H108)</f>
        <v>0</v>
      </c>
      <c r="I107" s="20">
        <f t="shared" si="69"/>
        <v>20270</v>
      </c>
      <c r="J107" s="61">
        <f t="shared" ref="J107:Q107" si="115">SUM(J108:J108)</f>
        <v>1220.75</v>
      </c>
      <c r="K107" s="61">
        <f t="shared" si="115"/>
        <v>55.0775</v>
      </c>
      <c r="L107" s="62">
        <v>369</v>
      </c>
      <c r="M107" s="62">
        <v>603</v>
      </c>
      <c r="N107" s="63">
        <f>SUM(N108:N108)</f>
        <v>193.6725</v>
      </c>
      <c r="O107" s="63">
        <f t="shared" si="115"/>
        <v>194</v>
      </c>
      <c r="P107" s="63">
        <f t="shared" si="115"/>
        <v>194</v>
      </c>
      <c r="Q107" s="63">
        <f t="shared" si="115"/>
        <v>0</v>
      </c>
      <c r="R107" s="63"/>
      <c r="S107" s="29"/>
    </row>
    <row r="108" customHeight="1" spans="1:19">
      <c r="A108" s="23" t="s">
        <v>194</v>
      </c>
      <c r="B108" s="24" t="s">
        <v>195</v>
      </c>
      <c r="C108" s="25">
        <v>20</v>
      </c>
      <c r="D108" s="25">
        <v>450</v>
      </c>
      <c r="E108" s="25">
        <v>12900</v>
      </c>
      <c r="F108" s="25">
        <v>6900</v>
      </c>
      <c r="G108" s="25"/>
      <c r="H108" s="25"/>
      <c r="I108" s="25">
        <f t="shared" si="69"/>
        <v>20270</v>
      </c>
      <c r="J108" s="64">
        <f t="shared" si="109"/>
        <v>1220.75</v>
      </c>
      <c r="K108" s="64">
        <v>55.0775</v>
      </c>
      <c r="L108" s="65">
        <v>369</v>
      </c>
      <c r="M108" s="65">
        <v>603</v>
      </c>
      <c r="N108" s="66">
        <f t="shared" si="110"/>
        <v>193.6725</v>
      </c>
      <c r="O108" s="66">
        <f t="shared" si="111"/>
        <v>194</v>
      </c>
      <c r="P108" s="66">
        <f t="shared" si="112"/>
        <v>194</v>
      </c>
      <c r="Q108" s="66"/>
      <c r="R108" s="66"/>
      <c r="S108" s="75" t="s">
        <v>99</v>
      </c>
    </row>
    <row r="109" customHeight="1" spans="1:19">
      <c r="A109" s="28" t="s">
        <v>196</v>
      </c>
      <c r="B109" s="29"/>
      <c r="C109" s="20">
        <f t="shared" si="113"/>
        <v>350</v>
      </c>
      <c r="D109" s="20">
        <f>SUM(D110)</f>
        <v>1500</v>
      </c>
      <c r="E109" s="20">
        <f>SUM(E110)</f>
        <v>5000</v>
      </c>
      <c r="F109" s="20">
        <f>SUM(F110)</f>
        <v>750</v>
      </c>
      <c r="G109" s="20">
        <f>SUM(G110)</f>
        <v>0</v>
      </c>
      <c r="H109" s="20">
        <f>SUM(H110)</f>
        <v>0</v>
      </c>
      <c r="I109" s="20">
        <f t="shared" si="69"/>
        <v>7600</v>
      </c>
      <c r="J109" s="61">
        <f t="shared" ref="J109:R109" si="116">SUM(J110)</f>
        <v>528.75</v>
      </c>
      <c r="K109" s="61">
        <f t="shared" si="116"/>
        <v>179</v>
      </c>
      <c r="L109" s="62">
        <v>135</v>
      </c>
      <c r="M109" s="62">
        <v>221</v>
      </c>
      <c r="N109" s="63">
        <f>SUM(N110)</f>
        <v>-6.25</v>
      </c>
      <c r="O109" s="63">
        <f t="shared" si="116"/>
        <v>0</v>
      </c>
      <c r="P109" s="63">
        <f t="shared" si="116"/>
        <v>0</v>
      </c>
      <c r="Q109" s="63">
        <f t="shared" si="116"/>
        <v>0</v>
      </c>
      <c r="R109" s="63">
        <f t="shared" si="116"/>
        <v>-6.25</v>
      </c>
      <c r="S109" s="76"/>
    </row>
    <row r="110" customHeight="1" spans="1:19">
      <c r="A110" s="23" t="s">
        <v>197</v>
      </c>
      <c r="B110" s="24" t="s">
        <v>198</v>
      </c>
      <c r="C110" s="25">
        <v>350</v>
      </c>
      <c r="D110" s="25">
        <v>1500</v>
      </c>
      <c r="E110" s="25">
        <v>5000</v>
      </c>
      <c r="F110" s="25">
        <v>750</v>
      </c>
      <c r="G110" s="25"/>
      <c r="H110" s="25"/>
      <c r="I110" s="25">
        <f t="shared" si="69"/>
        <v>7600</v>
      </c>
      <c r="J110" s="64">
        <f t="shared" ref="J110:J121" si="117">C110*0.1+D110*0.125+E110*0.05+F110*0.075+G110*0.08+H110*0.1</f>
        <v>528.75</v>
      </c>
      <c r="K110" s="64">
        <v>179</v>
      </c>
      <c r="L110" s="65">
        <v>135</v>
      </c>
      <c r="M110" s="65">
        <v>221</v>
      </c>
      <c r="N110" s="66">
        <f t="shared" ref="N110:N121" si="118">J110-K110-L110-M110</f>
        <v>-6.25</v>
      </c>
      <c r="O110" s="66"/>
      <c r="P110" s="66">
        <f t="shared" ref="P110:P121" si="119">O110+Q110</f>
        <v>0</v>
      </c>
      <c r="Q110" s="66"/>
      <c r="R110" s="66">
        <f>N110</f>
        <v>-6.25</v>
      </c>
      <c r="S110" s="75"/>
    </row>
    <row r="111" customHeight="1" spans="1:19">
      <c r="A111" s="28" t="s">
        <v>199</v>
      </c>
      <c r="B111" s="29"/>
      <c r="C111" s="20">
        <f t="shared" ref="C111:N111" si="120">SUM(C112)</f>
        <v>157</v>
      </c>
      <c r="D111" s="20">
        <f t="shared" si="120"/>
        <v>326</v>
      </c>
      <c r="E111" s="20">
        <f t="shared" si="120"/>
        <v>2020</v>
      </c>
      <c r="F111" s="20">
        <f t="shared" si="120"/>
        <v>729</v>
      </c>
      <c r="G111" s="20">
        <f t="shared" si="120"/>
        <v>0</v>
      </c>
      <c r="H111" s="20">
        <f t="shared" si="120"/>
        <v>0</v>
      </c>
      <c r="I111" s="20">
        <f t="shared" si="69"/>
        <v>3232</v>
      </c>
      <c r="J111" s="61">
        <f t="shared" ref="J111:Q111" si="121">SUM(J112)</f>
        <v>212.125</v>
      </c>
      <c r="K111" s="61">
        <f t="shared" si="121"/>
        <v>65.125</v>
      </c>
      <c r="L111" s="62">
        <v>55</v>
      </c>
      <c r="M111" s="62">
        <v>92</v>
      </c>
      <c r="N111" s="63">
        <f>SUM(N112)</f>
        <v>0</v>
      </c>
      <c r="O111" s="63">
        <f t="shared" si="121"/>
        <v>0</v>
      </c>
      <c r="P111" s="63">
        <f t="shared" si="121"/>
        <v>0</v>
      </c>
      <c r="Q111" s="63">
        <f t="shared" si="121"/>
        <v>0</v>
      </c>
      <c r="R111" s="63"/>
      <c r="S111" s="76"/>
    </row>
    <row r="112" customHeight="1" spans="1:19">
      <c r="A112" s="23" t="s">
        <v>200</v>
      </c>
      <c r="B112" s="24" t="s">
        <v>201</v>
      </c>
      <c r="C112" s="25">
        <v>157</v>
      </c>
      <c r="D112" s="25">
        <v>326</v>
      </c>
      <c r="E112" s="25">
        <v>2020</v>
      </c>
      <c r="F112" s="25">
        <v>729</v>
      </c>
      <c r="G112" s="25"/>
      <c r="H112" s="25"/>
      <c r="I112" s="25">
        <f t="shared" si="69"/>
        <v>3232</v>
      </c>
      <c r="J112" s="64">
        <f t="shared" si="117"/>
        <v>212.125</v>
      </c>
      <c r="K112" s="64">
        <v>65.125</v>
      </c>
      <c r="L112" s="65">
        <v>55</v>
      </c>
      <c r="M112" s="65">
        <v>92</v>
      </c>
      <c r="N112" s="66">
        <f t="shared" si="118"/>
        <v>0</v>
      </c>
      <c r="O112" s="66">
        <f t="shared" ref="O112:O121" si="122">ROUNDUP(N112,0)</f>
        <v>0</v>
      </c>
      <c r="P112" s="66">
        <f t="shared" si="119"/>
        <v>0</v>
      </c>
      <c r="Q112" s="66"/>
      <c r="R112" s="66"/>
      <c r="S112" s="75"/>
    </row>
    <row r="113" customHeight="1" spans="1:19">
      <c r="A113" s="28" t="s">
        <v>202</v>
      </c>
      <c r="B113" s="29"/>
      <c r="C113" s="20">
        <f t="shared" ref="C113:N113" si="123">SUM(C114:C121)</f>
        <v>134</v>
      </c>
      <c r="D113" s="20">
        <f t="shared" si="123"/>
        <v>3379</v>
      </c>
      <c r="E113" s="20">
        <f t="shared" si="123"/>
        <v>7389</v>
      </c>
      <c r="F113" s="20">
        <f t="shared" si="123"/>
        <v>1470</v>
      </c>
      <c r="G113" s="20">
        <f t="shared" si="123"/>
        <v>0</v>
      </c>
      <c r="H113" s="20">
        <f t="shared" si="123"/>
        <v>0</v>
      </c>
      <c r="I113" s="20">
        <f t="shared" si="69"/>
        <v>12372</v>
      </c>
      <c r="J113" s="61">
        <f t="shared" ref="J113:Q113" si="124">SUM(J114:J121)</f>
        <v>915.475</v>
      </c>
      <c r="K113" s="61">
        <f t="shared" si="124"/>
        <v>170.585</v>
      </c>
      <c r="L113" s="62">
        <v>215</v>
      </c>
      <c r="M113" s="62">
        <v>359</v>
      </c>
      <c r="N113" s="63">
        <f>SUM(N114:N121)</f>
        <v>170.89</v>
      </c>
      <c r="O113" s="63">
        <f t="shared" si="124"/>
        <v>175</v>
      </c>
      <c r="P113" s="63">
        <f t="shared" si="124"/>
        <v>175</v>
      </c>
      <c r="Q113" s="63">
        <f t="shared" si="124"/>
        <v>0</v>
      </c>
      <c r="R113" s="63"/>
      <c r="S113" s="76"/>
    </row>
    <row r="114" customHeight="1" spans="1:19">
      <c r="A114" s="23" t="s">
        <v>203</v>
      </c>
      <c r="B114" s="24" t="s">
        <v>204</v>
      </c>
      <c r="C114" s="25">
        <v>10</v>
      </c>
      <c r="D114" s="25">
        <v>24</v>
      </c>
      <c r="E114" s="25">
        <v>140</v>
      </c>
      <c r="F114" s="25">
        <v>97</v>
      </c>
      <c r="G114" s="25"/>
      <c r="H114" s="25"/>
      <c r="I114" s="25">
        <f t="shared" si="69"/>
        <v>271</v>
      </c>
      <c r="J114" s="64">
        <f t="shared" si="117"/>
        <v>18.275</v>
      </c>
      <c r="K114" s="64">
        <v>0.1875</v>
      </c>
      <c r="L114" s="65">
        <v>4</v>
      </c>
      <c r="M114" s="65">
        <v>9</v>
      </c>
      <c r="N114" s="66">
        <f t="shared" si="118"/>
        <v>5.0875</v>
      </c>
      <c r="O114" s="66">
        <f t="shared" si="122"/>
        <v>6</v>
      </c>
      <c r="P114" s="66">
        <f t="shared" si="119"/>
        <v>6</v>
      </c>
      <c r="Q114" s="66"/>
      <c r="R114" s="66"/>
      <c r="S114" s="75"/>
    </row>
    <row r="115" customHeight="1" spans="1:19">
      <c r="A115" s="23" t="s">
        <v>205</v>
      </c>
      <c r="B115" s="24" t="s">
        <v>206</v>
      </c>
      <c r="C115" s="25">
        <v>0</v>
      </c>
      <c r="D115" s="25">
        <v>65</v>
      </c>
      <c r="E115" s="25">
        <v>560</v>
      </c>
      <c r="F115" s="25">
        <v>227</v>
      </c>
      <c r="G115" s="25"/>
      <c r="H115" s="25"/>
      <c r="I115" s="25">
        <f t="shared" si="69"/>
        <v>852</v>
      </c>
      <c r="J115" s="64">
        <f t="shared" si="117"/>
        <v>53.15</v>
      </c>
      <c r="K115" s="64">
        <v>0</v>
      </c>
      <c r="L115" s="65">
        <v>14</v>
      </c>
      <c r="M115" s="65">
        <v>23</v>
      </c>
      <c r="N115" s="66">
        <f t="shared" si="118"/>
        <v>16.15</v>
      </c>
      <c r="O115" s="66">
        <f t="shared" si="122"/>
        <v>17</v>
      </c>
      <c r="P115" s="66">
        <f t="shared" si="119"/>
        <v>17</v>
      </c>
      <c r="Q115" s="66"/>
      <c r="R115" s="66"/>
      <c r="S115" s="75"/>
    </row>
    <row r="116" customHeight="1" spans="1:19">
      <c r="A116" s="23" t="s">
        <v>207</v>
      </c>
      <c r="B116" s="24" t="s">
        <v>208</v>
      </c>
      <c r="C116" s="25">
        <v>2</v>
      </c>
      <c r="D116" s="25">
        <v>10</v>
      </c>
      <c r="E116" s="25">
        <v>423</v>
      </c>
      <c r="F116" s="25">
        <v>174</v>
      </c>
      <c r="G116" s="25"/>
      <c r="H116" s="25"/>
      <c r="I116" s="25">
        <f t="shared" si="69"/>
        <v>609</v>
      </c>
      <c r="J116" s="64">
        <f t="shared" si="117"/>
        <v>35.65</v>
      </c>
      <c r="K116" s="64">
        <v>0</v>
      </c>
      <c r="L116" s="65">
        <v>9</v>
      </c>
      <c r="M116" s="65">
        <v>17</v>
      </c>
      <c r="N116" s="66">
        <f t="shared" si="118"/>
        <v>9.65</v>
      </c>
      <c r="O116" s="66">
        <f t="shared" si="122"/>
        <v>10</v>
      </c>
      <c r="P116" s="66">
        <f t="shared" si="119"/>
        <v>10</v>
      </c>
      <c r="Q116" s="66"/>
      <c r="R116" s="66"/>
      <c r="S116" s="75"/>
    </row>
    <row r="117" customHeight="1" spans="1:19">
      <c r="A117" s="23" t="s">
        <v>209</v>
      </c>
      <c r="B117" s="24" t="s">
        <v>210</v>
      </c>
      <c r="C117" s="25">
        <v>2</v>
      </c>
      <c r="D117" s="25">
        <v>90</v>
      </c>
      <c r="E117" s="25">
        <v>780</v>
      </c>
      <c r="F117" s="25">
        <v>400</v>
      </c>
      <c r="G117" s="25"/>
      <c r="H117" s="25"/>
      <c r="I117" s="25">
        <f t="shared" si="69"/>
        <v>1272</v>
      </c>
      <c r="J117" s="64">
        <f t="shared" si="117"/>
        <v>80.45</v>
      </c>
      <c r="K117" s="64">
        <v>0</v>
      </c>
      <c r="L117" s="65">
        <v>23</v>
      </c>
      <c r="M117" s="65">
        <v>40</v>
      </c>
      <c r="N117" s="66">
        <f t="shared" si="118"/>
        <v>17.45</v>
      </c>
      <c r="O117" s="66">
        <f t="shared" si="122"/>
        <v>18</v>
      </c>
      <c r="P117" s="66">
        <f t="shared" si="119"/>
        <v>18</v>
      </c>
      <c r="Q117" s="66"/>
      <c r="R117" s="66"/>
      <c r="S117" s="75"/>
    </row>
    <row r="118" customHeight="1" spans="1:19">
      <c r="A118" s="23" t="s">
        <v>211</v>
      </c>
      <c r="B118" s="24" t="s">
        <v>212</v>
      </c>
      <c r="C118" s="25">
        <v>95</v>
      </c>
      <c r="D118" s="25">
        <v>1350</v>
      </c>
      <c r="E118" s="25">
        <v>1780</v>
      </c>
      <c r="F118" s="25">
        <v>150</v>
      </c>
      <c r="G118" s="25"/>
      <c r="H118" s="25"/>
      <c r="I118" s="25">
        <f t="shared" si="69"/>
        <v>3375</v>
      </c>
      <c r="J118" s="64">
        <f t="shared" si="117"/>
        <v>278.5</v>
      </c>
      <c r="K118" s="64">
        <v>99.325</v>
      </c>
      <c r="L118" s="65">
        <v>68</v>
      </c>
      <c r="M118" s="65">
        <v>111</v>
      </c>
      <c r="N118" s="66">
        <f t="shared" si="118"/>
        <v>0.175000000000011</v>
      </c>
      <c r="O118" s="66">
        <f t="shared" si="122"/>
        <v>1</v>
      </c>
      <c r="P118" s="66">
        <f t="shared" si="119"/>
        <v>1</v>
      </c>
      <c r="Q118" s="66"/>
      <c r="R118" s="66"/>
      <c r="S118" s="75"/>
    </row>
    <row r="119" customHeight="1" spans="1:19">
      <c r="A119" s="23" t="s">
        <v>213</v>
      </c>
      <c r="B119" s="24" t="s">
        <v>214</v>
      </c>
      <c r="C119" s="25">
        <v>0</v>
      </c>
      <c r="D119" s="25">
        <v>600</v>
      </c>
      <c r="E119" s="25">
        <v>1400</v>
      </c>
      <c r="F119" s="25">
        <v>300</v>
      </c>
      <c r="G119" s="25"/>
      <c r="H119" s="25"/>
      <c r="I119" s="25">
        <f t="shared" si="69"/>
        <v>2300</v>
      </c>
      <c r="J119" s="64">
        <f t="shared" si="117"/>
        <v>167.5</v>
      </c>
      <c r="K119" s="64">
        <v>34.6625</v>
      </c>
      <c r="L119" s="65">
        <v>20</v>
      </c>
      <c r="M119" s="65">
        <v>33</v>
      </c>
      <c r="N119" s="66">
        <f t="shared" si="118"/>
        <v>79.8375</v>
      </c>
      <c r="O119" s="66">
        <f t="shared" si="122"/>
        <v>80</v>
      </c>
      <c r="P119" s="66">
        <f t="shared" si="119"/>
        <v>80</v>
      </c>
      <c r="Q119" s="66"/>
      <c r="R119" s="66"/>
      <c r="S119" s="75"/>
    </row>
    <row r="120" customHeight="1" spans="1:19">
      <c r="A120" s="23" t="s">
        <v>215</v>
      </c>
      <c r="B120" s="24" t="s">
        <v>216</v>
      </c>
      <c r="C120" s="25">
        <v>20</v>
      </c>
      <c r="D120" s="25">
        <v>480</v>
      </c>
      <c r="E120" s="25">
        <v>960</v>
      </c>
      <c r="F120" s="25">
        <v>35</v>
      </c>
      <c r="G120" s="25"/>
      <c r="H120" s="25"/>
      <c r="I120" s="25">
        <f t="shared" si="69"/>
        <v>1495</v>
      </c>
      <c r="J120" s="64">
        <f t="shared" si="117"/>
        <v>112.625</v>
      </c>
      <c r="K120" s="64">
        <v>0</v>
      </c>
      <c r="L120" s="65">
        <v>33</v>
      </c>
      <c r="M120" s="65">
        <v>54</v>
      </c>
      <c r="N120" s="66">
        <f t="shared" si="118"/>
        <v>25.625</v>
      </c>
      <c r="O120" s="66">
        <f t="shared" si="122"/>
        <v>26</v>
      </c>
      <c r="P120" s="66">
        <f t="shared" si="119"/>
        <v>26</v>
      </c>
      <c r="Q120" s="66"/>
      <c r="R120" s="66"/>
      <c r="S120" s="75"/>
    </row>
    <row r="121" customHeight="1" spans="1:19">
      <c r="A121" s="23" t="s">
        <v>217</v>
      </c>
      <c r="B121" s="24" t="s">
        <v>218</v>
      </c>
      <c r="C121" s="25">
        <v>5</v>
      </c>
      <c r="D121" s="25">
        <v>760</v>
      </c>
      <c r="E121" s="25">
        <v>1346</v>
      </c>
      <c r="F121" s="25">
        <v>87</v>
      </c>
      <c r="G121" s="25"/>
      <c r="H121" s="25"/>
      <c r="I121" s="25">
        <f t="shared" si="69"/>
        <v>2198</v>
      </c>
      <c r="J121" s="64">
        <f t="shared" si="117"/>
        <v>169.325</v>
      </c>
      <c r="K121" s="64">
        <v>36.41</v>
      </c>
      <c r="L121" s="65">
        <v>44</v>
      </c>
      <c r="M121" s="65">
        <v>72</v>
      </c>
      <c r="N121" s="66">
        <f t="shared" si="118"/>
        <v>16.915</v>
      </c>
      <c r="O121" s="66">
        <f t="shared" si="122"/>
        <v>17</v>
      </c>
      <c r="P121" s="66">
        <f t="shared" si="119"/>
        <v>17</v>
      </c>
      <c r="Q121" s="66"/>
      <c r="R121" s="66"/>
      <c r="S121" s="75"/>
    </row>
    <row r="122" customHeight="1" spans="1:19">
      <c r="A122" s="28" t="s">
        <v>219</v>
      </c>
      <c r="B122" s="29"/>
      <c r="C122" s="20">
        <f t="shared" ref="C122:N122" si="125">SUM(C123:C128)</f>
        <v>329</v>
      </c>
      <c r="D122" s="20">
        <f t="shared" si="125"/>
        <v>2126</v>
      </c>
      <c r="E122" s="20">
        <f t="shared" si="125"/>
        <v>8767</v>
      </c>
      <c r="F122" s="20">
        <f t="shared" si="125"/>
        <v>2577</v>
      </c>
      <c r="G122" s="20">
        <f t="shared" si="125"/>
        <v>0</v>
      </c>
      <c r="H122" s="20">
        <f t="shared" si="125"/>
        <v>0</v>
      </c>
      <c r="I122" s="20">
        <f t="shared" si="69"/>
        <v>13799</v>
      </c>
      <c r="J122" s="61">
        <f t="shared" ref="J122:Q122" si="126">SUM(J123:J128)</f>
        <v>930.275</v>
      </c>
      <c r="K122" s="61">
        <f t="shared" si="126"/>
        <v>55.8375</v>
      </c>
      <c r="L122" s="62">
        <v>262</v>
      </c>
      <c r="M122" s="62">
        <v>436</v>
      </c>
      <c r="N122" s="63">
        <f>SUM(N123:N128)</f>
        <v>176.4375</v>
      </c>
      <c r="O122" s="63">
        <f t="shared" si="126"/>
        <v>178</v>
      </c>
      <c r="P122" s="63">
        <f t="shared" si="126"/>
        <v>178</v>
      </c>
      <c r="Q122" s="63">
        <f t="shared" si="126"/>
        <v>0</v>
      </c>
      <c r="R122" s="63"/>
      <c r="S122" s="76"/>
    </row>
    <row r="123" customHeight="1" spans="1:19">
      <c r="A123" s="23" t="s">
        <v>220</v>
      </c>
      <c r="B123" s="24" t="s">
        <v>221</v>
      </c>
      <c r="C123" s="25">
        <v>26</v>
      </c>
      <c r="D123" s="25">
        <v>45</v>
      </c>
      <c r="E123" s="25">
        <v>225</v>
      </c>
      <c r="F123" s="25">
        <v>68</v>
      </c>
      <c r="G123" s="25"/>
      <c r="H123" s="25"/>
      <c r="I123" s="25">
        <f t="shared" si="69"/>
        <v>364</v>
      </c>
      <c r="J123" s="64">
        <f t="shared" ref="J123:J128" si="127">C123*0.1+D123*0.125+E123*0.05+F123*0.075+G123*0.08+H123*0.1</f>
        <v>24.575</v>
      </c>
      <c r="K123" s="64">
        <v>3</v>
      </c>
      <c r="L123" s="65">
        <v>7</v>
      </c>
      <c r="M123" s="65">
        <v>12</v>
      </c>
      <c r="N123" s="66">
        <f t="shared" ref="N123:N128" si="128">J123-K123-L123-M123</f>
        <v>2.575</v>
      </c>
      <c r="O123" s="66">
        <f t="shared" ref="O123:O128" si="129">ROUNDUP(N123,0)</f>
        <v>3</v>
      </c>
      <c r="P123" s="66">
        <f t="shared" ref="P123:P128" si="130">O123+Q123</f>
        <v>3</v>
      </c>
      <c r="Q123" s="66"/>
      <c r="R123" s="66"/>
      <c r="S123" s="75"/>
    </row>
    <row r="124" ht="43.2" spans="1:19">
      <c r="A124" s="23" t="s">
        <v>222</v>
      </c>
      <c r="B124" s="24" t="s">
        <v>221</v>
      </c>
      <c r="C124" s="25">
        <v>12</v>
      </c>
      <c r="D124" s="25">
        <v>200</v>
      </c>
      <c r="E124" s="25">
        <v>500</v>
      </c>
      <c r="F124" s="25">
        <v>90</v>
      </c>
      <c r="G124" s="25"/>
      <c r="H124" s="25"/>
      <c r="I124" s="25">
        <f t="shared" si="69"/>
        <v>802</v>
      </c>
      <c r="J124" s="64">
        <f t="shared" si="127"/>
        <v>57.95</v>
      </c>
      <c r="K124" s="64"/>
      <c r="L124" s="65">
        <v>14</v>
      </c>
      <c r="M124" s="65">
        <v>24</v>
      </c>
      <c r="N124" s="66">
        <f t="shared" si="128"/>
        <v>19.95</v>
      </c>
      <c r="O124" s="66">
        <f t="shared" si="129"/>
        <v>20</v>
      </c>
      <c r="P124" s="66">
        <f t="shared" si="130"/>
        <v>20</v>
      </c>
      <c r="Q124" s="66"/>
      <c r="R124" s="66"/>
      <c r="S124" s="75" t="s">
        <v>71</v>
      </c>
    </row>
    <row r="125" ht="43.2" spans="1:19">
      <c r="A125" s="23" t="s">
        <v>223</v>
      </c>
      <c r="B125" s="24" t="s">
        <v>221</v>
      </c>
      <c r="C125" s="25">
        <v>0</v>
      </c>
      <c r="D125" s="25">
        <v>190</v>
      </c>
      <c r="E125" s="25">
        <v>400</v>
      </c>
      <c r="F125" s="25">
        <v>0</v>
      </c>
      <c r="G125" s="25"/>
      <c r="H125" s="25"/>
      <c r="I125" s="25">
        <f t="shared" si="69"/>
        <v>590</v>
      </c>
      <c r="J125" s="64">
        <f t="shared" si="127"/>
        <v>43.75</v>
      </c>
      <c r="K125" s="64"/>
      <c r="L125" s="65">
        <v>11</v>
      </c>
      <c r="M125" s="65">
        <v>20</v>
      </c>
      <c r="N125" s="66">
        <f t="shared" si="128"/>
        <v>12.75</v>
      </c>
      <c r="O125" s="66">
        <f t="shared" si="129"/>
        <v>13</v>
      </c>
      <c r="P125" s="66">
        <f t="shared" si="130"/>
        <v>13</v>
      </c>
      <c r="Q125" s="66"/>
      <c r="R125" s="66"/>
      <c r="S125" s="75" t="s">
        <v>71</v>
      </c>
    </row>
    <row r="126" customHeight="1" spans="1:19">
      <c r="A126" s="23" t="s">
        <v>224</v>
      </c>
      <c r="B126" s="24" t="s">
        <v>225</v>
      </c>
      <c r="C126" s="25">
        <v>21</v>
      </c>
      <c r="D126" s="25">
        <v>214</v>
      </c>
      <c r="E126" s="25">
        <v>2176</v>
      </c>
      <c r="F126" s="25">
        <v>865</v>
      </c>
      <c r="G126" s="25"/>
      <c r="H126" s="25"/>
      <c r="I126" s="25">
        <f t="shared" si="69"/>
        <v>3276</v>
      </c>
      <c r="J126" s="64">
        <f t="shared" si="127"/>
        <v>202.525</v>
      </c>
      <c r="K126" s="64">
        <v>22.525</v>
      </c>
      <c r="L126" s="65">
        <v>56</v>
      </c>
      <c r="M126" s="65">
        <v>92</v>
      </c>
      <c r="N126" s="66">
        <f t="shared" si="128"/>
        <v>32</v>
      </c>
      <c r="O126" s="66">
        <f t="shared" si="129"/>
        <v>32</v>
      </c>
      <c r="P126" s="66">
        <f t="shared" si="130"/>
        <v>32</v>
      </c>
      <c r="Q126" s="66"/>
      <c r="R126" s="66"/>
      <c r="S126" s="75"/>
    </row>
    <row r="127" customHeight="1" spans="1:19">
      <c r="A127" s="23" t="s">
        <v>226</v>
      </c>
      <c r="B127" s="24" t="s">
        <v>227</v>
      </c>
      <c r="C127" s="25">
        <v>132</v>
      </c>
      <c r="D127" s="25">
        <v>577</v>
      </c>
      <c r="E127" s="25">
        <v>2771</v>
      </c>
      <c r="F127" s="25">
        <v>783</v>
      </c>
      <c r="G127" s="25"/>
      <c r="H127" s="25"/>
      <c r="I127" s="25">
        <f t="shared" si="69"/>
        <v>4263</v>
      </c>
      <c r="J127" s="64">
        <f t="shared" si="127"/>
        <v>282.6</v>
      </c>
      <c r="K127" s="64"/>
      <c r="L127" s="65">
        <v>83</v>
      </c>
      <c r="M127" s="65">
        <v>138</v>
      </c>
      <c r="N127" s="66">
        <f t="shared" si="128"/>
        <v>61.6</v>
      </c>
      <c r="O127" s="66">
        <f t="shared" si="129"/>
        <v>62</v>
      </c>
      <c r="P127" s="66">
        <f t="shared" si="130"/>
        <v>62</v>
      </c>
      <c r="Q127" s="66"/>
      <c r="R127" s="66"/>
      <c r="S127" s="75"/>
    </row>
    <row r="128" customHeight="1" spans="1:19">
      <c r="A128" s="23" t="s">
        <v>228</v>
      </c>
      <c r="B128" s="24" t="s">
        <v>229</v>
      </c>
      <c r="C128" s="25">
        <v>138</v>
      </c>
      <c r="D128" s="25">
        <v>900</v>
      </c>
      <c r="E128" s="25">
        <v>2695</v>
      </c>
      <c r="F128" s="25">
        <v>771</v>
      </c>
      <c r="G128" s="25"/>
      <c r="H128" s="25"/>
      <c r="I128" s="25">
        <f t="shared" si="69"/>
        <v>4504</v>
      </c>
      <c r="J128" s="64">
        <f t="shared" si="127"/>
        <v>318.875</v>
      </c>
      <c r="K128" s="64">
        <v>30.3125</v>
      </c>
      <c r="L128" s="65">
        <v>91</v>
      </c>
      <c r="M128" s="65">
        <v>150</v>
      </c>
      <c r="N128" s="66">
        <f t="shared" si="128"/>
        <v>47.5625</v>
      </c>
      <c r="O128" s="66">
        <f t="shared" si="129"/>
        <v>48</v>
      </c>
      <c r="P128" s="66">
        <f t="shared" si="130"/>
        <v>48</v>
      </c>
      <c r="Q128" s="66"/>
      <c r="R128" s="66"/>
      <c r="S128" s="75"/>
    </row>
    <row r="129" customHeight="1" spans="1:19">
      <c r="A129" s="30" t="str">
        <f>A130</f>
        <v>阳春市</v>
      </c>
      <c r="B129" s="29"/>
      <c r="C129" s="20">
        <f t="shared" ref="C129:N129" si="131">SUM(C130)</f>
        <v>3164</v>
      </c>
      <c r="D129" s="20">
        <f t="shared" si="131"/>
        <v>4501</v>
      </c>
      <c r="E129" s="20">
        <f t="shared" si="131"/>
        <v>8107</v>
      </c>
      <c r="F129" s="20">
        <f t="shared" si="131"/>
        <v>1231</v>
      </c>
      <c r="G129" s="20">
        <f t="shared" si="131"/>
        <v>0</v>
      </c>
      <c r="H129" s="20">
        <f t="shared" si="131"/>
        <v>0</v>
      </c>
      <c r="I129" s="20">
        <f t="shared" si="69"/>
        <v>17003</v>
      </c>
      <c r="J129" s="61">
        <f t="shared" ref="J129:Q129" si="132">SUM(J130)</f>
        <v>1376.7</v>
      </c>
      <c r="K129" s="61">
        <f t="shared" si="132"/>
        <v>35.9625</v>
      </c>
      <c r="L129" s="62">
        <v>408</v>
      </c>
      <c r="M129" s="62">
        <v>666</v>
      </c>
      <c r="N129" s="63">
        <f>SUM(N130)</f>
        <v>266.7375</v>
      </c>
      <c r="O129" s="63">
        <f t="shared" si="132"/>
        <v>267</v>
      </c>
      <c r="P129" s="63">
        <f t="shared" si="132"/>
        <v>933</v>
      </c>
      <c r="Q129" s="63">
        <f t="shared" si="132"/>
        <v>666</v>
      </c>
      <c r="R129" s="63"/>
      <c r="S129" s="29"/>
    </row>
    <row r="130" customHeight="1" spans="1:19">
      <c r="A130" s="23" t="s">
        <v>230</v>
      </c>
      <c r="B130" s="24" t="s">
        <v>231</v>
      </c>
      <c r="C130" s="25">
        <v>3164</v>
      </c>
      <c r="D130" s="25">
        <v>4501</v>
      </c>
      <c r="E130" s="25">
        <v>8107</v>
      </c>
      <c r="F130" s="25">
        <v>1231</v>
      </c>
      <c r="G130" s="25"/>
      <c r="H130" s="25"/>
      <c r="I130" s="25">
        <f t="shared" si="69"/>
        <v>17003</v>
      </c>
      <c r="J130" s="64">
        <f t="shared" ref="J130:J138" si="133">C130*0.1+D130*0.125+E130*0.05+F130*0.075+G130*0.08+H130*0.1</f>
        <v>1376.7</v>
      </c>
      <c r="K130" s="64">
        <v>35.9625</v>
      </c>
      <c r="L130" s="65">
        <v>408</v>
      </c>
      <c r="M130" s="65">
        <v>666</v>
      </c>
      <c r="N130" s="66">
        <f t="shared" ref="N130:N138" si="134">J130-K130-L130-M130</f>
        <v>266.7375</v>
      </c>
      <c r="O130" s="66">
        <f t="shared" ref="O130:O138" si="135">ROUNDUP(N130,0)</f>
        <v>267</v>
      </c>
      <c r="P130" s="66">
        <f t="shared" ref="P130:P138" si="136">O130+Q130</f>
        <v>933</v>
      </c>
      <c r="Q130" s="66">
        <f>M130</f>
        <v>666</v>
      </c>
      <c r="R130" s="66"/>
      <c r="S130" s="75" t="s">
        <v>99</v>
      </c>
    </row>
    <row r="131" customHeight="1" spans="1:19">
      <c r="A131" s="28" t="s">
        <v>232</v>
      </c>
      <c r="B131" s="29"/>
      <c r="C131" s="20">
        <f t="shared" ref="C131:N131" si="137">SUM(C132:C138)</f>
        <v>1294</v>
      </c>
      <c r="D131" s="20">
        <f t="shared" si="137"/>
        <v>7389</v>
      </c>
      <c r="E131" s="20">
        <f t="shared" si="137"/>
        <v>23339</v>
      </c>
      <c r="F131" s="20">
        <f t="shared" si="137"/>
        <v>4357</v>
      </c>
      <c r="G131" s="20">
        <f t="shared" si="137"/>
        <v>0</v>
      </c>
      <c r="H131" s="20">
        <f t="shared" si="137"/>
        <v>0</v>
      </c>
      <c r="I131" s="20">
        <f t="shared" si="69"/>
        <v>36379</v>
      </c>
      <c r="J131" s="61">
        <f t="shared" ref="J131:Q131" si="138">SUM(J132:J138)</f>
        <v>2546.75</v>
      </c>
      <c r="K131" s="61">
        <f t="shared" si="138"/>
        <v>101.77</v>
      </c>
      <c r="L131" s="62">
        <v>695</v>
      </c>
      <c r="M131" s="62">
        <v>1141</v>
      </c>
      <c r="N131" s="63">
        <f>SUM(N132:N138)</f>
        <v>608.98</v>
      </c>
      <c r="O131" s="63">
        <f t="shared" si="138"/>
        <v>613</v>
      </c>
      <c r="P131" s="63">
        <f t="shared" si="138"/>
        <v>613</v>
      </c>
      <c r="Q131" s="63">
        <f t="shared" si="138"/>
        <v>0</v>
      </c>
      <c r="R131" s="63"/>
      <c r="S131" s="76"/>
    </row>
    <row r="132" ht="43.2" spans="1:19">
      <c r="A132" s="23" t="s">
        <v>233</v>
      </c>
      <c r="B132" s="24" t="s">
        <v>234</v>
      </c>
      <c r="C132" s="25">
        <v>229</v>
      </c>
      <c r="D132" s="25">
        <v>661</v>
      </c>
      <c r="E132" s="25">
        <v>1675</v>
      </c>
      <c r="F132" s="25">
        <v>331</v>
      </c>
      <c r="G132" s="25"/>
      <c r="H132" s="25"/>
      <c r="I132" s="25">
        <f t="shared" si="69"/>
        <v>2896</v>
      </c>
      <c r="J132" s="64">
        <f t="shared" si="133"/>
        <v>214.1</v>
      </c>
      <c r="K132" s="64">
        <v>12.9625</v>
      </c>
      <c r="L132" s="65">
        <v>58</v>
      </c>
      <c r="M132" s="65">
        <v>95</v>
      </c>
      <c r="N132" s="66">
        <f t="shared" si="134"/>
        <v>48.1375</v>
      </c>
      <c r="O132" s="66">
        <f t="shared" si="135"/>
        <v>49</v>
      </c>
      <c r="P132" s="66">
        <f t="shared" si="136"/>
        <v>49</v>
      </c>
      <c r="Q132" s="66"/>
      <c r="R132" s="66"/>
      <c r="S132" s="75" t="s">
        <v>71</v>
      </c>
    </row>
    <row r="133" customHeight="1" spans="1:19">
      <c r="A133" s="23" t="s">
        <v>235</v>
      </c>
      <c r="B133" s="24" t="s">
        <v>236</v>
      </c>
      <c r="C133" s="25">
        <v>20</v>
      </c>
      <c r="D133" s="25">
        <v>110</v>
      </c>
      <c r="E133" s="25">
        <v>630</v>
      </c>
      <c r="F133" s="25">
        <v>400</v>
      </c>
      <c r="G133" s="25"/>
      <c r="H133" s="25"/>
      <c r="I133" s="25">
        <f t="shared" si="69"/>
        <v>1160</v>
      </c>
      <c r="J133" s="64">
        <f t="shared" si="133"/>
        <v>77.25</v>
      </c>
      <c r="K133" s="64">
        <v>7</v>
      </c>
      <c r="L133" s="65">
        <v>14</v>
      </c>
      <c r="M133" s="65">
        <v>25</v>
      </c>
      <c r="N133" s="66">
        <f t="shared" si="134"/>
        <v>31.25</v>
      </c>
      <c r="O133" s="66">
        <f t="shared" si="135"/>
        <v>32</v>
      </c>
      <c r="P133" s="66">
        <f t="shared" si="136"/>
        <v>32</v>
      </c>
      <c r="Q133" s="66"/>
      <c r="R133" s="66"/>
      <c r="S133" s="75"/>
    </row>
    <row r="134" customHeight="1" spans="1:19">
      <c r="A134" s="23" t="s">
        <v>237</v>
      </c>
      <c r="B134" s="24" t="s">
        <v>238</v>
      </c>
      <c r="C134" s="25">
        <v>32</v>
      </c>
      <c r="D134" s="25">
        <v>114</v>
      </c>
      <c r="E134" s="25">
        <v>1383</v>
      </c>
      <c r="F134" s="25">
        <v>654</v>
      </c>
      <c r="G134" s="25"/>
      <c r="H134" s="25"/>
      <c r="I134" s="25">
        <f t="shared" si="69"/>
        <v>2183</v>
      </c>
      <c r="J134" s="64">
        <f t="shared" si="133"/>
        <v>135.65</v>
      </c>
      <c r="K134" s="64"/>
      <c r="L134" s="65">
        <v>32</v>
      </c>
      <c r="M134" s="65">
        <v>53</v>
      </c>
      <c r="N134" s="66">
        <f t="shared" si="134"/>
        <v>50.65</v>
      </c>
      <c r="O134" s="66">
        <f t="shared" si="135"/>
        <v>51</v>
      </c>
      <c r="P134" s="66">
        <f t="shared" si="136"/>
        <v>51</v>
      </c>
      <c r="Q134" s="66"/>
      <c r="R134" s="66"/>
      <c r="S134" s="75"/>
    </row>
    <row r="135" customHeight="1" spans="1:19">
      <c r="A135" s="23" t="s">
        <v>239</v>
      </c>
      <c r="B135" s="24" t="s">
        <v>240</v>
      </c>
      <c r="C135" s="25">
        <v>70</v>
      </c>
      <c r="D135" s="25">
        <v>601</v>
      </c>
      <c r="E135" s="25">
        <v>2864</v>
      </c>
      <c r="F135" s="25">
        <v>517</v>
      </c>
      <c r="G135" s="25"/>
      <c r="H135" s="25"/>
      <c r="I135" s="25">
        <f t="shared" si="69"/>
        <v>4052</v>
      </c>
      <c r="J135" s="64">
        <f t="shared" si="133"/>
        <v>264.1</v>
      </c>
      <c r="K135" s="64">
        <v>51.8075</v>
      </c>
      <c r="L135" s="65">
        <v>78</v>
      </c>
      <c r="M135" s="65">
        <v>129</v>
      </c>
      <c r="N135" s="66">
        <f t="shared" si="134"/>
        <v>5.29250000000002</v>
      </c>
      <c r="O135" s="66">
        <f t="shared" si="135"/>
        <v>6</v>
      </c>
      <c r="P135" s="66">
        <f t="shared" si="136"/>
        <v>6</v>
      </c>
      <c r="Q135" s="66"/>
      <c r="R135" s="66"/>
      <c r="S135" s="75"/>
    </row>
    <row r="136" customHeight="1" spans="1:19">
      <c r="A136" s="23" t="s">
        <v>241</v>
      </c>
      <c r="B136" s="24" t="s">
        <v>242</v>
      </c>
      <c r="C136" s="25">
        <v>77</v>
      </c>
      <c r="D136" s="25">
        <v>576</v>
      </c>
      <c r="E136" s="25">
        <v>1643</v>
      </c>
      <c r="F136" s="25">
        <v>375</v>
      </c>
      <c r="G136" s="25"/>
      <c r="H136" s="25"/>
      <c r="I136" s="25">
        <f t="shared" ref="I136:I199" si="139">SUM(C136:H136)</f>
        <v>2671</v>
      </c>
      <c r="J136" s="64">
        <f t="shared" si="133"/>
        <v>189.975</v>
      </c>
      <c r="K136" s="64">
        <v>30</v>
      </c>
      <c r="L136" s="65">
        <v>50</v>
      </c>
      <c r="M136" s="65">
        <v>82</v>
      </c>
      <c r="N136" s="66">
        <f t="shared" si="134"/>
        <v>27.975</v>
      </c>
      <c r="O136" s="66">
        <f t="shared" si="135"/>
        <v>28</v>
      </c>
      <c r="P136" s="66">
        <f t="shared" si="136"/>
        <v>28</v>
      </c>
      <c r="Q136" s="66"/>
      <c r="R136" s="66"/>
      <c r="S136" s="75"/>
    </row>
    <row r="137" customHeight="1" spans="1:19">
      <c r="A137" s="23" t="s">
        <v>243</v>
      </c>
      <c r="B137" s="24" t="s">
        <v>244</v>
      </c>
      <c r="C137" s="25">
        <v>726</v>
      </c>
      <c r="D137" s="25">
        <v>3877</v>
      </c>
      <c r="E137" s="25">
        <v>9094</v>
      </c>
      <c r="F137" s="25">
        <v>780</v>
      </c>
      <c r="G137" s="25"/>
      <c r="H137" s="25"/>
      <c r="I137" s="25">
        <f t="shared" si="139"/>
        <v>14477</v>
      </c>
      <c r="J137" s="64">
        <f t="shared" si="133"/>
        <v>1070.425</v>
      </c>
      <c r="K137" s="64"/>
      <c r="L137" s="65">
        <v>319</v>
      </c>
      <c r="M137" s="65">
        <v>521</v>
      </c>
      <c r="N137" s="66">
        <f t="shared" si="134"/>
        <v>230.425</v>
      </c>
      <c r="O137" s="66">
        <f t="shared" si="135"/>
        <v>231</v>
      </c>
      <c r="P137" s="66">
        <f t="shared" si="136"/>
        <v>231</v>
      </c>
      <c r="Q137" s="66"/>
      <c r="R137" s="66"/>
      <c r="S137" s="75"/>
    </row>
    <row r="138" customHeight="1" spans="1:19">
      <c r="A138" s="23" t="s">
        <v>245</v>
      </c>
      <c r="B138" s="24" t="s">
        <v>246</v>
      </c>
      <c r="C138" s="25">
        <v>140</v>
      </c>
      <c r="D138" s="25">
        <v>1450</v>
      </c>
      <c r="E138" s="25">
        <v>6050</v>
      </c>
      <c r="F138" s="25">
        <v>1300</v>
      </c>
      <c r="G138" s="25"/>
      <c r="H138" s="25"/>
      <c r="I138" s="25">
        <f t="shared" si="139"/>
        <v>8940</v>
      </c>
      <c r="J138" s="64">
        <f t="shared" si="133"/>
        <v>595.25</v>
      </c>
      <c r="K138" s="64"/>
      <c r="L138" s="65">
        <v>144</v>
      </c>
      <c r="M138" s="65">
        <v>236</v>
      </c>
      <c r="N138" s="66">
        <f t="shared" si="134"/>
        <v>215.25</v>
      </c>
      <c r="O138" s="66">
        <f t="shared" si="135"/>
        <v>216</v>
      </c>
      <c r="P138" s="66">
        <f t="shared" si="136"/>
        <v>216</v>
      </c>
      <c r="Q138" s="66"/>
      <c r="R138" s="66"/>
      <c r="S138" s="75"/>
    </row>
    <row r="139" customHeight="1" spans="1:19">
      <c r="A139" s="30" t="str">
        <f t="shared" ref="A139:A143" si="140">A140</f>
        <v>徐闻县</v>
      </c>
      <c r="B139" s="29"/>
      <c r="C139" s="20">
        <f t="shared" ref="C139:N139" si="141">SUM(C140)</f>
        <v>914</v>
      </c>
      <c r="D139" s="20">
        <f t="shared" si="141"/>
        <v>2528</v>
      </c>
      <c r="E139" s="20">
        <f t="shared" si="141"/>
        <v>8720</v>
      </c>
      <c r="F139" s="20">
        <f t="shared" si="141"/>
        <v>2005</v>
      </c>
      <c r="G139" s="20">
        <f t="shared" si="141"/>
        <v>0</v>
      </c>
      <c r="H139" s="20">
        <f t="shared" si="141"/>
        <v>0</v>
      </c>
      <c r="I139" s="20">
        <f t="shared" si="139"/>
        <v>14167</v>
      </c>
      <c r="J139" s="61">
        <f t="shared" ref="J139:Q139" si="142">SUM(J140)</f>
        <v>993.775</v>
      </c>
      <c r="K139" s="61">
        <f t="shared" si="142"/>
        <v>0</v>
      </c>
      <c r="L139" s="62">
        <v>277</v>
      </c>
      <c r="M139" s="62">
        <v>454</v>
      </c>
      <c r="N139" s="63">
        <f t="shared" ref="N139:N143" si="143">SUM(N140)</f>
        <v>262.775</v>
      </c>
      <c r="O139" s="63">
        <f t="shared" si="142"/>
        <v>263</v>
      </c>
      <c r="P139" s="63">
        <f t="shared" si="142"/>
        <v>263</v>
      </c>
      <c r="Q139" s="63">
        <f t="shared" si="142"/>
        <v>0</v>
      </c>
      <c r="R139" s="63"/>
      <c r="S139" s="29"/>
    </row>
    <row r="140" customHeight="1" spans="1:19">
      <c r="A140" s="23" t="s">
        <v>247</v>
      </c>
      <c r="B140" s="24" t="s">
        <v>248</v>
      </c>
      <c r="C140" s="25">
        <v>914</v>
      </c>
      <c r="D140" s="25">
        <v>2528</v>
      </c>
      <c r="E140" s="25">
        <v>8720</v>
      </c>
      <c r="F140" s="25">
        <v>2005</v>
      </c>
      <c r="G140" s="25"/>
      <c r="H140" s="25"/>
      <c r="I140" s="25">
        <f t="shared" si="139"/>
        <v>14167</v>
      </c>
      <c r="J140" s="64">
        <f t="shared" ref="J140:J144" si="144">C140*0.1+D140*0.125+E140*0.05+F140*0.075+G140*0.08+H140*0.1</f>
        <v>993.775</v>
      </c>
      <c r="K140" s="64"/>
      <c r="L140" s="65">
        <v>277</v>
      </c>
      <c r="M140" s="65">
        <v>454</v>
      </c>
      <c r="N140" s="66">
        <f t="shared" ref="N140:N144" si="145">J140-K140-L140-M140</f>
        <v>262.775</v>
      </c>
      <c r="O140" s="66">
        <f t="shared" ref="O140:O144" si="146">ROUNDUP(N140,0)</f>
        <v>263</v>
      </c>
      <c r="P140" s="66">
        <f t="shared" ref="P140:P144" si="147">O140+Q140</f>
        <v>263</v>
      </c>
      <c r="Q140" s="66"/>
      <c r="R140" s="66"/>
      <c r="S140" s="75" t="s">
        <v>99</v>
      </c>
    </row>
    <row r="141" customHeight="1" spans="1:19">
      <c r="A141" s="30" t="str">
        <f t="shared" si="140"/>
        <v>廉江市</v>
      </c>
      <c r="B141" s="29"/>
      <c r="C141" s="20">
        <f t="shared" ref="C141:N141" si="148">SUM(C142)</f>
        <v>411</v>
      </c>
      <c r="D141" s="20">
        <f t="shared" si="148"/>
        <v>4232</v>
      </c>
      <c r="E141" s="20">
        <f t="shared" si="148"/>
        <v>10465</v>
      </c>
      <c r="F141" s="20">
        <f t="shared" si="148"/>
        <v>1850</v>
      </c>
      <c r="G141" s="20">
        <f t="shared" si="148"/>
        <v>0</v>
      </c>
      <c r="H141" s="20">
        <f t="shared" si="148"/>
        <v>0</v>
      </c>
      <c r="I141" s="20">
        <f t="shared" si="139"/>
        <v>16958</v>
      </c>
      <c r="J141" s="61">
        <f t="shared" ref="J141:Q141" si="149">SUM(J142)</f>
        <v>1232.1</v>
      </c>
      <c r="K141" s="61">
        <f t="shared" si="149"/>
        <v>61.175</v>
      </c>
      <c r="L141" s="62">
        <v>364</v>
      </c>
      <c r="M141" s="62">
        <v>595</v>
      </c>
      <c r="N141" s="63">
        <f t="shared" si="143"/>
        <v>211.925</v>
      </c>
      <c r="O141" s="63">
        <f t="shared" si="149"/>
        <v>212</v>
      </c>
      <c r="P141" s="63">
        <f t="shared" si="149"/>
        <v>212</v>
      </c>
      <c r="Q141" s="63">
        <f t="shared" si="149"/>
        <v>0</v>
      </c>
      <c r="R141" s="63"/>
      <c r="S141" s="29"/>
    </row>
    <row r="142" customHeight="1" spans="1:19">
      <c r="A142" s="23" t="s">
        <v>249</v>
      </c>
      <c r="B142" s="24" t="s">
        <v>250</v>
      </c>
      <c r="C142" s="25">
        <v>411</v>
      </c>
      <c r="D142" s="25">
        <v>4232</v>
      </c>
      <c r="E142" s="25">
        <v>10465</v>
      </c>
      <c r="F142" s="25">
        <v>1850</v>
      </c>
      <c r="G142" s="25"/>
      <c r="H142" s="25"/>
      <c r="I142" s="25">
        <f t="shared" si="139"/>
        <v>16958</v>
      </c>
      <c r="J142" s="64">
        <f t="shared" si="144"/>
        <v>1232.1</v>
      </c>
      <c r="K142" s="64">
        <v>61.175</v>
      </c>
      <c r="L142" s="65">
        <v>364</v>
      </c>
      <c r="M142" s="65">
        <v>595</v>
      </c>
      <c r="N142" s="66">
        <f t="shared" si="145"/>
        <v>211.925</v>
      </c>
      <c r="O142" s="66">
        <f t="shared" si="146"/>
        <v>212</v>
      </c>
      <c r="P142" s="66">
        <f t="shared" si="147"/>
        <v>212</v>
      </c>
      <c r="Q142" s="66"/>
      <c r="R142" s="66"/>
      <c r="S142" s="75" t="s">
        <v>99</v>
      </c>
    </row>
    <row r="143" customHeight="1" spans="1:19">
      <c r="A143" s="30" t="str">
        <f t="shared" si="140"/>
        <v>雷州市</v>
      </c>
      <c r="B143" s="29"/>
      <c r="C143" s="20">
        <f t="shared" ref="C143:N143" si="150">SUM(C144)</f>
        <v>1550</v>
      </c>
      <c r="D143" s="20">
        <f t="shared" si="150"/>
        <v>3650</v>
      </c>
      <c r="E143" s="20">
        <f t="shared" si="150"/>
        <v>12500</v>
      </c>
      <c r="F143" s="20">
        <f t="shared" si="150"/>
        <v>3200</v>
      </c>
      <c r="G143" s="20">
        <f t="shared" si="150"/>
        <v>0</v>
      </c>
      <c r="H143" s="20">
        <f t="shared" si="150"/>
        <v>0</v>
      </c>
      <c r="I143" s="20">
        <f t="shared" si="139"/>
        <v>20900</v>
      </c>
      <c r="J143" s="61">
        <f t="shared" ref="J143:Q143" si="151">SUM(J144)</f>
        <v>1476.25</v>
      </c>
      <c r="K143" s="61">
        <f t="shared" si="151"/>
        <v>183.18</v>
      </c>
      <c r="L143" s="62">
        <v>377</v>
      </c>
      <c r="M143" s="62">
        <v>616</v>
      </c>
      <c r="N143" s="63">
        <f t="shared" si="143"/>
        <v>300.07</v>
      </c>
      <c r="O143" s="63">
        <f t="shared" si="151"/>
        <v>301</v>
      </c>
      <c r="P143" s="63">
        <f t="shared" si="151"/>
        <v>301</v>
      </c>
      <c r="Q143" s="63">
        <f t="shared" si="151"/>
        <v>0</v>
      </c>
      <c r="R143" s="63"/>
      <c r="S143" s="29"/>
    </row>
    <row r="144" customHeight="1" spans="1:19">
      <c r="A144" s="23" t="s">
        <v>251</v>
      </c>
      <c r="B144" s="24" t="s">
        <v>252</v>
      </c>
      <c r="C144" s="25">
        <v>1550</v>
      </c>
      <c r="D144" s="25">
        <v>3650</v>
      </c>
      <c r="E144" s="25">
        <v>12500</v>
      </c>
      <c r="F144" s="25">
        <v>3200</v>
      </c>
      <c r="G144" s="25"/>
      <c r="H144" s="25"/>
      <c r="I144" s="25">
        <f t="shared" si="139"/>
        <v>20900</v>
      </c>
      <c r="J144" s="64">
        <f t="shared" si="144"/>
        <v>1476.25</v>
      </c>
      <c r="K144" s="64">
        <v>183.18</v>
      </c>
      <c r="L144" s="65">
        <v>377</v>
      </c>
      <c r="M144" s="65">
        <v>616</v>
      </c>
      <c r="N144" s="66">
        <f t="shared" si="145"/>
        <v>300.07</v>
      </c>
      <c r="O144" s="66">
        <f t="shared" si="146"/>
        <v>301</v>
      </c>
      <c r="P144" s="66">
        <f t="shared" si="147"/>
        <v>301</v>
      </c>
      <c r="Q144" s="66"/>
      <c r="R144" s="66"/>
      <c r="S144" s="75" t="s">
        <v>99</v>
      </c>
    </row>
    <row r="145" customHeight="1" spans="1:19">
      <c r="A145" s="28" t="s">
        <v>253</v>
      </c>
      <c r="B145" s="29"/>
      <c r="C145" s="20">
        <f t="shared" ref="C145:N145" si="152">SUM(C146:C149)</f>
        <v>10234</v>
      </c>
      <c r="D145" s="20">
        <f t="shared" si="152"/>
        <v>20450</v>
      </c>
      <c r="E145" s="20">
        <f t="shared" si="152"/>
        <v>34000</v>
      </c>
      <c r="F145" s="20">
        <f t="shared" si="152"/>
        <v>3534</v>
      </c>
      <c r="G145" s="20">
        <f t="shared" si="152"/>
        <v>0</v>
      </c>
      <c r="H145" s="20">
        <f t="shared" si="152"/>
        <v>0</v>
      </c>
      <c r="I145" s="20">
        <f t="shared" si="139"/>
        <v>68218</v>
      </c>
      <c r="J145" s="61">
        <f t="shared" ref="J145:Q145" si="153">SUM(J146:J149)</f>
        <v>5544.7</v>
      </c>
      <c r="K145" s="61">
        <f t="shared" si="153"/>
        <v>169.5738</v>
      </c>
      <c r="L145" s="62">
        <v>1613</v>
      </c>
      <c r="M145" s="62">
        <v>2637</v>
      </c>
      <c r="N145" s="63">
        <f>SUM(N146:N149)</f>
        <v>1125.1262</v>
      </c>
      <c r="O145" s="63">
        <f t="shared" si="153"/>
        <v>1126</v>
      </c>
      <c r="P145" s="63">
        <f t="shared" si="153"/>
        <v>2855</v>
      </c>
      <c r="Q145" s="63">
        <f t="shared" si="153"/>
        <v>1729</v>
      </c>
      <c r="R145" s="63"/>
      <c r="S145" s="76"/>
    </row>
    <row r="146" customHeight="1" spans="1:19">
      <c r="A146" s="23" t="s">
        <v>254</v>
      </c>
      <c r="B146" s="24" t="s">
        <v>255</v>
      </c>
      <c r="C146" s="25">
        <v>1215</v>
      </c>
      <c r="D146" s="25">
        <v>1581</v>
      </c>
      <c r="E146" s="25">
        <v>4488</v>
      </c>
      <c r="F146" s="25">
        <v>1615</v>
      </c>
      <c r="G146" s="25"/>
      <c r="H146" s="25"/>
      <c r="I146" s="25">
        <f t="shared" si="139"/>
        <v>8899</v>
      </c>
      <c r="J146" s="64">
        <f t="shared" ref="J146:J149" si="154">C146*0.1+D146*0.125+E146*0.05+F146*0.075+G146*0.08+H146*0.1</f>
        <v>664.65</v>
      </c>
      <c r="K146" s="64">
        <v>123.1863</v>
      </c>
      <c r="L146" s="65">
        <v>199</v>
      </c>
      <c r="M146" s="65">
        <v>327</v>
      </c>
      <c r="N146" s="66">
        <f t="shared" ref="N146:N149" si="155">J146-K146-L146-M146</f>
        <v>15.4637</v>
      </c>
      <c r="O146" s="66">
        <f t="shared" ref="O146:O149" si="156">ROUNDUP(N146,0)</f>
        <v>16</v>
      </c>
      <c r="P146" s="66">
        <f t="shared" ref="P146:P149" si="157">O146+Q146</f>
        <v>16</v>
      </c>
      <c r="Q146" s="66"/>
      <c r="R146" s="66"/>
      <c r="S146" s="75"/>
    </row>
    <row r="147" customHeight="1" spans="1:19">
      <c r="A147" s="23" t="s">
        <v>256</v>
      </c>
      <c r="B147" s="24" t="s">
        <v>257</v>
      </c>
      <c r="C147" s="25">
        <v>1654</v>
      </c>
      <c r="D147" s="25">
        <v>2663</v>
      </c>
      <c r="E147" s="25">
        <v>5251</v>
      </c>
      <c r="F147" s="25">
        <v>744</v>
      </c>
      <c r="G147" s="25"/>
      <c r="H147" s="25"/>
      <c r="I147" s="25">
        <f t="shared" si="139"/>
        <v>10312</v>
      </c>
      <c r="J147" s="64">
        <f t="shared" si="154"/>
        <v>816.625</v>
      </c>
      <c r="K147" s="64">
        <v>38.6375</v>
      </c>
      <c r="L147" s="65">
        <v>236</v>
      </c>
      <c r="M147" s="65">
        <v>386</v>
      </c>
      <c r="N147" s="66">
        <f t="shared" si="155"/>
        <v>155.9875</v>
      </c>
      <c r="O147" s="66">
        <f t="shared" si="156"/>
        <v>156</v>
      </c>
      <c r="P147" s="66">
        <f t="shared" si="157"/>
        <v>156</v>
      </c>
      <c r="Q147" s="66"/>
      <c r="R147" s="66"/>
      <c r="S147" s="75"/>
    </row>
    <row r="148" customHeight="1" spans="1:19">
      <c r="A148" s="23" t="s">
        <v>258</v>
      </c>
      <c r="B148" s="24" t="s">
        <v>259</v>
      </c>
      <c r="C148" s="25">
        <v>3250</v>
      </c>
      <c r="D148" s="25">
        <v>6350</v>
      </c>
      <c r="E148" s="25">
        <v>9685</v>
      </c>
      <c r="F148" s="25">
        <v>596</v>
      </c>
      <c r="G148" s="25"/>
      <c r="H148" s="25"/>
      <c r="I148" s="25">
        <f t="shared" si="139"/>
        <v>19881</v>
      </c>
      <c r="J148" s="64">
        <f t="shared" si="154"/>
        <v>1647.7</v>
      </c>
      <c r="K148" s="64">
        <v>7.75</v>
      </c>
      <c r="L148" s="65">
        <v>458</v>
      </c>
      <c r="M148" s="65">
        <v>748</v>
      </c>
      <c r="N148" s="66">
        <f t="shared" si="155"/>
        <v>433.95</v>
      </c>
      <c r="O148" s="66">
        <f t="shared" si="156"/>
        <v>434</v>
      </c>
      <c r="P148" s="66">
        <f t="shared" si="157"/>
        <v>1182</v>
      </c>
      <c r="Q148" s="66">
        <f t="shared" ref="Q148:Q153" si="158">M148</f>
        <v>748</v>
      </c>
      <c r="R148" s="66"/>
      <c r="S148" s="75"/>
    </row>
    <row r="149" customHeight="1" spans="1:19">
      <c r="A149" s="23" t="s">
        <v>260</v>
      </c>
      <c r="B149" s="24" t="s">
        <v>261</v>
      </c>
      <c r="C149" s="25">
        <v>4115</v>
      </c>
      <c r="D149" s="25">
        <v>9856</v>
      </c>
      <c r="E149" s="25">
        <v>14576</v>
      </c>
      <c r="F149" s="25">
        <v>579</v>
      </c>
      <c r="G149" s="25"/>
      <c r="H149" s="25"/>
      <c r="I149" s="25">
        <f t="shared" si="139"/>
        <v>29126</v>
      </c>
      <c r="J149" s="64">
        <f t="shared" si="154"/>
        <v>2415.725</v>
      </c>
      <c r="K149" s="64"/>
      <c r="L149" s="65">
        <v>720</v>
      </c>
      <c r="M149" s="65">
        <v>1176</v>
      </c>
      <c r="N149" s="66">
        <f t="shared" si="155"/>
        <v>519.725</v>
      </c>
      <c r="O149" s="66">
        <f t="shared" si="156"/>
        <v>520</v>
      </c>
      <c r="P149" s="66">
        <f t="shared" si="157"/>
        <v>1501</v>
      </c>
      <c r="Q149" s="66">
        <v>981</v>
      </c>
      <c r="R149" s="66"/>
      <c r="S149" s="75"/>
    </row>
    <row r="150" customHeight="1" spans="1:19">
      <c r="A150" s="30" t="str">
        <f>A151</f>
        <v>高州市</v>
      </c>
      <c r="B150" s="29"/>
      <c r="C150" s="20">
        <f t="shared" ref="C150:N150" si="159">SUM(C151)</f>
        <v>7858</v>
      </c>
      <c r="D150" s="20">
        <f t="shared" si="159"/>
        <v>13761</v>
      </c>
      <c r="E150" s="20">
        <f t="shared" si="159"/>
        <v>14827</v>
      </c>
      <c r="F150" s="20">
        <f t="shared" si="159"/>
        <v>219</v>
      </c>
      <c r="G150" s="20">
        <f t="shared" si="159"/>
        <v>0</v>
      </c>
      <c r="H150" s="20">
        <f t="shared" si="159"/>
        <v>0</v>
      </c>
      <c r="I150" s="20">
        <f t="shared" si="139"/>
        <v>36665</v>
      </c>
      <c r="J150" s="61">
        <f t="shared" ref="J150:Q150" si="160">SUM(J151)</f>
        <v>3263.7</v>
      </c>
      <c r="K150" s="61">
        <f t="shared" si="160"/>
        <v>0</v>
      </c>
      <c r="L150" s="62">
        <v>949</v>
      </c>
      <c r="M150" s="62">
        <v>1550</v>
      </c>
      <c r="N150" s="63">
        <f>SUM(N151)</f>
        <v>764.7</v>
      </c>
      <c r="O150" s="63">
        <f t="shared" si="160"/>
        <v>765</v>
      </c>
      <c r="P150" s="63">
        <f t="shared" si="160"/>
        <v>2315</v>
      </c>
      <c r="Q150" s="63">
        <f t="shared" si="160"/>
        <v>1550</v>
      </c>
      <c r="R150" s="63"/>
      <c r="S150" s="29"/>
    </row>
    <row r="151" customHeight="1" spans="1:19">
      <c r="A151" s="23" t="s">
        <v>262</v>
      </c>
      <c r="B151" s="24" t="s">
        <v>263</v>
      </c>
      <c r="C151" s="25">
        <v>7858</v>
      </c>
      <c r="D151" s="25">
        <v>13761</v>
      </c>
      <c r="E151" s="25">
        <v>14827</v>
      </c>
      <c r="F151" s="25">
        <v>219</v>
      </c>
      <c r="G151" s="25"/>
      <c r="H151" s="25"/>
      <c r="I151" s="25">
        <f t="shared" si="139"/>
        <v>36665</v>
      </c>
      <c r="J151" s="64">
        <f t="shared" ref="J151:J159" si="161">C151*0.1+D151*0.125+E151*0.05+F151*0.075+G151*0.08+H151*0.1</f>
        <v>3263.7</v>
      </c>
      <c r="K151" s="64"/>
      <c r="L151" s="65">
        <v>949</v>
      </c>
      <c r="M151" s="65">
        <v>1550</v>
      </c>
      <c r="N151" s="66">
        <f t="shared" ref="N151:N159" si="162">J151-K151-L151-M151</f>
        <v>764.7</v>
      </c>
      <c r="O151" s="66">
        <f t="shared" ref="O151:O159" si="163">ROUNDUP(N151,0)</f>
        <v>765</v>
      </c>
      <c r="P151" s="66">
        <f t="shared" ref="P151:P159" si="164">O151+Q151</f>
        <v>2315</v>
      </c>
      <c r="Q151" s="66">
        <f t="shared" si="158"/>
        <v>1550</v>
      </c>
      <c r="R151" s="66"/>
      <c r="S151" s="75" t="s">
        <v>99</v>
      </c>
    </row>
    <row r="152" customHeight="1" spans="1:19">
      <c r="A152" s="30" t="str">
        <f>A153</f>
        <v>化州市</v>
      </c>
      <c r="B152" s="29"/>
      <c r="C152" s="20">
        <f t="shared" ref="C152:N152" si="165">SUM(C153)</f>
        <v>6600</v>
      </c>
      <c r="D152" s="20">
        <f t="shared" si="165"/>
        <v>9300</v>
      </c>
      <c r="E152" s="20">
        <f t="shared" si="165"/>
        <v>16200</v>
      </c>
      <c r="F152" s="20">
        <f t="shared" si="165"/>
        <v>2000</v>
      </c>
      <c r="G152" s="20">
        <f t="shared" si="165"/>
        <v>0</v>
      </c>
      <c r="H152" s="20">
        <f t="shared" si="165"/>
        <v>0</v>
      </c>
      <c r="I152" s="20">
        <f t="shared" si="139"/>
        <v>34100</v>
      </c>
      <c r="J152" s="61">
        <f t="shared" ref="J152:Q152" si="166">SUM(J153)</f>
        <v>2782.5</v>
      </c>
      <c r="K152" s="61">
        <f t="shared" si="166"/>
        <v>262.975</v>
      </c>
      <c r="L152" s="62">
        <v>832</v>
      </c>
      <c r="M152" s="62">
        <v>1358</v>
      </c>
      <c r="N152" s="63">
        <f>SUM(N153)</f>
        <v>329.525</v>
      </c>
      <c r="O152" s="63">
        <f t="shared" si="166"/>
        <v>330</v>
      </c>
      <c r="P152" s="63">
        <f t="shared" si="166"/>
        <v>1688</v>
      </c>
      <c r="Q152" s="63">
        <f t="shared" si="166"/>
        <v>1358</v>
      </c>
      <c r="R152" s="63"/>
      <c r="S152" s="29"/>
    </row>
    <row r="153" customHeight="1" spans="1:19">
      <c r="A153" s="23" t="s">
        <v>264</v>
      </c>
      <c r="B153" s="24" t="s">
        <v>265</v>
      </c>
      <c r="C153" s="25">
        <v>6600</v>
      </c>
      <c r="D153" s="25">
        <v>9300</v>
      </c>
      <c r="E153" s="25">
        <v>16200</v>
      </c>
      <c r="F153" s="25">
        <v>2000</v>
      </c>
      <c r="G153" s="25"/>
      <c r="H153" s="25"/>
      <c r="I153" s="25">
        <f t="shared" si="139"/>
        <v>34100</v>
      </c>
      <c r="J153" s="64">
        <f t="shared" si="161"/>
        <v>2782.5</v>
      </c>
      <c r="K153" s="64">
        <v>262.975</v>
      </c>
      <c r="L153" s="65">
        <v>832</v>
      </c>
      <c r="M153" s="65">
        <v>1358</v>
      </c>
      <c r="N153" s="66">
        <f t="shared" si="162"/>
        <v>329.525</v>
      </c>
      <c r="O153" s="66">
        <f t="shared" si="163"/>
        <v>330</v>
      </c>
      <c r="P153" s="66">
        <f t="shared" si="164"/>
        <v>1688</v>
      </c>
      <c r="Q153" s="66">
        <f t="shared" si="158"/>
        <v>1358</v>
      </c>
      <c r="R153" s="66"/>
      <c r="S153" s="75" t="s">
        <v>99</v>
      </c>
    </row>
    <row r="154" customHeight="1" spans="1:19">
      <c r="A154" s="28" t="s">
        <v>266</v>
      </c>
      <c r="B154" s="29"/>
      <c r="C154" s="20">
        <f t="shared" ref="C154:N154" si="167">SUM(C155:C159)</f>
        <v>737</v>
      </c>
      <c r="D154" s="20">
        <f t="shared" si="167"/>
        <v>1985</v>
      </c>
      <c r="E154" s="20">
        <f t="shared" si="167"/>
        <v>5998</v>
      </c>
      <c r="F154" s="20">
        <f t="shared" si="167"/>
        <v>2194</v>
      </c>
      <c r="G154" s="20">
        <f t="shared" si="167"/>
        <v>0</v>
      </c>
      <c r="H154" s="20">
        <f t="shared" si="167"/>
        <v>0</v>
      </c>
      <c r="I154" s="20">
        <f t="shared" si="139"/>
        <v>10914</v>
      </c>
      <c r="J154" s="61">
        <f t="shared" ref="J154:Q154" si="168">SUM(J155:J159)</f>
        <v>786.275</v>
      </c>
      <c r="K154" s="61">
        <f t="shared" si="168"/>
        <v>38.5875</v>
      </c>
      <c r="L154" s="62">
        <v>213</v>
      </c>
      <c r="M154" s="62">
        <v>355</v>
      </c>
      <c r="N154" s="63">
        <f>SUM(N155:N159)</f>
        <v>179.6875</v>
      </c>
      <c r="O154" s="63">
        <f t="shared" si="168"/>
        <v>182</v>
      </c>
      <c r="P154" s="63">
        <f t="shared" si="168"/>
        <v>182</v>
      </c>
      <c r="Q154" s="63">
        <f t="shared" si="168"/>
        <v>0</v>
      </c>
      <c r="R154" s="63"/>
      <c r="S154" s="76"/>
    </row>
    <row r="155" ht="43.2" spans="1:19">
      <c r="A155" s="23" t="s">
        <v>267</v>
      </c>
      <c r="B155" s="24" t="s">
        <v>268</v>
      </c>
      <c r="C155" s="25">
        <v>50</v>
      </c>
      <c r="D155" s="25">
        <v>50</v>
      </c>
      <c r="E155" s="25">
        <v>300</v>
      </c>
      <c r="F155" s="25">
        <v>150</v>
      </c>
      <c r="G155" s="25"/>
      <c r="H155" s="25"/>
      <c r="I155" s="25">
        <f t="shared" si="139"/>
        <v>550</v>
      </c>
      <c r="J155" s="64">
        <f t="shared" si="161"/>
        <v>37.5</v>
      </c>
      <c r="K155" s="64">
        <v>18.3625</v>
      </c>
      <c r="L155" s="65">
        <v>6</v>
      </c>
      <c r="M155" s="65">
        <v>10</v>
      </c>
      <c r="N155" s="66">
        <f t="shared" si="162"/>
        <v>3.1375</v>
      </c>
      <c r="O155" s="66">
        <f t="shared" si="163"/>
        <v>4</v>
      </c>
      <c r="P155" s="66">
        <f t="shared" si="164"/>
        <v>4</v>
      </c>
      <c r="Q155" s="66"/>
      <c r="R155" s="66"/>
      <c r="S155" s="75" t="s">
        <v>71</v>
      </c>
    </row>
    <row r="156" customHeight="1" spans="1:19">
      <c r="A156" s="23" t="s">
        <v>269</v>
      </c>
      <c r="B156" s="24" t="s">
        <v>270</v>
      </c>
      <c r="C156" s="25">
        <v>70</v>
      </c>
      <c r="D156" s="25">
        <v>140</v>
      </c>
      <c r="E156" s="25">
        <v>1120</v>
      </c>
      <c r="F156" s="25">
        <v>420</v>
      </c>
      <c r="G156" s="25"/>
      <c r="H156" s="25"/>
      <c r="I156" s="25">
        <f t="shared" si="139"/>
        <v>1750</v>
      </c>
      <c r="J156" s="64">
        <f t="shared" si="161"/>
        <v>112</v>
      </c>
      <c r="K156" s="64">
        <v>3.55</v>
      </c>
      <c r="L156" s="65">
        <v>28</v>
      </c>
      <c r="M156" s="65">
        <v>48</v>
      </c>
      <c r="N156" s="66">
        <f t="shared" si="162"/>
        <v>32.45</v>
      </c>
      <c r="O156" s="66">
        <f t="shared" si="163"/>
        <v>33</v>
      </c>
      <c r="P156" s="66">
        <f t="shared" si="164"/>
        <v>33</v>
      </c>
      <c r="Q156" s="66"/>
      <c r="R156" s="66"/>
      <c r="S156" s="75"/>
    </row>
    <row r="157" customHeight="1" spans="1:19">
      <c r="A157" s="23" t="s">
        <v>271</v>
      </c>
      <c r="B157" s="24" t="s">
        <v>272</v>
      </c>
      <c r="C157" s="25">
        <v>22</v>
      </c>
      <c r="D157" s="25">
        <v>102</v>
      </c>
      <c r="E157" s="25">
        <v>407</v>
      </c>
      <c r="F157" s="25">
        <v>139</v>
      </c>
      <c r="G157" s="25"/>
      <c r="H157" s="25"/>
      <c r="I157" s="25">
        <f t="shared" si="139"/>
        <v>670</v>
      </c>
      <c r="J157" s="64">
        <f t="shared" si="161"/>
        <v>45.725</v>
      </c>
      <c r="K157" s="64">
        <v>4.725</v>
      </c>
      <c r="L157" s="65">
        <v>15</v>
      </c>
      <c r="M157" s="65">
        <v>26</v>
      </c>
      <c r="N157" s="66">
        <f t="shared" si="162"/>
        <v>0</v>
      </c>
      <c r="O157" s="66">
        <f t="shared" si="163"/>
        <v>0</v>
      </c>
      <c r="P157" s="66">
        <f t="shared" si="164"/>
        <v>0</v>
      </c>
      <c r="Q157" s="66"/>
      <c r="R157" s="66"/>
      <c r="S157" s="75"/>
    </row>
    <row r="158" customHeight="1" spans="1:19">
      <c r="A158" s="23" t="s">
        <v>273</v>
      </c>
      <c r="B158" s="24" t="s">
        <v>274</v>
      </c>
      <c r="C158" s="25">
        <v>545</v>
      </c>
      <c r="D158" s="25">
        <v>1493</v>
      </c>
      <c r="E158" s="25">
        <v>2655</v>
      </c>
      <c r="F158" s="25">
        <v>750</v>
      </c>
      <c r="G158" s="25"/>
      <c r="H158" s="25"/>
      <c r="I158" s="25">
        <f t="shared" si="139"/>
        <v>5443</v>
      </c>
      <c r="J158" s="64">
        <f t="shared" si="161"/>
        <v>430.125</v>
      </c>
      <c r="K158" s="64">
        <v>9.5</v>
      </c>
      <c r="L158" s="65">
        <v>121</v>
      </c>
      <c r="M158" s="65">
        <v>199</v>
      </c>
      <c r="N158" s="66">
        <f t="shared" si="162"/>
        <v>100.625</v>
      </c>
      <c r="O158" s="66">
        <f t="shared" si="163"/>
        <v>101</v>
      </c>
      <c r="P158" s="66">
        <f t="shared" si="164"/>
        <v>101</v>
      </c>
      <c r="Q158" s="66"/>
      <c r="R158" s="66"/>
      <c r="S158" s="75"/>
    </row>
    <row r="159" customHeight="1" spans="1:19">
      <c r="A159" s="23" t="s">
        <v>275</v>
      </c>
      <c r="B159" s="24" t="s">
        <v>276</v>
      </c>
      <c r="C159" s="25">
        <v>50</v>
      </c>
      <c r="D159" s="25">
        <v>200</v>
      </c>
      <c r="E159" s="25">
        <v>1516</v>
      </c>
      <c r="F159" s="25">
        <v>735</v>
      </c>
      <c r="G159" s="25"/>
      <c r="H159" s="25"/>
      <c r="I159" s="25">
        <f t="shared" si="139"/>
        <v>2501</v>
      </c>
      <c r="J159" s="64">
        <f t="shared" si="161"/>
        <v>160.925</v>
      </c>
      <c r="K159" s="64">
        <v>2.45</v>
      </c>
      <c r="L159" s="65">
        <v>43</v>
      </c>
      <c r="M159" s="65">
        <v>72</v>
      </c>
      <c r="N159" s="66">
        <f t="shared" si="162"/>
        <v>43.475</v>
      </c>
      <c r="O159" s="66">
        <f t="shared" si="163"/>
        <v>44</v>
      </c>
      <c r="P159" s="66">
        <f t="shared" si="164"/>
        <v>44</v>
      </c>
      <c r="Q159" s="66"/>
      <c r="R159" s="66"/>
      <c r="S159" s="75"/>
    </row>
    <row r="160" customHeight="1" spans="1:19">
      <c r="A160" s="30" t="str">
        <f t="shared" ref="A160:A164" si="169">A161</f>
        <v>广宁县</v>
      </c>
      <c r="B160" s="29"/>
      <c r="C160" s="20">
        <f t="shared" ref="C160:N160" si="170">SUM(C161)</f>
        <v>499</v>
      </c>
      <c r="D160" s="20">
        <f t="shared" si="170"/>
        <v>1194</v>
      </c>
      <c r="E160" s="20">
        <f t="shared" si="170"/>
        <v>3124</v>
      </c>
      <c r="F160" s="20">
        <f t="shared" si="170"/>
        <v>1139</v>
      </c>
      <c r="G160" s="20">
        <f t="shared" si="170"/>
        <v>0</v>
      </c>
      <c r="H160" s="20">
        <f t="shared" si="170"/>
        <v>0</v>
      </c>
      <c r="I160" s="20">
        <f t="shared" si="139"/>
        <v>5956</v>
      </c>
      <c r="J160" s="61">
        <f t="shared" ref="J160:Q160" si="171">SUM(J161)</f>
        <v>440.775</v>
      </c>
      <c r="K160" s="61">
        <f t="shared" si="171"/>
        <v>74.7</v>
      </c>
      <c r="L160" s="62">
        <v>120</v>
      </c>
      <c r="M160" s="62">
        <v>197</v>
      </c>
      <c r="N160" s="63">
        <f t="shared" ref="N160:N164" si="172">SUM(N161)</f>
        <v>49.075</v>
      </c>
      <c r="O160" s="63">
        <f t="shared" si="171"/>
        <v>50</v>
      </c>
      <c r="P160" s="63">
        <f t="shared" si="171"/>
        <v>50</v>
      </c>
      <c r="Q160" s="63">
        <f t="shared" si="171"/>
        <v>0</v>
      </c>
      <c r="R160" s="63"/>
      <c r="S160" s="29"/>
    </row>
    <row r="161" customHeight="1" spans="1:19">
      <c r="A161" s="23" t="s">
        <v>277</v>
      </c>
      <c r="B161" s="24" t="s">
        <v>278</v>
      </c>
      <c r="C161" s="25">
        <v>499</v>
      </c>
      <c r="D161" s="25">
        <v>1194</v>
      </c>
      <c r="E161" s="25">
        <v>3124</v>
      </c>
      <c r="F161" s="25">
        <v>1139</v>
      </c>
      <c r="G161" s="25"/>
      <c r="H161" s="25"/>
      <c r="I161" s="25">
        <f t="shared" si="139"/>
        <v>5956</v>
      </c>
      <c r="J161" s="64">
        <f t="shared" ref="J161:J165" si="173">C161*0.1+D161*0.125+E161*0.05+F161*0.075+G161*0.08+H161*0.1</f>
        <v>440.775</v>
      </c>
      <c r="K161" s="64">
        <v>74.7</v>
      </c>
      <c r="L161" s="65">
        <v>120</v>
      </c>
      <c r="M161" s="65">
        <v>197</v>
      </c>
      <c r="N161" s="66">
        <f t="shared" ref="N161:N165" si="174">J161-K161-L161-M161</f>
        <v>49.075</v>
      </c>
      <c r="O161" s="66">
        <f t="shared" ref="O161:O165" si="175">ROUNDUP(N161,0)</f>
        <v>50</v>
      </c>
      <c r="P161" s="66">
        <f t="shared" ref="P161:P165" si="176">O161+Q161</f>
        <v>50</v>
      </c>
      <c r="Q161" s="66"/>
      <c r="R161" s="66"/>
      <c r="S161" s="75" t="s">
        <v>99</v>
      </c>
    </row>
    <row r="162" customHeight="1" spans="1:19">
      <c r="A162" s="30" t="str">
        <f t="shared" si="169"/>
        <v>德庆县</v>
      </c>
      <c r="B162" s="29"/>
      <c r="C162" s="20">
        <f t="shared" ref="C162:N162" si="177">SUM(C163)</f>
        <v>350</v>
      </c>
      <c r="D162" s="20">
        <f t="shared" si="177"/>
        <v>1270</v>
      </c>
      <c r="E162" s="20">
        <f t="shared" si="177"/>
        <v>2500</v>
      </c>
      <c r="F162" s="20">
        <f t="shared" si="177"/>
        <v>950</v>
      </c>
      <c r="G162" s="20">
        <f t="shared" si="177"/>
        <v>0</v>
      </c>
      <c r="H162" s="20">
        <f t="shared" si="177"/>
        <v>0</v>
      </c>
      <c r="I162" s="20">
        <f t="shared" si="139"/>
        <v>5070</v>
      </c>
      <c r="J162" s="61">
        <f t="shared" ref="J162:Q162" si="178">SUM(J163)</f>
        <v>390</v>
      </c>
      <c r="K162" s="61">
        <f t="shared" si="178"/>
        <v>0</v>
      </c>
      <c r="L162" s="62">
        <v>110</v>
      </c>
      <c r="M162" s="62">
        <v>181</v>
      </c>
      <c r="N162" s="63">
        <f t="shared" si="172"/>
        <v>99</v>
      </c>
      <c r="O162" s="63">
        <f t="shared" si="178"/>
        <v>99</v>
      </c>
      <c r="P162" s="63">
        <f t="shared" si="178"/>
        <v>99</v>
      </c>
      <c r="Q162" s="63">
        <f t="shared" si="178"/>
        <v>0</v>
      </c>
      <c r="R162" s="63"/>
      <c r="S162" s="29"/>
    </row>
    <row r="163" customHeight="1" spans="1:19">
      <c r="A163" s="23" t="s">
        <v>279</v>
      </c>
      <c r="B163" s="24" t="s">
        <v>280</v>
      </c>
      <c r="C163" s="25">
        <v>350</v>
      </c>
      <c r="D163" s="25">
        <v>1270</v>
      </c>
      <c r="E163" s="25">
        <v>2500</v>
      </c>
      <c r="F163" s="25">
        <v>950</v>
      </c>
      <c r="G163" s="25"/>
      <c r="H163" s="25"/>
      <c r="I163" s="25">
        <f t="shared" si="139"/>
        <v>5070</v>
      </c>
      <c r="J163" s="64">
        <f t="shared" si="173"/>
        <v>390</v>
      </c>
      <c r="K163" s="64"/>
      <c r="L163" s="65">
        <v>110</v>
      </c>
      <c r="M163" s="65">
        <v>181</v>
      </c>
      <c r="N163" s="66">
        <f t="shared" si="174"/>
        <v>99</v>
      </c>
      <c r="O163" s="66">
        <f t="shared" si="175"/>
        <v>99</v>
      </c>
      <c r="P163" s="66">
        <f t="shared" si="176"/>
        <v>99</v>
      </c>
      <c r="Q163" s="66"/>
      <c r="R163" s="66"/>
      <c r="S163" s="75" t="s">
        <v>99</v>
      </c>
    </row>
    <row r="164" customHeight="1" spans="1:19">
      <c r="A164" s="30" t="str">
        <f t="shared" si="169"/>
        <v>封开县</v>
      </c>
      <c r="B164" s="29"/>
      <c r="C164" s="20">
        <f t="shared" ref="C164:N164" si="179">SUM(C165)</f>
        <v>352</v>
      </c>
      <c r="D164" s="20">
        <f t="shared" si="179"/>
        <v>1040</v>
      </c>
      <c r="E164" s="20">
        <f t="shared" si="179"/>
        <v>3123</v>
      </c>
      <c r="F164" s="20">
        <f t="shared" si="179"/>
        <v>1396</v>
      </c>
      <c r="G164" s="20">
        <f t="shared" si="179"/>
        <v>0</v>
      </c>
      <c r="H164" s="20">
        <f t="shared" si="179"/>
        <v>0</v>
      </c>
      <c r="I164" s="20">
        <f t="shared" si="139"/>
        <v>5911</v>
      </c>
      <c r="J164" s="61">
        <f t="shared" ref="J164:Q164" si="180">SUM(J165)</f>
        <v>426.05</v>
      </c>
      <c r="K164" s="61">
        <f t="shared" si="180"/>
        <v>0</v>
      </c>
      <c r="L164" s="62">
        <v>109</v>
      </c>
      <c r="M164" s="62">
        <v>178</v>
      </c>
      <c r="N164" s="63">
        <f t="shared" si="172"/>
        <v>139.05</v>
      </c>
      <c r="O164" s="63">
        <f t="shared" si="180"/>
        <v>140</v>
      </c>
      <c r="P164" s="63">
        <f t="shared" si="180"/>
        <v>140</v>
      </c>
      <c r="Q164" s="63">
        <f t="shared" si="180"/>
        <v>0</v>
      </c>
      <c r="R164" s="63"/>
      <c r="S164" s="29"/>
    </row>
    <row r="165" customHeight="1" spans="1:19">
      <c r="A165" s="23" t="s">
        <v>281</v>
      </c>
      <c r="B165" s="24" t="s">
        <v>282</v>
      </c>
      <c r="C165" s="25">
        <v>352</v>
      </c>
      <c r="D165" s="25">
        <v>1040</v>
      </c>
      <c r="E165" s="25">
        <v>3123</v>
      </c>
      <c r="F165" s="25">
        <v>1396</v>
      </c>
      <c r="G165" s="25"/>
      <c r="H165" s="25"/>
      <c r="I165" s="25">
        <f t="shared" si="139"/>
        <v>5911</v>
      </c>
      <c r="J165" s="64">
        <f t="shared" si="173"/>
        <v>426.05</v>
      </c>
      <c r="K165" s="64"/>
      <c r="L165" s="65">
        <v>109</v>
      </c>
      <c r="M165" s="65">
        <v>178</v>
      </c>
      <c r="N165" s="66">
        <f t="shared" si="174"/>
        <v>139.05</v>
      </c>
      <c r="O165" s="66">
        <f t="shared" si="175"/>
        <v>140</v>
      </c>
      <c r="P165" s="66">
        <f t="shared" si="176"/>
        <v>140</v>
      </c>
      <c r="Q165" s="66"/>
      <c r="R165" s="66"/>
      <c r="S165" s="75" t="s">
        <v>99</v>
      </c>
    </row>
    <row r="166" customHeight="1" spans="1:19">
      <c r="A166" s="30" t="str">
        <f>A167</f>
        <v>怀集县</v>
      </c>
      <c r="B166" s="29"/>
      <c r="C166" s="20">
        <f t="shared" ref="C166:N166" si="181">SUM(C167)</f>
        <v>214</v>
      </c>
      <c r="D166" s="20">
        <f t="shared" si="181"/>
        <v>1180</v>
      </c>
      <c r="E166" s="20">
        <f t="shared" si="181"/>
        <v>8506</v>
      </c>
      <c r="F166" s="20">
        <f t="shared" si="181"/>
        <v>3683</v>
      </c>
      <c r="G166" s="20">
        <f t="shared" si="181"/>
        <v>42</v>
      </c>
      <c r="H166" s="20">
        <f t="shared" si="181"/>
        <v>61</v>
      </c>
      <c r="I166" s="20">
        <f t="shared" si="139"/>
        <v>13686</v>
      </c>
      <c r="J166" s="61">
        <f t="shared" ref="J166:Q166" si="182">SUM(J167)</f>
        <v>879.885</v>
      </c>
      <c r="K166" s="61">
        <f t="shared" si="182"/>
        <v>54.2975</v>
      </c>
      <c r="L166" s="62">
        <v>269</v>
      </c>
      <c r="M166" s="62">
        <v>441</v>
      </c>
      <c r="N166" s="63">
        <f>SUM(N167)</f>
        <v>115.5875</v>
      </c>
      <c r="O166" s="63">
        <f t="shared" si="182"/>
        <v>116</v>
      </c>
      <c r="P166" s="63">
        <f t="shared" si="182"/>
        <v>116</v>
      </c>
      <c r="Q166" s="63">
        <f t="shared" si="182"/>
        <v>0</v>
      </c>
      <c r="R166" s="63"/>
      <c r="S166" s="29"/>
    </row>
    <row r="167" customHeight="1" spans="1:19">
      <c r="A167" s="23" t="s">
        <v>283</v>
      </c>
      <c r="B167" s="24" t="s">
        <v>284</v>
      </c>
      <c r="C167" s="25">
        <v>214</v>
      </c>
      <c r="D167" s="25">
        <v>1180</v>
      </c>
      <c r="E167" s="25">
        <v>8506</v>
      </c>
      <c r="F167" s="25">
        <v>3683</v>
      </c>
      <c r="G167" s="25">
        <v>42</v>
      </c>
      <c r="H167" s="25">
        <v>61</v>
      </c>
      <c r="I167" s="25">
        <f t="shared" si="139"/>
        <v>13686</v>
      </c>
      <c r="J167" s="64">
        <f t="shared" ref="J167:J174" si="183">C167*0.1+D167*0.125+E167*0.05+F167*0.075+G167*0.08+H167*0.1</f>
        <v>879.885</v>
      </c>
      <c r="K167" s="64">
        <v>54.2975</v>
      </c>
      <c r="L167" s="65">
        <v>269</v>
      </c>
      <c r="M167" s="65">
        <v>441</v>
      </c>
      <c r="N167" s="66">
        <f t="shared" ref="N167:N174" si="184">J167-K167-L167-M167</f>
        <v>115.5875</v>
      </c>
      <c r="O167" s="66">
        <f t="shared" ref="O167:O170" si="185">ROUNDUP(N167,0)</f>
        <v>116</v>
      </c>
      <c r="P167" s="66">
        <f t="shared" ref="P167:P174" si="186">O167+Q167</f>
        <v>116</v>
      </c>
      <c r="Q167" s="66"/>
      <c r="R167" s="66"/>
      <c r="S167" s="75" t="s">
        <v>99</v>
      </c>
    </row>
    <row r="168" customHeight="1" spans="1:19">
      <c r="A168" s="28" t="s">
        <v>285</v>
      </c>
      <c r="B168" s="29"/>
      <c r="C168" s="20">
        <f t="shared" ref="C168:N168" si="187">SUM(C169:C174)</f>
        <v>514</v>
      </c>
      <c r="D168" s="20">
        <f t="shared" si="187"/>
        <v>5478</v>
      </c>
      <c r="E168" s="20">
        <f t="shared" si="187"/>
        <v>19758</v>
      </c>
      <c r="F168" s="20">
        <f t="shared" si="187"/>
        <v>4696</v>
      </c>
      <c r="G168" s="20">
        <f t="shared" si="187"/>
        <v>3</v>
      </c>
      <c r="H168" s="20">
        <f t="shared" si="187"/>
        <v>103</v>
      </c>
      <c r="I168" s="20">
        <f t="shared" si="139"/>
        <v>30552</v>
      </c>
      <c r="J168" s="61">
        <f t="shared" ref="J168:R168" si="188">SUM(J169:J174)</f>
        <v>2086.79</v>
      </c>
      <c r="K168" s="61">
        <f t="shared" si="188"/>
        <v>473.6311</v>
      </c>
      <c r="L168" s="62">
        <v>591</v>
      </c>
      <c r="M168" s="62">
        <v>973</v>
      </c>
      <c r="N168" s="63">
        <f>SUM(N169:N174)</f>
        <v>49.1589</v>
      </c>
      <c r="O168" s="63">
        <f t="shared" si="188"/>
        <v>267</v>
      </c>
      <c r="P168" s="63">
        <f t="shared" si="188"/>
        <v>267</v>
      </c>
      <c r="Q168" s="63">
        <f t="shared" si="188"/>
        <v>0</v>
      </c>
      <c r="R168" s="63">
        <f t="shared" si="188"/>
        <v>-214.45</v>
      </c>
      <c r="S168" s="76"/>
    </row>
    <row r="169" customHeight="1" spans="1:19">
      <c r="A169" s="23" t="s">
        <v>286</v>
      </c>
      <c r="B169" s="24" t="s">
        <v>287</v>
      </c>
      <c r="C169" s="25">
        <v>7</v>
      </c>
      <c r="D169" s="25">
        <v>24</v>
      </c>
      <c r="E169" s="25"/>
      <c r="F169" s="25"/>
      <c r="G169" s="25"/>
      <c r="H169" s="25"/>
      <c r="I169" s="25">
        <f t="shared" si="139"/>
        <v>31</v>
      </c>
      <c r="J169" s="64">
        <f t="shared" si="183"/>
        <v>3.7</v>
      </c>
      <c r="K169" s="64">
        <v>0</v>
      </c>
      <c r="L169" s="65">
        <v>0</v>
      </c>
      <c r="M169" s="65">
        <v>2</v>
      </c>
      <c r="N169" s="66">
        <f t="shared" si="184"/>
        <v>1.7</v>
      </c>
      <c r="O169" s="66">
        <f t="shared" si="185"/>
        <v>2</v>
      </c>
      <c r="P169" s="66">
        <f t="shared" si="186"/>
        <v>2</v>
      </c>
      <c r="Q169" s="66"/>
      <c r="R169" s="66"/>
      <c r="S169" s="75"/>
    </row>
    <row r="170" customHeight="1" spans="1:19">
      <c r="A170" s="23" t="s">
        <v>288</v>
      </c>
      <c r="B170" s="24" t="s">
        <v>289</v>
      </c>
      <c r="C170" s="25">
        <v>103</v>
      </c>
      <c r="D170" s="25">
        <v>685</v>
      </c>
      <c r="E170" s="25">
        <v>3580</v>
      </c>
      <c r="F170" s="25">
        <v>1163</v>
      </c>
      <c r="G170" s="25"/>
      <c r="H170" s="25"/>
      <c r="I170" s="25">
        <f t="shared" si="139"/>
        <v>5531</v>
      </c>
      <c r="J170" s="64">
        <f t="shared" si="183"/>
        <v>362.15</v>
      </c>
      <c r="K170" s="64">
        <v>24.0535</v>
      </c>
      <c r="L170" s="65">
        <v>100</v>
      </c>
      <c r="M170" s="65">
        <v>165</v>
      </c>
      <c r="N170" s="66">
        <f t="shared" si="184"/>
        <v>73.0965</v>
      </c>
      <c r="O170" s="66">
        <f t="shared" si="185"/>
        <v>74</v>
      </c>
      <c r="P170" s="66">
        <f t="shared" si="186"/>
        <v>74</v>
      </c>
      <c r="Q170" s="66"/>
      <c r="R170" s="66"/>
      <c r="S170" s="75"/>
    </row>
    <row r="171" customHeight="1" spans="1:19">
      <c r="A171" s="23" t="s">
        <v>290</v>
      </c>
      <c r="B171" s="24" t="s">
        <v>291</v>
      </c>
      <c r="C171" s="25">
        <v>61</v>
      </c>
      <c r="D171" s="25">
        <v>1309</v>
      </c>
      <c r="E171" s="25">
        <v>4200</v>
      </c>
      <c r="F171" s="25">
        <v>1022</v>
      </c>
      <c r="G171" s="25"/>
      <c r="H171" s="25"/>
      <c r="I171" s="25">
        <f t="shared" si="139"/>
        <v>6592</v>
      </c>
      <c r="J171" s="64">
        <f t="shared" si="183"/>
        <v>456.375</v>
      </c>
      <c r="K171" s="64">
        <v>312.825</v>
      </c>
      <c r="L171" s="65">
        <v>136</v>
      </c>
      <c r="M171" s="65">
        <v>222</v>
      </c>
      <c r="N171" s="66">
        <f t="shared" si="184"/>
        <v>-214.45</v>
      </c>
      <c r="O171" s="66"/>
      <c r="P171" s="66">
        <f t="shared" si="186"/>
        <v>0</v>
      </c>
      <c r="Q171" s="66"/>
      <c r="R171" s="66">
        <f>N171</f>
        <v>-214.45</v>
      </c>
      <c r="S171" s="75"/>
    </row>
    <row r="172" customHeight="1" spans="1:19">
      <c r="A172" s="23" t="s">
        <v>292</v>
      </c>
      <c r="B172" s="24" t="s">
        <v>293</v>
      </c>
      <c r="C172" s="25">
        <v>229</v>
      </c>
      <c r="D172" s="25">
        <v>1246</v>
      </c>
      <c r="E172" s="25">
        <v>4956</v>
      </c>
      <c r="F172" s="25">
        <v>946</v>
      </c>
      <c r="G172" s="25">
        <v>3</v>
      </c>
      <c r="H172" s="25">
        <v>23</v>
      </c>
      <c r="I172" s="25">
        <f t="shared" si="139"/>
        <v>7403</v>
      </c>
      <c r="J172" s="64">
        <f t="shared" si="183"/>
        <v>499.94</v>
      </c>
      <c r="K172" s="64">
        <v>40.6525</v>
      </c>
      <c r="L172" s="65">
        <v>143</v>
      </c>
      <c r="M172" s="65">
        <v>235</v>
      </c>
      <c r="N172" s="66">
        <f t="shared" si="184"/>
        <v>81.2875</v>
      </c>
      <c r="O172" s="66">
        <f t="shared" ref="O172:O174" si="189">ROUNDUP(N172,0)</f>
        <v>82</v>
      </c>
      <c r="P172" s="66">
        <f t="shared" si="186"/>
        <v>82</v>
      </c>
      <c r="Q172" s="66"/>
      <c r="R172" s="66"/>
      <c r="S172" s="75"/>
    </row>
    <row r="173" customHeight="1" spans="1:19">
      <c r="A173" s="23" t="s">
        <v>294</v>
      </c>
      <c r="B173" s="24" t="s">
        <v>295</v>
      </c>
      <c r="C173" s="25">
        <v>84</v>
      </c>
      <c r="D173" s="25">
        <v>1214</v>
      </c>
      <c r="E173" s="25">
        <v>2522</v>
      </c>
      <c r="F173" s="25">
        <v>565</v>
      </c>
      <c r="G173" s="25"/>
      <c r="H173" s="25"/>
      <c r="I173" s="25">
        <f t="shared" si="139"/>
        <v>4385</v>
      </c>
      <c r="J173" s="64">
        <f t="shared" si="183"/>
        <v>328.625</v>
      </c>
      <c r="K173" s="64">
        <v>2.3625</v>
      </c>
      <c r="L173" s="65">
        <v>91</v>
      </c>
      <c r="M173" s="65">
        <v>151</v>
      </c>
      <c r="N173" s="66">
        <f t="shared" si="184"/>
        <v>84.2625</v>
      </c>
      <c r="O173" s="66">
        <f t="shared" si="189"/>
        <v>85</v>
      </c>
      <c r="P173" s="66">
        <f t="shared" si="186"/>
        <v>85</v>
      </c>
      <c r="Q173" s="66"/>
      <c r="R173" s="66"/>
      <c r="S173" s="75"/>
    </row>
    <row r="174" customHeight="1" spans="1:19">
      <c r="A174" s="23" t="s">
        <v>296</v>
      </c>
      <c r="B174" s="24" t="s">
        <v>297</v>
      </c>
      <c r="C174" s="25">
        <v>30</v>
      </c>
      <c r="D174" s="25">
        <v>1000</v>
      </c>
      <c r="E174" s="25">
        <v>4500</v>
      </c>
      <c r="F174" s="25">
        <v>1000</v>
      </c>
      <c r="G174" s="25"/>
      <c r="H174" s="25">
        <v>80</v>
      </c>
      <c r="I174" s="25">
        <f t="shared" si="139"/>
        <v>6610</v>
      </c>
      <c r="J174" s="64">
        <f t="shared" si="183"/>
        <v>436</v>
      </c>
      <c r="K174" s="64">
        <v>93.7376</v>
      </c>
      <c r="L174" s="65">
        <v>121</v>
      </c>
      <c r="M174" s="65">
        <v>198</v>
      </c>
      <c r="N174" s="66">
        <f t="shared" si="184"/>
        <v>23.2624</v>
      </c>
      <c r="O174" s="66">
        <f t="shared" si="189"/>
        <v>24</v>
      </c>
      <c r="P174" s="66">
        <f t="shared" si="186"/>
        <v>24</v>
      </c>
      <c r="Q174" s="66"/>
      <c r="R174" s="66"/>
      <c r="S174" s="75"/>
    </row>
    <row r="175" customHeight="1" spans="1:19">
      <c r="A175" s="30" t="str">
        <f t="shared" ref="A175:A179" si="190">A176</f>
        <v>连山县</v>
      </c>
      <c r="B175" s="29"/>
      <c r="C175" s="20">
        <f t="shared" ref="C175:N175" si="191">SUM(C176)</f>
        <v>63</v>
      </c>
      <c r="D175" s="20">
        <f t="shared" si="191"/>
        <v>225</v>
      </c>
      <c r="E175" s="20">
        <f t="shared" si="191"/>
        <v>1178</v>
      </c>
      <c r="F175" s="20">
        <f t="shared" si="191"/>
        <v>522</v>
      </c>
      <c r="G175" s="20">
        <f t="shared" si="191"/>
        <v>868</v>
      </c>
      <c r="H175" s="20">
        <f t="shared" si="191"/>
        <v>1801</v>
      </c>
      <c r="I175" s="20">
        <f t="shared" si="139"/>
        <v>4657</v>
      </c>
      <c r="J175" s="61">
        <f t="shared" ref="J175:Q175" si="192">SUM(J176)</f>
        <v>382.015</v>
      </c>
      <c r="K175" s="61">
        <f t="shared" si="192"/>
        <v>0</v>
      </c>
      <c r="L175" s="62">
        <v>109</v>
      </c>
      <c r="M175" s="62">
        <v>178</v>
      </c>
      <c r="N175" s="63">
        <f t="shared" ref="N175:N179" si="193">SUM(N176)</f>
        <v>95.015</v>
      </c>
      <c r="O175" s="63">
        <f t="shared" si="192"/>
        <v>96</v>
      </c>
      <c r="P175" s="63">
        <f t="shared" si="192"/>
        <v>96</v>
      </c>
      <c r="Q175" s="63">
        <f t="shared" si="192"/>
        <v>0</v>
      </c>
      <c r="R175" s="63"/>
      <c r="S175" s="29"/>
    </row>
    <row r="176" customHeight="1" spans="1:19">
      <c r="A176" s="23" t="s">
        <v>298</v>
      </c>
      <c r="B176" s="24" t="s">
        <v>299</v>
      </c>
      <c r="C176" s="25">
        <v>63</v>
      </c>
      <c r="D176" s="25">
        <v>225</v>
      </c>
      <c r="E176" s="25">
        <v>1178</v>
      </c>
      <c r="F176" s="25">
        <v>522</v>
      </c>
      <c r="G176" s="25">
        <v>868</v>
      </c>
      <c r="H176" s="25">
        <v>1801</v>
      </c>
      <c r="I176" s="25">
        <f t="shared" si="139"/>
        <v>4657</v>
      </c>
      <c r="J176" s="64">
        <f t="shared" ref="J176:J180" si="194">C176*0.1+D176*0.125+E176*0.05+F176*0.075+G176*0.08+H176*0.1</f>
        <v>382.015</v>
      </c>
      <c r="K176" s="64"/>
      <c r="L176" s="65">
        <v>109</v>
      </c>
      <c r="M176" s="65">
        <v>178</v>
      </c>
      <c r="N176" s="66">
        <f t="shared" ref="N176:N180" si="195">J176-K176-L176-M176</f>
        <v>95.015</v>
      </c>
      <c r="O176" s="66">
        <f t="shared" ref="O176:O180" si="196">ROUNDUP(N176,0)</f>
        <v>96</v>
      </c>
      <c r="P176" s="66">
        <f t="shared" ref="P176:P180" si="197">O176+Q176</f>
        <v>96</v>
      </c>
      <c r="Q176" s="66"/>
      <c r="R176" s="66"/>
      <c r="S176" s="75" t="s">
        <v>99</v>
      </c>
    </row>
    <row r="177" customHeight="1" spans="1:19">
      <c r="A177" s="30" t="str">
        <f t="shared" si="190"/>
        <v>连南县</v>
      </c>
      <c r="B177" s="29"/>
      <c r="C177" s="20">
        <f t="shared" ref="C177:N177" si="198">SUM(C178)</f>
        <v>239</v>
      </c>
      <c r="D177" s="20">
        <f t="shared" si="198"/>
        <v>750</v>
      </c>
      <c r="E177" s="20">
        <f t="shared" si="198"/>
        <v>2029</v>
      </c>
      <c r="F177" s="20">
        <f t="shared" si="198"/>
        <v>1067</v>
      </c>
      <c r="G177" s="20">
        <f t="shared" si="198"/>
        <v>1222</v>
      </c>
      <c r="H177" s="20">
        <f t="shared" si="198"/>
        <v>2501</v>
      </c>
      <c r="I177" s="20">
        <f t="shared" si="139"/>
        <v>7808</v>
      </c>
      <c r="J177" s="61">
        <f t="shared" ref="J177:Q177" si="199">SUM(J178)</f>
        <v>646.985</v>
      </c>
      <c r="K177" s="61">
        <f t="shared" si="199"/>
        <v>41.1175</v>
      </c>
      <c r="L177" s="62">
        <v>192</v>
      </c>
      <c r="M177" s="62">
        <v>315</v>
      </c>
      <c r="N177" s="63">
        <f t="shared" si="193"/>
        <v>98.8675000000001</v>
      </c>
      <c r="O177" s="63">
        <f t="shared" si="199"/>
        <v>99</v>
      </c>
      <c r="P177" s="63">
        <f t="shared" si="199"/>
        <v>99</v>
      </c>
      <c r="Q177" s="63">
        <f t="shared" si="199"/>
        <v>0</v>
      </c>
      <c r="R177" s="63"/>
      <c r="S177" s="29"/>
    </row>
    <row r="178" customHeight="1" spans="1:19">
      <c r="A178" s="23" t="s">
        <v>300</v>
      </c>
      <c r="B178" s="24" t="s">
        <v>301</v>
      </c>
      <c r="C178" s="25">
        <v>239</v>
      </c>
      <c r="D178" s="25">
        <v>750</v>
      </c>
      <c r="E178" s="25">
        <v>2029</v>
      </c>
      <c r="F178" s="25">
        <v>1067</v>
      </c>
      <c r="G178" s="25">
        <v>1222</v>
      </c>
      <c r="H178" s="25">
        <v>2501</v>
      </c>
      <c r="I178" s="25">
        <f t="shared" si="139"/>
        <v>7808</v>
      </c>
      <c r="J178" s="64">
        <f t="shared" si="194"/>
        <v>646.985</v>
      </c>
      <c r="K178" s="64">
        <v>41.1175</v>
      </c>
      <c r="L178" s="65">
        <v>192</v>
      </c>
      <c r="M178" s="65">
        <v>315</v>
      </c>
      <c r="N178" s="66">
        <f t="shared" si="195"/>
        <v>98.8675000000001</v>
      </c>
      <c r="O178" s="66">
        <f t="shared" si="196"/>
        <v>99</v>
      </c>
      <c r="P178" s="66">
        <f t="shared" si="197"/>
        <v>99</v>
      </c>
      <c r="Q178" s="66"/>
      <c r="R178" s="66"/>
      <c r="S178" s="75" t="s">
        <v>99</v>
      </c>
    </row>
    <row r="179" customHeight="1" spans="1:19">
      <c r="A179" s="30" t="str">
        <f t="shared" si="190"/>
        <v>英德市</v>
      </c>
      <c r="B179" s="29"/>
      <c r="C179" s="20">
        <f t="shared" ref="C179:N179" si="200">SUM(C180)</f>
        <v>1301</v>
      </c>
      <c r="D179" s="20">
        <f t="shared" si="200"/>
        <v>3603</v>
      </c>
      <c r="E179" s="20">
        <f t="shared" si="200"/>
        <v>7800</v>
      </c>
      <c r="F179" s="20">
        <f t="shared" si="200"/>
        <v>1300</v>
      </c>
      <c r="G179" s="20">
        <f t="shared" si="200"/>
        <v>0</v>
      </c>
      <c r="H179" s="20">
        <f t="shared" si="200"/>
        <v>0</v>
      </c>
      <c r="I179" s="20">
        <f t="shared" si="139"/>
        <v>14004</v>
      </c>
      <c r="J179" s="61">
        <f t="shared" ref="J179:Q179" si="201">SUM(J180)</f>
        <v>1067.975</v>
      </c>
      <c r="K179" s="61">
        <f t="shared" si="201"/>
        <v>0</v>
      </c>
      <c r="L179" s="62">
        <v>306</v>
      </c>
      <c r="M179" s="62">
        <v>501</v>
      </c>
      <c r="N179" s="63">
        <f t="shared" si="193"/>
        <v>260.975</v>
      </c>
      <c r="O179" s="63">
        <f t="shared" si="201"/>
        <v>261</v>
      </c>
      <c r="P179" s="63">
        <f t="shared" si="201"/>
        <v>261</v>
      </c>
      <c r="Q179" s="63">
        <f t="shared" si="201"/>
        <v>0</v>
      </c>
      <c r="R179" s="63"/>
      <c r="S179" s="29"/>
    </row>
    <row r="180" customHeight="1" spans="1:19">
      <c r="A180" s="23" t="s">
        <v>302</v>
      </c>
      <c r="B180" s="24" t="s">
        <v>303</v>
      </c>
      <c r="C180" s="25">
        <v>1301</v>
      </c>
      <c r="D180" s="25">
        <v>3603</v>
      </c>
      <c r="E180" s="25">
        <v>7800</v>
      </c>
      <c r="F180" s="25">
        <v>1300</v>
      </c>
      <c r="G180" s="25">
        <v>0</v>
      </c>
      <c r="H180" s="25">
        <v>0</v>
      </c>
      <c r="I180" s="25">
        <f t="shared" si="139"/>
        <v>14004</v>
      </c>
      <c r="J180" s="64">
        <f t="shared" si="194"/>
        <v>1067.975</v>
      </c>
      <c r="K180" s="64"/>
      <c r="L180" s="65">
        <v>306</v>
      </c>
      <c r="M180" s="65">
        <v>501</v>
      </c>
      <c r="N180" s="66">
        <f t="shared" si="195"/>
        <v>260.975</v>
      </c>
      <c r="O180" s="66">
        <f t="shared" si="196"/>
        <v>261</v>
      </c>
      <c r="P180" s="66">
        <f t="shared" si="197"/>
        <v>261</v>
      </c>
      <c r="Q180" s="66"/>
      <c r="R180" s="66"/>
      <c r="S180" s="75" t="s">
        <v>99</v>
      </c>
    </row>
    <row r="181" customHeight="1" spans="1:19">
      <c r="A181" s="28" t="s">
        <v>304</v>
      </c>
      <c r="B181" s="29"/>
      <c r="C181" s="20">
        <f t="shared" ref="C181:N181" si="202">SUM(C182:C185)</f>
        <v>21</v>
      </c>
      <c r="D181" s="20">
        <f t="shared" si="202"/>
        <v>127</v>
      </c>
      <c r="E181" s="20">
        <f t="shared" si="202"/>
        <v>4070</v>
      </c>
      <c r="F181" s="20">
        <f t="shared" si="202"/>
        <v>1737</v>
      </c>
      <c r="G181" s="20">
        <f t="shared" si="202"/>
        <v>0</v>
      </c>
      <c r="H181" s="20">
        <f t="shared" si="202"/>
        <v>0</v>
      </c>
      <c r="I181" s="20">
        <f t="shared" si="139"/>
        <v>5955</v>
      </c>
      <c r="J181" s="61">
        <f t="shared" ref="J181:Q181" si="203">SUM(J182:J185)</f>
        <v>351.75</v>
      </c>
      <c r="K181" s="61">
        <f t="shared" si="203"/>
        <v>25.3975</v>
      </c>
      <c r="L181" s="62">
        <v>106</v>
      </c>
      <c r="M181" s="62">
        <v>175</v>
      </c>
      <c r="N181" s="63">
        <f>SUM(N182:N185)</f>
        <v>45.3525</v>
      </c>
      <c r="O181" s="63">
        <f t="shared" si="203"/>
        <v>48</v>
      </c>
      <c r="P181" s="63">
        <f t="shared" si="203"/>
        <v>48</v>
      </c>
      <c r="Q181" s="63">
        <f t="shared" si="203"/>
        <v>0</v>
      </c>
      <c r="R181" s="63"/>
      <c r="S181" s="76"/>
    </row>
    <row r="182" customHeight="1" spans="1:19">
      <c r="A182" s="23" t="s">
        <v>305</v>
      </c>
      <c r="B182" s="24" t="s">
        <v>306</v>
      </c>
      <c r="C182" s="25">
        <v>0</v>
      </c>
      <c r="D182" s="25">
        <v>12</v>
      </c>
      <c r="E182" s="25">
        <v>75</v>
      </c>
      <c r="F182" s="25">
        <v>70</v>
      </c>
      <c r="G182" s="25"/>
      <c r="H182" s="25"/>
      <c r="I182" s="25">
        <f t="shared" si="139"/>
        <v>157</v>
      </c>
      <c r="J182" s="64">
        <f t="shared" ref="J182:J185" si="204">C182*0.1+D182*0.125+E182*0.05+F182*0.075+G182*0.08+H182*0.1</f>
        <v>10.5</v>
      </c>
      <c r="K182" s="64"/>
      <c r="L182" s="65">
        <v>3</v>
      </c>
      <c r="M182" s="65">
        <v>5</v>
      </c>
      <c r="N182" s="66">
        <f t="shared" ref="N182:N185" si="205">J182-K182-L182-M182</f>
        <v>2.5</v>
      </c>
      <c r="O182" s="66">
        <f t="shared" ref="O182:O185" si="206">ROUNDUP(N182,0)</f>
        <v>3</v>
      </c>
      <c r="P182" s="66">
        <f t="shared" ref="P182:P185" si="207">O182+Q182</f>
        <v>3</v>
      </c>
      <c r="Q182" s="66"/>
      <c r="R182" s="66"/>
      <c r="S182" s="75"/>
    </row>
    <row r="183" ht="43.2" spans="1:19">
      <c r="A183" s="23" t="s">
        <v>307</v>
      </c>
      <c r="B183" s="24" t="s">
        <v>306</v>
      </c>
      <c r="C183" s="25">
        <v>0</v>
      </c>
      <c r="D183" s="25">
        <v>0</v>
      </c>
      <c r="E183" s="25">
        <v>319</v>
      </c>
      <c r="F183" s="25">
        <v>84</v>
      </c>
      <c r="G183" s="25"/>
      <c r="H183" s="25"/>
      <c r="I183" s="25">
        <f t="shared" si="139"/>
        <v>403</v>
      </c>
      <c r="J183" s="64">
        <f t="shared" si="204"/>
        <v>22.25</v>
      </c>
      <c r="K183" s="64">
        <v>1.0375</v>
      </c>
      <c r="L183" s="65">
        <v>6</v>
      </c>
      <c r="M183" s="65">
        <v>11</v>
      </c>
      <c r="N183" s="66">
        <f t="shared" si="205"/>
        <v>4.2125</v>
      </c>
      <c r="O183" s="66">
        <f t="shared" si="206"/>
        <v>5</v>
      </c>
      <c r="P183" s="66">
        <f t="shared" si="207"/>
        <v>5</v>
      </c>
      <c r="Q183" s="66"/>
      <c r="R183" s="66"/>
      <c r="S183" s="75" t="s">
        <v>71</v>
      </c>
    </row>
    <row r="184" customHeight="1" spans="1:19">
      <c r="A184" s="23" t="s">
        <v>308</v>
      </c>
      <c r="B184" s="24" t="s">
        <v>309</v>
      </c>
      <c r="C184" s="25">
        <v>8</v>
      </c>
      <c r="D184" s="25">
        <v>65</v>
      </c>
      <c r="E184" s="25">
        <v>1272</v>
      </c>
      <c r="F184" s="25">
        <v>544</v>
      </c>
      <c r="G184" s="25"/>
      <c r="H184" s="25"/>
      <c r="I184" s="25">
        <f t="shared" si="139"/>
        <v>1889</v>
      </c>
      <c r="J184" s="64">
        <f t="shared" si="204"/>
        <v>113.325</v>
      </c>
      <c r="K184" s="64">
        <v>4.16</v>
      </c>
      <c r="L184" s="65">
        <v>36</v>
      </c>
      <c r="M184" s="65">
        <v>59</v>
      </c>
      <c r="N184" s="66">
        <f t="shared" si="205"/>
        <v>14.165</v>
      </c>
      <c r="O184" s="66">
        <f t="shared" si="206"/>
        <v>15</v>
      </c>
      <c r="P184" s="66">
        <f t="shared" si="207"/>
        <v>15</v>
      </c>
      <c r="Q184" s="66"/>
      <c r="R184" s="66"/>
      <c r="S184" s="75"/>
    </row>
    <row r="185" customHeight="1" spans="1:19">
      <c r="A185" s="23" t="s">
        <v>310</v>
      </c>
      <c r="B185" s="24" t="s">
        <v>311</v>
      </c>
      <c r="C185" s="25">
        <v>13</v>
      </c>
      <c r="D185" s="25">
        <v>50</v>
      </c>
      <c r="E185" s="25">
        <v>2404</v>
      </c>
      <c r="F185" s="25">
        <v>1039</v>
      </c>
      <c r="G185" s="25"/>
      <c r="H185" s="25"/>
      <c r="I185" s="25">
        <f t="shared" si="139"/>
        <v>3506</v>
      </c>
      <c r="J185" s="64">
        <f t="shared" si="204"/>
        <v>205.675</v>
      </c>
      <c r="K185" s="64">
        <v>20.2</v>
      </c>
      <c r="L185" s="65">
        <v>61</v>
      </c>
      <c r="M185" s="65">
        <v>100</v>
      </c>
      <c r="N185" s="66">
        <f t="shared" si="205"/>
        <v>24.475</v>
      </c>
      <c r="O185" s="66">
        <f t="shared" si="206"/>
        <v>25</v>
      </c>
      <c r="P185" s="66">
        <f t="shared" si="207"/>
        <v>25</v>
      </c>
      <c r="Q185" s="66"/>
      <c r="R185" s="66"/>
      <c r="S185" s="75"/>
    </row>
    <row r="186" customHeight="1" spans="1:19">
      <c r="A186" s="30" t="str">
        <f>A187</f>
        <v>饶平县</v>
      </c>
      <c r="B186" s="29"/>
      <c r="C186" s="20">
        <f t="shared" ref="C186:N186" si="208">SUM(C187)</f>
        <v>112</v>
      </c>
      <c r="D186" s="20">
        <f t="shared" si="208"/>
        <v>768</v>
      </c>
      <c r="E186" s="20">
        <f t="shared" si="208"/>
        <v>4064</v>
      </c>
      <c r="F186" s="20">
        <f t="shared" si="208"/>
        <v>2094</v>
      </c>
      <c r="G186" s="20">
        <f t="shared" si="208"/>
        <v>0</v>
      </c>
      <c r="H186" s="20">
        <f t="shared" si="208"/>
        <v>0</v>
      </c>
      <c r="I186" s="20">
        <f t="shared" si="139"/>
        <v>7038</v>
      </c>
      <c r="J186" s="61">
        <f t="shared" ref="J186:Q186" si="209">SUM(J187)</f>
        <v>467.45</v>
      </c>
      <c r="K186" s="61">
        <f t="shared" si="209"/>
        <v>65.1625</v>
      </c>
      <c r="L186" s="62">
        <v>139</v>
      </c>
      <c r="M186" s="62">
        <v>227</v>
      </c>
      <c r="N186" s="63">
        <f>SUM(N187)</f>
        <v>36.2875</v>
      </c>
      <c r="O186" s="63">
        <f t="shared" si="209"/>
        <v>37</v>
      </c>
      <c r="P186" s="63">
        <f t="shared" si="209"/>
        <v>37</v>
      </c>
      <c r="Q186" s="63">
        <f t="shared" si="209"/>
        <v>0</v>
      </c>
      <c r="R186" s="63"/>
      <c r="S186" s="29"/>
    </row>
    <row r="187" customHeight="1" spans="1:19">
      <c r="A187" s="23" t="s">
        <v>312</v>
      </c>
      <c r="B187" s="24" t="s">
        <v>313</v>
      </c>
      <c r="C187" s="25">
        <v>112</v>
      </c>
      <c r="D187" s="25">
        <v>768</v>
      </c>
      <c r="E187" s="25">
        <v>4064</v>
      </c>
      <c r="F187" s="25">
        <v>2094</v>
      </c>
      <c r="G187" s="25"/>
      <c r="H187" s="25"/>
      <c r="I187" s="25">
        <f t="shared" si="139"/>
        <v>7038</v>
      </c>
      <c r="J187" s="64">
        <f t="shared" ref="J187:J191" si="210">C187*0.1+D187*0.125+E187*0.05+F187*0.075+G187*0.08+H187*0.1</f>
        <v>467.45</v>
      </c>
      <c r="K187" s="64">
        <v>65.1625</v>
      </c>
      <c r="L187" s="65">
        <v>139</v>
      </c>
      <c r="M187" s="65">
        <v>227</v>
      </c>
      <c r="N187" s="66">
        <f t="shared" ref="N187:N191" si="211">J187-K187-L187-M187</f>
        <v>36.2875</v>
      </c>
      <c r="O187" s="66">
        <f t="shared" ref="O187:O191" si="212">ROUNDUP(N187,0)</f>
        <v>37</v>
      </c>
      <c r="P187" s="66">
        <f t="shared" ref="P187:P191" si="213">O187+Q187</f>
        <v>37</v>
      </c>
      <c r="Q187" s="66"/>
      <c r="R187" s="66"/>
      <c r="S187" s="75" t="s">
        <v>99</v>
      </c>
    </row>
    <row r="188" customHeight="1" spans="1:19">
      <c r="A188" s="28" t="s">
        <v>314</v>
      </c>
      <c r="B188" s="29"/>
      <c r="C188" s="20">
        <f t="shared" ref="C188:N188" si="214">SUM(C189:C191)</f>
        <v>69</v>
      </c>
      <c r="D188" s="20">
        <f t="shared" si="214"/>
        <v>163</v>
      </c>
      <c r="E188" s="20">
        <f t="shared" si="214"/>
        <v>4703</v>
      </c>
      <c r="F188" s="20">
        <f t="shared" si="214"/>
        <v>2025</v>
      </c>
      <c r="G188" s="20">
        <f t="shared" si="214"/>
        <v>0</v>
      </c>
      <c r="H188" s="20">
        <f t="shared" si="214"/>
        <v>0</v>
      </c>
      <c r="I188" s="20">
        <f t="shared" si="139"/>
        <v>6960</v>
      </c>
      <c r="J188" s="61">
        <f t="shared" ref="J188:Q188" si="215">SUM(J189:J191)</f>
        <v>414.3</v>
      </c>
      <c r="K188" s="61">
        <f t="shared" si="215"/>
        <v>5.85</v>
      </c>
      <c r="L188" s="62">
        <v>115</v>
      </c>
      <c r="M188" s="62">
        <v>193</v>
      </c>
      <c r="N188" s="63">
        <f>SUM(N189:N191)</f>
        <v>100.45</v>
      </c>
      <c r="O188" s="63">
        <f t="shared" si="215"/>
        <v>101</v>
      </c>
      <c r="P188" s="63">
        <f t="shared" si="215"/>
        <v>101</v>
      </c>
      <c r="Q188" s="63">
        <f t="shared" si="215"/>
        <v>0</v>
      </c>
      <c r="R188" s="63"/>
      <c r="S188" s="76"/>
    </row>
    <row r="189" customHeight="1" spans="1:19">
      <c r="A189" s="23" t="s">
        <v>315</v>
      </c>
      <c r="B189" s="24" t="s">
        <v>316</v>
      </c>
      <c r="C189" s="25">
        <v>26</v>
      </c>
      <c r="D189" s="25">
        <v>0</v>
      </c>
      <c r="E189" s="25">
        <v>103</v>
      </c>
      <c r="F189" s="25">
        <v>10</v>
      </c>
      <c r="G189" s="25"/>
      <c r="H189" s="25"/>
      <c r="I189" s="25">
        <f t="shared" si="139"/>
        <v>139</v>
      </c>
      <c r="J189" s="64">
        <f t="shared" si="210"/>
        <v>8.5</v>
      </c>
      <c r="K189" s="64">
        <v>1.975</v>
      </c>
      <c r="L189" s="65">
        <v>0</v>
      </c>
      <c r="M189" s="65">
        <v>2</v>
      </c>
      <c r="N189" s="66">
        <f t="shared" si="211"/>
        <v>4.525</v>
      </c>
      <c r="O189" s="66">
        <f t="shared" si="212"/>
        <v>5</v>
      </c>
      <c r="P189" s="66">
        <f t="shared" si="213"/>
        <v>5</v>
      </c>
      <c r="Q189" s="66"/>
      <c r="R189" s="66"/>
      <c r="S189" s="75"/>
    </row>
    <row r="190" customHeight="1" spans="1:19">
      <c r="A190" s="23" t="s">
        <v>317</v>
      </c>
      <c r="B190" s="24" t="s">
        <v>318</v>
      </c>
      <c r="C190" s="25">
        <v>34</v>
      </c>
      <c r="D190" s="25">
        <v>67</v>
      </c>
      <c r="E190" s="25">
        <v>2270</v>
      </c>
      <c r="F190" s="25">
        <v>1010</v>
      </c>
      <c r="G190" s="25"/>
      <c r="H190" s="25"/>
      <c r="I190" s="25">
        <f t="shared" si="139"/>
        <v>3381</v>
      </c>
      <c r="J190" s="64">
        <f t="shared" si="210"/>
        <v>201.025</v>
      </c>
      <c r="K190" s="64">
        <v>1.025</v>
      </c>
      <c r="L190" s="65">
        <v>55</v>
      </c>
      <c r="M190" s="65">
        <v>92</v>
      </c>
      <c r="N190" s="66">
        <f t="shared" si="211"/>
        <v>53</v>
      </c>
      <c r="O190" s="66">
        <f t="shared" si="212"/>
        <v>53</v>
      </c>
      <c r="P190" s="66">
        <f t="shared" si="213"/>
        <v>53</v>
      </c>
      <c r="Q190" s="66"/>
      <c r="R190" s="66"/>
      <c r="S190" s="75"/>
    </row>
    <row r="191" customHeight="1" spans="1:19">
      <c r="A191" s="23" t="s">
        <v>319</v>
      </c>
      <c r="B191" s="24" t="s">
        <v>320</v>
      </c>
      <c r="C191" s="25">
        <v>9</v>
      </c>
      <c r="D191" s="25">
        <v>96</v>
      </c>
      <c r="E191" s="25">
        <v>2330</v>
      </c>
      <c r="F191" s="25">
        <v>1005</v>
      </c>
      <c r="G191" s="25"/>
      <c r="H191" s="25"/>
      <c r="I191" s="25">
        <f t="shared" si="139"/>
        <v>3440</v>
      </c>
      <c r="J191" s="64">
        <f t="shared" si="210"/>
        <v>204.775</v>
      </c>
      <c r="K191" s="64">
        <v>2.85</v>
      </c>
      <c r="L191" s="65">
        <v>60</v>
      </c>
      <c r="M191" s="65">
        <v>99</v>
      </c>
      <c r="N191" s="66">
        <f t="shared" si="211"/>
        <v>42.925</v>
      </c>
      <c r="O191" s="66">
        <f t="shared" si="212"/>
        <v>43</v>
      </c>
      <c r="P191" s="66">
        <f t="shared" si="213"/>
        <v>43</v>
      </c>
      <c r="Q191" s="66"/>
      <c r="R191" s="66"/>
      <c r="S191" s="75"/>
    </row>
    <row r="192" customHeight="1" spans="1:19">
      <c r="A192" s="30" t="str">
        <f t="shared" ref="A192:A196" si="216">A193</f>
        <v>揭西县</v>
      </c>
      <c r="B192" s="29"/>
      <c r="C192" s="20">
        <f t="shared" ref="C192:N192" si="217">SUM(C193)</f>
        <v>16</v>
      </c>
      <c r="D192" s="20">
        <f t="shared" si="217"/>
        <v>325</v>
      </c>
      <c r="E192" s="20">
        <f t="shared" si="217"/>
        <v>3465</v>
      </c>
      <c r="F192" s="20">
        <f t="shared" si="217"/>
        <v>1755</v>
      </c>
      <c r="G192" s="20">
        <f t="shared" si="217"/>
        <v>0</v>
      </c>
      <c r="H192" s="20">
        <f t="shared" si="217"/>
        <v>0</v>
      </c>
      <c r="I192" s="20">
        <f t="shared" si="139"/>
        <v>5561</v>
      </c>
      <c r="J192" s="61">
        <f t="shared" ref="J192:Q192" si="218">SUM(J193)</f>
        <v>347.1</v>
      </c>
      <c r="K192" s="61">
        <f t="shared" si="218"/>
        <v>101.1</v>
      </c>
      <c r="L192" s="62">
        <v>93</v>
      </c>
      <c r="M192" s="62">
        <v>153</v>
      </c>
      <c r="N192" s="63">
        <f t="shared" ref="N192:N196" si="219">SUM(N193)</f>
        <v>0</v>
      </c>
      <c r="O192" s="63">
        <f t="shared" si="218"/>
        <v>0</v>
      </c>
      <c r="P192" s="63">
        <f t="shared" si="218"/>
        <v>0</v>
      </c>
      <c r="Q192" s="63">
        <f t="shared" si="218"/>
        <v>0</v>
      </c>
      <c r="R192" s="63"/>
      <c r="S192" s="29"/>
    </row>
    <row r="193" customHeight="1" spans="1:19">
      <c r="A193" s="23" t="s">
        <v>321</v>
      </c>
      <c r="B193" s="24" t="s">
        <v>322</v>
      </c>
      <c r="C193" s="25">
        <v>16</v>
      </c>
      <c r="D193" s="25">
        <v>325</v>
      </c>
      <c r="E193" s="25">
        <v>3465</v>
      </c>
      <c r="F193" s="25">
        <v>1755</v>
      </c>
      <c r="G193" s="25"/>
      <c r="H193" s="25"/>
      <c r="I193" s="25">
        <f t="shared" si="139"/>
        <v>5561</v>
      </c>
      <c r="J193" s="64">
        <f t="shared" ref="J193:J197" si="220">C193*0.1+D193*0.125+E193*0.05+F193*0.075+G193*0.08+H193*0.1</f>
        <v>347.1</v>
      </c>
      <c r="K193" s="64">
        <v>101.1</v>
      </c>
      <c r="L193" s="65">
        <v>93</v>
      </c>
      <c r="M193" s="65">
        <v>153</v>
      </c>
      <c r="N193" s="66">
        <f t="shared" ref="N193:N197" si="221">J193-K193-L193-M193</f>
        <v>0</v>
      </c>
      <c r="O193" s="66">
        <f t="shared" ref="O193:O197" si="222">ROUNDUP(N193,0)</f>
        <v>0</v>
      </c>
      <c r="P193" s="66">
        <f t="shared" ref="P193:P197" si="223">O193+Q193</f>
        <v>0</v>
      </c>
      <c r="Q193" s="66"/>
      <c r="R193" s="66"/>
      <c r="S193" s="75" t="s">
        <v>99</v>
      </c>
    </row>
    <row r="194" customHeight="1" spans="1:19">
      <c r="A194" s="30" t="str">
        <f t="shared" si="216"/>
        <v>惠来县</v>
      </c>
      <c r="B194" s="29"/>
      <c r="C194" s="20">
        <f t="shared" ref="C194:N194" si="224">SUM(C195)</f>
        <v>86</v>
      </c>
      <c r="D194" s="20">
        <f t="shared" si="224"/>
        <v>1209</v>
      </c>
      <c r="E194" s="20">
        <f t="shared" si="224"/>
        <v>15434</v>
      </c>
      <c r="F194" s="20">
        <f t="shared" si="224"/>
        <v>6013</v>
      </c>
      <c r="G194" s="20">
        <f t="shared" si="224"/>
        <v>0</v>
      </c>
      <c r="H194" s="20">
        <f t="shared" si="224"/>
        <v>0</v>
      </c>
      <c r="I194" s="20">
        <f t="shared" si="139"/>
        <v>22742</v>
      </c>
      <c r="J194" s="61">
        <f t="shared" ref="J194:Q194" si="225">SUM(J195)</f>
        <v>1382.4</v>
      </c>
      <c r="K194" s="61">
        <f t="shared" si="225"/>
        <v>17.0865</v>
      </c>
      <c r="L194" s="62">
        <v>412</v>
      </c>
      <c r="M194" s="62">
        <v>673</v>
      </c>
      <c r="N194" s="63">
        <f t="shared" si="219"/>
        <v>280.3135</v>
      </c>
      <c r="O194" s="63">
        <f t="shared" si="225"/>
        <v>281</v>
      </c>
      <c r="P194" s="63">
        <f t="shared" si="225"/>
        <v>954</v>
      </c>
      <c r="Q194" s="63">
        <f t="shared" si="225"/>
        <v>673</v>
      </c>
      <c r="R194" s="63"/>
      <c r="S194" s="29"/>
    </row>
    <row r="195" customHeight="1" spans="1:19">
      <c r="A195" s="23" t="s">
        <v>323</v>
      </c>
      <c r="B195" s="24" t="s">
        <v>324</v>
      </c>
      <c r="C195" s="25">
        <v>86</v>
      </c>
      <c r="D195" s="25">
        <v>1209</v>
      </c>
      <c r="E195" s="25">
        <v>15434</v>
      </c>
      <c r="F195" s="25">
        <v>6013</v>
      </c>
      <c r="G195" s="25"/>
      <c r="H195" s="25"/>
      <c r="I195" s="25">
        <f t="shared" si="139"/>
        <v>22742</v>
      </c>
      <c r="J195" s="64">
        <f t="shared" si="220"/>
        <v>1382.4</v>
      </c>
      <c r="K195" s="64">
        <v>17.0865</v>
      </c>
      <c r="L195" s="65">
        <v>412</v>
      </c>
      <c r="M195" s="65">
        <v>673</v>
      </c>
      <c r="N195" s="66">
        <f t="shared" si="221"/>
        <v>280.3135</v>
      </c>
      <c r="O195" s="66">
        <f t="shared" si="222"/>
        <v>281</v>
      </c>
      <c r="P195" s="66">
        <f t="shared" si="223"/>
        <v>954</v>
      </c>
      <c r="Q195" s="66">
        <f>M195</f>
        <v>673</v>
      </c>
      <c r="R195" s="66"/>
      <c r="S195" s="75" t="s">
        <v>99</v>
      </c>
    </row>
    <row r="196" customHeight="1" spans="1:19">
      <c r="A196" s="30" t="str">
        <f t="shared" si="216"/>
        <v>普宁市</v>
      </c>
      <c r="B196" s="29"/>
      <c r="C196" s="20">
        <f t="shared" ref="C196:N196" si="226">SUM(C197)</f>
        <v>166</v>
      </c>
      <c r="D196" s="20">
        <f t="shared" si="226"/>
        <v>680</v>
      </c>
      <c r="E196" s="20">
        <f t="shared" si="226"/>
        <v>7009</v>
      </c>
      <c r="F196" s="20">
        <f t="shared" si="226"/>
        <v>3260</v>
      </c>
      <c r="G196" s="20">
        <f t="shared" si="226"/>
        <v>0</v>
      </c>
      <c r="H196" s="20">
        <f t="shared" si="226"/>
        <v>0</v>
      </c>
      <c r="I196" s="20">
        <f t="shared" si="139"/>
        <v>11115</v>
      </c>
      <c r="J196" s="61">
        <f t="shared" ref="J196:Q196" si="227">SUM(J197)</f>
        <v>696.55</v>
      </c>
      <c r="K196" s="61">
        <f t="shared" si="227"/>
        <v>145.73</v>
      </c>
      <c r="L196" s="62">
        <v>181</v>
      </c>
      <c r="M196" s="62">
        <v>296</v>
      </c>
      <c r="N196" s="63">
        <f t="shared" si="219"/>
        <v>73.82</v>
      </c>
      <c r="O196" s="63">
        <f t="shared" si="227"/>
        <v>74</v>
      </c>
      <c r="P196" s="63">
        <f t="shared" si="227"/>
        <v>74</v>
      </c>
      <c r="Q196" s="63">
        <f t="shared" si="227"/>
        <v>0</v>
      </c>
      <c r="R196" s="63"/>
      <c r="S196" s="29"/>
    </row>
    <row r="197" customHeight="1" spans="1:19">
      <c r="A197" s="23" t="s">
        <v>325</v>
      </c>
      <c r="B197" s="24" t="s">
        <v>326</v>
      </c>
      <c r="C197" s="25">
        <v>166</v>
      </c>
      <c r="D197" s="25">
        <v>680</v>
      </c>
      <c r="E197" s="25">
        <v>7009</v>
      </c>
      <c r="F197" s="25">
        <v>3260</v>
      </c>
      <c r="G197" s="25"/>
      <c r="H197" s="25"/>
      <c r="I197" s="25">
        <f t="shared" si="139"/>
        <v>11115</v>
      </c>
      <c r="J197" s="64">
        <f t="shared" si="220"/>
        <v>696.55</v>
      </c>
      <c r="K197" s="64">
        <v>145.73</v>
      </c>
      <c r="L197" s="65">
        <v>181</v>
      </c>
      <c r="M197" s="65">
        <v>296</v>
      </c>
      <c r="N197" s="66">
        <f t="shared" si="221"/>
        <v>73.82</v>
      </c>
      <c r="O197" s="66">
        <f t="shared" si="222"/>
        <v>74</v>
      </c>
      <c r="P197" s="66">
        <f t="shared" si="223"/>
        <v>74</v>
      </c>
      <c r="Q197" s="66"/>
      <c r="R197" s="66"/>
      <c r="S197" s="75" t="s">
        <v>99</v>
      </c>
    </row>
    <row r="198" customHeight="1" spans="1:19">
      <c r="A198" s="28" t="s">
        <v>327</v>
      </c>
      <c r="B198" s="29"/>
      <c r="C198" s="20">
        <f t="shared" ref="C198:N198" si="228">SUM(C199:C202)</f>
        <v>1211</v>
      </c>
      <c r="D198" s="20">
        <f t="shared" si="228"/>
        <v>3785</v>
      </c>
      <c r="E198" s="20">
        <f t="shared" si="228"/>
        <v>8114</v>
      </c>
      <c r="F198" s="20">
        <f t="shared" si="228"/>
        <v>1523</v>
      </c>
      <c r="G198" s="20">
        <f t="shared" si="228"/>
        <v>0</v>
      </c>
      <c r="H198" s="20">
        <f t="shared" si="228"/>
        <v>0</v>
      </c>
      <c r="I198" s="20">
        <f t="shared" si="139"/>
        <v>14633</v>
      </c>
      <c r="J198" s="61">
        <f t="shared" ref="J198:Q198" si="229">SUM(J199:J202)</f>
        <v>1114.15</v>
      </c>
      <c r="K198" s="61">
        <f t="shared" si="229"/>
        <v>72.4225</v>
      </c>
      <c r="L198" s="62">
        <v>295</v>
      </c>
      <c r="M198" s="62">
        <v>487</v>
      </c>
      <c r="N198" s="63">
        <f>SUM(N199:N202)</f>
        <v>259.7275</v>
      </c>
      <c r="O198" s="63">
        <f t="shared" si="229"/>
        <v>262</v>
      </c>
      <c r="P198" s="63">
        <f t="shared" si="229"/>
        <v>262</v>
      </c>
      <c r="Q198" s="63">
        <f t="shared" si="229"/>
        <v>0</v>
      </c>
      <c r="R198" s="63"/>
      <c r="S198" s="76"/>
    </row>
    <row r="199" customHeight="1" spans="1:19">
      <c r="A199" s="23" t="s">
        <v>328</v>
      </c>
      <c r="B199" s="24" t="s">
        <v>329</v>
      </c>
      <c r="C199" s="25">
        <v>63</v>
      </c>
      <c r="D199" s="25">
        <v>166</v>
      </c>
      <c r="E199" s="25">
        <v>66</v>
      </c>
      <c r="F199" s="25">
        <v>28</v>
      </c>
      <c r="G199" s="25"/>
      <c r="H199" s="25"/>
      <c r="I199" s="25">
        <f t="shared" si="139"/>
        <v>323</v>
      </c>
      <c r="J199" s="64">
        <f t="shared" ref="J199:J202" si="230">C199*0.1+D199*0.125+E199*0.05+F199*0.075+G199*0.08+H199*0.1</f>
        <v>32.45</v>
      </c>
      <c r="K199" s="64">
        <v>3.0125</v>
      </c>
      <c r="L199" s="65">
        <v>7</v>
      </c>
      <c r="M199" s="65">
        <v>13</v>
      </c>
      <c r="N199" s="66">
        <f t="shared" ref="N199:N202" si="231">J199-K199-L199-M199</f>
        <v>9.4375</v>
      </c>
      <c r="O199" s="66">
        <f t="shared" ref="O199:O202" si="232">ROUNDUP(N199,0)</f>
        <v>10</v>
      </c>
      <c r="P199" s="66">
        <f t="shared" ref="P199:P202" si="233">O199+Q199</f>
        <v>10</v>
      </c>
      <c r="Q199" s="66"/>
      <c r="R199" s="66"/>
      <c r="S199" s="75"/>
    </row>
    <row r="200" customHeight="1" spans="1:19">
      <c r="A200" s="23" t="s">
        <v>330</v>
      </c>
      <c r="B200" s="24" t="s">
        <v>331</v>
      </c>
      <c r="C200" s="25">
        <v>76</v>
      </c>
      <c r="D200" s="25">
        <v>730</v>
      </c>
      <c r="E200" s="25">
        <v>2358</v>
      </c>
      <c r="F200" s="25">
        <v>529</v>
      </c>
      <c r="G200" s="25"/>
      <c r="H200" s="25"/>
      <c r="I200" s="25">
        <f t="shared" ref="I200:I206" si="234">SUM(C200:H200)</f>
        <v>3693</v>
      </c>
      <c r="J200" s="64">
        <f t="shared" si="230"/>
        <v>256.425</v>
      </c>
      <c r="K200" s="64">
        <v>26.1375</v>
      </c>
      <c r="L200" s="65">
        <v>72</v>
      </c>
      <c r="M200" s="65">
        <v>118</v>
      </c>
      <c r="N200" s="66">
        <f t="shared" si="231"/>
        <v>40.2875</v>
      </c>
      <c r="O200" s="66">
        <f t="shared" si="232"/>
        <v>41</v>
      </c>
      <c r="P200" s="66">
        <f t="shared" si="233"/>
        <v>41</v>
      </c>
      <c r="Q200" s="66"/>
      <c r="R200" s="66"/>
      <c r="S200" s="75"/>
    </row>
    <row r="201" customHeight="1" spans="1:19">
      <c r="A201" s="23" t="s">
        <v>332</v>
      </c>
      <c r="B201" s="24" t="s">
        <v>333</v>
      </c>
      <c r="C201" s="25">
        <v>592</v>
      </c>
      <c r="D201" s="25">
        <v>1519</v>
      </c>
      <c r="E201" s="25">
        <v>2400</v>
      </c>
      <c r="F201" s="25">
        <v>416</v>
      </c>
      <c r="G201" s="25"/>
      <c r="H201" s="25"/>
      <c r="I201" s="25">
        <f t="shared" si="234"/>
        <v>4927</v>
      </c>
      <c r="J201" s="64">
        <f t="shared" si="230"/>
        <v>400.275</v>
      </c>
      <c r="K201" s="64">
        <v>0.7475</v>
      </c>
      <c r="L201" s="65">
        <v>112</v>
      </c>
      <c r="M201" s="65">
        <v>184</v>
      </c>
      <c r="N201" s="66">
        <f t="shared" si="231"/>
        <v>103.5275</v>
      </c>
      <c r="O201" s="66">
        <f t="shared" si="232"/>
        <v>104</v>
      </c>
      <c r="P201" s="66">
        <f t="shared" si="233"/>
        <v>104</v>
      </c>
      <c r="Q201" s="66"/>
      <c r="R201" s="66"/>
      <c r="S201" s="75"/>
    </row>
    <row r="202" customHeight="1" spans="1:19">
      <c r="A202" s="23" t="s">
        <v>334</v>
      </c>
      <c r="B202" s="24" t="s">
        <v>335</v>
      </c>
      <c r="C202" s="25">
        <v>480</v>
      </c>
      <c r="D202" s="25">
        <v>1370</v>
      </c>
      <c r="E202" s="25">
        <v>3290</v>
      </c>
      <c r="F202" s="25">
        <v>550</v>
      </c>
      <c r="G202" s="25"/>
      <c r="H202" s="25"/>
      <c r="I202" s="25">
        <f t="shared" si="234"/>
        <v>5690</v>
      </c>
      <c r="J202" s="64">
        <f t="shared" si="230"/>
        <v>425</v>
      </c>
      <c r="K202" s="64">
        <v>42.525</v>
      </c>
      <c r="L202" s="65">
        <v>104</v>
      </c>
      <c r="M202" s="65">
        <v>172</v>
      </c>
      <c r="N202" s="66">
        <f t="shared" si="231"/>
        <v>106.475</v>
      </c>
      <c r="O202" s="66">
        <f t="shared" si="232"/>
        <v>107</v>
      </c>
      <c r="P202" s="66">
        <f t="shared" si="233"/>
        <v>107</v>
      </c>
      <c r="Q202" s="66"/>
      <c r="R202" s="66"/>
      <c r="S202" s="75"/>
    </row>
    <row r="203" customHeight="1" spans="1:19">
      <c r="A203" s="30" t="str">
        <f>A204</f>
        <v>罗定市</v>
      </c>
      <c r="B203" s="29"/>
      <c r="C203" s="20">
        <f t="shared" ref="C203:N203" si="235">SUM(C204)</f>
        <v>2810</v>
      </c>
      <c r="D203" s="20">
        <f t="shared" si="235"/>
        <v>6696</v>
      </c>
      <c r="E203" s="20">
        <f t="shared" si="235"/>
        <v>10370</v>
      </c>
      <c r="F203" s="20">
        <f t="shared" si="235"/>
        <v>1835</v>
      </c>
      <c r="G203" s="20">
        <f t="shared" si="235"/>
        <v>0</v>
      </c>
      <c r="H203" s="20">
        <f t="shared" si="235"/>
        <v>0</v>
      </c>
      <c r="I203" s="20">
        <f t="shared" si="234"/>
        <v>21711</v>
      </c>
      <c r="J203" s="61">
        <f t="shared" ref="J203:R203" si="236">SUM(J204)</f>
        <v>1774.125</v>
      </c>
      <c r="K203" s="61">
        <f t="shared" si="236"/>
        <v>172</v>
      </c>
      <c r="L203" s="62">
        <v>637</v>
      </c>
      <c r="M203" s="62">
        <v>1041</v>
      </c>
      <c r="N203" s="63">
        <f>SUM(N204)</f>
        <v>-75.875</v>
      </c>
      <c r="O203" s="63">
        <f t="shared" si="236"/>
        <v>0</v>
      </c>
      <c r="P203" s="63">
        <f t="shared" si="236"/>
        <v>0</v>
      </c>
      <c r="Q203" s="63">
        <f t="shared" si="236"/>
        <v>0</v>
      </c>
      <c r="R203" s="63">
        <f t="shared" si="236"/>
        <v>-75.875</v>
      </c>
      <c r="S203" s="29"/>
    </row>
    <row r="204" customHeight="1" spans="1:19">
      <c r="A204" s="23" t="s">
        <v>336</v>
      </c>
      <c r="B204" s="24" t="s">
        <v>337</v>
      </c>
      <c r="C204" s="25">
        <v>2810</v>
      </c>
      <c r="D204" s="25">
        <v>6696</v>
      </c>
      <c r="E204" s="25">
        <v>10370</v>
      </c>
      <c r="F204" s="25">
        <v>1835</v>
      </c>
      <c r="G204" s="25"/>
      <c r="H204" s="25"/>
      <c r="I204" s="25">
        <f t="shared" si="234"/>
        <v>21711</v>
      </c>
      <c r="J204" s="64">
        <f>C204*0.1+D204*0.125+E204*0.05+F204*0.075+G204*0.08+H204*0.1</f>
        <v>1774.125</v>
      </c>
      <c r="K204" s="64">
        <v>172</v>
      </c>
      <c r="L204" s="65">
        <v>637</v>
      </c>
      <c r="M204" s="65">
        <v>1041</v>
      </c>
      <c r="N204" s="66">
        <f>J204-K204-L204-M204</f>
        <v>-75.875</v>
      </c>
      <c r="O204" s="66"/>
      <c r="P204" s="66"/>
      <c r="Q204" s="66"/>
      <c r="R204" s="66">
        <f>N204</f>
        <v>-75.875</v>
      </c>
      <c r="S204" s="75" t="s">
        <v>99</v>
      </c>
    </row>
    <row r="205" customHeight="1" spans="1:19">
      <c r="A205" s="30" t="str">
        <f>A206</f>
        <v>新兴县</v>
      </c>
      <c r="B205" s="29"/>
      <c r="C205" s="20">
        <f t="shared" ref="C205:N205" si="237">SUM(C206)</f>
        <v>412</v>
      </c>
      <c r="D205" s="20">
        <f t="shared" si="237"/>
        <v>1847</v>
      </c>
      <c r="E205" s="20">
        <f t="shared" si="237"/>
        <v>2333</v>
      </c>
      <c r="F205" s="20">
        <f t="shared" si="237"/>
        <v>689</v>
      </c>
      <c r="G205" s="20">
        <f t="shared" si="237"/>
        <v>0</v>
      </c>
      <c r="H205" s="20">
        <f t="shared" si="237"/>
        <v>0</v>
      </c>
      <c r="I205" s="20">
        <f t="shared" si="234"/>
        <v>5281</v>
      </c>
      <c r="J205" s="61">
        <f t="shared" ref="J205:Q205" si="238">SUM(J206)</f>
        <v>440.4</v>
      </c>
      <c r="K205" s="61">
        <f t="shared" si="238"/>
        <v>0</v>
      </c>
      <c r="L205" s="62">
        <v>124</v>
      </c>
      <c r="M205" s="62">
        <v>204</v>
      </c>
      <c r="N205" s="63">
        <f>SUM(N206)</f>
        <v>112.4</v>
      </c>
      <c r="O205" s="63">
        <f t="shared" si="238"/>
        <v>113</v>
      </c>
      <c r="P205" s="63">
        <f t="shared" si="238"/>
        <v>113</v>
      </c>
      <c r="Q205" s="63">
        <f t="shared" si="238"/>
        <v>0</v>
      </c>
      <c r="R205" s="63"/>
      <c r="S205" s="29"/>
    </row>
    <row r="206" customHeight="1" spans="1:19">
      <c r="A206" s="23" t="s">
        <v>338</v>
      </c>
      <c r="B206" s="24" t="s">
        <v>339</v>
      </c>
      <c r="C206" s="25">
        <v>412</v>
      </c>
      <c r="D206" s="25">
        <v>1847</v>
      </c>
      <c r="E206" s="25">
        <v>2333</v>
      </c>
      <c r="F206" s="25">
        <v>689</v>
      </c>
      <c r="G206" s="25"/>
      <c r="H206" s="25"/>
      <c r="I206" s="25">
        <f t="shared" si="234"/>
        <v>5281</v>
      </c>
      <c r="J206" s="64">
        <f>C206*0.1+D206*0.125+E206*0.05+F206*0.075+G206*0.08+H206*0.1</f>
        <v>440.4</v>
      </c>
      <c r="K206" s="64"/>
      <c r="L206" s="65">
        <v>124</v>
      </c>
      <c r="M206" s="65">
        <v>204</v>
      </c>
      <c r="N206" s="66">
        <f>J206-K206-L206-M206</f>
        <v>112.4</v>
      </c>
      <c r="O206" s="66">
        <f>ROUNDUP(N206,0)</f>
        <v>113</v>
      </c>
      <c r="P206" s="66">
        <f>O206+Q206</f>
        <v>113</v>
      </c>
      <c r="Q206" s="66"/>
      <c r="R206" s="66"/>
      <c r="S206" s="75" t="s">
        <v>99</v>
      </c>
    </row>
    <row r="207" customHeight="1" spans="18:18">
      <c r="R207" s="1"/>
    </row>
  </sheetData>
  <mergeCells count="18">
    <mergeCell ref="A2:S2"/>
    <mergeCell ref="P4:Q4"/>
    <mergeCell ref="A4:A6"/>
    <mergeCell ref="B4:B6"/>
    <mergeCell ref="I4:I5"/>
    <mergeCell ref="I6:I7"/>
    <mergeCell ref="J5:J7"/>
    <mergeCell ref="K4:K6"/>
    <mergeCell ref="N4:N6"/>
    <mergeCell ref="O4:O6"/>
    <mergeCell ref="P5:P6"/>
    <mergeCell ref="Q5:Q6"/>
    <mergeCell ref="R4:R6"/>
    <mergeCell ref="S4:S6"/>
    <mergeCell ref="C4:D5"/>
    <mergeCell ref="E4:F5"/>
    <mergeCell ref="G4:H5"/>
    <mergeCell ref="L4:M5"/>
  </mergeCells>
  <pageMargins left="0.393055555555556" right="0.196527777777778" top="0.471527777777778" bottom="0.668055555555556" header="0.313888888888889" footer="0.393055555555556"/>
  <pageSetup paperSize="9" scale="65" fitToHeight="0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省教育厅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助学处</dc:creator>
  <cp:lastModifiedBy>韦媛媛</cp:lastModifiedBy>
  <dcterms:created xsi:type="dcterms:W3CDTF">2023-05-08T08:31:00Z</dcterms:created>
  <dcterms:modified xsi:type="dcterms:W3CDTF">2023-05-22T07:54:51Z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115780BA772047B087D8F3E4ED5C49CF</vt:lpwstr>
  </property>
</Properties>
</file>