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00" tabRatio="824" activeTab="0"/>
  </bookViews>
  <sheets>
    <sheet name="2珠三角免费教科书" sheetId="1" r:id="rId1"/>
  </sheets>
  <definedNames>
    <definedName name="_xlnm.Print_Area" localSheetId="0">'2珠三角免费教科书'!$A$1:$AA$46</definedName>
    <definedName name="_xlnm._FilterDatabase" localSheetId="0" hidden="1">'2珠三角免费教科书'!$A$6:$IV$46</definedName>
  </definedNames>
  <calcPr fullCalcOnLoad="1"/>
</workbook>
</file>

<file path=xl/sharedStrings.xml><?xml version="1.0" encoding="utf-8"?>
<sst xmlns="http://schemas.openxmlformats.org/spreadsheetml/2006/main" count="102" uniqueCount="81">
  <si>
    <t>附表2</t>
  </si>
  <si>
    <t>清算下达2023年珠三角六市免费教科书资金明细表</t>
  </si>
  <si>
    <t>地区代码</t>
  </si>
  <si>
    <t>单位</t>
  </si>
  <si>
    <t>珠三角城市</t>
  </si>
  <si>
    <t>珠三角农村</t>
  </si>
  <si>
    <t>2023年全年应补助资金（万元）</t>
  </si>
  <si>
    <t>已提前下达省财政2023年珠三角免费教科书金额（万元）
（粤财科教[2022]237号）</t>
  </si>
  <si>
    <t>本次下达补助资金（万元）</t>
  </si>
  <si>
    <t>待清算资金（万元）</t>
  </si>
  <si>
    <t>备注</t>
  </si>
  <si>
    <t>2022-2023学年城市义务教育在校生（人）</t>
  </si>
  <si>
    <t>补助标准（元/人）</t>
  </si>
  <si>
    <t>2022-2023学年农村义务教育在校生（人）</t>
  </si>
  <si>
    <t>合计</t>
  </si>
  <si>
    <t>小学</t>
  </si>
  <si>
    <t>其中：小学一年级</t>
  </si>
  <si>
    <t>初中</t>
  </si>
  <si>
    <t>学生字典</t>
  </si>
  <si>
    <t>补助资金合计</t>
  </si>
  <si>
    <t>其中：免费教科书补助资金</t>
  </si>
  <si>
    <t>学生字典补助</t>
  </si>
  <si>
    <t>提前下达资金合计</t>
  </si>
  <si>
    <t>珠三角免费补助合计</t>
  </si>
  <si>
    <t>广州市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</si>
  <si>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</si>
  <si>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</si>
  <si>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</si>
  <si>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</si>
  <si>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</si>
  <si>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</si>
  <si>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</si>
  <si>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</si>
  <si>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</si>
  <si>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</si>
  <si>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</si>
  <si>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珠海市</t>
  </si>
  <si>
    <t>珠海市本级</t>
  </si>
  <si>
    <t>香洲区</t>
  </si>
  <si>
    <t>高新区</t>
  </si>
  <si>
    <t>非建制区，指标下达至市本级</t>
  </si>
  <si>
    <t>万山区</t>
  </si>
  <si>
    <t>横琴粤澳深度合作区</t>
  </si>
  <si>
    <t>斗门区</t>
  </si>
  <si>
    <t>金湾区</t>
  </si>
  <si>
    <t>高栏港区</t>
  </si>
  <si>
    <t>佛山市</t>
  </si>
  <si>
    <t>禅城区</t>
  </si>
  <si>
    <t>南海区</t>
  </si>
  <si>
    <t>三水区</t>
  </si>
  <si>
    <t>高明区</t>
  </si>
  <si>
    <t>顺德区</t>
  </si>
  <si>
    <t>江门市</t>
  </si>
  <si>
    <t>江门市本级</t>
  </si>
  <si>
    <t>蓬江区</t>
  </si>
  <si>
    <t>江海区</t>
  </si>
  <si>
    <t>新会区</t>
  </si>
  <si>
    <t>台山市</t>
  </si>
  <si>
    <t>开平市</t>
  </si>
  <si>
    <t>待清算资金为免费教科书补助-1.34万元，学生字典补助-0.4万元。</t>
  </si>
  <si>
    <t>鹤山市</t>
  </si>
  <si>
    <t>东莞市</t>
  </si>
  <si>
    <t>待清算资金为免费教科书补助-39.54万元，学生字典补助-14.66万元。</t>
  </si>
  <si>
    <t>中山市</t>
  </si>
  <si>
    <t>含：1.仲恺区5672万元（中央2236万元、省3436万元）
2.大亚湾区5395万元（中央2127万元、省3268万元）</t>
  </si>
  <si>
    <t>仲恺区</t>
  </si>
  <si>
    <t>大亚湾区</t>
  </si>
  <si>
    <t>含红海湾758万元（其中中央299万元，省459万元）</t>
  </si>
  <si>
    <t>含华侨管理区414万元（其中中央163万元，省251万元）</t>
  </si>
  <si>
    <t>华侨管理区</t>
  </si>
  <si>
    <t>含：1.高新区433万元（中央171万元、省262万元）
2.海陵岛试验区612万元（中央241万元、省371万元）</t>
  </si>
  <si>
    <t>海陵岛试验区</t>
  </si>
  <si>
    <t>全部为开发区资金。湛江市本级的金额已分解下达到赤坎、霞山、麻章和坡头的市直学校。</t>
  </si>
  <si>
    <t>开发区</t>
  </si>
  <si>
    <t>含：1.高新区689万元（中央272万元、省417万元）
2.滨海新区3028万元（中央1194万元、省1834万元）</t>
  </si>
  <si>
    <t>滨海新区</t>
  </si>
  <si>
    <t>全部为大旺区资金</t>
  </si>
  <si>
    <t>含枫溪区1926万元（中央759万元，省1167万元）</t>
  </si>
  <si>
    <t>枫溪区</t>
  </si>
  <si>
    <t>含：空港经济区3557万元（中央1402万元、省2155万元）</t>
  </si>
  <si>
    <t>空港经济区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</si>
</sst>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4"/>
      <name val="方正小标宋简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8CBA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4" fillId="0" borderId="0">
      <alignment/>
      <protection/>
    </xf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" fillId="0" borderId="0">
      <alignment vertical="center"/>
      <protection/>
    </xf>
    <xf numFmtId="0" fontId="22" fillId="0" borderId="0">
      <alignment/>
      <protection/>
    </xf>
    <xf numFmtId="0" fontId="43" fillId="15" borderId="0" applyNumberFormat="0" applyBorder="0" applyAlignment="0" applyProtection="0"/>
    <xf numFmtId="0" fontId="4" fillId="0" borderId="0">
      <alignment/>
      <protection/>
    </xf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5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>
      <alignment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Alignment="1">
      <alignment vertical="center"/>
    </xf>
    <xf numFmtId="43" fontId="45" fillId="0" borderId="0" xfId="0" applyNumberFormat="1" applyFont="1" applyFill="1" applyAlignment="1">
      <alignment vertical="center" wrapText="1"/>
    </xf>
    <xf numFmtId="43" fontId="45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176" fontId="46" fillId="0" borderId="9" xfId="0" applyNumberFormat="1" applyFont="1" applyFill="1" applyBorder="1" applyAlignment="1">
      <alignment vertical="center" wrapText="1"/>
    </xf>
    <xf numFmtId="0" fontId="46" fillId="33" borderId="9" xfId="0" applyNumberFormat="1" applyFont="1" applyFill="1" applyBorder="1" applyAlignment="1">
      <alignment vertical="center" wrapText="1"/>
    </xf>
    <xf numFmtId="0" fontId="46" fillId="33" borderId="9" xfId="0" applyFont="1" applyFill="1" applyBorder="1" applyAlignment="1">
      <alignment vertical="center" wrapText="1"/>
    </xf>
    <xf numFmtId="0" fontId="46" fillId="0" borderId="9" xfId="0" applyNumberFormat="1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3" fontId="4" fillId="0" borderId="9" xfId="0" applyNumberFormat="1" applyFont="1" applyFill="1" applyBorder="1" applyAlignment="1">
      <alignment horizontal="center" vertical="center" wrapText="1"/>
    </xf>
    <xf numFmtId="43" fontId="46" fillId="0" borderId="9" xfId="0" applyNumberFormat="1" applyFont="1" applyFill="1" applyBorder="1" applyAlignment="1">
      <alignment horizontal="center" vertical="center" wrapText="1"/>
    </xf>
    <xf numFmtId="43" fontId="46" fillId="0" borderId="10" xfId="0" applyNumberFormat="1" applyFont="1" applyFill="1" applyBorder="1" applyAlignment="1">
      <alignment horizontal="center" vertical="center" wrapText="1"/>
    </xf>
    <xf numFmtId="43" fontId="46" fillId="0" borderId="11" xfId="0" applyNumberFormat="1" applyFont="1" applyFill="1" applyBorder="1" applyAlignment="1">
      <alignment horizontal="center" vertical="center" wrapText="1"/>
    </xf>
    <xf numFmtId="43" fontId="46" fillId="0" borderId="12" xfId="0" applyNumberFormat="1" applyFont="1" applyFill="1" applyBorder="1" applyAlignment="1">
      <alignment horizontal="center" vertical="center" wrapText="1"/>
    </xf>
    <xf numFmtId="43" fontId="46" fillId="0" borderId="13" xfId="0" applyNumberFormat="1" applyFont="1" applyFill="1" applyBorder="1" applyAlignment="1">
      <alignment horizontal="center" vertical="center" wrapText="1"/>
    </xf>
    <xf numFmtId="43" fontId="46" fillId="0" borderId="0" xfId="0" applyNumberFormat="1" applyFont="1" applyFill="1" applyAlignment="1">
      <alignment horizontal="center" vertical="center" wrapText="1"/>
    </xf>
    <xf numFmtId="43" fontId="46" fillId="0" borderId="14" xfId="0" applyNumberFormat="1" applyFont="1" applyFill="1" applyBorder="1" applyAlignment="1">
      <alignment horizontal="center" vertical="center" wrapText="1"/>
    </xf>
    <xf numFmtId="43" fontId="46" fillId="0" borderId="9" xfId="0" applyNumberFormat="1" applyFont="1" applyFill="1" applyBorder="1" applyAlignment="1">
      <alignment vertical="center" wrapText="1"/>
    </xf>
    <xf numFmtId="43" fontId="46" fillId="0" borderId="9" xfId="0" applyNumberFormat="1" applyFont="1" applyFill="1" applyBorder="1" applyAlignment="1">
      <alignment horizontal="center" vertical="center" wrapText="1"/>
    </xf>
    <xf numFmtId="43" fontId="46" fillId="0" borderId="9" xfId="0" applyNumberFormat="1" applyFont="1" applyFill="1" applyBorder="1" applyAlignment="1">
      <alignment vertical="center" wrapText="1"/>
    </xf>
    <xf numFmtId="177" fontId="46" fillId="0" borderId="9" xfId="0" applyNumberFormat="1" applyFont="1" applyFill="1" applyBorder="1" applyAlignment="1">
      <alignment vertical="center" wrapText="1"/>
    </xf>
    <xf numFmtId="43" fontId="46" fillId="33" borderId="9" xfId="0" applyNumberFormat="1" applyFont="1" applyFill="1" applyBorder="1" applyAlignment="1">
      <alignment vertical="center" wrapText="1"/>
    </xf>
    <xf numFmtId="43" fontId="45" fillId="0" borderId="0" xfId="0" applyNumberFormat="1" applyFont="1" applyFill="1" applyBorder="1" applyAlignment="1">
      <alignment vertical="center" wrapText="1"/>
    </xf>
    <xf numFmtId="43" fontId="45" fillId="0" borderId="0" xfId="0" applyNumberFormat="1" applyFont="1" applyFill="1" applyBorder="1" applyAlignment="1">
      <alignment vertical="center" wrapText="1"/>
    </xf>
    <xf numFmtId="43" fontId="46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43" fontId="46" fillId="0" borderId="16" xfId="0" applyNumberFormat="1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43" fontId="46" fillId="0" borderId="17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</cellXfs>
  <cellStyles count="66">
    <cellStyle name="Normal" xfId="0"/>
    <cellStyle name="Currency [0]" xfId="15"/>
    <cellStyle name="常规_附件2_1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_附件2_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_附件2_6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2012年全省义务教育在校生数情况表(报省财政厅）" xfId="48"/>
    <cellStyle name="常规_省属附件3 2" xfId="49"/>
    <cellStyle name="好" xfId="50"/>
    <cellStyle name="常规_附件2_1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常规_附件2_10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越秀" xfId="70"/>
    <cellStyle name="常规_附件2_9" xfId="71"/>
    <cellStyle name="常规_附件2_8" xfId="72"/>
    <cellStyle name="常规_附件2：广东省中等职业教育2016年国家助学金安排表 2" xfId="73"/>
    <cellStyle name="样式 1" xfId="74"/>
    <cellStyle name="常规_2011年秋季学期广东省普通高中国家助学金安排表" xfId="75"/>
    <cellStyle name="常规_单位信息表" xfId="76"/>
    <cellStyle name="常规 3" xfId="77"/>
    <cellStyle name="常规_附件2_3" xfId="78"/>
    <cellStyle name="常规 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57"/>
  <sheetViews>
    <sheetView tabSelected="1" zoomScaleSheetLayoutView="100" workbookViewId="0" topLeftCell="R1">
      <pane ySplit="5" topLeftCell="A6" activePane="bottomLeft" state="frozen"/>
      <selection pane="bottomLeft" activeCell="X6" sqref="X6"/>
    </sheetView>
  </sheetViews>
  <sheetFormatPr defaultColWidth="9.00390625" defaultRowHeight="15"/>
  <cols>
    <col min="1" max="1" width="12.7109375" style="1" customWidth="1"/>
    <col min="2" max="2" width="15.7109375" style="1" customWidth="1"/>
    <col min="3" max="3" width="11.421875" style="1" customWidth="1"/>
    <col min="4" max="4" width="12.28125" style="1" customWidth="1"/>
    <col min="5" max="5" width="11.00390625" style="1" customWidth="1"/>
    <col min="6" max="6" width="10.8515625" style="1" customWidth="1"/>
    <col min="7" max="11" width="9.00390625" style="1" customWidth="1"/>
    <col min="12" max="12" width="10.7109375" style="1" customWidth="1"/>
    <col min="13" max="16" width="9.00390625" style="1" customWidth="1"/>
    <col min="17" max="17" width="21.7109375" style="6" customWidth="1"/>
    <col min="18" max="18" width="16.00390625" style="6" customWidth="1"/>
    <col min="19" max="19" width="14.7109375" style="6" customWidth="1"/>
    <col min="20" max="20" width="14.7109375" style="7" customWidth="1"/>
    <col min="21" max="21" width="17.7109375" style="7" customWidth="1"/>
    <col min="22" max="22" width="14.7109375" style="7" customWidth="1"/>
    <col min="23" max="23" width="14.7109375" style="6" customWidth="1"/>
    <col min="24" max="24" width="18.28125" style="6" customWidth="1"/>
    <col min="25" max="26" width="14.7109375" style="6" customWidth="1"/>
    <col min="27" max="27" width="34.7109375" style="1" customWidth="1"/>
    <col min="28" max="28" width="9.00390625" style="1" customWidth="1"/>
    <col min="29" max="29" width="21.421875" style="1" customWidth="1"/>
    <col min="30" max="16384" width="9.00390625" style="1" customWidth="1"/>
  </cols>
  <sheetData>
    <row r="1" spans="1:26" s="1" customFormat="1" ht="15">
      <c r="A1" s="1" t="s">
        <v>0</v>
      </c>
      <c r="Q1" s="6"/>
      <c r="R1" s="6"/>
      <c r="S1" s="6"/>
      <c r="T1" s="7"/>
      <c r="U1" s="7"/>
      <c r="V1" s="7"/>
      <c r="W1" s="6"/>
      <c r="X1" s="6"/>
      <c r="Y1" s="6"/>
      <c r="Z1" s="6"/>
    </row>
    <row r="2" spans="1:27" s="2" customFormat="1" ht="31.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6"/>
      <c r="U2" s="16"/>
      <c r="V2" s="16"/>
      <c r="W2" s="8"/>
      <c r="X2" s="8"/>
      <c r="Y2" s="8"/>
      <c r="Z2" s="8"/>
      <c r="AA2" s="8"/>
    </row>
    <row r="3" spans="1:254" s="1" customFormat="1" ht="39.75" customHeight="1">
      <c r="A3" s="9" t="s">
        <v>2</v>
      </c>
      <c r="B3" s="9" t="s">
        <v>3</v>
      </c>
      <c r="C3" s="9" t="s">
        <v>4</v>
      </c>
      <c r="D3" s="9"/>
      <c r="E3" s="9"/>
      <c r="F3" s="9"/>
      <c r="G3" s="9"/>
      <c r="H3" s="9"/>
      <c r="I3" s="9"/>
      <c r="J3" s="9" t="s">
        <v>5</v>
      </c>
      <c r="K3" s="9"/>
      <c r="L3" s="9"/>
      <c r="M3" s="9"/>
      <c r="N3" s="9"/>
      <c r="O3" s="9"/>
      <c r="P3" s="9"/>
      <c r="Q3" s="17" t="s">
        <v>6</v>
      </c>
      <c r="R3" s="18"/>
      <c r="S3" s="18"/>
      <c r="T3" s="19" t="s">
        <v>7</v>
      </c>
      <c r="U3" s="20"/>
      <c r="V3" s="21"/>
      <c r="W3" s="17" t="s">
        <v>8</v>
      </c>
      <c r="X3" s="17"/>
      <c r="Y3" s="17"/>
      <c r="Z3" s="32" t="s">
        <v>9</v>
      </c>
      <c r="AA3" s="33" t="s">
        <v>10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7" s="2" customFormat="1" ht="40.5" customHeight="1">
      <c r="A4" s="9"/>
      <c r="B4" s="9"/>
      <c r="C4" s="9" t="s">
        <v>11</v>
      </c>
      <c r="D4" s="9"/>
      <c r="E4" s="9"/>
      <c r="F4" s="9"/>
      <c r="G4" s="9" t="s">
        <v>12</v>
      </c>
      <c r="H4" s="9"/>
      <c r="I4" s="9"/>
      <c r="J4" s="9" t="s">
        <v>13</v>
      </c>
      <c r="K4" s="9"/>
      <c r="L4" s="9"/>
      <c r="M4" s="9"/>
      <c r="N4" s="9" t="s">
        <v>12</v>
      </c>
      <c r="O4" s="9"/>
      <c r="P4" s="9"/>
      <c r="Q4" s="18"/>
      <c r="R4" s="18"/>
      <c r="S4" s="18"/>
      <c r="T4" s="22"/>
      <c r="U4" s="23"/>
      <c r="V4" s="24"/>
      <c r="W4" s="18"/>
      <c r="X4" s="18"/>
      <c r="Y4" s="18"/>
      <c r="Z4" s="34"/>
      <c r="AA4" s="35"/>
    </row>
    <row r="5" spans="1:27" s="2" customFormat="1" ht="40.5" customHeight="1">
      <c r="A5" s="9"/>
      <c r="B5" s="9"/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15</v>
      </c>
      <c r="H5" s="10" t="s">
        <v>17</v>
      </c>
      <c r="I5" s="10" t="s">
        <v>18</v>
      </c>
      <c r="J5" s="10" t="s">
        <v>14</v>
      </c>
      <c r="K5" s="10" t="s">
        <v>15</v>
      </c>
      <c r="L5" s="10" t="s">
        <v>16</v>
      </c>
      <c r="M5" s="10" t="s">
        <v>17</v>
      </c>
      <c r="N5" s="10" t="s">
        <v>15</v>
      </c>
      <c r="O5" s="10" t="s">
        <v>17</v>
      </c>
      <c r="P5" s="10" t="s">
        <v>18</v>
      </c>
      <c r="Q5" s="18" t="s">
        <v>19</v>
      </c>
      <c r="R5" s="25" t="s">
        <v>20</v>
      </c>
      <c r="S5" s="18" t="s">
        <v>21</v>
      </c>
      <c r="T5" s="26" t="s">
        <v>22</v>
      </c>
      <c r="U5" s="27" t="s">
        <v>20</v>
      </c>
      <c r="V5" s="26" t="s">
        <v>21</v>
      </c>
      <c r="W5" s="18" t="s">
        <v>19</v>
      </c>
      <c r="X5" s="25" t="s">
        <v>20</v>
      </c>
      <c r="Y5" s="18" t="s">
        <v>21</v>
      </c>
      <c r="Z5" s="36"/>
      <c r="AA5" s="37"/>
    </row>
    <row r="6" spans="1:27" s="2" customFormat="1" ht="39.75" customHeight="1">
      <c r="A6" s="10"/>
      <c r="B6" s="10" t="s">
        <v>23</v>
      </c>
      <c r="C6" s="11">
        <f>SUMIF(AB7:AB46,"1",C7:C46)</f>
        <v>4180438</v>
      </c>
      <c r="D6" s="11">
        <f>SUMIF(AB7:AB46,"1",D7:D46)</f>
        <v>3039581</v>
      </c>
      <c r="E6" s="11">
        <f>SUMIF(AB7:AB46,"1",E7:E46)</f>
        <v>517843</v>
      </c>
      <c r="F6" s="11">
        <f>SUMIF(AB7:AB46,"1",F7:F46)</f>
        <v>1140857</v>
      </c>
      <c r="G6" s="11">
        <v>105</v>
      </c>
      <c r="H6" s="11">
        <v>180</v>
      </c>
      <c r="I6" s="11">
        <v>14</v>
      </c>
      <c r="J6" s="11">
        <f>SUMIF(AB7:AB46,"1",J7:J46)</f>
        <v>780758</v>
      </c>
      <c r="K6" s="11">
        <f>SUMIF(AB7:AB46,"1",K7:K46)</f>
        <v>567603</v>
      </c>
      <c r="L6" s="11">
        <f>SUMIF(AB7:AB46,"1",L7:L46)</f>
        <v>95043</v>
      </c>
      <c r="M6" s="11">
        <f>SUMIF(AB7:AB46,"1",M7:M46)</f>
        <v>213155</v>
      </c>
      <c r="N6" s="11">
        <v>135</v>
      </c>
      <c r="O6" s="11">
        <v>205</v>
      </c>
      <c r="P6" s="11">
        <v>14</v>
      </c>
      <c r="Q6" s="28">
        <f>SUMIF(AB7:AB46,"1",Q7:Q46)</f>
        <v>65341.380000000005</v>
      </c>
      <c r="R6" s="28">
        <f>SUMIF(AB7:AB46,"1",R7:R46)</f>
        <v>64483.33</v>
      </c>
      <c r="S6" s="28">
        <f>SUMIF(AB7:AB46,"1",S7:S46)</f>
        <v>858.05</v>
      </c>
      <c r="T6" s="28">
        <f>SUMIF(AB7:AB46,"1",T7:T46)</f>
        <v>63515.89000000001</v>
      </c>
      <c r="U6" s="28">
        <f>SUMIF(AB7:AB46,"1",U7:U46)</f>
        <v>62645.740000000005</v>
      </c>
      <c r="V6" s="28">
        <f>SUMIF(AB7:AB46,"1",V7:V46)</f>
        <v>870.15</v>
      </c>
      <c r="W6" s="25">
        <f>SUMIF(AB7:AB46,"1",W7:W46)</f>
        <v>1881.4299999999987</v>
      </c>
      <c r="X6" s="25">
        <f>SUMIF(AB7:AB46,"1",X7:X46)</f>
        <v>1878.4699999999987</v>
      </c>
      <c r="Y6" s="25">
        <f>SUMIF(AB7:AB46,"1",Y7:Y46)</f>
        <v>2.9599999999999826</v>
      </c>
      <c r="Z6" s="25">
        <f>Z7+Z19+Z28+Z33+Z35+Z43+Z45</f>
        <v>-55.940000000000005</v>
      </c>
      <c r="AA6" s="10"/>
    </row>
    <row r="7" spans="1:28" s="3" customFormat="1" ht="39" customHeight="1">
      <c r="A7" s="12">
        <v>440199000</v>
      </c>
      <c r="B7" s="13" t="s">
        <v>24</v>
      </c>
      <c r="C7" s="13">
        <f aca="true" t="shared" si="0" ref="C7:F7">SUM(C8:C18)</f>
        <v>1302449</v>
      </c>
      <c r="D7" s="13">
        <f t="shared" si="0"/>
        <v>958389</v>
      </c>
      <c r="E7" s="13">
        <f t="shared" si="0"/>
        <v>171564</v>
      </c>
      <c r="F7" s="13">
        <f t="shared" si="0"/>
        <v>344060</v>
      </c>
      <c r="G7" s="13">
        <v>105</v>
      </c>
      <c r="H7" s="13">
        <v>180</v>
      </c>
      <c r="I7" s="13">
        <v>14</v>
      </c>
      <c r="J7" s="13">
        <f aca="true" t="shared" si="1" ref="J7:M7">SUM(J8:J18)</f>
        <v>333546</v>
      </c>
      <c r="K7" s="13">
        <f t="shared" si="1"/>
        <v>245834</v>
      </c>
      <c r="L7" s="13">
        <f t="shared" si="1"/>
        <v>42299</v>
      </c>
      <c r="M7" s="13">
        <f t="shared" si="1"/>
        <v>87712</v>
      </c>
      <c r="N7" s="13">
        <v>135</v>
      </c>
      <c r="O7" s="13">
        <v>205</v>
      </c>
      <c r="P7" s="13">
        <v>14</v>
      </c>
      <c r="Q7" s="13">
        <f aca="true" t="shared" si="2" ref="Q7:S7">SUM(Q8:Q18)</f>
        <v>21672.429999999997</v>
      </c>
      <c r="R7" s="13">
        <f t="shared" si="2"/>
        <v>21373.02</v>
      </c>
      <c r="S7" s="13">
        <f t="shared" si="2"/>
        <v>299.40999999999997</v>
      </c>
      <c r="T7" s="29">
        <v>20802.37</v>
      </c>
      <c r="U7" s="29">
        <v>20505.61</v>
      </c>
      <c r="V7" s="29">
        <v>296.76000000000005</v>
      </c>
      <c r="W7" s="29">
        <f>SUM(W8:W18)</f>
        <v>870.0599999999998</v>
      </c>
      <c r="X7" s="29">
        <f>SUM(X8:X18)</f>
        <v>867.4099999999999</v>
      </c>
      <c r="Y7" s="29">
        <f>SUM(Y8:Y18)</f>
        <v>2.6499999999999897</v>
      </c>
      <c r="Z7" s="29">
        <f>SUM(Z8:Z18)</f>
        <v>0</v>
      </c>
      <c r="AA7" s="29"/>
      <c r="AB7" s="3">
        <v>1</v>
      </c>
    </row>
    <row r="8" spans="1:27" s="2" customFormat="1" ht="19.5" customHeight="1">
      <c r="A8" s="14">
        <v>440103000</v>
      </c>
      <c r="B8" s="10" t="s">
        <v>25</v>
      </c>
      <c r="C8" s="10">
        <f aca="true" t="shared" si="3" ref="C8:C18">SUM(D8,F8)</f>
        <v>100855</v>
      </c>
      <c r="D8" s="10">
        <v>70899</v>
      </c>
      <c r="E8" s="10">
        <v>12247</v>
      </c>
      <c r="F8" s="10">
        <v>29956</v>
      </c>
      <c r="G8" s="11">
        <v>105</v>
      </c>
      <c r="H8" s="11">
        <v>180</v>
      </c>
      <c r="I8" s="10">
        <v>14</v>
      </c>
      <c r="J8" s="11">
        <f aca="true" t="shared" si="4" ref="J8:J18">SUM(K8,M8)</f>
        <v>0</v>
      </c>
      <c r="K8" s="10">
        <v>0</v>
      </c>
      <c r="L8" s="10">
        <v>0</v>
      </c>
      <c r="M8" s="10">
        <v>0</v>
      </c>
      <c r="N8" s="11">
        <v>135</v>
      </c>
      <c r="O8" s="11">
        <v>205</v>
      </c>
      <c r="P8" s="10">
        <v>14</v>
      </c>
      <c r="Q8" s="25">
        <f aca="true" t="shared" si="5" ref="Q8:Q18">SUM(R8:S8)</f>
        <v>1300.8000000000002</v>
      </c>
      <c r="R8" s="25">
        <f aca="true" t="shared" si="6" ref="R8:R18">ROUND((D8*G8+F8*H8+K8*N8+M8*O8)/10000,2)</f>
        <v>1283.65</v>
      </c>
      <c r="S8" s="25">
        <f aca="true" t="shared" si="7" ref="S8:S18">ROUND((E8+L8)*P8/10000,2)</f>
        <v>17.15</v>
      </c>
      <c r="T8" s="27">
        <v>1279.2</v>
      </c>
      <c r="U8" s="27">
        <v>1260.81</v>
      </c>
      <c r="V8" s="27">
        <v>18.39</v>
      </c>
      <c r="W8" s="25">
        <f>X8+Y8</f>
        <v>21.600000000000144</v>
      </c>
      <c r="X8" s="25">
        <f>R8-U8</f>
        <v>22.840000000000146</v>
      </c>
      <c r="Y8" s="25">
        <f>S8-V8</f>
        <v>-1.240000000000002</v>
      </c>
      <c r="Z8" s="25">
        <v>0</v>
      </c>
      <c r="AA8" s="10"/>
    </row>
    <row r="9" spans="1:254" s="1" customFormat="1" ht="19.5" customHeight="1">
      <c r="A9" s="14">
        <v>440104000</v>
      </c>
      <c r="B9" s="10" t="s">
        <v>26</v>
      </c>
      <c r="C9" s="10">
        <f t="shared" si="3"/>
        <v>114656</v>
      </c>
      <c r="D9" s="10">
        <v>75230</v>
      </c>
      <c r="E9" s="10">
        <v>13451</v>
      </c>
      <c r="F9" s="10">
        <v>39426</v>
      </c>
      <c r="G9" s="11">
        <v>105</v>
      </c>
      <c r="H9" s="11">
        <v>180</v>
      </c>
      <c r="I9" s="10">
        <v>14</v>
      </c>
      <c r="J9" s="11">
        <f t="shared" si="4"/>
        <v>0</v>
      </c>
      <c r="K9" s="10">
        <v>0</v>
      </c>
      <c r="L9" s="10">
        <v>0</v>
      </c>
      <c r="M9" s="10">
        <v>0</v>
      </c>
      <c r="N9" s="11">
        <v>135</v>
      </c>
      <c r="O9" s="11">
        <v>205</v>
      </c>
      <c r="P9" s="10">
        <v>14</v>
      </c>
      <c r="Q9" s="25">
        <f t="shared" si="5"/>
        <v>1518.4099999999999</v>
      </c>
      <c r="R9" s="25">
        <f t="shared" si="6"/>
        <v>1499.58</v>
      </c>
      <c r="S9" s="25">
        <f t="shared" si="7"/>
        <v>18.83</v>
      </c>
      <c r="T9" s="27">
        <v>1460.85</v>
      </c>
      <c r="U9" s="27">
        <v>1443.11</v>
      </c>
      <c r="V9" s="27">
        <v>17.74</v>
      </c>
      <c r="W9" s="25">
        <f aca="true" t="shared" si="8" ref="W9:W18">X9+Y9</f>
        <v>57.56000000000003</v>
      </c>
      <c r="X9" s="25">
        <f aca="true" t="shared" si="9" ref="X9:X18">R9-U9</f>
        <v>56.47000000000003</v>
      </c>
      <c r="Y9" s="25">
        <f aca="true" t="shared" si="10" ref="Y9:Y18">S9-V9</f>
        <v>1.0899999999999999</v>
      </c>
      <c r="Z9" s="25">
        <v>0</v>
      </c>
      <c r="AA9" s="10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7" s="2" customFormat="1" ht="19.5" customHeight="1">
      <c r="A10" s="14">
        <v>440105000</v>
      </c>
      <c r="B10" s="10" t="s">
        <v>27</v>
      </c>
      <c r="C10" s="10">
        <f t="shared" si="3"/>
        <v>128642</v>
      </c>
      <c r="D10" s="10">
        <v>94043</v>
      </c>
      <c r="E10" s="10">
        <v>16590</v>
      </c>
      <c r="F10" s="10">
        <v>34599</v>
      </c>
      <c r="G10" s="11">
        <v>105</v>
      </c>
      <c r="H10" s="11">
        <v>180</v>
      </c>
      <c r="I10" s="10">
        <v>14</v>
      </c>
      <c r="J10" s="11">
        <f t="shared" si="4"/>
        <v>0</v>
      </c>
      <c r="K10" s="10">
        <v>0</v>
      </c>
      <c r="L10" s="10">
        <v>0</v>
      </c>
      <c r="M10" s="10">
        <v>0</v>
      </c>
      <c r="N10" s="11">
        <v>135</v>
      </c>
      <c r="O10" s="11">
        <v>205</v>
      </c>
      <c r="P10" s="10">
        <v>14</v>
      </c>
      <c r="Q10" s="25">
        <f t="shared" si="5"/>
        <v>1633.46</v>
      </c>
      <c r="R10" s="25">
        <f t="shared" si="6"/>
        <v>1610.23</v>
      </c>
      <c r="S10" s="25">
        <f t="shared" si="7"/>
        <v>23.23</v>
      </c>
      <c r="T10" s="27">
        <v>1597.8300000000002</v>
      </c>
      <c r="U10" s="27">
        <v>1574.63</v>
      </c>
      <c r="V10" s="27">
        <v>23.2</v>
      </c>
      <c r="W10" s="25">
        <f t="shared" si="8"/>
        <v>35.62999999999991</v>
      </c>
      <c r="X10" s="25">
        <f t="shared" si="9"/>
        <v>35.59999999999991</v>
      </c>
      <c r="Y10" s="25">
        <f t="shared" si="10"/>
        <v>0.030000000000001137</v>
      </c>
      <c r="Z10" s="25">
        <v>0</v>
      </c>
      <c r="AA10" s="10"/>
    </row>
    <row r="11" spans="1:27" s="2" customFormat="1" ht="19.5" customHeight="1">
      <c r="A11" s="14">
        <v>440106000</v>
      </c>
      <c r="B11" s="10" t="s">
        <v>28</v>
      </c>
      <c r="C11" s="10">
        <f t="shared" si="3"/>
        <v>160259</v>
      </c>
      <c r="D11" s="10">
        <v>120339</v>
      </c>
      <c r="E11" s="10">
        <v>20924</v>
      </c>
      <c r="F11" s="10">
        <v>39920</v>
      </c>
      <c r="G11" s="11">
        <v>105</v>
      </c>
      <c r="H11" s="11">
        <v>180</v>
      </c>
      <c r="I11" s="10">
        <v>14</v>
      </c>
      <c r="J11" s="11">
        <f t="shared" si="4"/>
        <v>0</v>
      </c>
      <c r="K11" s="10">
        <v>0</v>
      </c>
      <c r="L11" s="10">
        <v>0</v>
      </c>
      <c r="M11" s="10">
        <v>0</v>
      </c>
      <c r="N11" s="11">
        <v>135</v>
      </c>
      <c r="O11" s="11">
        <v>205</v>
      </c>
      <c r="P11" s="10">
        <v>14</v>
      </c>
      <c r="Q11" s="25">
        <f t="shared" si="5"/>
        <v>2011.4099999999999</v>
      </c>
      <c r="R11" s="25">
        <f t="shared" si="6"/>
        <v>1982.12</v>
      </c>
      <c r="S11" s="25">
        <f t="shared" si="7"/>
        <v>29.29</v>
      </c>
      <c r="T11" s="27">
        <v>1990.41</v>
      </c>
      <c r="U11" s="27">
        <v>1960.21</v>
      </c>
      <c r="V11" s="27">
        <v>30.2</v>
      </c>
      <c r="W11" s="25">
        <f t="shared" si="8"/>
        <v>20.999999999999854</v>
      </c>
      <c r="X11" s="25">
        <f t="shared" si="9"/>
        <v>21.909999999999854</v>
      </c>
      <c r="Y11" s="25">
        <f t="shared" si="10"/>
        <v>-0.9100000000000001</v>
      </c>
      <c r="Z11" s="25">
        <v>0</v>
      </c>
      <c r="AA11" s="10"/>
    </row>
    <row r="12" spans="1:27" s="2" customFormat="1" ht="19.5" customHeight="1">
      <c r="A12" s="14">
        <v>440111000</v>
      </c>
      <c r="B12" s="10" t="s">
        <v>29</v>
      </c>
      <c r="C12" s="10">
        <f t="shared" si="3"/>
        <v>164350</v>
      </c>
      <c r="D12" s="10">
        <v>127909</v>
      </c>
      <c r="E12" s="10">
        <v>22204</v>
      </c>
      <c r="F12" s="10">
        <v>36441</v>
      </c>
      <c r="G12" s="11">
        <v>105</v>
      </c>
      <c r="H12" s="11">
        <v>180</v>
      </c>
      <c r="I12" s="10">
        <v>14</v>
      </c>
      <c r="J12" s="11">
        <f t="shared" si="4"/>
        <v>63346</v>
      </c>
      <c r="K12" s="10">
        <v>46750</v>
      </c>
      <c r="L12" s="10">
        <v>8111</v>
      </c>
      <c r="M12" s="10">
        <v>16596</v>
      </c>
      <c r="N12" s="11">
        <v>135</v>
      </c>
      <c r="O12" s="11">
        <v>205</v>
      </c>
      <c r="P12" s="10">
        <v>14</v>
      </c>
      <c r="Q12" s="25">
        <f t="shared" si="5"/>
        <v>3012.77</v>
      </c>
      <c r="R12" s="25">
        <f t="shared" si="6"/>
        <v>2970.33</v>
      </c>
      <c r="S12" s="25">
        <f t="shared" si="7"/>
        <v>42.44</v>
      </c>
      <c r="T12" s="27">
        <v>2917.47</v>
      </c>
      <c r="U12" s="27">
        <v>2874.7</v>
      </c>
      <c r="V12" s="27">
        <v>42.77</v>
      </c>
      <c r="W12" s="25">
        <f t="shared" si="8"/>
        <v>95.3000000000001</v>
      </c>
      <c r="X12" s="25">
        <f t="shared" si="9"/>
        <v>95.63000000000011</v>
      </c>
      <c r="Y12" s="25">
        <f t="shared" si="10"/>
        <v>-0.3300000000000054</v>
      </c>
      <c r="Z12" s="25">
        <v>0</v>
      </c>
      <c r="AA12" s="10"/>
    </row>
    <row r="13" spans="1:27" s="2" customFormat="1" ht="19.5" customHeight="1">
      <c r="A13" s="14">
        <v>440112000</v>
      </c>
      <c r="B13" s="10" t="s">
        <v>30</v>
      </c>
      <c r="C13" s="10">
        <f t="shared" si="3"/>
        <v>104095</v>
      </c>
      <c r="D13" s="10">
        <v>76732</v>
      </c>
      <c r="E13" s="10">
        <v>14729</v>
      </c>
      <c r="F13" s="10">
        <v>27363</v>
      </c>
      <c r="G13" s="11">
        <v>105</v>
      </c>
      <c r="H13" s="11">
        <v>180</v>
      </c>
      <c r="I13" s="10">
        <v>14</v>
      </c>
      <c r="J13" s="11">
        <f t="shared" si="4"/>
        <v>14387</v>
      </c>
      <c r="K13" s="10">
        <v>9044</v>
      </c>
      <c r="L13" s="10">
        <v>1726</v>
      </c>
      <c r="M13" s="10">
        <v>5343</v>
      </c>
      <c r="N13" s="11">
        <v>135</v>
      </c>
      <c r="O13" s="11">
        <v>205</v>
      </c>
      <c r="P13" s="10">
        <v>14</v>
      </c>
      <c r="Q13" s="25">
        <f t="shared" si="5"/>
        <v>1552.8899999999999</v>
      </c>
      <c r="R13" s="25">
        <f t="shared" si="6"/>
        <v>1529.85</v>
      </c>
      <c r="S13" s="25">
        <f t="shared" si="7"/>
        <v>23.04</v>
      </c>
      <c r="T13" s="27">
        <v>1420.48</v>
      </c>
      <c r="U13" s="27">
        <v>1399.54</v>
      </c>
      <c r="V13" s="27">
        <v>20.94</v>
      </c>
      <c r="W13" s="25">
        <f t="shared" si="8"/>
        <v>132.40999999999994</v>
      </c>
      <c r="X13" s="25">
        <f t="shared" si="9"/>
        <v>130.30999999999995</v>
      </c>
      <c r="Y13" s="25">
        <f t="shared" si="10"/>
        <v>2.099999999999998</v>
      </c>
      <c r="Z13" s="25">
        <v>0</v>
      </c>
      <c r="AA13" s="10"/>
    </row>
    <row r="14" spans="1:27" s="2" customFormat="1" ht="19.5" customHeight="1">
      <c r="A14" s="14">
        <v>440113000</v>
      </c>
      <c r="B14" s="10" t="s">
        <v>31</v>
      </c>
      <c r="C14" s="10">
        <f t="shared" si="3"/>
        <v>212908</v>
      </c>
      <c r="D14" s="10">
        <v>158640</v>
      </c>
      <c r="E14" s="10">
        <v>28257</v>
      </c>
      <c r="F14" s="10">
        <v>54268</v>
      </c>
      <c r="G14" s="11">
        <v>105</v>
      </c>
      <c r="H14" s="11">
        <v>180</v>
      </c>
      <c r="I14" s="10">
        <v>14</v>
      </c>
      <c r="J14" s="11">
        <f t="shared" si="4"/>
        <v>17256</v>
      </c>
      <c r="K14" s="10">
        <v>13300</v>
      </c>
      <c r="L14" s="10">
        <v>2283</v>
      </c>
      <c r="M14" s="10">
        <v>3956</v>
      </c>
      <c r="N14" s="11">
        <v>135</v>
      </c>
      <c r="O14" s="11">
        <v>205</v>
      </c>
      <c r="P14" s="10">
        <v>14</v>
      </c>
      <c r="Q14" s="25">
        <f t="shared" si="5"/>
        <v>2945.9500000000003</v>
      </c>
      <c r="R14" s="25">
        <f t="shared" si="6"/>
        <v>2903.19</v>
      </c>
      <c r="S14" s="25">
        <f t="shared" si="7"/>
        <v>42.76</v>
      </c>
      <c r="T14" s="27">
        <v>2821.32</v>
      </c>
      <c r="U14" s="27">
        <v>2778.69</v>
      </c>
      <c r="V14" s="27">
        <v>42.63</v>
      </c>
      <c r="W14" s="25">
        <f t="shared" si="8"/>
        <v>124.63</v>
      </c>
      <c r="X14" s="25">
        <f t="shared" si="9"/>
        <v>124.5</v>
      </c>
      <c r="Y14" s="25">
        <f t="shared" si="10"/>
        <v>0.12999999999999545</v>
      </c>
      <c r="Z14" s="25">
        <v>0</v>
      </c>
      <c r="AA14" s="10"/>
    </row>
    <row r="15" spans="1:27" s="2" customFormat="1" ht="19.5" customHeight="1">
      <c r="A15" s="14">
        <v>440114000</v>
      </c>
      <c r="B15" s="10" t="s">
        <v>32</v>
      </c>
      <c r="C15" s="10">
        <f t="shared" si="3"/>
        <v>149457</v>
      </c>
      <c r="D15" s="10">
        <v>111822</v>
      </c>
      <c r="E15" s="10">
        <v>19572</v>
      </c>
      <c r="F15" s="10">
        <v>37635</v>
      </c>
      <c r="G15" s="11">
        <v>105</v>
      </c>
      <c r="H15" s="11">
        <v>180</v>
      </c>
      <c r="I15" s="10">
        <v>14</v>
      </c>
      <c r="J15" s="11">
        <f t="shared" si="4"/>
        <v>46166</v>
      </c>
      <c r="K15" s="10">
        <v>34250</v>
      </c>
      <c r="L15" s="10">
        <v>5229</v>
      </c>
      <c r="M15" s="10">
        <v>11916</v>
      </c>
      <c r="N15" s="11">
        <v>135</v>
      </c>
      <c r="O15" s="11">
        <v>205</v>
      </c>
      <c r="P15" s="10">
        <v>14</v>
      </c>
      <c r="Q15" s="25">
        <f t="shared" si="5"/>
        <v>2592.93</v>
      </c>
      <c r="R15" s="25">
        <f t="shared" si="6"/>
        <v>2558.21</v>
      </c>
      <c r="S15" s="25">
        <f t="shared" si="7"/>
        <v>34.72</v>
      </c>
      <c r="T15" s="27">
        <v>2552.61</v>
      </c>
      <c r="U15" s="27">
        <v>2517.11</v>
      </c>
      <c r="V15" s="27">
        <v>35.5</v>
      </c>
      <c r="W15" s="25">
        <f t="shared" si="8"/>
        <v>40.31999999999991</v>
      </c>
      <c r="X15" s="25">
        <f t="shared" si="9"/>
        <v>41.09999999999991</v>
      </c>
      <c r="Y15" s="25">
        <f t="shared" si="10"/>
        <v>-0.7800000000000011</v>
      </c>
      <c r="Z15" s="25">
        <v>0</v>
      </c>
      <c r="AA15" s="10"/>
    </row>
    <row r="16" spans="1:27" s="2" customFormat="1" ht="19.5" customHeight="1">
      <c r="A16" s="14">
        <v>440115000</v>
      </c>
      <c r="B16" s="10" t="s">
        <v>33</v>
      </c>
      <c r="C16" s="10">
        <f t="shared" si="3"/>
        <v>49494</v>
      </c>
      <c r="D16" s="10">
        <v>34779</v>
      </c>
      <c r="E16" s="10">
        <v>6704</v>
      </c>
      <c r="F16" s="10">
        <v>14715</v>
      </c>
      <c r="G16" s="11">
        <v>105</v>
      </c>
      <c r="H16" s="11">
        <v>180</v>
      </c>
      <c r="I16" s="11">
        <v>14</v>
      </c>
      <c r="J16" s="11">
        <f t="shared" si="4"/>
        <v>37314</v>
      </c>
      <c r="K16" s="10">
        <v>28186</v>
      </c>
      <c r="L16" s="10">
        <v>5235</v>
      </c>
      <c r="M16" s="10">
        <v>9128</v>
      </c>
      <c r="N16" s="11">
        <v>135</v>
      </c>
      <c r="O16" s="11">
        <v>205</v>
      </c>
      <c r="P16" s="11">
        <v>14</v>
      </c>
      <c r="Q16" s="25">
        <f t="shared" si="5"/>
        <v>1214.39</v>
      </c>
      <c r="R16" s="25">
        <f t="shared" si="6"/>
        <v>1197.68</v>
      </c>
      <c r="S16" s="25">
        <f t="shared" si="7"/>
        <v>16.71</v>
      </c>
      <c r="T16" s="27">
        <v>1113.36</v>
      </c>
      <c r="U16" s="27">
        <v>1097.59</v>
      </c>
      <c r="V16" s="27">
        <v>15.77</v>
      </c>
      <c r="W16" s="25">
        <f t="shared" si="8"/>
        <v>101.03000000000014</v>
      </c>
      <c r="X16" s="25">
        <f t="shared" si="9"/>
        <v>100.09000000000015</v>
      </c>
      <c r="Y16" s="25">
        <f t="shared" si="10"/>
        <v>0.9400000000000013</v>
      </c>
      <c r="Z16" s="25">
        <v>0</v>
      </c>
      <c r="AA16" s="10"/>
    </row>
    <row r="17" spans="1:27" s="2" customFormat="1" ht="19.5" customHeight="1">
      <c r="A17" s="14">
        <v>440117000</v>
      </c>
      <c r="B17" s="10" t="s">
        <v>34</v>
      </c>
      <c r="C17" s="10">
        <f t="shared" si="3"/>
        <v>40118</v>
      </c>
      <c r="D17" s="10">
        <v>28892</v>
      </c>
      <c r="E17" s="10">
        <v>5351</v>
      </c>
      <c r="F17" s="10">
        <v>11226</v>
      </c>
      <c r="G17" s="11">
        <v>105</v>
      </c>
      <c r="H17" s="11">
        <v>180</v>
      </c>
      <c r="I17" s="10">
        <v>14</v>
      </c>
      <c r="J17" s="11">
        <f t="shared" si="4"/>
        <v>52320</v>
      </c>
      <c r="K17" s="10">
        <v>38147</v>
      </c>
      <c r="L17" s="10">
        <v>5971</v>
      </c>
      <c r="M17" s="10">
        <v>14173</v>
      </c>
      <c r="N17" s="11">
        <v>135</v>
      </c>
      <c r="O17" s="11">
        <v>205</v>
      </c>
      <c r="P17" s="10">
        <v>14</v>
      </c>
      <c r="Q17" s="25">
        <f t="shared" si="5"/>
        <v>1326.82</v>
      </c>
      <c r="R17" s="25">
        <f t="shared" si="6"/>
        <v>1310.97</v>
      </c>
      <c r="S17" s="25">
        <f t="shared" si="7"/>
        <v>15.85</v>
      </c>
      <c r="T17" s="27">
        <v>1273.47</v>
      </c>
      <c r="U17" s="27">
        <v>1257.65</v>
      </c>
      <c r="V17" s="27">
        <v>15.82</v>
      </c>
      <c r="W17" s="25">
        <f t="shared" si="8"/>
        <v>53.34999999999994</v>
      </c>
      <c r="X17" s="25">
        <f t="shared" si="9"/>
        <v>53.319999999999936</v>
      </c>
      <c r="Y17" s="25">
        <f t="shared" si="10"/>
        <v>0.02999999999999936</v>
      </c>
      <c r="Z17" s="25">
        <v>0</v>
      </c>
      <c r="AA17" s="10"/>
    </row>
    <row r="18" spans="1:27" s="2" customFormat="1" ht="19.5" customHeight="1">
      <c r="A18" s="14">
        <v>440118000</v>
      </c>
      <c r="B18" s="10" t="s">
        <v>35</v>
      </c>
      <c r="C18" s="10">
        <f t="shared" si="3"/>
        <v>77615</v>
      </c>
      <c r="D18" s="10">
        <v>59104</v>
      </c>
      <c r="E18" s="10">
        <v>11535</v>
      </c>
      <c r="F18" s="10">
        <v>18511</v>
      </c>
      <c r="G18" s="11">
        <v>105</v>
      </c>
      <c r="H18" s="11">
        <v>180</v>
      </c>
      <c r="I18" s="10">
        <v>14</v>
      </c>
      <c r="J18" s="11">
        <f t="shared" si="4"/>
        <v>102757</v>
      </c>
      <c r="K18" s="10">
        <v>76157</v>
      </c>
      <c r="L18" s="10">
        <v>13744</v>
      </c>
      <c r="M18" s="10">
        <v>26600</v>
      </c>
      <c r="N18" s="11">
        <v>135</v>
      </c>
      <c r="O18" s="11">
        <v>205</v>
      </c>
      <c r="P18" s="10">
        <v>14</v>
      </c>
      <c r="Q18" s="25">
        <f t="shared" si="5"/>
        <v>2562.6</v>
      </c>
      <c r="R18" s="25">
        <f t="shared" si="6"/>
        <v>2527.21</v>
      </c>
      <c r="S18" s="25">
        <f t="shared" si="7"/>
        <v>35.39</v>
      </c>
      <c r="T18" s="27">
        <v>2375.3700000000003</v>
      </c>
      <c r="U18" s="27">
        <v>2341.57</v>
      </c>
      <c r="V18" s="27">
        <v>33.8</v>
      </c>
      <c r="W18" s="25">
        <f t="shared" si="8"/>
        <v>187.22999999999988</v>
      </c>
      <c r="X18" s="25">
        <f t="shared" si="9"/>
        <v>185.63999999999987</v>
      </c>
      <c r="Y18" s="25">
        <f t="shared" si="10"/>
        <v>1.5900000000000034</v>
      </c>
      <c r="Z18" s="25">
        <v>0</v>
      </c>
      <c r="AA18" s="10"/>
    </row>
    <row r="19" spans="1:28" s="3" customFormat="1" ht="19.5" customHeight="1">
      <c r="A19" s="12">
        <v>440499000</v>
      </c>
      <c r="B19" s="13" t="s">
        <v>36</v>
      </c>
      <c r="C19" s="13">
        <f aca="true" t="shared" si="11" ref="C19:F19">SUM(C20:C27)</f>
        <v>233084</v>
      </c>
      <c r="D19" s="13">
        <f t="shared" si="11"/>
        <v>164303</v>
      </c>
      <c r="E19" s="13">
        <f t="shared" si="11"/>
        <v>28345</v>
      </c>
      <c r="F19" s="13">
        <f t="shared" si="11"/>
        <v>68781</v>
      </c>
      <c r="G19" s="13">
        <v>105</v>
      </c>
      <c r="H19" s="13">
        <v>180</v>
      </c>
      <c r="I19" s="13">
        <v>14</v>
      </c>
      <c r="J19" s="13">
        <f aca="true" t="shared" si="12" ref="J19:M19">SUM(J20:J27)</f>
        <v>53330</v>
      </c>
      <c r="K19" s="13">
        <f t="shared" si="12"/>
        <v>39237</v>
      </c>
      <c r="L19" s="13">
        <f t="shared" si="12"/>
        <v>7033</v>
      </c>
      <c r="M19" s="13">
        <f t="shared" si="12"/>
        <v>14093</v>
      </c>
      <c r="N19" s="13">
        <v>135</v>
      </c>
      <c r="O19" s="13">
        <v>205</v>
      </c>
      <c r="P19" s="13">
        <v>14</v>
      </c>
      <c r="Q19" s="13">
        <f aca="true" t="shared" si="13" ref="Q19:S19">SUM(Q20:Q27)</f>
        <v>3831.3799999999997</v>
      </c>
      <c r="R19" s="13">
        <f t="shared" si="13"/>
        <v>3781.84</v>
      </c>
      <c r="S19" s="13">
        <f t="shared" si="13"/>
        <v>49.54</v>
      </c>
      <c r="T19" s="29">
        <v>3647.42</v>
      </c>
      <c r="U19" s="29">
        <v>3598.78</v>
      </c>
      <c r="V19" s="29">
        <v>48.64</v>
      </c>
      <c r="W19" s="29">
        <f>SUM(W20:W27)</f>
        <v>183.95999999999998</v>
      </c>
      <c r="X19" s="29">
        <f>SUM(X20:X27)</f>
        <v>183.05999999999995</v>
      </c>
      <c r="Y19" s="29">
        <f>SUM(Y20:Y27)</f>
        <v>0.8999999999999997</v>
      </c>
      <c r="Z19" s="29">
        <f>SUM(Z20:Z27)</f>
        <v>0</v>
      </c>
      <c r="AA19" s="29"/>
      <c r="AB19" s="3">
        <v>1</v>
      </c>
    </row>
    <row r="20" spans="1:29" s="2" customFormat="1" ht="66" customHeight="1">
      <c r="A20" s="14">
        <v>440400000</v>
      </c>
      <c r="B20" s="10" t="s">
        <v>37</v>
      </c>
      <c r="C20" s="10">
        <f aca="true" t="shared" si="14" ref="C20:C27">SUM(D20,F20)</f>
        <v>2631</v>
      </c>
      <c r="D20" s="10">
        <v>552</v>
      </c>
      <c r="E20" s="10">
        <v>46</v>
      </c>
      <c r="F20" s="10">
        <v>2079</v>
      </c>
      <c r="G20" s="11">
        <v>105</v>
      </c>
      <c r="H20" s="11">
        <v>180</v>
      </c>
      <c r="I20" s="10">
        <v>14</v>
      </c>
      <c r="J20" s="11">
        <f aca="true" t="shared" si="15" ref="J20:J27">SUM(K20,M20)</f>
        <v>0</v>
      </c>
      <c r="K20" s="10">
        <v>0</v>
      </c>
      <c r="L20" s="10">
        <v>0</v>
      </c>
      <c r="M20" s="10">
        <v>0</v>
      </c>
      <c r="N20" s="11">
        <v>135</v>
      </c>
      <c r="O20" s="11">
        <v>205</v>
      </c>
      <c r="P20" s="10">
        <v>14</v>
      </c>
      <c r="Q20" s="25">
        <f aca="true" t="shared" si="16" ref="Q20:Q27">SUM(R20:S20)</f>
        <v>43.28</v>
      </c>
      <c r="R20" s="25">
        <f aca="true" t="shared" si="17" ref="R20:R27">ROUND((D20*G20+F20*H20+K20*N20+M20*O20)/10000,2)</f>
        <v>43.22</v>
      </c>
      <c r="S20" s="25">
        <f aca="true" t="shared" si="18" ref="S20:S27">ROUND((E20+L20)*P20/10000,2)</f>
        <v>0.06</v>
      </c>
      <c r="T20" s="27">
        <v>42.66</v>
      </c>
      <c r="U20" s="27">
        <v>42.56</v>
      </c>
      <c r="V20" s="27">
        <v>0.1</v>
      </c>
      <c r="W20" s="25">
        <f aca="true" t="shared" si="19" ref="W20:W27">X20+Y20</f>
        <v>0.6199999999999966</v>
      </c>
      <c r="X20" s="25">
        <f aca="true" t="shared" si="20" ref="X20:X27">R20-U20</f>
        <v>0.6599999999999966</v>
      </c>
      <c r="Y20" s="25">
        <f aca="true" t="shared" si="21" ref="Y20:Y27">S20-V20</f>
        <v>-0.04000000000000001</v>
      </c>
      <c r="Z20" s="25">
        <v>0</v>
      </c>
      <c r="AA20" s="10"/>
      <c r="AC20" s="38"/>
    </row>
    <row r="21" spans="1:254" s="1" customFormat="1" ht="42.75" customHeight="1">
      <c r="A21" s="14">
        <v>440402000</v>
      </c>
      <c r="B21" s="10" t="s">
        <v>38</v>
      </c>
      <c r="C21" s="10">
        <f t="shared" si="14"/>
        <v>141384</v>
      </c>
      <c r="D21" s="10">
        <v>100146</v>
      </c>
      <c r="E21" s="10">
        <v>16849</v>
      </c>
      <c r="F21" s="10">
        <v>41238</v>
      </c>
      <c r="G21" s="11">
        <v>105</v>
      </c>
      <c r="H21" s="11">
        <v>180</v>
      </c>
      <c r="I21" s="10">
        <v>14</v>
      </c>
      <c r="J21" s="11">
        <f t="shared" si="15"/>
        <v>0</v>
      </c>
      <c r="K21" s="10">
        <v>0</v>
      </c>
      <c r="L21" s="10">
        <v>0</v>
      </c>
      <c r="M21" s="10">
        <v>0</v>
      </c>
      <c r="N21" s="11">
        <v>135</v>
      </c>
      <c r="O21" s="11">
        <v>205</v>
      </c>
      <c r="P21" s="10">
        <v>14</v>
      </c>
      <c r="Q21" s="25">
        <f t="shared" si="16"/>
        <v>1817.4099999999999</v>
      </c>
      <c r="R21" s="25">
        <f t="shared" si="17"/>
        <v>1793.82</v>
      </c>
      <c r="S21" s="25">
        <f t="shared" si="18"/>
        <v>23.59</v>
      </c>
      <c r="T21" s="27">
        <v>1772.76</v>
      </c>
      <c r="U21" s="27">
        <v>1748.58</v>
      </c>
      <c r="V21" s="27">
        <v>24.18</v>
      </c>
      <c r="W21" s="25">
        <f t="shared" si="19"/>
        <v>44.650000000000006</v>
      </c>
      <c r="X21" s="25">
        <f t="shared" si="20"/>
        <v>45.24000000000001</v>
      </c>
      <c r="Y21" s="25">
        <f t="shared" si="21"/>
        <v>-0.5899999999999999</v>
      </c>
      <c r="Z21" s="25">
        <v>0</v>
      </c>
      <c r="AA21" s="10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7" s="2" customFormat="1" ht="36.75" customHeight="1">
      <c r="A22" s="10"/>
      <c r="B22" s="10" t="s">
        <v>39</v>
      </c>
      <c r="C22" s="10">
        <f t="shared" si="14"/>
        <v>17917</v>
      </c>
      <c r="D22" s="10">
        <v>13229</v>
      </c>
      <c r="E22" s="10">
        <v>2411</v>
      </c>
      <c r="F22" s="10">
        <v>4688</v>
      </c>
      <c r="G22" s="11">
        <v>105</v>
      </c>
      <c r="H22" s="11">
        <v>180</v>
      </c>
      <c r="I22" s="10">
        <v>14</v>
      </c>
      <c r="J22" s="11">
        <f t="shared" si="15"/>
        <v>0</v>
      </c>
      <c r="K22" s="10">
        <v>0</v>
      </c>
      <c r="L22" s="10">
        <v>0</v>
      </c>
      <c r="M22" s="10">
        <v>0</v>
      </c>
      <c r="N22" s="11">
        <v>135</v>
      </c>
      <c r="O22" s="11">
        <v>205</v>
      </c>
      <c r="P22" s="10">
        <v>14</v>
      </c>
      <c r="Q22" s="25">
        <f t="shared" si="16"/>
        <v>226.67</v>
      </c>
      <c r="R22" s="25">
        <f t="shared" si="17"/>
        <v>223.29</v>
      </c>
      <c r="S22" s="25">
        <f t="shared" si="18"/>
        <v>3.38</v>
      </c>
      <c r="T22" s="27">
        <v>206.92</v>
      </c>
      <c r="U22" s="27">
        <v>203.87</v>
      </c>
      <c r="V22" s="27">
        <v>3.05</v>
      </c>
      <c r="W22" s="25">
        <f t="shared" si="19"/>
        <v>19.749999999999986</v>
      </c>
      <c r="X22" s="25">
        <f t="shared" si="20"/>
        <v>19.419999999999987</v>
      </c>
      <c r="Y22" s="25">
        <f t="shared" si="21"/>
        <v>0.33000000000000007</v>
      </c>
      <c r="Z22" s="25">
        <v>0</v>
      </c>
      <c r="AA22" s="10" t="s">
        <v>40</v>
      </c>
    </row>
    <row r="23" spans="1:27" s="2" customFormat="1" ht="36.75" customHeight="1">
      <c r="A23" s="10"/>
      <c r="B23" s="10" t="s">
        <v>41</v>
      </c>
      <c r="C23" s="10">
        <f t="shared" si="14"/>
        <v>1218</v>
      </c>
      <c r="D23" s="10">
        <v>1033</v>
      </c>
      <c r="E23" s="10">
        <v>188</v>
      </c>
      <c r="F23" s="10">
        <v>185</v>
      </c>
      <c r="G23" s="11">
        <v>105</v>
      </c>
      <c r="H23" s="11">
        <v>180</v>
      </c>
      <c r="I23" s="10">
        <v>14</v>
      </c>
      <c r="J23" s="11">
        <f t="shared" si="15"/>
        <v>418</v>
      </c>
      <c r="K23" s="10">
        <v>418</v>
      </c>
      <c r="L23" s="10">
        <v>124</v>
      </c>
      <c r="M23" s="10">
        <v>0</v>
      </c>
      <c r="N23" s="11">
        <v>135</v>
      </c>
      <c r="O23" s="11">
        <v>205</v>
      </c>
      <c r="P23" s="10">
        <v>14</v>
      </c>
      <c r="Q23" s="25">
        <f t="shared" si="16"/>
        <v>20.26</v>
      </c>
      <c r="R23" s="25">
        <f t="shared" si="17"/>
        <v>19.82</v>
      </c>
      <c r="S23" s="25">
        <f t="shared" si="18"/>
        <v>0.44</v>
      </c>
      <c r="T23" s="27">
        <v>16.99</v>
      </c>
      <c r="U23" s="27">
        <v>16.72</v>
      </c>
      <c r="V23" s="27">
        <v>0.27</v>
      </c>
      <c r="W23" s="25">
        <f t="shared" si="19"/>
        <v>3.2700000000000014</v>
      </c>
      <c r="X23" s="25">
        <f t="shared" si="20"/>
        <v>3.1000000000000014</v>
      </c>
      <c r="Y23" s="25">
        <f t="shared" si="21"/>
        <v>0.16999999999999998</v>
      </c>
      <c r="Z23" s="25">
        <v>0</v>
      </c>
      <c r="AA23" s="10" t="s">
        <v>40</v>
      </c>
    </row>
    <row r="24" spans="1:27" s="2" customFormat="1" ht="36.75" customHeight="1">
      <c r="A24" s="15">
        <v>440407000</v>
      </c>
      <c r="B24" s="10" t="s">
        <v>42</v>
      </c>
      <c r="C24" s="10">
        <f t="shared" si="14"/>
        <v>0</v>
      </c>
      <c r="D24" s="10">
        <v>0</v>
      </c>
      <c r="E24" s="10">
        <v>0</v>
      </c>
      <c r="F24" s="10">
        <v>0</v>
      </c>
      <c r="G24" s="11">
        <v>105</v>
      </c>
      <c r="H24" s="11">
        <v>180</v>
      </c>
      <c r="I24" s="10">
        <v>14</v>
      </c>
      <c r="J24" s="11">
        <f t="shared" si="15"/>
        <v>4564</v>
      </c>
      <c r="K24" s="10">
        <v>3094</v>
      </c>
      <c r="L24" s="10">
        <v>606</v>
      </c>
      <c r="M24" s="10">
        <v>1470</v>
      </c>
      <c r="N24" s="11">
        <v>135</v>
      </c>
      <c r="O24" s="11">
        <v>205</v>
      </c>
      <c r="P24" s="10">
        <v>14</v>
      </c>
      <c r="Q24" s="25">
        <f t="shared" si="16"/>
        <v>72.75</v>
      </c>
      <c r="R24" s="25">
        <f t="shared" si="17"/>
        <v>71.9</v>
      </c>
      <c r="S24" s="25">
        <f t="shared" si="18"/>
        <v>0.85</v>
      </c>
      <c r="T24" s="27">
        <v>58.68</v>
      </c>
      <c r="U24" s="27">
        <v>57.92</v>
      </c>
      <c r="V24" s="27">
        <v>0.76</v>
      </c>
      <c r="W24" s="25">
        <f t="shared" si="19"/>
        <v>14.070000000000004</v>
      </c>
      <c r="X24" s="25">
        <f t="shared" si="20"/>
        <v>13.980000000000004</v>
      </c>
      <c r="Y24" s="25">
        <f t="shared" si="21"/>
        <v>0.08999999999999997</v>
      </c>
      <c r="Z24" s="25">
        <v>0</v>
      </c>
      <c r="AA24" s="10"/>
    </row>
    <row r="25" spans="1:27" s="2" customFormat="1" ht="36.75" customHeight="1">
      <c r="A25" s="14">
        <v>440403000</v>
      </c>
      <c r="B25" s="10" t="s">
        <v>43</v>
      </c>
      <c r="C25" s="10">
        <f t="shared" si="14"/>
        <v>32640</v>
      </c>
      <c r="D25" s="10">
        <v>22097</v>
      </c>
      <c r="E25" s="10">
        <v>3847</v>
      </c>
      <c r="F25" s="10">
        <v>10543</v>
      </c>
      <c r="G25" s="11">
        <v>105</v>
      </c>
      <c r="H25" s="11">
        <v>180</v>
      </c>
      <c r="I25" s="10">
        <v>14</v>
      </c>
      <c r="J25" s="11">
        <f t="shared" si="15"/>
        <v>39426</v>
      </c>
      <c r="K25" s="10">
        <v>29383</v>
      </c>
      <c r="L25" s="10">
        <v>5129</v>
      </c>
      <c r="M25" s="10">
        <v>10043</v>
      </c>
      <c r="N25" s="11">
        <v>135</v>
      </c>
      <c r="O25" s="11">
        <v>205</v>
      </c>
      <c r="P25" s="10">
        <v>14</v>
      </c>
      <c r="Q25" s="25">
        <f t="shared" si="16"/>
        <v>1036.9099999999999</v>
      </c>
      <c r="R25" s="25">
        <f t="shared" si="17"/>
        <v>1024.34</v>
      </c>
      <c r="S25" s="25">
        <f t="shared" si="18"/>
        <v>12.57</v>
      </c>
      <c r="T25" s="27">
        <v>980.37</v>
      </c>
      <c r="U25" s="27">
        <v>968.07</v>
      </c>
      <c r="V25" s="27">
        <v>12.3</v>
      </c>
      <c r="W25" s="25">
        <f t="shared" si="19"/>
        <v>56.539999999999864</v>
      </c>
      <c r="X25" s="25">
        <f t="shared" si="20"/>
        <v>56.26999999999987</v>
      </c>
      <c r="Y25" s="25">
        <f t="shared" si="21"/>
        <v>0.2699999999999996</v>
      </c>
      <c r="Z25" s="25">
        <v>0</v>
      </c>
      <c r="AA25" s="10"/>
    </row>
    <row r="26" spans="1:27" s="2" customFormat="1" ht="19.5" customHeight="1">
      <c r="A26" s="14">
        <v>440404000</v>
      </c>
      <c r="B26" s="10" t="s">
        <v>44</v>
      </c>
      <c r="C26" s="10">
        <f t="shared" si="14"/>
        <v>37294</v>
      </c>
      <c r="D26" s="10">
        <v>27246</v>
      </c>
      <c r="E26" s="10">
        <v>5004</v>
      </c>
      <c r="F26" s="10">
        <v>10048</v>
      </c>
      <c r="G26" s="11">
        <v>105</v>
      </c>
      <c r="H26" s="11">
        <v>180</v>
      </c>
      <c r="I26" s="10">
        <v>14</v>
      </c>
      <c r="J26" s="11">
        <f t="shared" si="15"/>
        <v>8922</v>
      </c>
      <c r="K26" s="10">
        <v>6342</v>
      </c>
      <c r="L26" s="10">
        <v>1174</v>
      </c>
      <c r="M26" s="10">
        <v>2580</v>
      </c>
      <c r="N26" s="11">
        <v>135</v>
      </c>
      <c r="O26" s="11">
        <v>205</v>
      </c>
      <c r="P26" s="10">
        <v>14</v>
      </c>
      <c r="Q26" s="25">
        <f t="shared" si="16"/>
        <v>614.1</v>
      </c>
      <c r="R26" s="25">
        <f t="shared" si="17"/>
        <v>605.45</v>
      </c>
      <c r="S26" s="25">
        <f t="shared" si="18"/>
        <v>8.65</v>
      </c>
      <c r="T26" s="27">
        <v>569.04</v>
      </c>
      <c r="U26" s="27">
        <v>561.06</v>
      </c>
      <c r="V26" s="27">
        <v>7.98</v>
      </c>
      <c r="W26" s="25">
        <f t="shared" si="19"/>
        <v>45.0600000000001</v>
      </c>
      <c r="X26" s="25">
        <f t="shared" si="20"/>
        <v>44.3900000000001</v>
      </c>
      <c r="Y26" s="25">
        <f t="shared" si="21"/>
        <v>0.6699999999999999</v>
      </c>
      <c r="Z26" s="25">
        <v>0</v>
      </c>
      <c r="AA26" s="10"/>
    </row>
    <row r="27" spans="1:27" s="4" customFormat="1" ht="19.5" customHeight="1">
      <c r="A27" s="10"/>
      <c r="B27" s="10" t="s">
        <v>45</v>
      </c>
      <c r="C27" s="10">
        <f t="shared" si="14"/>
        <v>0</v>
      </c>
      <c r="D27" s="10">
        <v>0</v>
      </c>
      <c r="E27" s="10">
        <v>0</v>
      </c>
      <c r="F27" s="10">
        <v>0</v>
      </c>
      <c r="G27" s="11"/>
      <c r="H27" s="11"/>
      <c r="I27" s="10"/>
      <c r="J27" s="11">
        <f t="shared" si="15"/>
        <v>0</v>
      </c>
      <c r="K27" s="10">
        <v>0</v>
      </c>
      <c r="L27" s="10">
        <v>0</v>
      </c>
      <c r="M27" s="10">
        <v>0</v>
      </c>
      <c r="N27" s="11"/>
      <c r="O27" s="11"/>
      <c r="P27" s="10"/>
      <c r="Q27" s="25">
        <f t="shared" si="16"/>
        <v>0</v>
      </c>
      <c r="R27" s="25">
        <f t="shared" si="17"/>
        <v>0</v>
      </c>
      <c r="S27" s="25">
        <f t="shared" si="18"/>
        <v>0</v>
      </c>
      <c r="T27" s="27"/>
      <c r="U27" s="27"/>
      <c r="V27" s="27"/>
      <c r="W27" s="25">
        <f t="shared" si="19"/>
        <v>0</v>
      </c>
      <c r="X27" s="25">
        <f t="shared" si="20"/>
        <v>0</v>
      </c>
      <c r="Y27" s="25">
        <f t="shared" si="21"/>
        <v>0</v>
      </c>
      <c r="Z27" s="25">
        <v>0</v>
      </c>
      <c r="AA27" s="10" t="s">
        <v>40</v>
      </c>
    </row>
    <row r="28" spans="1:28" s="3" customFormat="1" ht="19.5" customHeight="1">
      <c r="A28" s="12">
        <v>440699000</v>
      </c>
      <c r="B28" s="13" t="s">
        <v>46</v>
      </c>
      <c r="C28" s="13">
        <f aca="true" t="shared" si="22" ref="C28:F28">SUM(C29:C32)</f>
        <v>571314</v>
      </c>
      <c r="D28" s="13">
        <f t="shared" si="22"/>
        <v>413219</v>
      </c>
      <c r="E28" s="13">
        <f t="shared" si="22"/>
        <v>71726</v>
      </c>
      <c r="F28" s="13">
        <f t="shared" si="22"/>
        <v>158095</v>
      </c>
      <c r="G28" s="13">
        <v>105</v>
      </c>
      <c r="H28" s="13">
        <v>180</v>
      </c>
      <c r="I28" s="13">
        <v>14</v>
      </c>
      <c r="J28" s="13">
        <f aca="true" t="shared" si="23" ref="J28:M28">SUM(J29:J32)</f>
        <v>82818</v>
      </c>
      <c r="K28" s="13">
        <f t="shared" si="23"/>
        <v>59436</v>
      </c>
      <c r="L28" s="13">
        <f t="shared" si="23"/>
        <v>10083</v>
      </c>
      <c r="M28" s="13">
        <f t="shared" si="23"/>
        <v>23382</v>
      </c>
      <c r="N28" s="13">
        <v>135</v>
      </c>
      <c r="O28" s="13">
        <v>205</v>
      </c>
      <c r="P28" s="13">
        <v>14</v>
      </c>
      <c r="Q28" s="13">
        <f aca="true" t="shared" si="24" ref="Q28:S28">SUM(Q29:Q32)</f>
        <v>8580.76</v>
      </c>
      <c r="R28" s="13">
        <f t="shared" si="24"/>
        <v>8466.22</v>
      </c>
      <c r="S28" s="13">
        <f t="shared" si="24"/>
        <v>114.53999999999999</v>
      </c>
      <c r="T28" s="29">
        <v>8214.41</v>
      </c>
      <c r="U28" s="29">
        <v>8101.56</v>
      </c>
      <c r="V28" s="29">
        <v>112.85</v>
      </c>
      <c r="W28" s="29">
        <f>SUM(W29:W32)</f>
        <v>366.3499999999999</v>
      </c>
      <c r="X28" s="29">
        <f>SUM(X29:X32)</f>
        <v>364.65999999999997</v>
      </c>
      <c r="Y28" s="29">
        <f>SUM(Y29:Y32)</f>
        <v>1.690000000000003</v>
      </c>
      <c r="Z28" s="29">
        <f>SUM(Z29:Z32)</f>
        <v>0</v>
      </c>
      <c r="AA28" s="29"/>
      <c r="AB28" s="3">
        <v>1</v>
      </c>
    </row>
    <row r="29" spans="1:27" s="2" customFormat="1" ht="19.5" customHeight="1">
      <c r="A29" s="14">
        <v>440604000</v>
      </c>
      <c r="B29" s="10" t="s">
        <v>47</v>
      </c>
      <c r="C29" s="10">
        <f aca="true" t="shared" si="25" ref="C29:C32">SUM(D29,F29)</f>
        <v>97739</v>
      </c>
      <c r="D29" s="10">
        <v>72421</v>
      </c>
      <c r="E29" s="10">
        <v>13340</v>
      </c>
      <c r="F29" s="10">
        <v>25318</v>
      </c>
      <c r="G29" s="11">
        <v>105</v>
      </c>
      <c r="H29" s="11">
        <v>180</v>
      </c>
      <c r="I29" s="10">
        <v>14</v>
      </c>
      <c r="J29" s="11">
        <f aca="true" t="shared" si="26" ref="J29:J32">SUM(K29,M29)</f>
        <v>32860</v>
      </c>
      <c r="K29" s="10">
        <v>23442</v>
      </c>
      <c r="L29" s="10">
        <v>4043</v>
      </c>
      <c r="M29" s="10">
        <v>9418</v>
      </c>
      <c r="N29" s="11">
        <v>135</v>
      </c>
      <c r="O29" s="11">
        <v>205</v>
      </c>
      <c r="P29" s="10">
        <v>14</v>
      </c>
      <c r="Q29" s="25">
        <f aca="true" t="shared" si="27" ref="Q29:Q32">SUM(R29:S29)</f>
        <v>1750.02</v>
      </c>
      <c r="R29" s="25">
        <f aca="true" t="shared" si="28" ref="R29:R32">ROUND((D29*G29+F29*H29+K29*N29+M29*O29)/10000,2)</f>
        <v>1725.68</v>
      </c>
      <c r="S29" s="25">
        <f aca="true" t="shared" si="29" ref="S29:S32">ROUND((E29+L29)*P29/10000,2)</f>
        <v>24.34</v>
      </c>
      <c r="T29" s="27">
        <v>1652.36</v>
      </c>
      <c r="U29" s="27">
        <v>1629.43</v>
      </c>
      <c r="V29" s="27">
        <v>22.93</v>
      </c>
      <c r="W29" s="25">
        <f>X29+Y29</f>
        <v>97.66</v>
      </c>
      <c r="X29" s="25">
        <f>R29-U29</f>
        <v>96.25</v>
      </c>
      <c r="Y29" s="25">
        <f>S29-V29</f>
        <v>1.4100000000000001</v>
      </c>
      <c r="Z29" s="25">
        <v>0</v>
      </c>
      <c r="AA29" s="10"/>
    </row>
    <row r="30" spans="1:27" s="2" customFormat="1" ht="19.5" customHeight="1">
      <c r="A30" s="14">
        <v>440605000</v>
      </c>
      <c r="B30" s="10" t="s">
        <v>48</v>
      </c>
      <c r="C30" s="10">
        <f t="shared" si="25"/>
        <v>373448</v>
      </c>
      <c r="D30" s="10">
        <v>269102</v>
      </c>
      <c r="E30" s="10">
        <v>45791</v>
      </c>
      <c r="F30" s="10">
        <v>104346</v>
      </c>
      <c r="G30" s="11">
        <v>105</v>
      </c>
      <c r="H30" s="11">
        <v>180</v>
      </c>
      <c r="I30" s="10">
        <v>14</v>
      </c>
      <c r="J30" s="11">
        <f t="shared" si="26"/>
        <v>12926</v>
      </c>
      <c r="K30" s="10">
        <v>9160</v>
      </c>
      <c r="L30" s="10">
        <v>1627</v>
      </c>
      <c r="M30" s="10">
        <v>3766</v>
      </c>
      <c r="N30" s="11">
        <v>135</v>
      </c>
      <c r="O30" s="11">
        <v>205</v>
      </c>
      <c r="P30" s="10">
        <v>14</v>
      </c>
      <c r="Q30" s="25">
        <f t="shared" si="27"/>
        <v>4971.05</v>
      </c>
      <c r="R30" s="25">
        <f t="shared" si="28"/>
        <v>4904.66</v>
      </c>
      <c r="S30" s="25">
        <f t="shared" si="29"/>
        <v>66.39</v>
      </c>
      <c r="T30" s="27">
        <v>4764.43</v>
      </c>
      <c r="U30" s="27">
        <v>4697.66</v>
      </c>
      <c r="V30" s="27">
        <v>66.77</v>
      </c>
      <c r="W30" s="25">
        <f>X30+Y30</f>
        <v>206.62</v>
      </c>
      <c r="X30" s="25">
        <f>R30-U30</f>
        <v>207</v>
      </c>
      <c r="Y30" s="25">
        <f>S30-V30</f>
        <v>-0.37999999999999545</v>
      </c>
      <c r="Z30" s="25">
        <v>0</v>
      </c>
      <c r="AA30" s="10"/>
    </row>
    <row r="31" spans="1:27" s="2" customFormat="1" ht="19.5" customHeight="1">
      <c r="A31" s="14">
        <v>440607000</v>
      </c>
      <c r="B31" s="10" t="s">
        <v>49</v>
      </c>
      <c r="C31" s="10">
        <f t="shared" si="25"/>
        <v>50409</v>
      </c>
      <c r="D31" s="10">
        <v>36161</v>
      </c>
      <c r="E31" s="10">
        <v>6570</v>
      </c>
      <c r="F31" s="10">
        <v>14248</v>
      </c>
      <c r="G31" s="11">
        <v>105</v>
      </c>
      <c r="H31" s="11">
        <v>180</v>
      </c>
      <c r="I31" s="10">
        <v>14</v>
      </c>
      <c r="J31" s="11">
        <f t="shared" si="26"/>
        <v>31355</v>
      </c>
      <c r="K31" s="10">
        <v>22730</v>
      </c>
      <c r="L31" s="10">
        <v>3803</v>
      </c>
      <c r="M31" s="10">
        <v>8625</v>
      </c>
      <c r="N31" s="11">
        <v>135</v>
      </c>
      <c r="O31" s="11">
        <v>205</v>
      </c>
      <c r="P31" s="10">
        <v>14</v>
      </c>
      <c r="Q31" s="25">
        <f t="shared" si="27"/>
        <v>1134.34</v>
      </c>
      <c r="R31" s="25">
        <f t="shared" si="28"/>
        <v>1119.82</v>
      </c>
      <c r="S31" s="25">
        <f t="shared" si="29"/>
        <v>14.52</v>
      </c>
      <c r="T31" s="27">
        <v>1093.03</v>
      </c>
      <c r="U31" s="27">
        <v>1079.34</v>
      </c>
      <c r="V31" s="27">
        <v>13.69</v>
      </c>
      <c r="W31" s="25">
        <f>X31+Y31</f>
        <v>41.31000000000002</v>
      </c>
      <c r="X31" s="25">
        <f>R31-U31</f>
        <v>40.48000000000002</v>
      </c>
      <c r="Y31" s="25">
        <f>S31-V31</f>
        <v>0.8300000000000001</v>
      </c>
      <c r="Z31" s="25">
        <v>0</v>
      </c>
      <c r="AA31" s="10"/>
    </row>
    <row r="32" spans="1:254" s="1" customFormat="1" ht="19.5" customHeight="1">
      <c r="A32" s="14">
        <v>440608000</v>
      </c>
      <c r="B32" s="10" t="s">
        <v>50</v>
      </c>
      <c r="C32" s="10">
        <f t="shared" si="25"/>
        <v>49718</v>
      </c>
      <c r="D32" s="10">
        <v>35535</v>
      </c>
      <c r="E32" s="10">
        <v>6025</v>
      </c>
      <c r="F32" s="10">
        <v>14183</v>
      </c>
      <c r="G32" s="11">
        <v>105</v>
      </c>
      <c r="H32" s="11">
        <v>180</v>
      </c>
      <c r="I32" s="10">
        <v>14</v>
      </c>
      <c r="J32" s="11">
        <f t="shared" si="26"/>
        <v>5677</v>
      </c>
      <c r="K32" s="10">
        <v>4104</v>
      </c>
      <c r="L32" s="10">
        <v>610</v>
      </c>
      <c r="M32" s="10">
        <v>1573</v>
      </c>
      <c r="N32" s="11">
        <v>135</v>
      </c>
      <c r="O32" s="11">
        <v>205</v>
      </c>
      <c r="P32" s="10">
        <v>14</v>
      </c>
      <c r="Q32" s="25">
        <f t="shared" si="27"/>
        <v>725.3499999999999</v>
      </c>
      <c r="R32" s="25">
        <f t="shared" si="28"/>
        <v>716.06</v>
      </c>
      <c r="S32" s="25">
        <f t="shared" si="29"/>
        <v>9.29</v>
      </c>
      <c r="T32" s="27">
        <v>704.59</v>
      </c>
      <c r="U32" s="27">
        <v>695.13</v>
      </c>
      <c r="V32" s="27">
        <v>9.46</v>
      </c>
      <c r="W32" s="25">
        <f>X32+Y32</f>
        <v>20.75999999999995</v>
      </c>
      <c r="X32" s="25">
        <f>R32-U32</f>
        <v>20.92999999999995</v>
      </c>
      <c r="Y32" s="25">
        <f>S32-V32</f>
        <v>-0.1700000000000017</v>
      </c>
      <c r="Z32" s="25">
        <v>0</v>
      </c>
      <c r="AA32" s="10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8" s="3" customFormat="1" ht="19.5" customHeight="1">
      <c r="A33" s="12">
        <v>440606000</v>
      </c>
      <c r="B33" s="13" t="s">
        <v>51</v>
      </c>
      <c r="C33" s="13">
        <f aca="true" t="shared" si="30" ref="C33:F33">SUM(C34)</f>
        <v>305925</v>
      </c>
      <c r="D33" s="13">
        <f t="shared" si="30"/>
        <v>212192</v>
      </c>
      <c r="E33" s="13">
        <f t="shared" si="30"/>
        <v>35606</v>
      </c>
      <c r="F33" s="13">
        <f t="shared" si="30"/>
        <v>93733</v>
      </c>
      <c r="G33" s="13">
        <v>105</v>
      </c>
      <c r="H33" s="13">
        <v>180</v>
      </c>
      <c r="I33" s="13">
        <v>14</v>
      </c>
      <c r="J33" s="13">
        <f aca="true" t="shared" si="31" ref="J33:M33">SUM(J34)</f>
        <v>1464</v>
      </c>
      <c r="K33" s="13">
        <f t="shared" si="31"/>
        <v>1464</v>
      </c>
      <c r="L33" s="13">
        <f t="shared" si="31"/>
        <v>268</v>
      </c>
      <c r="M33" s="13">
        <f t="shared" si="31"/>
        <v>0</v>
      </c>
      <c r="N33" s="13">
        <v>135</v>
      </c>
      <c r="O33" s="13">
        <v>205</v>
      </c>
      <c r="P33" s="13">
        <v>14</v>
      </c>
      <c r="Q33" s="13">
        <f aca="true" t="shared" si="32" ref="Q33:S33">SUM(Q34)</f>
        <v>3985.1899999999996</v>
      </c>
      <c r="R33" s="13">
        <f t="shared" si="32"/>
        <v>3934.97</v>
      </c>
      <c r="S33" s="13">
        <f t="shared" si="32"/>
        <v>50.22</v>
      </c>
      <c r="T33" s="29">
        <v>3838.66</v>
      </c>
      <c r="U33" s="29">
        <v>3789.51</v>
      </c>
      <c r="V33" s="29">
        <v>49.15</v>
      </c>
      <c r="W33" s="29">
        <f>SUM(W34)</f>
        <v>146.52999999999957</v>
      </c>
      <c r="X33" s="29">
        <f>SUM(X34)</f>
        <v>145.45999999999958</v>
      </c>
      <c r="Y33" s="29">
        <f>SUM(Y34)</f>
        <v>1.0700000000000003</v>
      </c>
      <c r="Z33" s="29">
        <f>SUM(Z34)</f>
        <v>0</v>
      </c>
      <c r="AA33" s="29"/>
      <c r="AB33" s="3">
        <v>1</v>
      </c>
    </row>
    <row r="34" spans="1:254" s="5" customFormat="1" ht="19.5" customHeight="1">
      <c r="A34" s="14">
        <v>440606000</v>
      </c>
      <c r="B34" s="10" t="s">
        <v>51</v>
      </c>
      <c r="C34" s="10">
        <f aca="true" t="shared" si="33" ref="C34:C42">SUM(D34,F34)</f>
        <v>305925</v>
      </c>
      <c r="D34" s="10">
        <v>212192</v>
      </c>
      <c r="E34" s="10">
        <v>35606</v>
      </c>
      <c r="F34" s="10">
        <v>93733</v>
      </c>
      <c r="G34" s="11">
        <v>105</v>
      </c>
      <c r="H34" s="11">
        <v>180</v>
      </c>
      <c r="I34" s="10">
        <v>14</v>
      </c>
      <c r="J34" s="11">
        <f aca="true" t="shared" si="34" ref="J34:J42">SUM(K34,M34)</f>
        <v>1464</v>
      </c>
      <c r="K34" s="10">
        <v>1464</v>
      </c>
      <c r="L34" s="10">
        <v>268</v>
      </c>
      <c r="M34" s="10">
        <v>0</v>
      </c>
      <c r="N34" s="11">
        <v>135</v>
      </c>
      <c r="O34" s="11">
        <v>205</v>
      </c>
      <c r="P34" s="10">
        <v>14</v>
      </c>
      <c r="Q34" s="25">
        <f aca="true" t="shared" si="35" ref="Q34:Q42">SUM(R34:S34)</f>
        <v>3985.1899999999996</v>
      </c>
      <c r="R34" s="25">
        <f aca="true" t="shared" si="36" ref="R34:R42">ROUND((D34*G34+F34*H34+K34*N34+M34*O34)/10000,2)</f>
        <v>3934.97</v>
      </c>
      <c r="S34" s="25">
        <f aca="true" t="shared" si="37" ref="S34:S42">ROUND((E34+L34)*P34/10000,2)</f>
        <v>50.22</v>
      </c>
      <c r="T34" s="27">
        <v>3838.6600000000003</v>
      </c>
      <c r="U34" s="27">
        <v>3789.51</v>
      </c>
      <c r="V34" s="27">
        <v>49.15</v>
      </c>
      <c r="W34" s="25">
        <f>X34+Y34</f>
        <v>146.52999999999957</v>
      </c>
      <c r="X34" s="25">
        <f>R34-U34</f>
        <v>145.45999999999958</v>
      </c>
      <c r="Y34" s="25">
        <f>S34-V34</f>
        <v>1.0700000000000003</v>
      </c>
      <c r="Z34" s="25">
        <v>0</v>
      </c>
      <c r="AA34" s="10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8" s="3" customFormat="1" ht="19.5" customHeight="1">
      <c r="A35" s="12">
        <v>440799000</v>
      </c>
      <c r="B35" s="13" t="s">
        <v>52</v>
      </c>
      <c r="C35" s="13">
        <f aca="true" t="shared" si="38" ref="C35:F35">SUM(C36:C42)</f>
        <v>322167</v>
      </c>
      <c r="D35" s="13">
        <f t="shared" si="38"/>
        <v>224268</v>
      </c>
      <c r="E35" s="13">
        <f t="shared" si="38"/>
        <v>37184</v>
      </c>
      <c r="F35" s="13">
        <f t="shared" si="38"/>
        <v>97899</v>
      </c>
      <c r="G35" s="13">
        <v>105</v>
      </c>
      <c r="H35" s="13">
        <v>180</v>
      </c>
      <c r="I35" s="13">
        <v>14</v>
      </c>
      <c r="J35" s="13">
        <f aca="true" t="shared" si="39" ref="J35:M35">SUM(J36:J42)</f>
        <v>139363</v>
      </c>
      <c r="K35" s="13">
        <f t="shared" si="39"/>
        <v>96249</v>
      </c>
      <c r="L35" s="13">
        <f t="shared" si="39"/>
        <v>14454</v>
      </c>
      <c r="M35" s="13">
        <f t="shared" si="39"/>
        <v>43114</v>
      </c>
      <c r="N35" s="13">
        <v>135</v>
      </c>
      <c r="O35" s="13">
        <v>205</v>
      </c>
      <c r="P35" s="13">
        <v>14</v>
      </c>
      <c r="Q35" s="13">
        <f aca="true" t="shared" si="40" ref="Q35:S35">SUM(Q36:Q42)</f>
        <v>6372.49</v>
      </c>
      <c r="R35" s="13">
        <f t="shared" si="40"/>
        <v>6300.2</v>
      </c>
      <c r="S35" s="13">
        <f t="shared" si="40"/>
        <v>72.28999999999999</v>
      </c>
      <c r="T35" s="29">
        <v>6293.660000000001</v>
      </c>
      <c r="U35" s="29">
        <v>6218.44</v>
      </c>
      <c r="V35" s="29">
        <v>75.22</v>
      </c>
      <c r="W35" s="29">
        <f>SUM(W36:W42)</f>
        <v>80.56999999999974</v>
      </c>
      <c r="X35" s="29">
        <f>SUM(X36:X42)</f>
        <v>83.09999999999974</v>
      </c>
      <c r="Y35" s="29">
        <f>SUM(Y36:Y42)</f>
        <v>-2.5300000000000025</v>
      </c>
      <c r="Z35" s="29">
        <f>SUM(Z36:Z42)</f>
        <v>-1.74</v>
      </c>
      <c r="AA35" s="29"/>
      <c r="AB35" s="3">
        <v>1</v>
      </c>
    </row>
    <row r="36" spans="1:27" s="2" customFormat="1" ht="19.5" customHeight="1">
      <c r="A36" s="14">
        <v>440700000</v>
      </c>
      <c r="B36" s="10" t="s">
        <v>53</v>
      </c>
      <c r="C36" s="10">
        <f t="shared" si="33"/>
        <v>8955</v>
      </c>
      <c r="D36" s="10">
        <v>3235</v>
      </c>
      <c r="E36" s="10">
        <v>521</v>
      </c>
      <c r="F36" s="10">
        <v>5720</v>
      </c>
      <c r="G36" s="11">
        <v>105</v>
      </c>
      <c r="H36" s="11">
        <v>180</v>
      </c>
      <c r="I36" s="10">
        <v>14</v>
      </c>
      <c r="J36" s="11">
        <f t="shared" si="34"/>
        <v>0</v>
      </c>
      <c r="K36" s="10">
        <v>0</v>
      </c>
      <c r="L36" s="10">
        <v>0</v>
      </c>
      <c r="M36" s="10">
        <v>0</v>
      </c>
      <c r="N36" s="11">
        <v>135</v>
      </c>
      <c r="O36" s="11">
        <v>205</v>
      </c>
      <c r="P36" s="10">
        <v>14</v>
      </c>
      <c r="Q36" s="25">
        <f t="shared" si="35"/>
        <v>137.66</v>
      </c>
      <c r="R36" s="25">
        <f t="shared" si="36"/>
        <v>136.93</v>
      </c>
      <c r="S36" s="25">
        <f t="shared" si="37"/>
        <v>0.73</v>
      </c>
      <c r="T36" s="27">
        <v>134.68</v>
      </c>
      <c r="U36" s="27">
        <v>133.93</v>
      </c>
      <c r="V36" s="27">
        <v>0.75</v>
      </c>
      <c r="W36" s="25">
        <f aca="true" t="shared" si="41" ref="W36:W42">X36+Y36</f>
        <v>2.98</v>
      </c>
      <c r="X36" s="25">
        <f aca="true" t="shared" si="42" ref="X36:X42">R36-U36</f>
        <v>3</v>
      </c>
      <c r="Y36" s="25">
        <f aca="true" t="shared" si="43" ref="Y36:Y42">S36-V36</f>
        <v>-0.020000000000000018</v>
      </c>
      <c r="Z36" s="25">
        <v>0</v>
      </c>
      <c r="AA36" s="10"/>
    </row>
    <row r="37" spans="1:27" s="2" customFormat="1" ht="19.5" customHeight="1">
      <c r="A37" s="14">
        <v>440703000</v>
      </c>
      <c r="B37" s="10" t="s">
        <v>54</v>
      </c>
      <c r="C37" s="10">
        <f t="shared" si="33"/>
        <v>91300</v>
      </c>
      <c r="D37" s="10">
        <v>65413</v>
      </c>
      <c r="E37" s="10">
        <v>10615</v>
      </c>
      <c r="F37" s="10">
        <v>25887</v>
      </c>
      <c r="G37" s="11">
        <v>105</v>
      </c>
      <c r="H37" s="11">
        <v>180</v>
      </c>
      <c r="I37" s="10">
        <v>14</v>
      </c>
      <c r="J37" s="11">
        <f t="shared" si="34"/>
        <v>0</v>
      </c>
      <c r="K37" s="10">
        <v>0</v>
      </c>
      <c r="L37" s="10">
        <v>0</v>
      </c>
      <c r="M37" s="10">
        <v>0</v>
      </c>
      <c r="N37" s="11">
        <v>135</v>
      </c>
      <c r="O37" s="11">
        <v>205</v>
      </c>
      <c r="P37" s="10">
        <v>14</v>
      </c>
      <c r="Q37" s="25">
        <f t="shared" si="35"/>
        <v>1167.6599999999999</v>
      </c>
      <c r="R37" s="25">
        <f t="shared" si="36"/>
        <v>1152.8</v>
      </c>
      <c r="S37" s="25">
        <f t="shared" si="37"/>
        <v>14.86</v>
      </c>
      <c r="T37" s="27">
        <v>1155.72</v>
      </c>
      <c r="U37" s="27">
        <v>1139.65</v>
      </c>
      <c r="V37" s="27">
        <v>16.07</v>
      </c>
      <c r="W37" s="25">
        <f t="shared" si="41"/>
        <v>11.939999999999863</v>
      </c>
      <c r="X37" s="25">
        <f t="shared" si="42"/>
        <v>13.149999999999864</v>
      </c>
      <c r="Y37" s="25">
        <f t="shared" si="43"/>
        <v>-1.2100000000000009</v>
      </c>
      <c r="Z37" s="25">
        <v>0</v>
      </c>
      <c r="AA37" s="10"/>
    </row>
    <row r="38" spans="1:27" s="2" customFormat="1" ht="19.5" customHeight="1">
      <c r="A38" s="14">
        <v>440704000</v>
      </c>
      <c r="B38" s="10" t="s">
        <v>55</v>
      </c>
      <c r="C38" s="10">
        <f t="shared" si="33"/>
        <v>39356</v>
      </c>
      <c r="D38" s="10">
        <v>28998</v>
      </c>
      <c r="E38" s="10">
        <v>4938</v>
      </c>
      <c r="F38" s="10">
        <v>10358</v>
      </c>
      <c r="G38" s="11">
        <v>105</v>
      </c>
      <c r="H38" s="11">
        <v>180</v>
      </c>
      <c r="I38" s="10">
        <v>14</v>
      </c>
      <c r="J38" s="11">
        <f t="shared" si="34"/>
        <v>0</v>
      </c>
      <c r="K38" s="10">
        <v>0</v>
      </c>
      <c r="L38" s="10">
        <v>0</v>
      </c>
      <c r="M38" s="10">
        <v>0</v>
      </c>
      <c r="N38" s="11">
        <v>135</v>
      </c>
      <c r="O38" s="11">
        <v>205</v>
      </c>
      <c r="P38" s="10">
        <v>14</v>
      </c>
      <c r="Q38" s="25">
        <f t="shared" si="35"/>
        <v>497.83000000000004</v>
      </c>
      <c r="R38" s="25">
        <f t="shared" si="36"/>
        <v>490.92</v>
      </c>
      <c r="S38" s="25">
        <f t="shared" si="37"/>
        <v>6.91</v>
      </c>
      <c r="T38" s="27">
        <v>477.2</v>
      </c>
      <c r="U38" s="27">
        <v>469.99</v>
      </c>
      <c r="V38" s="27">
        <v>7.21</v>
      </c>
      <c r="W38" s="25">
        <f t="shared" si="41"/>
        <v>20.630000000000006</v>
      </c>
      <c r="X38" s="25">
        <f t="shared" si="42"/>
        <v>20.930000000000007</v>
      </c>
      <c r="Y38" s="25">
        <f t="shared" si="43"/>
        <v>-0.2999999999999998</v>
      </c>
      <c r="Z38" s="25">
        <v>0</v>
      </c>
      <c r="AA38" s="10"/>
    </row>
    <row r="39" spans="1:27" s="2" customFormat="1" ht="19.5" customHeight="1">
      <c r="A39" s="14">
        <v>440705000</v>
      </c>
      <c r="B39" s="10" t="s">
        <v>56</v>
      </c>
      <c r="C39" s="10">
        <f t="shared" si="33"/>
        <v>59892</v>
      </c>
      <c r="D39" s="10">
        <v>40885</v>
      </c>
      <c r="E39" s="10">
        <v>6746</v>
      </c>
      <c r="F39" s="10">
        <v>19007</v>
      </c>
      <c r="G39" s="11">
        <v>105</v>
      </c>
      <c r="H39" s="11">
        <v>180</v>
      </c>
      <c r="I39" s="10">
        <v>14</v>
      </c>
      <c r="J39" s="11">
        <f t="shared" si="34"/>
        <v>41480</v>
      </c>
      <c r="K39" s="10">
        <v>29273</v>
      </c>
      <c r="L39" s="10">
        <v>4403</v>
      </c>
      <c r="M39" s="10">
        <v>12207</v>
      </c>
      <c r="N39" s="11">
        <v>135</v>
      </c>
      <c r="O39" s="11">
        <v>205</v>
      </c>
      <c r="P39" s="10">
        <v>14</v>
      </c>
      <c r="Q39" s="25">
        <f t="shared" si="35"/>
        <v>1432.4599999999998</v>
      </c>
      <c r="R39" s="25">
        <f t="shared" si="36"/>
        <v>1416.85</v>
      </c>
      <c r="S39" s="25">
        <f t="shared" si="37"/>
        <v>15.61</v>
      </c>
      <c r="T39" s="27">
        <v>1420.74</v>
      </c>
      <c r="U39" s="27">
        <v>1404.91</v>
      </c>
      <c r="V39" s="27">
        <v>15.83</v>
      </c>
      <c r="W39" s="25">
        <f t="shared" si="41"/>
        <v>11.719999999999827</v>
      </c>
      <c r="X39" s="25">
        <f t="shared" si="42"/>
        <v>11.939999999999827</v>
      </c>
      <c r="Y39" s="25">
        <f t="shared" si="43"/>
        <v>-0.22000000000000064</v>
      </c>
      <c r="Z39" s="25">
        <v>0</v>
      </c>
      <c r="AA39" s="10"/>
    </row>
    <row r="40" spans="1:27" s="2" customFormat="1" ht="19.5" customHeight="1">
      <c r="A40" s="14">
        <v>440781000</v>
      </c>
      <c r="B40" s="10" t="s">
        <v>57</v>
      </c>
      <c r="C40" s="10">
        <f t="shared" si="33"/>
        <v>46289</v>
      </c>
      <c r="D40" s="10">
        <v>31286</v>
      </c>
      <c r="E40" s="10">
        <v>5141</v>
      </c>
      <c r="F40" s="10">
        <v>15003</v>
      </c>
      <c r="G40" s="11">
        <v>105</v>
      </c>
      <c r="H40" s="11">
        <v>180</v>
      </c>
      <c r="I40" s="10">
        <v>14</v>
      </c>
      <c r="J40" s="11">
        <f t="shared" si="34"/>
        <v>32352</v>
      </c>
      <c r="K40" s="10">
        <v>22254</v>
      </c>
      <c r="L40" s="10">
        <v>3192</v>
      </c>
      <c r="M40" s="10">
        <v>10098</v>
      </c>
      <c r="N40" s="11">
        <v>135</v>
      </c>
      <c r="O40" s="11">
        <v>205</v>
      </c>
      <c r="P40" s="10">
        <v>14</v>
      </c>
      <c r="Q40" s="25">
        <f t="shared" si="35"/>
        <v>1117.67</v>
      </c>
      <c r="R40" s="25">
        <f t="shared" si="36"/>
        <v>1106</v>
      </c>
      <c r="S40" s="25">
        <f t="shared" si="37"/>
        <v>11.67</v>
      </c>
      <c r="T40" s="27">
        <v>1112.93</v>
      </c>
      <c r="U40" s="27">
        <v>1100.79</v>
      </c>
      <c r="V40" s="27">
        <v>12.14</v>
      </c>
      <c r="W40" s="25">
        <f t="shared" si="41"/>
        <v>4.740000000000036</v>
      </c>
      <c r="X40" s="25">
        <f t="shared" si="42"/>
        <v>5.210000000000036</v>
      </c>
      <c r="Y40" s="25">
        <f t="shared" si="43"/>
        <v>-0.47000000000000064</v>
      </c>
      <c r="Z40" s="25">
        <v>0</v>
      </c>
      <c r="AA40" s="10"/>
    </row>
    <row r="41" spans="1:27" s="2" customFormat="1" ht="39" customHeight="1">
      <c r="A41" s="14">
        <v>440783000</v>
      </c>
      <c r="B41" s="10" t="s">
        <v>58</v>
      </c>
      <c r="C41" s="10">
        <f t="shared" si="33"/>
        <v>43018</v>
      </c>
      <c r="D41" s="10">
        <v>30857</v>
      </c>
      <c r="E41" s="10">
        <v>5120</v>
      </c>
      <c r="F41" s="10">
        <v>12161</v>
      </c>
      <c r="G41" s="11">
        <v>105</v>
      </c>
      <c r="H41" s="11">
        <v>180</v>
      </c>
      <c r="I41" s="10">
        <v>14</v>
      </c>
      <c r="J41" s="11">
        <f t="shared" si="34"/>
        <v>36040</v>
      </c>
      <c r="K41" s="10">
        <v>24479</v>
      </c>
      <c r="L41" s="10">
        <v>3739</v>
      </c>
      <c r="M41" s="10">
        <v>11561</v>
      </c>
      <c r="N41" s="11">
        <v>135</v>
      </c>
      <c r="O41" s="11">
        <v>205</v>
      </c>
      <c r="P41" s="10">
        <v>14</v>
      </c>
      <c r="Q41" s="25">
        <f t="shared" si="35"/>
        <v>1122.76</v>
      </c>
      <c r="R41" s="25">
        <f t="shared" si="36"/>
        <v>1110.36</v>
      </c>
      <c r="S41" s="25">
        <f t="shared" si="37"/>
        <v>12.4</v>
      </c>
      <c r="T41" s="27">
        <v>1124.5</v>
      </c>
      <c r="U41" s="27">
        <v>1111.7</v>
      </c>
      <c r="V41" s="27">
        <v>12.8</v>
      </c>
      <c r="W41" s="25">
        <f t="shared" si="41"/>
        <v>0</v>
      </c>
      <c r="X41" s="25">
        <v>0</v>
      </c>
      <c r="Y41" s="25">
        <v>0</v>
      </c>
      <c r="Z41" s="25">
        <v>-1.74</v>
      </c>
      <c r="AA41" s="10" t="s">
        <v>59</v>
      </c>
    </row>
    <row r="42" spans="1:254" s="1" customFormat="1" ht="19.5" customHeight="1">
      <c r="A42" s="14">
        <v>440784000</v>
      </c>
      <c r="B42" s="10" t="s">
        <v>60</v>
      </c>
      <c r="C42" s="10">
        <f t="shared" si="33"/>
        <v>33357</v>
      </c>
      <c r="D42" s="10">
        <v>23594</v>
      </c>
      <c r="E42" s="10">
        <v>4103</v>
      </c>
      <c r="F42" s="10">
        <v>9763</v>
      </c>
      <c r="G42" s="11">
        <v>105</v>
      </c>
      <c r="H42" s="11">
        <v>180</v>
      </c>
      <c r="I42" s="10">
        <v>14</v>
      </c>
      <c r="J42" s="11">
        <f t="shared" si="34"/>
        <v>29491</v>
      </c>
      <c r="K42" s="10">
        <v>20243</v>
      </c>
      <c r="L42" s="10">
        <v>3120</v>
      </c>
      <c r="M42" s="10">
        <v>9248</v>
      </c>
      <c r="N42" s="11">
        <v>135</v>
      </c>
      <c r="O42" s="11">
        <v>205</v>
      </c>
      <c r="P42" s="10">
        <v>14</v>
      </c>
      <c r="Q42" s="25">
        <f t="shared" si="35"/>
        <v>896.45</v>
      </c>
      <c r="R42" s="25">
        <f t="shared" si="36"/>
        <v>886.34</v>
      </c>
      <c r="S42" s="25">
        <f t="shared" si="37"/>
        <v>10.11</v>
      </c>
      <c r="T42" s="27">
        <v>867.89</v>
      </c>
      <c r="U42" s="27">
        <v>857.47</v>
      </c>
      <c r="V42" s="27">
        <v>10.42</v>
      </c>
      <c r="W42" s="25">
        <f t="shared" si="41"/>
        <v>28.560000000000002</v>
      </c>
      <c r="X42" s="25">
        <f t="shared" si="42"/>
        <v>28.870000000000005</v>
      </c>
      <c r="Y42" s="25">
        <f t="shared" si="43"/>
        <v>-0.3100000000000005</v>
      </c>
      <c r="Z42" s="25">
        <v>0</v>
      </c>
      <c r="AA42" s="10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8" s="3" customFormat="1" ht="19.5" customHeight="1">
      <c r="A43" s="12">
        <v>441999000</v>
      </c>
      <c r="B43" s="13" t="s">
        <v>61</v>
      </c>
      <c r="C43" s="13">
        <f aca="true" t="shared" si="44" ref="C43:F43">SUM(C44)</f>
        <v>1084638</v>
      </c>
      <c r="D43" s="13">
        <f t="shared" si="44"/>
        <v>807219</v>
      </c>
      <c r="E43" s="13">
        <f t="shared" si="44"/>
        <v>129427</v>
      </c>
      <c r="F43" s="13">
        <f t="shared" si="44"/>
        <v>277419</v>
      </c>
      <c r="G43" s="13">
        <v>105</v>
      </c>
      <c r="H43" s="13">
        <v>180</v>
      </c>
      <c r="I43" s="13">
        <v>14</v>
      </c>
      <c r="J43" s="13">
        <f aca="true" t="shared" si="45" ref="J43:M43">SUM(J44)</f>
        <v>31126</v>
      </c>
      <c r="K43" s="13">
        <f t="shared" si="45"/>
        <v>25482</v>
      </c>
      <c r="L43" s="13">
        <f t="shared" si="45"/>
        <v>3967</v>
      </c>
      <c r="M43" s="13">
        <f t="shared" si="45"/>
        <v>5644</v>
      </c>
      <c r="N43" s="13">
        <v>135</v>
      </c>
      <c r="O43" s="13">
        <v>205</v>
      </c>
      <c r="P43" s="13">
        <v>14</v>
      </c>
      <c r="Q43" s="13">
        <f aca="true" t="shared" si="46" ref="Q43:S43">SUM(Q44)</f>
        <v>14115.8</v>
      </c>
      <c r="R43" s="13">
        <f t="shared" si="46"/>
        <v>13929.05</v>
      </c>
      <c r="S43" s="13">
        <f t="shared" si="46"/>
        <v>186.75</v>
      </c>
      <c r="T43" s="29">
        <v>14170</v>
      </c>
      <c r="U43" s="29">
        <v>13968.59</v>
      </c>
      <c r="V43" s="29">
        <v>201.41</v>
      </c>
      <c r="W43" s="29">
        <f>SUM(W44)</f>
        <v>0</v>
      </c>
      <c r="X43" s="29">
        <f>SUM(X44)</f>
        <v>0</v>
      </c>
      <c r="Y43" s="29">
        <f>SUM(Y44)</f>
        <v>0</v>
      </c>
      <c r="Z43" s="29">
        <f>SUM(Z44)</f>
        <v>-54.2</v>
      </c>
      <c r="AA43" s="29"/>
      <c r="AB43" s="3">
        <v>1</v>
      </c>
    </row>
    <row r="44" spans="1:254" s="5" customFormat="1" ht="46.5">
      <c r="A44" s="14">
        <v>441999000</v>
      </c>
      <c r="B44" s="10" t="s">
        <v>61</v>
      </c>
      <c r="C44" s="10">
        <f>SUM(D44,F44)</f>
        <v>1084638</v>
      </c>
      <c r="D44" s="10">
        <v>807219</v>
      </c>
      <c r="E44" s="10">
        <v>129427</v>
      </c>
      <c r="F44" s="10">
        <v>277419</v>
      </c>
      <c r="G44" s="11">
        <v>105</v>
      </c>
      <c r="H44" s="11">
        <v>180</v>
      </c>
      <c r="I44" s="10">
        <v>14</v>
      </c>
      <c r="J44" s="11">
        <f>SUM(K44,M44)</f>
        <v>31126</v>
      </c>
      <c r="K44" s="10">
        <v>25482</v>
      </c>
      <c r="L44" s="10">
        <v>3967</v>
      </c>
      <c r="M44" s="10">
        <v>5644</v>
      </c>
      <c r="N44" s="11">
        <v>135</v>
      </c>
      <c r="O44" s="11">
        <v>205</v>
      </c>
      <c r="P44" s="10">
        <v>14</v>
      </c>
      <c r="Q44" s="25">
        <f>SUM(R44:S44)</f>
        <v>14115.8</v>
      </c>
      <c r="R44" s="25">
        <f>ROUND((D44*G44+F44*H44+K44*N44+M44*O44)/10000,2)</f>
        <v>13929.05</v>
      </c>
      <c r="S44" s="25">
        <f>ROUND((E44+L44)*P44/10000,2)</f>
        <v>186.75</v>
      </c>
      <c r="T44" s="27">
        <v>14170</v>
      </c>
      <c r="U44" s="27">
        <v>13968.59</v>
      </c>
      <c r="V44" s="27">
        <v>201.41</v>
      </c>
      <c r="W44" s="25">
        <f>X44+Y44</f>
        <v>0</v>
      </c>
      <c r="X44" s="25">
        <v>0</v>
      </c>
      <c r="Y44" s="25">
        <v>0</v>
      </c>
      <c r="Z44" s="25">
        <v>-54.2</v>
      </c>
      <c r="AA44" s="10" t="s">
        <v>62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8" s="3" customFormat="1" ht="19.5" customHeight="1">
      <c r="A45" s="12">
        <v>442099000</v>
      </c>
      <c r="B45" s="13" t="s">
        <v>63</v>
      </c>
      <c r="C45" s="13">
        <f aca="true" t="shared" si="47" ref="C45:F45">SUM(C46)</f>
        <v>360861</v>
      </c>
      <c r="D45" s="13">
        <f t="shared" si="47"/>
        <v>259991</v>
      </c>
      <c r="E45" s="13">
        <f t="shared" si="47"/>
        <v>43991</v>
      </c>
      <c r="F45" s="13">
        <f t="shared" si="47"/>
        <v>100870</v>
      </c>
      <c r="G45" s="13">
        <v>105</v>
      </c>
      <c r="H45" s="13">
        <v>180</v>
      </c>
      <c r="I45" s="13">
        <v>14</v>
      </c>
      <c r="J45" s="13">
        <f aca="true" t="shared" si="48" ref="J45:M45">SUM(J46)</f>
        <v>139111</v>
      </c>
      <c r="K45" s="13">
        <f t="shared" si="48"/>
        <v>99901</v>
      </c>
      <c r="L45" s="13">
        <f t="shared" si="48"/>
        <v>16939</v>
      </c>
      <c r="M45" s="13">
        <f t="shared" si="48"/>
        <v>39210</v>
      </c>
      <c r="N45" s="13">
        <v>135</v>
      </c>
      <c r="O45" s="13">
        <v>205</v>
      </c>
      <c r="P45" s="13">
        <v>14</v>
      </c>
      <c r="Q45" s="13">
        <f aca="true" t="shared" si="49" ref="Q45:S45">SUM(Q46)</f>
        <v>6783.33</v>
      </c>
      <c r="R45" s="13">
        <f t="shared" si="49"/>
        <v>6698.03</v>
      </c>
      <c r="S45" s="13">
        <f t="shared" si="49"/>
        <v>85.3</v>
      </c>
      <c r="T45" s="29">
        <v>6549.37</v>
      </c>
      <c r="U45" s="29">
        <v>6463.25</v>
      </c>
      <c r="V45" s="29">
        <v>86.12</v>
      </c>
      <c r="W45" s="29">
        <f>SUM(W46)</f>
        <v>233.95999999999975</v>
      </c>
      <c r="X45" s="29">
        <f>SUM(X46)</f>
        <v>234.77999999999975</v>
      </c>
      <c r="Y45" s="29">
        <f>SUM(Y46)</f>
        <v>-0.8200000000000074</v>
      </c>
      <c r="Z45" s="29">
        <f>SUM(Z46)</f>
        <v>0</v>
      </c>
      <c r="AA45" s="29"/>
      <c r="AB45" s="3">
        <v>1</v>
      </c>
    </row>
    <row r="46" spans="1:27" s="2" customFormat="1" ht="19.5" customHeight="1">
      <c r="A46" s="14">
        <v>442099000</v>
      </c>
      <c r="B46" s="10" t="s">
        <v>63</v>
      </c>
      <c r="C46" s="10">
        <f>SUM(D46,F46)</f>
        <v>360861</v>
      </c>
      <c r="D46" s="10">
        <v>259991</v>
      </c>
      <c r="E46" s="10">
        <v>43991</v>
      </c>
      <c r="F46" s="10">
        <v>100870</v>
      </c>
      <c r="G46" s="11">
        <v>105</v>
      </c>
      <c r="H46" s="11">
        <v>180</v>
      </c>
      <c r="I46" s="10">
        <v>14</v>
      </c>
      <c r="J46" s="11">
        <f>SUM(K46,M46)</f>
        <v>139111</v>
      </c>
      <c r="K46" s="10">
        <v>99901</v>
      </c>
      <c r="L46" s="10">
        <v>16939</v>
      </c>
      <c r="M46" s="10">
        <v>39210</v>
      </c>
      <c r="N46" s="11">
        <v>135</v>
      </c>
      <c r="O46" s="11">
        <v>205</v>
      </c>
      <c r="P46" s="10">
        <v>14</v>
      </c>
      <c r="Q46" s="25">
        <f>SUM(R46:S46)</f>
        <v>6783.33</v>
      </c>
      <c r="R46" s="25">
        <f>ROUND((D46*G46+F46*H46+K46*N46+M46*O46)/10000,2)</f>
        <v>6698.03</v>
      </c>
      <c r="S46" s="25">
        <f>ROUND((E46+L46)*P46/10000,2)</f>
        <v>85.3</v>
      </c>
      <c r="T46" s="27">
        <v>6549.37</v>
      </c>
      <c r="U46" s="27">
        <v>6463.25</v>
      </c>
      <c r="V46" s="27">
        <v>86.12</v>
      </c>
      <c r="W46" s="25">
        <f>X46+Y46</f>
        <v>233.95999999999975</v>
      </c>
      <c r="X46" s="25">
        <f>R46-U46</f>
        <v>234.77999999999975</v>
      </c>
      <c r="Y46" s="25">
        <f>S46-V46</f>
        <v>-0.8200000000000074</v>
      </c>
      <c r="Z46" s="25">
        <v>0</v>
      </c>
      <c r="AA46" s="10"/>
    </row>
    <row r="47" spans="17:26" s="2" customFormat="1" ht="19.5" customHeight="1">
      <c r="Q47" s="30"/>
      <c r="R47" s="30"/>
      <c r="S47" s="30"/>
      <c r="T47" s="31"/>
      <c r="U47" s="31"/>
      <c r="V47" s="31"/>
      <c r="W47" s="30"/>
      <c r="X47" s="30"/>
      <c r="Y47" s="30"/>
      <c r="Z47" s="30"/>
    </row>
    <row r="48" spans="17:26" s="2" customFormat="1" ht="15">
      <c r="Q48" s="30"/>
      <c r="R48" s="30"/>
      <c r="S48" s="30"/>
      <c r="T48" s="31"/>
      <c r="U48" s="31"/>
      <c r="V48" s="31"/>
      <c r="W48" s="30"/>
      <c r="X48" s="30"/>
      <c r="Y48" s="30"/>
      <c r="Z48" s="30"/>
    </row>
    <row r="49" spans="17:26" s="2" customFormat="1" ht="15">
      <c r="Q49" s="30"/>
      <c r="R49" s="30"/>
      <c r="S49" s="30"/>
      <c r="T49" s="31"/>
      <c r="U49" s="31"/>
      <c r="V49" s="31"/>
      <c r="W49" s="30"/>
      <c r="X49" s="30"/>
      <c r="Y49" s="30"/>
      <c r="Z49" s="30"/>
    </row>
    <row r="50" spans="17:26" s="2" customFormat="1" ht="15">
      <c r="Q50" s="30"/>
      <c r="R50" s="30"/>
      <c r="S50" s="30"/>
      <c r="T50" s="31"/>
      <c r="U50" s="31"/>
      <c r="V50" s="31"/>
      <c r="W50" s="30"/>
      <c r="X50" s="30"/>
      <c r="Y50" s="30"/>
      <c r="Z50" s="30"/>
    </row>
    <row r="51" spans="17:26" s="2" customFormat="1" ht="15">
      <c r="Q51" s="30"/>
      <c r="R51" s="30"/>
      <c r="S51" s="30"/>
      <c r="T51" s="31"/>
      <c r="U51" s="31"/>
      <c r="V51" s="31"/>
      <c r="W51" s="30"/>
      <c r="X51" s="30"/>
      <c r="Y51" s="30"/>
      <c r="Z51" s="30"/>
    </row>
    <row r="52" spans="17:26" s="2" customFormat="1" ht="15">
      <c r="Q52" s="30"/>
      <c r="R52" s="30"/>
      <c r="S52" s="30"/>
      <c r="T52" s="31"/>
      <c r="U52" s="31"/>
      <c r="V52" s="31"/>
      <c r="W52" s="30"/>
      <c r="X52" s="30"/>
      <c r="Y52" s="30"/>
      <c r="Z52" s="30"/>
    </row>
    <row r="53" spans="17:26" s="2" customFormat="1" ht="15">
      <c r="Q53" s="30"/>
      <c r="R53" s="30"/>
      <c r="S53" s="30"/>
      <c r="T53" s="31"/>
      <c r="U53" s="31"/>
      <c r="V53" s="31"/>
      <c r="W53" s="30"/>
      <c r="X53" s="30"/>
      <c r="Y53" s="30"/>
      <c r="Z53" s="30"/>
    </row>
    <row r="54" spans="17:26" s="2" customFormat="1" ht="15">
      <c r="Q54" s="30"/>
      <c r="R54" s="30"/>
      <c r="S54" s="30"/>
      <c r="T54" s="31"/>
      <c r="U54" s="31"/>
      <c r="V54" s="31"/>
      <c r="W54" s="30"/>
      <c r="X54" s="30"/>
      <c r="Y54" s="30"/>
      <c r="Z54" s="30"/>
    </row>
    <row r="55" spans="17:26" s="2" customFormat="1" ht="15">
      <c r="Q55" s="30"/>
      <c r="R55" s="30"/>
      <c r="S55" s="30"/>
      <c r="T55" s="31"/>
      <c r="U55" s="31"/>
      <c r="V55" s="31"/>
      <c r="W55" s="30"/>
      <c r="X55" s="30"/>
      <c r="Y55" s="30"/>
      <c r="Z55" s="30"/>
    </row>
    <row r="56" spans="17:26" s="2" customFormat="1" ht="15">
      <c r="Q56" s="30"/>
      <c r="R56" s="30"/>
      <c r="S56" s="30"/>
      <c r="T56" s="31"/>
      <c r="U56" s="31"/>
      <c r="V56" s="31"/>
      <c r="W56" s="30"/>
      <c r="X56" s="30"/>
      <c r="Y56" s="30"/>
      <c r="Z56" s="30"/>
    </row>
    <row r="57" spans="17:26" s="2" customFormat="1" ht="15">
      <c r="Q57" s="30"/>
      <c r="R57" s="30"/>
      <c r="S57" s="30"/>
      <c r="T57" s="31"/>
      <c r="U57" s="31"/>
      <c r="V57" s="31"/>
      <c r="W57" s="30"/>
      <c r="X57" s="30"/>
      <c r="Y57" s="30"/>
      <c r="Z57" s="30"/>
    </row>
    <row r="58" spans="17:26" s="2" customFormat="1" ht="15">
      <c r="Q58" s="30"/>
      <c r="R58" s="30"/>
      <c r="S58" s="30"/>
      <c r="T58" s="31"/>
      <c r="U58" s="31"/>
      <c r="V58" s="31"/>
      <c r="W58" s="30"/>
      <c r="X58" s="30"/>
      <c r="Y58" s="30"/>
      <c r="Z58" s="30"/>
    </row>
    <row r="59" spans="17:26" s="2" customFormat="1" ht="15">
      <c r="Q59" s="30"/>
      <c r="R59" s="30"/>
      <c r="S59" s="30"/>
      <c r="T59" s="31"/>
      <c r="U59" s="31"/>
      <c r="V59" s="31"/>
      <c r="W59" s="30"/>
      <c r="X59" s="30"/>
      <c r="Y59" s="30"/>
      <c r="Z59" s="30"/>
    </row>
    <row r="60" spans="17:26" s="2" customFormat="1" ht="15">
      <c r="Q60" s="30"/>
      <c r="R60" s="30"/>
      <c r="S60" s="30"/>
      <c r="T60" s="31"/>
      <c r="U60" s="31"/>
      <c r="V60" s="31"/>
      <c r="W60" s="30"/>
      <c r="X60" s="30"/>
      <c r="Y60" s="30"/>
      <c r="Z60" s="30"/>
    </row>
    <row r="61" spans="17:26" s="2" customFormat="1" ht="15">
      <c r="Q61" s="30"/>
      <c r="R61" s="30"/>
      <c r="S61" s="30"/>
      <c r="T61" s="31"/>
      <c r="U61" s="31"/>
      <c r="V61" s="31"/>
      <c r="W61" s="30"/>
      <c r="X61" s="30"/>
      <c r="Y61" s="30"/>
      <c r="Z61" s="30"/>
    </row>
    <row r="62" spans="17:26" s="2" customFormat="1" ht="15">
      <c r="Q62" s="30"/>
      <c r="R62" s="30"/>
      <c r="S62" s="30"/>
      <c r="T62" s="31"/>
      <c r="U62" s="31"/>
      <c r="V62" s="31"/>
      <c r="W62" s="30"/>
      <c r="X62" s="30"/>
      <c r="Y62" s="30"/>
      <c r="Z62" s="30"/>
    </row>
    <row r="63" spans="17:26" s="2" customFormat="1" ht="15">
      <c r="Q63" s="30"/>
      <c r="R63" s="30"/>
      <c r="S63" s="30"/>
      <c r="T63" s="31"/>
      <c r="U63" s="31"/>
      <c r="V63" s="31"/>
      <c r="W63" s="30"/>
      <c r="X63" s="30"/>
      <c r="Y63" s="30"/>
      <c r="Z63" s="30"/>
    </row>
    <row r="64" spans="17:26" s="2" customFormat="1" ht="15">
      <c r="Q64" s="30"/>
      <c r="R64" s="30"/>
      <c r="S64" s="30"/>
      <c r="T64" s="31"/>
      <c r="U64" s="31"/>
      <c r="V64" s="31"/>
      <c r="W64" s="30"/>
      <c r="X64" s="30"/>
      <c r="Y64" s="30"/>
      <c r="Z64" s="30"/>
    </row>
    <row r="65" spans="17:26" s="2" customFormat="1" ht="15">
      <c r="Q65" s="30"/>
      <c r="R65" s="30"/>
      <c r="S65" s="30"/>
      <c r="T65" s="31"/>
      <c r="U65" s="31"/>
      <c r="V65" s="31"/>
      <c r="W65" s="30"/>
      <c r="X65" s="30"/>
      <c r="Y65" s="30"/>
      <c r="Z65" s="30"/>
    </row>
    <row r="66" spans="17:26" s="2" customFormat="1" ht="15">
      <c r="Q66" s="30"/>
      <c r="R66" s="30"/>
      <c r="S66" s="30"/>
      <c r="T66" s="31"/>
      <c r="U66" s="31"/>
      <c r="V66" s="31"/>
      <c r="W66" s="30"/>
      <c r="X66" s="30"/>
      <c r="Y66" s="30"/>
      <c r="Z66" s="30"/>
    </row>
    <row r="67" spans="17:26" s="2" customFormat="1" ht="15">
      <c r="Q67" s="30"/>
      <c r="R67" s="30"/>
      <c r="S67" s="30"/>
      <c r="T67" s="31"/>
      <c r="U67" s="31"/>
      <c r="V67" s="31"/>
      <c r="W67" s="30"/>
      <c r="X67" s="30"/>
      <c r="Y67" s="30"/>
      <c r="Z67" s="30"/>
    </row>
    <row r="68" spans="17:26" s="2" customFormat="1" ht="15">
      <c r="Q68" s="30"/>
      <c r="R68" s="30"/>
      <c r="S68" s="30"/>
      <c r="T68" s="31"/>
      <c r="U68" s="31"/>
      <c r="V68" s="31"/>
      <c r="W68" s="30"/>
      <c r="X68" s="30"/>
      <c r="Y68" s="30"/>
      <c r="Z68" s="30"/>
    </row>
    <row r="69" spans="17:26" s="2" customFormat="1" ht="15">
      <c r="Q69" s="30"/>
      <c r="R69" s="30"/>
      <c r="S69" s="30"/>
      <c r="T69" s="31"/>
      <c r="U69" s="31"/>
      <c r="V69" s="31"/>
      <c r="W69" s="30"/>
      <c r="X69" s="30"/>
      <c r="Y69" s="30"/>
      <c r="Z69" s="30"/>
    </row>
    <row r="70" spans="17:26" s="2" customFormat="1" ht="15">
      <c r="Q70" s="30"/>
      <c r="R70" s="30"/>
      <c r="S70" s="30"/>
      <c r="T70" s="31"/>
      <c r="U70" s="31"/>
      <c r="V70" s="31"/>
      <c r="W70" s="30"/>
      <c r="X70" s="30"/>
      <c r="Y70" s="30"/>
      <c r="Z70" s="30"/>
    </row>
    <row r="71" spans="17:26" s="2" customFormat="1" ht="15">
      <c r="Q71" s="30"/>
      <c r="R71" s="30"/>
      <c r="S71" s="30"/>
      <c r="T71" s="31"/>
      <c r="U71" s="31"/>
      <c r="V71" s="31"/>
      <c r="W71" s="30"/>
      <c r="X71" s="30"/>
      <c r="Y71" s="30"/>
      <c r="Z71" s="30"/>
    </row>
    <row r="72" spans="17:26" s="2" customFormat="1" ht="15">
      <c r="Q72" s="30"/>
      <c r="R72" s="30"/>
      <c r="S72" s="30"/>
      <c r="T72" s="31"/>
      <c r="U72" s="31"/>
      <c r="V72" s="31"/>
      <c r="W72" s="30"/>
      <c r="X72" s="30"/>
      <c r="Y72" s="30"/>
      <c r="Z72" s="30"/>
    </row>
    <row r="73" spans="17:26" s="2" customFormat="1" ht="15">
      <c r="Q73" s="30"/>
      <c r="R73" s="30"/>
      <c r="S73" s="30"/>
      <c r="T73" s="31"/>
      <c r="U73" s="31"/>
      <c r="V73" s="31"/>
      <c r="W73" s="30"/>
      <c r="X73" s="30"/>
      <c r="Y73" s="30"/>
      <c r="Z73" s="30"/>
    </row>
    <row r="74" spans="17:26" s="2" customFormat="1" ht="15">
      <c r="Q74" s="30"/>
      <c r="R74" s="30"/>
      <c r="S74" s="30"/>
      <c r="T74" s="31"/>
      <c r="U74" s="31"/>
      <c r="V74" s="31"/>
      <c r="W74" s="30"/>
      <c r="X74" s="30"/>
      <c r="Y74" s="30"/>
      <c r="Z74" s="30"/>
    </row>
    <row r="75" spans="17:26" s="2" customFormat="1" ht="15">
      <c r="Q75" s="30"/>
      <c r="R75" s="30"/>
      <c r="S75" s="30"/>
      <c r="T75" s="31"/>
      <c r="U75" s="31"/>
      <c r="V75" s="31"/>
      <c r="W75" s="30"/>
      <c r="X75" s="30"/>
      <c r="Y75" s="30"/>
      <c r="Z75" s="30"/>
    </row>
    <row r="76" spans="17:26" s="2" customFormat="1" ht="15">
      <c r="Q76" s="30"/>
      <c r="R76" s="30"/>
      <c r="S76" s="30"/>
      <c r="T76" s="31"/>
      <c r="U76" s="31"/>
      <c r="V76" s="31"/>
      <c r="W76" s="30"/>
      <c r="X76" s="30"/>
      <c r="Y76" s="30"/>
      <c r="Z76" s="30"/>
    </row>
    <row r="77" spans="17:26" s="2" customFormat="1" ht="15">
      <c r="Q77" s="30"/>
      <c r="R77" s="30"/>
      <c r="S77" s="30"/>
      <c r="T77" s="31"/>
      <c r="U77" s="31"/>
      <c r="V77" s="31"/>
      <c r="W77" s="30"/>
      <c r="X77" s="30"/>
      <c r="Y77" s="30"/>
      <c r="Z77" s="30"/>
    </row>
    <row r="78" spans="17:26" s="2" customFormat="1" ht="15">
      <c r="Q78" s="30"/>
      <c r="R78" s="30"/>
      <c r="S78" s="30"/>
      <c r="T78" s="31"/>
      <c r="U78" s="31"/>
      <c r="V78" s="31"/>
      <c r="W78" s="30"/>
      <c r="X78" s="30"/>
      <c r="Y78" s="30"/>
      <c r="Z78" s="30"/>
    </row>
    <row r="79" spans="17:26" s="2" customFormat="1" ht="15">
      <c r="Q79" s="30"/>
      <c r="R79" s="30"/>
      <c r="S79" s="30"/>
      <c r="T79" s="31"/>
      <c r="U79" s="31"/>
      <c r="V79" s="31"/>
      <c r="W79" s="30"/>
      <c r="X79" s="30"/>
      <c r="Y79" s="30"/>
      <c r="Z79" s="30"/>
    </row>
    <row r="80" spans="17:26" s="2" customFormat="1" ht="15">
      <c r="Q80" s="30"/>
      <c r="R80" s="30"/>
      <c r="S80" s="30"/>
      <c r="T80" s="31"/>
      <c r="U80" s="31"/>
      <c r="V80" s="31"/>
      <c r="W80" s="30"/>
      <c r="X80" s="30"/>
      <c r="Y80" s="30"/>
      <c r="Z80" s="30"/>
    </row>
    <row r="81" spans="17:26" s="2" customFormat="1" ht="15">
      <c r="Q81" s="30"/>
      <c r="R81" s="30"/>
      <c r="S81" s="30"/>
      <c r="T81" s="31"/>
      <c r="U81" s="31"/>
      <c r="V81" s="31"/>
      <c r="W81" s="30"/>
      <c r="X81" s="30"/>
      <c r="Y81" s="30"/>
      <c r="Z81" s="30"/>
    </row>
    <row r="82" spans="17:26" s="2" customFormat="1" ht="15">
      <c r="Q82" s="30"/>
      <c r="R82" s="30"/>
      <c r="S82" s="30"/>
      <c r="T82" s="31"/>
      <c r="U82" s="31"/>
      <c r="V82" s="31"/>
      <c r="W82" s="30"/>
      <c r="X82" s="30"/>
      <c r="Y82" s="30"/>
      <c r="Z82" s="30"/>
    </row>
    <row r="83" spans="17:26" s="2" customFormat="1" ht="15">
      <c r="Q83" s="30"/>
      <c r="R83" s="30"/>
      <c r="S83" s="30"/>
      <c r="T83" s="31"/>
      <c r="U83" s="31"/>
      <c r="V83" s="31"/>
      <c r="W83" s="30"/>
      <c r="X83" s="30"/>
      <c r="Y83" s="30"/>
      <c r="Z83" s="30"/>
    </row>
    <row r="84" spans="17:26" s="2" customFormat="1" ht="15">
      <c r="Q84" s="30"/>
      <c r="R84" s="30"/>
      <c r="S84" s="30"/>
      <c r="T84" s="31"/>
      <c r="U84" s="31"/>
      <c r="V84" s="31"/>
      <c r="W84" s="30"/>
      <c r="X84" s="30"/>
      <c r="Y84" s="30"/>
      <c r="Z84" s="30"/>
    </row>
    <row r="85" spans="17:26" s="2" customFormat="1" ht="15">
      <c r="Q85" s="30"/>
      <c r="R85" s="30"/>
      <c r="S85" s="30"/>
      <c r="T85" s="31"/>
      <c r="U85" s="31"/>
      <c r="V85" s="31"/>
      <c r="W85" s="30"/>
      <c r="X85" s="30"/>
      <c r="Y85" s="30"/>
      <c r="Z85" s="30"/>
    </row>
    <row r="86" spans="17:26" s="2" customFormat="1" ht="15">
      <c r="Q86" s="30"/>
      <c r="R86" s="30"/>
      <c r="S86" s="30"/>
      <c r="T86" s="31"/>
      <c r="U86" s="31"/>
      <c r="V86" s="31"/>
      <c r="W86" s="30"/>
      <c r="X86" s="30"/>
      <c r="Y86" s="30"/>
      <c r="Z86" s="30"/>
    </row>
    <row r="87" spans="17:26" s="2" customFormat="1" ht="15">
      <c r="Q87" s="30"/>
      <c r="R87" s="30"/>
      <c r="S87" s="30"/>
      <c r="T87" s="31"/>
      <c r="U87" s="31"/>
      <c r="V87" s="31"/>
      <c r="W87" s="30"/>
      <c r="X87" s="30"/>
      <c r="Y87" s="30"/>
      <c r="Z87" s="30"/>
    </row>
    <row r="88" spans="17:26" s="2" customFormat="1" ht="15">
      <c r="Q88" s="30"/>
      <c r="R88" s="30"/>
      <c r="S88" s="30"/>
      <c r="T88" s="31"/>
      <c r="U88" s="31"/>
      <c r="V88" s="31"/>
      <c r="W88" s="30"/>
      <c r="X88" s="30"/>
      <c r="Y88" s="30"/>
      <c r="Z88" s="30"/>
    </row>
    <row r="89" spans="17:26" s="2" customFormat="1" ht="15">
      <c r="Q89" s="30"/>
      <c r="R89" s="30"/>
      <c r="S89" s="30"/>
      <c r="T89" s="31"/>
      <c r="U89" s="31"/>
      <c r="V89" s="31"/>
      <c r="W89" s="30"/>
      <c r="X89" s="30"/>
      <c r="Y89" s="30"/>
      <c r="Z89" s="30"/>
    </row>
    <row r="90" spans="17:26" s="2" customFormat="1" ht="15">
      <c r="Q90" s="30"/>
      <c r="R90" s="30"/>
      <c r="S90" s="30"/>
      <c r="T90" s="31"/>
      <c r="U90" s="31"/>
      <c r="V90" s="31"/>
      <c r="W90" s="30"/>
      <c r="X90" s="30"/>
      <c r="Y90" s="30"/>
      <c r="Z90" s="30"/>
    </row>
    <row r="91" spans="17:26" s="2" customFormat="1" ht="15">
      <c r="Q91" s="30"/>
      <c r="R91" s="30"/>
      <c r="S91" s="30"/>
      <c r="T91" s="31"/>
      <c r="U91" s="31"/>
      <c r="V91" s="31"/>
      <c r="W91" s="30"/>
      <c r="X91" s="30"/>
      <c r="Y91" s="30"/>
      <c r="Z91" s="30"/>
    </row>
    <row r="92" spans="17:26" s="2" customFormat="1" ht="15">
      <c r="Q92" s="30"/>
      <c r="R92" s="30"/>
      <c r="S92" s="30"/>
      <c r="T92" s="31"/>
      <c r="U92" s="31"/>
      <c r="V92" s="31"/>
      <c r="W92" s="30"/>
      <c r="X92" s="30"/>
      <c r="Y92" s="30"/>
      <c r="Z92" s="30"/>
    </row>
    <row r="93" spans="17:26" s="2" customFormat="1" ht="15">
      <c r="Q93" s="30"/>
      <c r="R93" s="30"/>
      <c r="S93" s="30"/>
      <c r="T93" s="31"/>
      <c r="U93" s="31"/>
      <c r="V93" s="31"/>
      <c r="W93" s="30"/>
      <c r="X93" s="30"/>
      <c r="Y93" s="30"/>
      <c r="Z93" s="30"/>
    </row>
    <row r="94" spans="17:26" s="2" customFormat="1" ht="15">
      <c r="Q94" s="30"/>
      <c r="R94" s="30"/>
      <c r="S94" s="30"/>
      <c r="T94" s="31"/>
      <c r="U94" s="31"/>
      <c r="V94" s="31"/>
      <c r="W94" s="30"/>
      <c r="X94" s="30"/>
      <c r="Y94" s="30"/>
      <c r="Z94" s="30"/>
    </row>
    <row r="95" spans="17:26" s="2" customFormat="1" ht="15">
      <c r="Q95" s="30"/>
      <c r="R95" s="30"/>
      <c r="S95" s="30"/>
      <c r="T95" s="31"/>
      <c r="U95" s="31"/>
      <c r="V95" s="31"/>
      <c r="W95" s="30"/>
      <c r="X95" s="30"/>
      <c r="Y95" s="30"/>
      <c r="Z95" s="30"/>
    </row>
    <row r="96" spans="17:26" s="2" customFormat="1" ht="15">
      <c r="Q96" s="30"/>
      <c r="R96" s="30"/>
      <c r="S96" s="30"/>
      <c r="T96" s="31"/>
      <c r="U96" s="31"/>
      <c r="V96" s="31"/>
      <c r="W96" s="30"/>
      <c r="X96" s="30"/>
      <c r="Y96" s="30"/>
      <c r="Z96" s="30"/>
    </row>
    <row r="97" spans="17:26" s="2" customFormat="1" ht="15">
      <c r="Q97" s="30"/>
      <c r="R97" s="30"/>
      <c r="S97" s="30"/>
      <c r="T97" s="31"/>
      <c r="U97" s="31"/>
      <c r="V97" s="31"/>
      <c r="W97" s="30"/>
      <c r="X97" s="30"/>
      <c r="Y97" s="30"/>
      <c r="Z97" s="30"/>
    </row>
    <row r="98" spans="17:26" s="2" customFormat="1" ht="15">
      <c r="Q98" s="30"/>
      <c r="R98" s="30"/>
      <c r="S98" s="30"/>
      <c r="T98" s="31"/>
      <c r="U98" s="31"/>
      <c r="V98" s="31"/>
      <c r="W98" s="30"/>
      <c r="X98" s="30"/>
      <c r="Y98" s="30"/>
      <c r="Z98" s="30"/>
    </row>
    <row r="99" spans="17:26" s="2" customFormat="1" ht="15">
      <c r="Q99" s="30"/>
      <c r="R99" s="30"/>
      <c r="S99" s="30"/>
      <c r="T99" s="31"/>
      <c r="U99" s="31"/>
      <c r="V99" s="31"/>
      <c r="W99" s="30"/>
      <c r="X99" s="30"/>
      <c r="Y99" s="30"/>
      <c r="Z99" s="30"/>
    </row>
    <row r="100" spans="17:30" s="2" customFormat="1" ht="249">
      <c r="Q100" s="30"/>
      <c r="R100" s="30"/>
      <c r="S100" s="30"/>
      <c r="T100" s="31"/>
      <c r="U100" s="31"/>
      <c r="V100" s="31"/>
      <c r="W100" s="30"/>
      <c r="X100" s="30"/>
      <c r="Y100" s="30"/>
      <c r="Z100" s="30"/>
      <c r="AC100" s="2">
        <v>8191</v>
      </c>
      <c r="AD100" s="38" t="s">
        <v>64</v>
      </c>
    </row>
    <row r="101" spans="17:26" s="2" customFormat="1" ht="63.75" customHeight="1">
      <c r="Q101" s="30"/>
      <c r="R101" s="30"/>
      <c r="S101" s="30"/>
      <c r="T101" s="31"/>
      <c r="U101" s="31"/>
      <c r="V101" s="31"/>
      <c r="W101" s="30"/>
      <c r="X101" s="30"/>
      <c r="Y101" s="30"/>
      <c r="Z101" s="30"/>
    </row>
    <row r="102" spans="1:26" s="2" customFormat="1" ht="15">
      <c r="A102" s="2" t="s">
        <v>65</v>
      </c>
      <c r="Q102" s="30"/>
      <c r="R102" s="30"/>
      <c r="S102" s="30"/>
      <c r="T102" s="31"/>
      <c r="U102" s="31"/>
      <c r="V102" s="31"/>
      <c r="W102" s="30"/>
      <c r="X102" s="30"/>
      <c r="Y102" s="30"/>
      <c r="Z102" s="30"/>
    </row>
    <row r="103" spans="17:26" s="2" customFormat="1" ht="15">
      <c r="Q103" s="30"/>
      <c r="R103" s="30"/>
      <c r="S103" s="30"/>
      <c r="T103" s="31"/>
      <c r="U103" s="31"/>
      <c r="V103" s="31"/>
      <c r="W103" s="30"/>
      <c r="X103" s="30"/>
      <c r="Y103" s="30"/>
      <c r="Z103" s="30"/>
    </row>
    <row r="104" spans="1:26" s="2" customFormat="1" ht="15">
      <c r="A104" s="2" t="s">
        <v>66</v>
      </c>
      <c r="Q104" s="30"/>
      <c r="R104" s="30"/>
      <c r="S104" s="30"/>
      <c r="T104" s="31"/>
      <c r="U104" s="31"/>
      <c r="V104" s="31"/>
      <c r="W104" s="30"/>
      <c r="X104" s="30"/>
      <c r="Y104" s="30"/>
      <c r="Z104" s="30"/>
    </row>
    <row r="105" spans="17:26" s="2" customFormat="1" ht="15">
      <c r="Q105" s="30"/>
      <c r="R105" s="30"/>
      <c r="S105" s="30"/>
      <c r="T105" s="31"/>
      <c r="U105" s="31"/>
      <c r="V105" s="31"/>
      <c r="W105" s="30"/>
      <c r="X105" s="30"/>
      <c r="Y105" s="30"/>
      <c r="Z105" s="30"/>
    </row>
    <row r="106" spans="17:26" s="2" customFormat="1" ht="15">
      <c r="Q106" s="30"/>
      <c r="R106" s="30"/>
      <c r="S106" s="30"/>
      <c r="T106" s="31"/>
      <c r="U106" s="31"/>
      <c r="V106" s="31"/>
      <c r="W106" s="30"/>
      <c r="X106" s="30"/>
      <c r="Y106" s="30"/>
      <c r="Z106" s="30"/>
    </row>
    <row r="107" spans="17:26" s="2" customFormat="1" ht="15">
      <c r="Q107" s="30"/>
      <c r="R107" s="30"/>
      <c r="S107" s="30"/>
      <c r="T107" s="31"/>
      <c r="U107" s="31"/>
      <c r="V107" s="31"/>
      <c r="W107" s="30"/>
      <c r="X107" s="30"/>
      <c r="Y107" s="30"/>
      <c r="Z107" s="30"/>
    </row>
    <row r="108" spans="17:26" s="2" customFormat="1" ht="15">
      <c r="Q108" s="30"/>
      <c r="R108" s="30"/>
      <c r="S108" s="30"/>
      <c r="T108" s="31"/>
      <c r="U108" s="31"/>
      <c r="V108" s="31"/>
      <c r="W108" s="30"/>
      <c r="X108" s="30"/>
      <c r="Y108" s="30"/>
      <c r="Z108" s="30"/>
    </row>
    <row r="109" spans="17:26" s="2" customFormat="1" ht="15">
      <c r="Q109" s="30"/>
      <c r="R109" s="30"/>
      <c r="S109" s="30"/>
      <c r="T109" s="31"/>
      <c r="U109" s="31"/>
      <c r="V109" s="31"/>
      <c r="W109" s="30"/>
      <c r="X109" s="30"/>
      <c r="Y109" s="30"/>
      <c r="Z109" s="30"/>
    </row>
    <row r="110" spans="17:26" s="2" customFormat="1" ht="15">
      <c r="Q110" s="30"/>
      <c r="R110" s="30"/>
      <c r="S110" s="30"/>
      <c r="T110" s="31"/>
      <c r="U110" s="31"/>
      <c r="V110" s="31"/>
      <c r="W110" s="30"/>
      <c r="X110" s="30"/>
      <c r="Y110" s="30"/>
      <c r="Z110" s="30"/>
    </row>
    <row r="111" spans="17:26" s="2" customFormat="1" ht="15">
      <c r="Q111" s="30"/>
      <c r="R111" s="30"/>
      <c r="S111" s="30"/>
      <c r="T111" s="31"/>
      <c r="U111" s="31"/>
      <c r="V111" s="31"/>
      <c r="W111" s="30"/>
      <c r="X111" s="30"/>
      <c r="Y111" s="30"/>
      <c r="Z111" s="30"/>
    </row>
    <row r="112" spans="17:26" s="2" customFormat="1" ht="15">
      <c r="Q112" s="30"/>
      <c r="R112" s="30"/>
      <c r="S112" s="30"/>
      <c r="T112" s="31"/>
      <c r="U112" s="31"/>
      <c r="V112" s="31"/>
      <c r="W112" s="30"/>
      <c r="X112" s="30"/>
      <c r="Y112" s="30"/>
      <c r="Z112" s="30"/>
    </row>
    <row r="113" spans="17:30" s="2" customFormat="1" ht="15">
      <c r="Q113" s="30"/>
      <c r="R113" s="30"/>
      <c r="S113" s="30"/>
      <c r="T113" s="31"/>
      <c r="U113" s="31"/>
      <c r="V113" s="31"/>
      <c r="W113" s="30"/>
      <c r="X113" s="30"/>
      <c r="Y113" s="30"/>
      <c r="Z113" s="30"/>
      <c r="AD113" s="2" t="s">
        <v>67</v>
      </c>
    </row>
    <row r="114" spans="17:26" s="2" customFormat="1" ht="15">
      <c r="Q114" s="30"/>
      <c r="R114" s="30"/>
      <c r="S114" s="30"/>
      <c r="T114" s="31"/>
      <c r="U114" s="31"/>
      <c r="V114" s="31"/>
      <c r="W114" s="30"/>
      <c r="X114" s="30"/>
      <c r="Y114" s="30"/>
      <c r="Z114" s="30"/>
    </row>
    <row r="115" spans="17:26" s="2" customFormat="1" ht="15">
      <c r="Q115" s="30"/>
      <c r="R115" s="30"/>
      <c r="S115" s="30"/>
      <c r="T115" s="31"/>
      <c r="U115" s="31"/>
      <c r="V115" s="31"/>
      <c r="W115" s="30"/>
      <c r="X115" s="30"/>
      <c r="Y115" s="30"/>
      <c r="Z115" s="30"/>
    </row>
    <row r="116" spans="17:30" s="2" customFormat="1" ht="15">
      <c r="Q116" s="30"/>
      <c r="R116" s="30"/>
      <c r="S116" s="30"/>
      <c r="T116" s="31"/>
      <c r="U116" s="31"/>
      <c r="V116" s="31"/>
      <c r="W116" s="30"/>
      <c r="X116" s="30"/>
      <c r="Y116" s="30"/>
      <c r="Z116" s="30"/>
      <c r="AD116" s="2" t="s">
        <v>68</v>
      </c>
    </row>
    <row r="117" spans="1:26" s="2" customFormat="1" ht="15">
      <c r="A117" s="2" t="s">
        <v>69</v>
      </c>
      <c r="Q117" s="30"/>
      <c r="R117" s="30"/>
      <c r="S117" s="30"/>
      <c r="T117" s="31"/>
      <c r="U117" s="31"/>
      <c r="V117" s="31"/>
      <c r="W117" s="30"/>
      <c r="X117" s="30"/>
      <c r="Y117" s="30"/>
      <c r="Z117" s="30"/>
    </row>
    <row r="118" spans="17:26" s="2" customFormat="1" ht="15">
      <c r="Q118" s="30"/>
      <c r="R118" s="30"/>
      <c r="S118" s="30"/>
      <c r="T118" s="31"/>
      <c r="U118" s="31"/>
      <c r="V118" s="31"/>
      <c r="W118" s="30"/>
      <c r="X118" s="30"/>
      <c r="Y118" s="30"/>
      <c r="Z118" s="30"/>
    </row>
    <row r="119" spans="17:26" s="2" customFormat="1" ht="15">
      <c r="Q119" s="30"/>
      <c r="R119" s="30"/>
      <c r="S119" s="30"/>
      <c r="T119" s="31"/>
      <c r="U119" s="31"/>
      <c r="V119" s="31"/>
      <c r="W119" s="30"/>
      <c r="X119" s="30"/>
      <c r="Y119" s="30"/>
      <c r="Z119" s="30"/>
    </row>
    <row r="120" spans="17:26" s="2" customFormat="1" ht="15">
      <c r="Q120" s="30"/>
      <c r="R120" s="30"/>
      <c r="S120" s="30"/>
      <c r="T120" s="31"/>
      <c r="U120" s="31"/>
      <c r="V120" s="31"/>
      <c r="W120" s="30"/>
      <c r="X120" s="30"/>
      <c r="Y120" s="30"/>
      <c r="Z120" s="30"/>
    </row>
    <row r="121" spans="17:26" s="2" customFormat="1" ht="15">
      <c r="Q121" s="30"/>
      <c r="R121" s="30"/>
      <c r="S121" s="30"/>
      <c r="T121" s="31"/>
      <c r="U121" s="31"/>
      <c r="V121" s="31"/>
      <c r="W121" s="30"/>
      <c r="X121" s="30"/>
      <c r="Y121" s="30"/>
      <c r="Z121" s="30"/>
    </row>
    <row r="122" spans="17:26" s="2" customFormat="1" ht="15">
      <c r="Q122" s="30"/>
      <c r="R122" s="30"/>
      <c r="S122" s="30"/>
      <c r="T122" s="31"/>
      <c r="U122" s="31"/>
      <c r="V122" s="31"/>
      <c r="W122" s="30"/>
      <c r="X122" s="30"/>
      <c r="Y122" s="30"/>
      <c r="Z122" s="30"/>
    </row>
    <row r="123" spans="17:26" s="2" customFormat="1" ht="15">
      <c r="Q123" s="30"/>
      <c r="R123" s="30"/>
      <c r="S123" s="30"/>
      <c r="T123" s="31"/>
      <c r="U123" s="31"/>
      <c r="V123" s="31"/>
      <c r="W123" s="30"/>
      <c r="X123" s="30"/>
      <c r="Y123" s="30"/>
      <c r="Z123" s="30"/>
    </row>
    <row r="124" spans="17:26" s="2" customFormat="1" ht="15">
      <c r="Q124" s="30"/>
      <c r="R124" s="30"/>
      <c r="S124" s="30"/>
      <c r="T124" s="31"/>
      <c r="U124" s="31"/>
      <c r="V124" s="31"/>
      <c r="W124" s="30"/>
      <c r="X124" s="30"/>
      <c r="Y124" s="30"/>
      <c r="Z124" s="30"/>
    </row>
    <row r="125" spans="17:26" s="2" customFormat="1" ht="15">
      <c r="Q125" s="30"/>
      <c r="R125" s="30"/>
      <c r="S125" s="30"/>
      <c r="T125" s="31"/>
      <c r="U125" s="31"/>
      <c r="V125" s="31"/>
      <c r="W125" s="30"/>
      <c r="X125" s="30"/>
      <c r="Y125" s="30"/>
      <c r="Z125" s="30"/>
    </row>
    <row r="126" spans="17:26" s="2" customFormat="1" ht="15">
      <c r="Q126" s="30"/>
      <c r="R126" s="30"/>
      <c r="S126" s="30"/>
      <c r="T126" s="31"/>
      <c r="U126" s="31"/>
      <c r="V126" s="31"/>
      <c r="W126" s="30"/>
      <c r="X126" s="30"/>
      <c r="Y126" s="30"/>
      <c r="Z126" s="30"/>
    </row>
    <row r="127" spans="17:26" s="2" customFormat="1" ht="15">
      <c r="Q127" s="30"/>
      <c r="R127" s="30"/>
      <c r="S127" s="30"/>
      <c r="T127" s="31"/>
      <c r="U127" s="31"/>
      <c r="V127" s="31"/>
      <c r="W127" s="30"/>
      <c r="X127" s="30"/>
      <c r="Y127" s="30"/>
      <c r="Z127" s="30"/>
    </row>
    <row r="128" spans="17:26" s="2" customFormat="1" ht="15">
      <c r="Q128" s="30"/>
      <c r="R128" s="30"/>
      <c r="S128" s="30"/>
      <c r="T128" s="31"/>
      <c r="U128" s="31"/>
      <c r="V128" s="31"/>
      <c r="W128" s="30"/>
      <c r="X128" s="30"/>
      <c r="Y128" s="30"/>
      <c r="Z128" s="30"/>
    </row>
    <row r="129" spans="17:26" s="2" customFormat="1" ht="15">
      <c r="Q129" s="30"/>
      <c r="R129" s="30"/>
      <c r="S129" s="30"/>
      <c r="T129" s="31"/>
      <c r="U129" s="31"/>
      <c r="V129" s="31"/>
      <c r="W129" s="30"/>
      <c r="X129" s="30"/>
      <c r="Y129" s="30"/>
      <c r="Z129" s="30"/>
    </row>
    <row r="130" spans="17:26" s="2" customFormat="1" ht="15">
      <c r="Q130" s="30"/>
      <c r="R130" s="30"/>
      <c r="S130" s="30"/>
      <c r="T130" s="31"/>
      <c r="U130" s="31"/>
      <c r="V130" s="31"/>
      <c r="W130" s="30"/>
      <c r="X130" s="30"/>
      <c r="Y130" s="30"/>
      <c r="Z130" s="30"/>
    </row>
    <row r="131" spans="17:26" s="2" customFormat="1" ht="15">
      <c r="Q131" s="30"/>
      <c r="R131" s="30"/>
      <c r="S131" s="30"/>
      <c r="T131" s="31"/>
      <c r="U131" s="31"/>
      <c r="V131" s="31"/>
      <c r="W131" s="30"/>
      <c r="X131" s="30"/>
      <c r="Y131" s="30"/>
      <c r="Z131" s="30"/>
    </row>
    <row r="132" spans="17:26" s="2" customFormat="1" ht="15">
      <c r="Q132" s="30"/>
      <c r="R132" s="30"/>
      <c r="S132" s="30"/>
      <c r="T132" s="31"/>
      <c r="U132" s="31"/>
      <c r="V132" s="31"/>
      <c r="W132" s="30"/>
      <c r="X132" s="30"/>
      <c r="Y132" s="30"/>
      <c r="Z132" s="30"/>
    </row>
    <row r="133" spans="17:26" s="2" customFormat="1" ht="15">
      <c r="Q133" s="30"/>
      <c r="R133" s="30"/>
      <c r="S133" s="30"/>
      <c r="T133" s="31"/>
      <c r="U133" s="31"/>
      <c r="V133" s="31"/>
      <c r="W133" s="30"/>
      <c r="X133" s="30"/>
      <c r="Y133" s="30"/>
      <c r="Z133" s="30"/>
    </row>
    <row r="134" spans="17:30" s="2" customFormat="1" ht="234">
      <c r="Q134" s="30"/>
      <c r="R134" s="30"/>
      <c r="S134" s="30"/>
      <c r="T134" s="31"/>
      <c r="U134" s="31"/>
      <c r="V134" s="31"/>
      <c r="W134" s="30"/>
      <c r="X134" s="30"/>
      <c r="Y134" s="30"/>
      <c r="Z134" s="30"/>
      <c r="AC134" s="2">
        <v>1393</v>
      </c>
      <c r="AD134" s="38" t="s">
        <v>70</v>
      </c>
    </row>
    <row r="135" spans="1:26" s="2" customFormat="1" ht="66" customHeight="1">
      <c r="A135" s="2" t="s">
        <v>39</v>
      </c>
      <c r="Q135" s="30"/>
      <c r="R135" s="30"/>
      <c r="S135" s="30"/>
      <c r="T135" s="31"/>
      <c r="U135" s="31"/>
      <c r="V135" s="31"/>
      <c r="W135" s="30"/>
      <c r="X135" s="30"/>
      <c r="Y135" s="30"/>
      <c r="Z135" s="30"/>
    </row>
    <row r="136" spans="1:26" s="2" customFormat="1" ht="15">
      <c r="A136" s="2" t="s">
        <v>71</v>
      </c>
      <c r="Q136" s="30"/>
      <c r="R136" s="30"/>
      <c r="S136" s="30"/>
      <c r="T136" s="31"/>
      <c r="U136" s="31"/>
      <c r="V136" s="31"/>
      <c r="W136" s="30"/>
      <c r="X136" s="30"/>
      <c r="Y136" s="30"/>
      <c r="Z136" s="30"/>
    </row>
    <row r="137" spans="17:26" s="2" customFormat="1" ht="15">
      <c r="Q137" s="30"/>
      <c r="R137" s="30"/>
      <c r="S137" s="30"/>
      <c r="T137" s="31"/>
      <c r="U137" s="31"/>
      <c r="V137" s="31"/>
      <c r="W137" s="30"/>
      <c r="X137" s="30"/>
      <c r="Y137" s="30"/>
      <c r="Z137" s="30"/>
    </row>
    <row r="138" spans="17:26" s="2" customFormat="1" ht="15">
      <c r="Q138" s="30"/>
      <c r="R138" s="30"/>
      <c r="S138" s="30"/>
      <c r="T138" s="31"/>
      <c r="U138" s="31"/>
      <c r="V138" s="31"/>
      <c r="W138" s="30"/>
      <c r="X138" s="30"/>
      <c r="Y138" s="30"/>
      <c r="Z138" s="30"/>
    </row>
    <row r="139" spans="17:26" s="2" customFormat="1" ht="15">
      <c r="Q139" s="30"/>
      <c r="R139" s="30"/>
      <c r="S139" s="30"/>
      <c r="T139" s="31"/>
      <c r="U139" s="31"/>
      <c r="V139" s="31"/>
      <c r="W139" s="30"/>
      <c r="X139" s="30"/>
      <c r="Y139" s="30"/>
      <c r="Z139" s="30"/>
    </row>
    <row r="140" spans="17:26" s="2" customFormat="1" ht="15">
      <c r="Q140" s="30"/>
      <c r="R140" s="30"/>
      <c r="S140" s="30"/>
      <c r="T140" s="31"/>
      <c r="U140" s="31"/>
      <c r="V140" s="31"/>
      <c r="W140" s="30"/>
      <c r="X140" s="30"/>
      <c r="Y140" s="30"/>
      <c r="Z140" s="30"/>
    </row>
    <row r="141" spans="17:26" s="2" customFormat="1" ht="15">
      <c r="Q141" s="30"/>
      <c r="R141" s="30"/>
      <c r="S141" s="30"/>
      <c r="T141" s="31"/>
      <c r="U141" s="31"/>
      <c r="V141" s="31"/>
      <c r="W141" s="30"/>
      <c r="X141" s="30"/>
      <c r="Y141" s="30"/>
      <c r="Z141" s="30"/>
    </row>
    <row r="142" spans="17:26" s="2" customFormat="1" ht="15">
      <c r="Q142" s="30"/>
      <c r="R142" s="30"/>
      <c r="S142" s="30"/>
      <c r="T142" s="31"/>
      <c r="U142" s="31"/>
      <c r="V142" s="31"/>
      <c r="W142" s="30"/>
      <c r="X142" s="30"/>
      <c r="Y142" s="30"/>
      <c r="Z142" s="30"/>
    </row>
    <row r="143" spans="17:30" s="2" customFormat="1" ht="15">
      <c r="Q143" s="30"/>
      <c r="R143" s="30"/>
      <c r="S143" s="30"/>
      <c r="T143" s="31"/>
      <c r="U143" s="31"/>
      <c r="V143" s="31"/>
      <c r="W143" s="30"/>
      <c r="X143" s="30"/>
      <c r="Y143" s="30"/>
      <c r="Z143" s="30"/>
      <c r="AC143" s="2">
        <v>2654</v>
      </c>
      <c r="AD143" s="2" t="s">
        <v>72</v>
      </c>
    </row>
    <row r="144" spans="17:26" s="2" customFormat="1" ht="15">
      <c r="Q144" s="30"/>
      <c r="R144" s="30"/>
      <c r="S144" s="30"/>
      <c r="T144" s="31"/>
      <c r="U144" s="31"/>
      <c r="V144" s="31"/>
      <c r="W144" s="30"/>
      <c r="X144" s="30"/>
      <c r="Y144" s="30"/>
      <c r="Z144" s="30"/>
    </row>
    <row r="145" spans="17:26" s="2" customFormat="1" ht="15">
      <c r="Q145" s="30"/>
      <c r="R145" s="30"/>
      <c r="S145" s="30"/>
      <c r="T145" s="31"/>
      <c r="U145" s="31"/>
      <c r="V145" s="31"/>
      <c r="W145" s="30"/>
      <c r="X145" s="30"/>
      <c r="Y145" s="30"/>
      <c r="Z145" s="30"/>
    </row>
    <row r="146" spans="17:26" s="2" customFormat="1" ht="15">
      <c r="Q146" s="30"/>
      <c r="R146" s="30"/>
      <c r="S146" s="30"/>
      <c r="T146" s="31"/>
      <c r="U146" s="31"/>
      <c r="V146" s="31"/>
      <c r="W146" s="30"/>
      <c r="X146" s="30"/>
      <c r="Y146" s="30"/>
      <c r="Z146" s="30"/>
    </row>
    <row r="147" spans="1:26" s="2" customFormat="1" ht="15">
      <c r="A147" s="2" t="s">
        <v>73</v>
      </c>
      <c r="Q147" s="30"/>
      <c r="R147" s="30"/>
      <c r="S147" s="30"/>
      <c r="T147" s="31"/>
      <c r="U147" s="31"/>
      <c r="V147" s="31"/>
      <c r="W147" s="30"/>
      <c r="X147" s="30"/>
      <c r="Y147" s="30"/>
      <c r="Z147" s="30"/>
    </row>
    <row r="148" spans="17:26" s="2" customFormat="1" ht="15">
      <c r="Q148" s="30"/>
      <c r="R148" s="30"/>
      <c r="S148" s="30"/>
      <c r="T148" s="31"/>
      <c r="U148" s="31"/>
      <c r="V148" s="31"/>
      <c r="W148" s="30"/>
      <c r="X148" s="30"/>
      <c r="Y148" s="30"/>
      <c r="Z148" s="30"/>
    </row>
    <row r="149" spans="17:26" s="2" customFormat="1" ht="15">
      <c r="Q149" s="30"/>
      <c r="R149" s="30"/>
      <c r="S149" s="30"/>
      <c r="T149" s="31"/>
      <c r="U149" s="31"/>
      <c r="V149" s="31"/>
      <c r="W149" s="30"/>
      <c r="X149" s="30"/>
      <c r="Y149" s="30"/>
      <c r="Z149" s="30"/>
    </row>
    <row r="150" spans="17:26" s="2" customFormat="1" ht="15">
      <c r="Q150" s="30"/>
      <c r="R150" s="30"/>
      <c r="S150" s="30"/>
      <c r="T150" s="31"/>
      <c r="U150" s="31"/>
      <c r="V150" s="31"/>
      <c r="W150" s="30"/>
      <c r="X150" s="30"/>
      <c r="Y150" s="30"/>
      <c r="Z150" s="30"/>
    </row>
    <row r="151" spans="17:26" s="2" customFormat="1" ht="15">
      <c r="Q151" s="30"/>
      <c r="R151" s="30"/>
      <c r="S151" s="30"/>
      <c r="T151" s="31"/>
      <c r="U151" s="31"/>
      <c r="V151" s="31"/>
      <c r="W151" s="30"/>
      <c r="X151" s="30"/>
      <c r="Y151" s="30"/>
      <c r="Z151" s="30"/>
    </row>
    <row r="152" spans="17:26" s="2" customFormat="1" ht="15">
      <c r="Q152" s="30"/>
      <c r="R152" s="30"/>
      <c r="S152" s="30"/>
      <c r="T152" s="31"/>
      <c r="U152" s="31"/>
      <c r="V152" s="31"/>
      <c r="W152" s="30"/>
      <c r="X152" s="30"/>
      <c r="Y152" s="30"/>
      <c r="Z152" s="30"/>
    </row>
    <row r="153" spans="17:26" s="2" customFormat="1" ht="15">
      <c r="Q153" s="30"/>
      <c r="R153" s="30"/>
      <c r="S153" s="30"/>
      <c r="T153" s="31"/>
      <c r="U153" s="31"/>
      <c r="V153" s="31"/>
      <c r="W153" s="30"/>
      <c r="X153" s="30"/>
      <c r="Y153" s="30"/>
      <c r="Z153" s="30"/>
    </row>
    <row r="154" spans="17:26" s="2" customFormat="1" ht="15">
      <c r="Q154" s="30"/>
      <c r="R154" s="30"/>
      <c r="S154" s="30"/>
      <c r="T154" s="31"/>
      <c r="U154" s="31"/>
      <c r="V154" s="31"/>
      <c r="W154" s="30"/>
      <c r="X154" s="30"/>
      <c r="Y154" s="30"/>
      <c r="Z154" s="30"/>
    </row>
    <row r="155" spans="17:26" s="2" customFormat="1" ht="15">
      <c r="Q155" s="30"/>
      <c r="R155" s="30"/>
      <c r="S155" s="30"/>
      <c r="T155" s="31"/>
      <c r="U155" s="31"/>
      <c r="V155" s="31"/>
      <c r="W155" s="30"/>
      <c r="X155" s="30"/>
      <c r="Y155" s="30"/>
      <c r="Z155" s="30"/>
    </row>
    <row r="156" spans="17:26" s="2" customFormat="1" ht="15">
      <c r="Q156" s="30"/>
      <c r="R156" s="30"/>
      <c r="S156" s="30"/>
      <c r="T156" s="31"/>
      <c r="U156" s="31"/>
      <c r="V156" s="31"/>
      <c r="W156" s="30"/>
      <c r="X156" s="30"/>
      <c r="Y156" s="30"/>
      <c r="Z156" s="30"/>
    </row>
    <row r="157" spans="17:26" s="2" customFormat="1" ht="15">
      <c r="Q157" s="30"/>
      <c r="R157" s="30"/>
      <c r="S157" s="30"/>
      <c r="T157" s="31"/>
      <c r="U157" s="31"/>
      <c r="V157" s="31"/>
      <c r="W157" s="30"/>
      <c r="X157" s="30"/>
      <c r="Y157" s="30"/>
      <c r="Z157" s="30"/>
    </row>
    <row r="158" spans="17:30" s="2" customFormat="1" ht="234">
      <c r="Q158" s="30"/>
      <c r="R158" s="30"/>
      <c r="S158" s="30"/>
      <c r="T158" s="31"/>
      <c r="U158" s="31"/>
      <c r="V158" s="31"/>
      <c r="W158" s="30"/>
      <c r="X158" s="30"/>
      <c r="Y158" s="30"/>
      <c r="Z158" s="30"/>
      <c r="AC158" s="2">
        <v>6254</v>
      </c>
      <c r="AD158" s="38" t="s">
        <v>74</v>
      </c>
    </row>
    <row r="159" spans="17:26" s="2" customFormat="1" ht="15">
      <c r="Q159" s="30"/>
      <c r="R159" s="30"/>
      <c r="S159" s="30"/>
      <c r="T159" s="31"/>
      <c r="U159" s="31"/>
      <c r="V159" s="31"/>
      <c r="W159" s="30"/>
      <c r="X159" s="30"/>
      <c r="Y159" s="30"/>
      <c r="Z159" s="30"/>
    </row>
    <row r="160" spans="17:26" s="2" customFormat="1" ht="15">
      <c r="Q160" s="30"/>
      <c r="R160" s="30"/>
      <c r="S160" s="30"/>
      <c r="T160" s="31"/>
      <c r="U160" s="31"/>
      <c r="V160" s="31"/>
      <c r="W160" s="30"/>
      <c r="X160" s="30"/>
      <c r="Y160" s="30"/>
      <c r="Z160" s="30"/>
    </row>
    <row r="161" spans="17:26" s="2" customFormat="1" ht="15">
      <c r="Q161" s="30"/>
      <c r="R161" s="30"/>
      <c r="S161" s="30"/>
      <c r="T161" s="31"/>
      <c r="U161" s="31"/>
      <c r="V161" s="31"/>
      <c r="W161" s="30"/>
      <c r="X161" s="30"/>
      <c r="Y161" s="30"/>
      <c r="Z161" s="30"/>
    </row>
    <row r="162" spans="1:26" s="2" customFormat="1" ht="15">
      <c r="A162" s="2" t="s">
        <v>75</v>
      </c>
      <c r="Q162" s="30"/>
      <c r="R162" s="30"/>
      <c r="S162" s="30"/>
      <c r="T162" s="31"/>
      <c r="U162" s="31"/>
      <c r="V162" s="31"/>
      <c r="W162" s="30"/>
      <c r="X162" s="30"/>
      <c r="Y162" s="30"/>
      <c r="Z162" s="30"/>
    </row>
    <row r="163" spans="17:26" s="2" customFormat="1" ht="15">
      <c r="Q163" s="30"/>
      <c r="R163" s="30"/>
      <c r="S163" s="30"/>
      <c r="T163" s="31"/>
      <c r="U163" s="31"/>
      <c r="V163" s="31"/>
      <c r="W163" s="30"/>
      <c r="X163" s="30"/>
      <c r="Y163" s="30"/>
      <c r="Z163" s="30"/>
    </row>
    <row r="164" spans="17:26" s="2" customFormat="1" ht="15">
      <c r="Q164" s="30"/>
      <c r="R164" s="30"/>
      <c r="S164" s="30"/>
      <c r="T164" s="31"/>
      <c r="U164" s="31"/>
      <c r="V164" s="31"/>
      <c r="W164" s="30"/>
      <c r="X164" s="30"/>
      <c r="Y164" s="30"/>
      <c r="Z164" s="30"/>
    </row>
    <row r="165" spans="17:26" s="2" customFormat="1" ht="15">
      <c r="Q165" s="30"/>
      <c r="R165" s="30"/>
      <c r="S165" s="30"/>
      <c r="T165" s="31"/>
      <c r="U165" s="31"/>
      <c r="V165" s="31"/>
      <c r="W165" s="30"/>
      <c r="X165" s="30"/>
      <c r="Y165" s="30"/>
      <c r="Z165" s="30"/>
    </row>
    <row r="166" spans="17:26" s="2" customFormat="1" ht="15">
      <c r="Q166" s="30"/>
      <c r="R166" s="30"/>
      <c r="S166" s="30"/>
      <c r="T166" s="31"/>
      <c r="U166" s="31"/>
      <c r="V166" s="31"/>
      <c r="W166" s="30"/>
      <c r="X166" s="30"/>
      <c r="Y166" s="30"/>
      <c r="Z166" s="30"/>
    </row>
    <row r="167" spans="17:26" s="2" customFormat="1" ht="15">
      <c r="Q167" s="30"/>
      <c r="R167" s="30"/>
      <c r="S167" s="30"/>
      <c r="T167" s="31"/>
      <c r="U167" s="31"/>
      <c r="V167" s="31"/>
      <c r="W167" s="30"/>
      <c r="X167" s="30"/>
      <c r="Y167" s="30"/>
      <c r="Z167" s="30"/>
    </row>
    <row r="168" spans="17:26" s="2" customFormat="1" ht="15">
      <c r="Q168" s="30"/>
      <c r="R168" s="30"/>
      <c r="S168" s="30"/>
      <c r="T168" s="31"/>
      <c r="U168" s="31"/>
      <c r="V168" s="31"/>
      <c r="W168" s="30"/>
      <c r="X168" s="30"/>
      <c r="Y168" s="30"/>
      <c r="Z168" s="30"/>
    </row>
    <row r="169" spans="17:30" s="2" customFormat="1" ht="15">
      <c r="Q169" s="30"/>
      <c r="R169" s="30"/>
      <c r="S169" s="30"/>
      <c r="T169" s="31"/>
      <c r="U169" s="31"/>
      <c r="V169" s="31"/>
      <c r="W169" s="30"/>
      <c r="X169" s="30"/>
      <c r="Y169" s="30"/>
      <c r="Z169" s="30"/>
      <c r="AD169" s="2" t="s">
        <v>76</v>
      </c>
    </row>
    <row r="170" spans="17:26" s="2" customFormat="1" ht="15">
      <c r="Q170" s="30"/>
      <c r="R170" s="30"/>
      <c r="S170" s="30"/>
      <c r="T170" s="31"/>
      <c r="U170" s="31"/>
      <c r="V170" s="31"/>
      <c r="W170" s="30"/>
      <c r="X170" s="30"/>
      <c r="Y170" s="30"/>
      <c r="Z170" s="30"/>
    </row>
    <row r="171" spans="17:26" s="2" customFormat="1" ht="15">
      <c r="Q171" s="30"/>
      <c r="R171" s="30"/>
      <c r="S171" s="30"/>
      <c r="T171" s="31"/>
      <c r="U171" s="31"/>
      <c r="V171" s="31"/>
      <c r="W171" s="30"/>
      <c r="X171" s="30"/>
      <c r="Y171" s="30"/>
      <c r="Z171" s="30"/>
    </row>
    <row r="172" spans="17:26" s="2" customFormat="1" ht="15">
      <c r="Q172" s="30"/>
      <c r="R172" s="30"/>
      <c r="S172" s="30"/>
      <c r="T172" s="31"/>
      <c r="U172" s="31"/>
      <c r="V172" s="31"/>
      <c r="W172" s="30"/>
      <c r="X172" s="30"/>
      <c r="Y172" s="30"/>
      <c r="Z172" s="30"/>
    </row>
    <row r="173" spans="17:26" s="2" customFormat="1" ht="15">
      <c r="Q173" s="30"/>
      <c r="R173" s="30"/>
      <c r="S173" s="30"/>
      <c r="T173" s="31"/>
      <c r="U173" s="31"/>
      <c r="V173" s="31"/>
      <c r="W173" s="30"/>
      <c r="X173" s="30"/>
      <c r="Y173" s="30"/>
      <c r="Z173" s="30"/>
    </row>
    <row r="174" spans="17:26" s="2" customFormat="1" ht="15">
      <c r="Q174" s="30"/>
      <c r="R174" s="30"/>
      <c r="S174" s="30"/>
      <c r="T174" s="31"/>
      <c r="U174" s="31"/>
      <c r="V174" s="31"/>
      <c r="W174" s="30"/>
      <c r="X174" s="30"/>
      <c r="Y174" s="30"/>
      <c r="Z174" s="30"/>
    </row>
    <row r="175" spans="17:26" s="2" customFormat="1" ht="15">
      <c r="Q175" s="30"/>
      <c r="R175" s="30"/>
      <c r="S175" s="30"/>
      <c r="T175" s="31"/>
      <c r="U175" s="31"/>
      <c r="V175" s="31"/>
      <c r="W175" s="30"/>
      <c r="X175" s="30"/>
      <c r="Y175" s="30"/>
      <c r="Z175" s="30"/>
    </row>
    <row r="176" spans="17:26" s="2" customFormat="1" ht="15">
      <c r="Q176" s="30"/>
      <c r="R176" s="30"/>
      <c r="S176" s="30"/>
      <c r="T176" s="31"/>
      <c r="U176" s="31"/>
      <c r="V176" s="31"/>
      <c r="W176" s="30"/>
      <c r="X176" s="30"/>
      <c r="Y176" s="30"/>
      <c r="Z176" s="30"/>
    </row>
    <row r="177" spans="17:26" s="2" customFormat="1" ht="15">
      <c r="Q177" s="30"/>
      <c r="R177" s="30"/>
      <c r="S177" s="30"/>
      <c r="T177" s="31"/>
      <c r="U177" s="31"/>
      <c r="V177" s="31"/>
      <c r="W177" s="30"/>
      <c r="X177" s="30"/>
      <c r="Y177" s="30"/>
      <c r="Z177" s="30"/>
    </row>
    <row r="178" spans="17:26" s="2" customFormat="1" ht="15">
      <c r="Q178" s="30"/>
      <c r="R178" s="30"/>
      <c r="S178" s="30"/>
      <c r="T178" s="31"/>
      <c r="U178" s="31"/>
      <c r="V178" s="31"/>
      <c r="W178" s="30"/>
      <c r="X178" s="30"/>
      <c r="Y178" s="30"/>
      <c r="Z178" s="30"/>
    </row>
    <row r="179" spans="17:26" s="2" customFormat="1" ht="15">
      <c r="Q179" s="30"/>
      <c r="R179" s="30"/>
      <c r="S179" s="30"/>
      <c r="T179" s="31"/>
      <c r="U179" s="31"/>
      <c r="V179" s="31"/>
      <c r="W179" s="30"/>
      <c r="X179" s="30"/>
      <c r="Y179" s="30"/>
      <c r="Z179" s="30"/>
    </row>
    <row r="180" spans="17:26" s="2" customFormat="1" ht="15">
      <c r="Q180" s="30"/>
      <c r="R180" s="30"/>
      <c r="S180" s="30"/>
      <c r="T180" s="31"/>
      <c r="U180" s="31"/>
      <c r="V180" s="31"/>
      <c r="W180" s="30"/>
      <c r="X180" s="30"/>
      <c r="Y180" s="30"/>
      <c r="Z180" s="30"/>
    </row>
    <row r="181" spans="17:26" s="2" customFormat="1" ht="15">
      <c r="Q181" s="30"/>
      <c r="R181" s="30"/>
      <c r="S181" s="30"/>
      <c r="T181" s="31"/>
      <c r="U181" s="31"/>
      <c r="V181" s="31"/>
      <c r="W181" s="30"/>
      <c r="X181" s="30"/>
      <c r="Y181" s="30"/>
      <c r="Z181" s="30"/>
    </row>
    <row r="182" spans="17:26" s="2" customFormat="1" ht="15">
      <c r="Q182" s="30"/>
      <c r="R182" s="30"/>
      <c r="S182" s="30"/>
      <c r="T182" s="31"/>
      <c r="U182" s="31"/>
      <c r="V182" s="31"/>
      <c r="W182" s="30"/>
      <c r="X182" s="30"/>
      <c r="Y182" s="30"/>
      <c r="Z182" s="30"/>
    </row>
    <row r="183" spans="17:26" s="2" customFormat="1" ht="15">
      <c r="Q183" s="30"/>
      <c r="R183" s="30"/>
      <c r="S183" s="30"/>
      <c r="T183" s="31"/>
      <c r="U183" s="31"/>
      <c r="V183" s="31"/>
      <c r="W183" s="30"/>
      <c r="X183" s="30"/>
      <c r="Y183" s="30"/>
      <c r="Z183" s="30"/>
    </row>
    <row r="184" spans="17:26" s="2" customFormat="1" ht="15">
      <c r="Q184" s="30"/>
      <c r="R184" s="30"/>
      <c r="S184" s="30"/>
      <c r="T184" s="31"/>
      <c r="U184" s="31"/>
      <c r="V184" s="31"/>
      <c r="W184" s="30"/>
      <c r="X184" s="30"/>
      <c r="Y184" s="30"/>
      <c r="Z184" s="30"/>
    </row>
    <row r="185" spans="17:26" s="2" customFormat="1" ht="15">
      <c r="Q185" s="30"/>
      <c r="R185" s="30"/>
      <c r="S185" s="30"/>
      <c r="T185" s="31"/>
      <c r="U185" s="31"/>
      <c r="V185" s="31"/>
      <c r="W185" s="30"/>
      <c r="X185" s="30"/>
      <c r="Y185" s="30"/>
      <c r="Z185" s="30"/>
    </row>
    <row r="186" spans="17:26" s="2" customFormat="1" ht="15">
      <c r="Q186" s="30"/>
      <c r="R186" s="30"/>
      <c r="S186" s="30"/>
      <c r="T186" s="31"/>
      <c r="U186" s="31"/>
      <c r="V186" s="31"/>
      <c r="W186" s="30"/>
      <c r="X186" s="30"/>
      <c r="Y186" s="30"/>
      <c r="Z186" s="30"/>
    </row>
    <row r="187" spans="17:26" s="2" customFormat="1" ht="15">
      <c r="Q187" s="30"/>
      <c r="R187" s="30"/>
      <c r="S187" s="30"/>
      <c r="T187" s="31"/>
      <c r="U187" s="31"/>
      <c r="V187" s="31"/>
      <c r="W187" s="30"/>
      <c r="X187" s="30"/>
      <c r="Y187" s="30"/>
      <c r="Z187" s="30"/>
    </row>
    <row r="188" spans="17:26" s="2" customFormat="1" ht="15">
      <c r="Q188" s="30"/>
      <c r="R188" s="30"/>
      <c r="S188" s="30"/>
      <c r="T188" s="31"/>
      <c r="U188" s="31"/>
      <c r="V188" s="31"/>
      <c r="W188" s="30"/>
      <c r="X188" s="30"/>
      <c r="Y188" s="30"/>
      <c r="Z188" s="30"/>
    </row>
    <row r="189" spans="17:26" s="2" customFormat="1" ht="15">
      <c r="Q189" s="30"/>
      <c r="R189" s="30"/>
      <c r="S189" s="30"/>
      <c r="T189" s="31"/>
      <c r="U189" s="31"/>
      <c r="V189" s="31"/>
      <c r="W189" s="30"/>
      <c r="X189" s="30"/>
      <c r="Y189" s="30"/>
      <c r="Z189" s="30"/>
    </row>
    <row r="190" spans="17:26" s="2" customFormat="1" ht="15">
      <c r="Q190" s="30"/>
      <c r="R190" s="30"/>
      <c r="S190" s="30"/>
      <c r="T190" s="31"/>
      <c r="U190" s="31"/>
      <c r="V190" s="31"/>
      <c r="W190" s="30"/>
      <c r="X190" s="30"/>
      <c r="Y190" s="30"/>
      <c r="Z190" s="30"/>
    </row>
    <row r="191" spans="17:26" s="2" customFormat="1" ht="15">
      <c r="Q191" s="30"/>
      <c r="R191" s="30"/>
      <c r="S191" s="30"/>
      <c r="T191" s="31"/>
      <c r="U191" s="31"/>
      <c r="V191" s="31"/>
      <c r="W191" s="30"/>
      <c r="X191" s="30"/>
      <c r="Y191" s="30"/>
      <c r="Z191" s="30"/>
    </row>
    <row r="192" spans="17:26" s="2" customFormat="1" ht="15">
      <c r="Q192" s="30"/>
      <c r="R192" s="30"/>
      <c r="S192" s="30"/>
      <c r="T192" s="31"/>
      <c r="U192" s="31"/>
      <c r="V192" s="31"/>
      <c r="W192" s="30"/>
      <c r="X192" s="30"/>
      <c r="Y192" s="30"/>
      <c r="Z192" s="30"/>
    </row>
    <row r="193" spans="17:26" s="2" customFormat="1" ht="15">
      <c r="Q193" s="30"/>
      <c r="R193" s="30"/>
      <c r="S193" s="30"/>
      <c r="T193" s="31"/>
      <c r="U193" s="31"/>
      <c r="V193" s="31"/>
      <c r="W193" s="30"/>
      <c r="X193" s="30"/>
      <c r="Y193" s="30"/>
      <c r="Z193" s="30"/>
    </row>
    <row r="194" spans="17:26" s="2" customFormat="1" ht="15">
      <c r="Q194" s="30"/>
      <c r="R194" s="30"/>
      <c r="S194" s="30"/>
      <c r="T194" s="31"/>
      <c r="U194" s="31"/>
      <c r="V194" s="31"/>
      <c r="W194" s="30"/>
      <c r="X194" s="30"/>
      <c r="Y194" s="30"/>
      <c r="Z194" s="30"/>
    </row>
    <row r="195" spans="17:26" s="2" customFormat="1" ht="15">
      <c r="Q195" s="30"/>
      <c r="R195" s="30"/>
      <c r="S195" s="30"/>
      <c r="T195" s="31"/>
      <c r="U195" s="31"/>
      <c r="V195" s="31"/>
      <c r="W195" s="30"/>
      <c r="X195" s="30"/>
      <c r="Y195" s="30"/>
      <c r="Z195" s="30"/>
    </row>
    <row r="196" spans="17:26" s="2" customFormat="1" ht="15">
      <c r="Q196" s="30"/>
      <c r="R196" s="30"/>
      <c r="S196" s="30"/>
      <c r="T196" s="31"/>
      <c r="U196" s="31"/>
      <c r="V196" s="31"/>
      <c r="W196" s="30"/>
      <c r="X196" s="30"/>
      <c r="Y196" s="30"/>
      <c r="Z196" s="30"/>
    </row>
    <row r="197" spans="17:30" s="2" customFormat="1" ht="15">
      <c r="Q197" s="30"/>
      <c r="R197" s="30"/>
      <c r="S197" s="30"/>
      <c r="T197" s="31"/>
      <c r="U197" s="31"/>
      <c r="V197" s="31"/>
      <c r="W197" s="30"/>
      <c r="X197" s="30"/>
      <c r="Y197" s="30"/>
      <c r="Z197" s="30"/>
      <c r="AC197" s="2">
        <v>1561</v>
      </c>
      <c r="AD197" s="2" t="s">
        <v>77</v>
      </c>
    </row>
    <row r="198" spans="17:26" s="2" customFormat="1" ht="15">
      <c r="Q198" s="30"/>
      <c r="R198" s="30"/>
      <c r="S198" s="30"/>
      <c r="T198" s="31"/>
      <c r="U198" s="31"/>
      <c r="V198" s="31"/>
      <c r="W198" s="30"/>
      <c r="X198" s="30"/>
      <c r="Y198" s="30"/>
      <c r="Z198" s="30"/>
    </row>
    <row r="199" spans="17:26" s="2" customFormat="1" ht="15">
      <c r="Q199" s="30"/>
      <c r="R199" s="30"/>
      <c r="S199" s="30"/>
      <c r="T199" s="31"/>
      <c r="U199" s="31"/>
      <c r="V199" s="31"/>
      <c r="W199" s="30"/>
      <c r="X199" s="30"/>
      <c r="Y199" s="30"/>
      <c r="Z199" s="30"/>
    </row>
    <row r="200" spans="17:26" s="2" customFormat="1" ht="15">
      <c r="Q200" s="30"/>
      <c r="R200" s="30"/>
      <c r="S200" s="30"/>
      <c r="T200" s="31"/>
      <c r="U200" s="31"/>
      <c r="V200" s="31"/>
      <c r="W200" s="30"/>
      <c r="X200" s="30"/>
      <c r="Y200" s="30"/>
      <c r="Z200" s="30"/>
    </row>
    <row r="201" spans="1:26" s="2" customFormat="1" ht="15">
      <c r="A201" s="2" t="s">
        <v>78</v>
      </c>
      <c r="Q201" s="30"/>
      <c r="R201" s="30"/>
      <c r="S201" s="30"/>
      <c r="T201" s="31"/>
      <c r="U201" s="31"/>
      <c r="V201" s="31"/>
      <c r="W201" s="30"/>
      <c r="X201" s="30"/>
      <c r="Y201" s="30"/>
      <c r="Z201" s="30"/>
    </row>
    <row r="202" spans="17:26" s="2" customFormat="1" ht="15">
      <c r="Q202" s="30"/>
      <c r="R202" s="30"/>
      <c r="S202" s="30"/>
      <c r="T202" s="31"/>
      <c r="U202" s="31"/>
      <c r="V202" s="31"/>
      <c r="W202" s="30"/>
      <c r="X202" s="30"/>
      <c r="Y202" s="30"/>
      <c r="Z202" s="30"/>
    </row>
    <row r="203" spans="17:26" s="2" customFormat="1" ht="15">
      <c r="Q203" s="30"/>
      <c r="R203" s="30"/>
      <c r="S203" s="30"/>
      <c r="T203" s="31"/>
      <c r="U203" s="31"/>
      <c r="V203" s="31"/>
      <c r="W203" s="30"/>
      <c r="X203" s="30"/>
      <c r="Y203" s="30"/>
      <c r="Z203" s="30"/>
    </row>
    <row r="204" spans="17:26" s="2" customFormat="1" ht="15">
      <c r="Q204" s="30"/>
      <c r="R204" s="30"/>
      <c r="S204" s="30"/>
      <c r="T204" s="31"/>
      <c r="U204" s="31"/>
      <c r="V204" s="31"/>
      <c r="W204" s="30"/>
      <c r="X204" s="30"/>
      <c r="Y204" s="30"/>
      <c r="Z204" s="30"/>
    </row>
    <row r="205" spans="17:30" s="2" customFormat="1" ht="140.25">
      <c r="Q205" s="30"/>
      <c r="R205" s="30"/>
      <c r="S205" s="30"/>
      <c r="T205" s="31"/>
      <c r="U205" s="31"/>
      <c r="V205" s="31"/>
      <c r="W205" s="30"/>
      <c r="X205" s="30"/>
      <c r="Y205" s="30"/>
      <c r="Z205" s="30"/>
      <c r="AC205" s="2">
        <v>4556</v>
      </c>
      <c r="AD205" s="38" t="s">
        <v>79</v>
      </c>
    </row>
    <row r="206" spans="17:26" s="2" customFormat="1" ht="63.75" customHeight="1">
      <c r="Q206" s="30"/>
      <c r="R206" s="30"/>
      <c r="S206" s="30"/>
      <c r="T206" s="31"/>
      <c r="U206" s="31"/>
      <c r="V206" s="31"/>
      <c r="W206" s="30"/>
      <c r="X206" s="30"/>
      <c r="Y206" s="30"/>
      <c r="Z206" s="30"/>
    </row>
    <row r="207" spans="1:26" s="2" customFormat="1" ht="15">
      <c r="A207" s="2" t="s">
        <v>80</v>
      </c>
      <c r="Q207" s="30"/>
      <c r="R207" s="30"/>
      <c r="S207" s="30"/>
      <c r="T207" s="31"/>
      <c r="U207" s="31"/>
      <c r="V207" s="31"/>
      <c r="W207" s="30"/>
      <c r="X207" s="30"/>
      <c r="Y207" s="30"/>
      <c r="Z207" s="30"/>
    </row>
    <row r="208" spans="20:22" s="4" customFormat="1" ht="14.25">
      <c r="T208" s="39"/>
      <c r="U208" s="39"/>
      <c r="V208" s="39"/>
    </row>
    <row r="209" spans="20:22" s="4" customFormat="1" ht="14.25">
      <c r="T209" s="39"/>
      <c r="U209" s="39"/>
      <c r="V209" s="39"/>
    </row>
    <row r="210" spans="20:22" s="4" customFormat="1" ht="14.25">
      <c r="T210" s="39"/>
      <c r="U210" s="39"/>
      <c r="V210" s="39"/>
    </row>
    <row r="211" spans="20:22" s="4" customFormat="1" ht="14.25">
      <c r="T211" s="39"/>
      <c r="U211" s="39"/>
      <c r="V211" s="39"/>
    </row>
    <row r="212" spans="20:22" s="4" customFormat="1" ht="14.25">
      <c r="T212" s="39"/>
      <c r="U212" s="39"/>
      <c r="V212" s="39"/>
    </row>
    <row r="213" spans="20:22" s="4" customFormat="1" ht="14.25">
      <c r="T213" s="39"/>
      <c r="U213" s="39"/>
      <c r="V213" s="39"/>
    </row>
    <row r="214" spans="20:22" s="4" customFormat="1" ht="14.25">
      <c r="T214" s="39"/>
      <c r="U214" s="39"/>
      <c r="V214" s="39"/>
    </row>
    <row r="215" spans="20:22" s="4" customFormat="1" ht="14.25">
      <c r="T215" s="39"/>
      <c r="U215" s="39"/>
      <c r="V215" s="39"/>
    </row>
    <row r="216" spans="20:22" s="4" customFormat="1" ht="14.25">
      <c r="T216" s="39"/>
      <c r="U216" s="39"/>
      <c r="V216" s="39"/>
    </row>
    <row r="217" spans="20:22" s="4" customFormat="1" ht="14.25">
      <c r="T217" s="39"/>
      <c r="U217" s="39"/>
      <c r="V217" s="39"/>
    </row>
    <row r="218" spans="20:22" s="4" customFormat="1" ht="14.25">
      <c r="T218" s="39"/>
      <c r="U218" s="39"/>
      <c r="V218" s="39"/>
    </row>
    <row r="219" spans="20:22" s="4" customFormat="1" ht="14.25">
      <c r="T219" s="39"/>
      <c r="U219" s="39"/>
      <c r="V219" s="39"/>
    </row>
    <row r="220" spans="20:22" s="4" customFormat="1" ht="14.25">
      <c r="T220" s="39"/>
      <c r="U220" s="39"/>
      <c r="V220" s="39"/>
    </row>
    <row r="221" spans="20:22" s="4" customFormat="1" ht="14.25">
      <c r="T221" s="39"/>
      <c r="U221" s="39"/>
      <c r="V221" s="39"/>
    </row>
    <row r="222" spans="20:22" s="4" customFormat="1" ht="14.25">
      <c r="T222" s="39"/>
      <c r="U222" s="39"/>
      <c r="V222" s="39"/>
    </row>
    <row r="223" spans="20:22" s="4" customFormat="1" ht="14.25">
      <c r="T223" s="39"/>
      <c r="U223" s="39"/>
      <c r="V223" s="39"/>
    </row>
    <row r="224" spans="20:22" s="4" customFormat="1" ht="14.25">
      <c r="T224" s="39"/>
      <c r="U224" s="39"/>
      <c r="V224" s="39"/>
    </row>
    <row r="225" spans="20:22" s="4" customFormat="1" ht="14.25">
      <c r="T225" s="39"/>
      <c r="U225" s="39"/>
      <c r="V225" s="39"/>
    </row>
    <row r="226" spans="20:22" s="4" customFormat="1" ht="14.25">
      <c r="T226" s="39"/>
      <c r="U226" s="39"/>
      <c r="V226" s="39"/>
    </row>
    <row r="227" spans="20:22" s="4" customFormat="1" ht="14.25">
      <c r="T227" s="39"/>
      <c r="U227" s="39"/>
      <c r="V227" s="39"/>
    </row>
    <row r="228" spans="20:22" s="4" customFormat="1" ht="14.25">
      <c r="T228" s="39"/>
      <c r="U228" s="39"/>
      <c r="V228" s="39"/>
    </row>
    <row r="229" spans="20:22" s="4" customFormat="1" ht="14.25">
      <c r="T229" s="39"/>
      <c r="U229" s="39"/>
      <c r="V229" s="39"/>
    </row>
    <row r="230" spans="20:22" s="4" customFormat="1" ht="14.25">
      <c r="T230" s="39"/>
      <c r="U230" s="39"/>
      <c r="V230" s="39"/>
    </row>
    <row r="231" spans="20:22" s="4" customFormat="1" ht="14.25">
      <c r="T231" s="39"/>
      <c r="U231" s="39"/>
      <c r="V231" s="39"/>
    </row>
    <row r="232" spans="20:22" s="4" customFormat="1" ht="14.25">
      <c r="T232" s="39"/>
      <c r="U232" s="39"/>
      <c r="V232" s="39"/>
    </row>
    <row r="233" spans="20:22" s="4" customFormat="1" ht="14.25">
      <c r="T233" s="39"/>
      <c r="U233" s="39"/>
      <c r="V233" s="39"/>
    </row>
    <row r="234" spans="20:22" s="4" customFormat="1" ht="14.25">
      <c r="T234" s="39"/>
      <c r="U234" s="39"/>
      <c r="V234" s="39"/>
    </row>
    <row r="235" spans="20:22" s="4" customFormat="1" ht="14.25">
      <c r="T235" s="39"/>
      <c r="U235" s="39"/>
      <c r="V235" s="39"/>
    </row>
    <row r="236" spans="20:22" s="4" customFormat="1" ht="14.25">
      <c r="T236" s="39"/>
      <c r="U236" s="39"/>
      <c r="V236" s="39"/>
    </row>
    <row r="237" spans="20:22" s="4" customFormat="1" ht="14.25">
      <c r="T237" s="39"/>
      <c r="U237" s="39"/>
      <c r="V237" s="39"/>
    </row>
    <row r="238" spans="20:22" s="4" customFormat="1" ht="14.25">
      <c r="T238" s="39"/>
      <c r="U238" s="39"/>
      <c r="V238" s="39"/>
    </row>
    <row r="239" spans="20:22" s="4" customFormat="1" ht="14.25">
      <c r="T239" s="39"/>
      <c r="U239" s="39"/>
      <c r="V239" s="39"/>
    </row>
    <row r="240" spans="20:22" s="4" customFormat="1" ht="14.25">
      <c r="T240" s="39"/>
      <c r="U240" s="39"/>
      <c r="V240" s="39"/>
    </row>
    <row r="241" spans="20:22" s="4" customFormat="1" ht="14.25">
      <c r="T241" s="39"/>
      <c r="U241" s="39"/>
      <c r="V241" s="39"/>
    </row>
    <row r="242" spans="20:22" s="4" customFormat="1" ht="14.25">
      <c r="T242" s="39"/>
      <c r="U242" s="39"/>
      <c r="V242" s="39"/>
    </row>
    <row r="243" spans="20:22" s="4" customFormat="1" ht="14.25">
      <c r="T243" s="39"/>
      <c r="U243" s="39"/>
      <c r="V243" s="39"/>
    </row>
    <row r="244" spans="20:22" s="4" customFormat="1" ht="14.25">
      <c r="T244" s="39"/>
      <c r="U244" s="39"/>
      <c r="V244" s="39"/>
    </row>
    <row r="245" spans="20:22" s="4" customFormat="1" ht="14.25">
      <c r="T245" s="39"/>
      <c r="U245" s="39"/>
      <c r="V245" s="39"/>
    </row>
    <row r="246" spans="20:22" s="4" customFormat="1" ht="14.25">
      <c r="T246" s="39"/>
      <c r="U246" s="39"/>
      <c r="V246" s="39"/>
    </row>
    <row r="247" spans="20:22" s="4" customFormat="1" ht="14.25">
      <c r="T247" s="39"/>
      <c r="U247" s="39"/>
      <c r="V247" s="39"/>
    </row>
    <row r="248" spans="20:22" s="4" customFormat="1" ht="14.25">
      <c r="T248" s="39"/>
      <c r="U248" s="39"/>
      <c r="V248" s="39"/>
    </row>
    <row r="249" spans="20:22" s="4" customFormat="1" ht="14.25">
      <c r="T249" s="39"/>
      <c r="U249" s="39"/>
      <c r="V249" s="39"/>
    </row>
    <row r="250" spans="20:22" s="4" customFormat="1" ht="14.25">
      <c r="T250" s="39"/>
      <c r="U250" s="39"/>
      <c r="V250" s="39"/>
    </row>
    <row r="251" spans="20:22" s="4" customFormat="1" ht="14.25">
      <c r="T251" s="39"/>
      <c r="U251" s="39"/>
      <c r="V251" s="39"/>
    </row>
    <row r="252" spans="20:22" s="4" customFormat="1" ht="14.25">
      <c r="T252" s="39"/>
      <c r="U252" s="39"/>
      <c r="V252" s="39"/>
    </row>
    <row r="253" spans="20:22" s="4" customFormat="1" ht="14.25">
      <c r="T253" s="39"/>
      <c r="U253" s="39"/>
      <c r="V253" s="39"/>
    </row>
    <row r="254" spans="20:22" s="4" customFormat="1" ht="14.25">
      <c r="T254" s="39"/>
      <c r="U254" s="39"/>
      <c r="V254" s="39"/>
    </row>
    <row r="255" spans="20:22" s="4" customFormat="1" ht="14.25">
      <c r="T255" s="39"/>
      <c r="U255" s="39"/>
      <c r="V255" s="39"/>
    </row>
    <row r="256" spans="20:22" s="4" customFormat="1" ht="14.25">
      <c r="T256" s="39"/>
      <c r="U256" s="39"/>
      <c r="V256" s="39"/>
    </row>
    <row r="257" spans="20:22" s="4" customFormat="1" ht="14.25">
      <c r="T257" s="39"/>
      <c r="U257" s="39"/>
      <c r="V257" s="39"/>
    </row>
  </sheetData>
  <sheetProtection/>
  <autoFilter ref="A6:IV46"/>
  <mergeCells count="14">
    <mergeCell ref="A2:AA2"/>
    <mergeCell ref="C3:I3"/>
    <mergeCell ref="J3:P3"/>
    <mergeCell ref="C4:F4"/>
    <mergeCell ref="G4:I4"/>
    <mergeCell ref="J4:M4"/>
    <mergeCell ref="N4:P4"/>
    <mergeCell ref="A3:A5"/>
    <mergeCell ref="B3:B5"/>
    <mergeCell ref="Z3:Z5"/>
    <mergeCell ref="AA3:AA5"/>
    <mergeCell ref="Q3:S4"/>
    <mergeCell ref="T3:V4"/>
    <mergeCell ref="W3:Y4"/>
  </mergeCells>
  <printOptions/>
  <pageMargins left="0.75" right="0.75" top="1" bottom="1" header="0.5" footer="0.5"/>
  <pageSetup fitToHeight="0" fitToWidth="1" orientation="landscape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韦媛媛</cp:lastModifiedBy>
  <dcterms:created xsi:type="dcterms:W3CDTF">2022-11-27T01:08:00Z</dcterms:created>
  <dcterms:modified xsi:type="dcterms:W3CDTF">2023-05-22T07:03:42Z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B984ADB6350046B0A91D341CCBB22423</vt:lpwstr>
  </property>
</Properties>
</file>