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0605"/>
  </bookViews>
  <sheets>
    <sheet name="Sheet1" sheetId="1" r:id="rId1"/>
  </sheets>
  <definedNames>
    <definedName name="_xlnm.Print_Titles" localSheetId="0">Sheet1!$4:$5</definedName>
  </definedNames>
  <calcPr calcId="144525"/>
</workbook>
</file>

<file path=xl/sharedStrings.xml><?xml version="1.0" encoding="utf-8"?>
<sst xmlns="http://schemas.openxmlformats.org/spreadsheetml/2006/main" count="138" uniqueCount="138">
  <si>
    <t>附件2</t>
  </si>
  <si>
    <t>提前下达2023年适龄妇女“两癌”免费筛查资金分配表</t>
  </si>
  <si>
    <t>金额单位：万元</t>
  </si>
  <si>
    <t>序号</t>
  </si>
  <si>
    <t>地    区</t>
  </si>
  <si>
    <t>任务数</t>
  </si>
  <si>
    <t>检查经费(万元，宫颈癌147.5元/人，乳腺癌92.6元/人)</t>
  </si>
  <si>
    <t>省财政需方补助比例</t>
  </si>
  <si>
    <t>省财政补助检查经费（万元）</t>
  </si>
  <si>
    <t>工作经费（万元）</t>
  </si>
  <si>
    <t>省财政实际补助资金（万元）</t>
  </si>
  <si>
    <t>1栏</t>
  </si>
  <si>
    <t>4栏</t>
  </si>
  <si>
    <t>7栏</t>
  </si>
  <si>
    <t>8栏</t>
  </si>
  <si>
    <t>11栏</t>
  </si>
  <si>
    <t>14栏</t>
  </si>
  <si>
    <t>地市合计</t>
  </si>
  <si>
    <t>汕头市</t>
  </si>
  <si>
    <t>汕头市本级</t>
  </si>
  <si>
    <t xml:space="preserve">  金平区</t>
  </si>
  <si>
    <t xml:space="preserve">  龙湖区</t>
  </si>
  <si>
    <t xml:space="preserve">  澄海区</t>
  </si>
  <si>
    <t xml:space="preserve">  濠江区</t>
  </si>
  <si>
    <t xml:space="preserve">  潮阳区</t>
  </si>
  <si>
    <t xml:space="preserve">  潮南区</t>
  </si>
  <si>
    <t xml:space="preserve">  南澳县</t>
  </si>
  <si>
    <t>韶关市</t>
  </si>
  <si>
    <t>韶关市本级</t>
  </si>
  <si>
    <t xml:space="preserve">  浈江区</t>
  </si>
  <si>
    <t xml:space="preserve">  武江区</t>
  </si>
  <si>
    <t xml:space="preserve">  曲江区</t>
  </si>
  <si>
    <t xml:space="preserve">  乐昌市</t>
  </si>
  <si>
    <t xml:space="preserve">  南雄市</t>
  </si>
  <si>
    <t xml:space="preserve">  仁化县</t>
  </si>
  <si>
    <t xml:space="preserve">  始兴县</t>
  </si>
  <si>
    <t xml:space="preserve">  翁源县</t>
  </si>
  <si>
    <t xml:space="preserve">  新丰县</t>
  </si>
  <si>
    <t xml:space="preserve">  乳源瑶族自治县</t>
  </si>
  <si>
    <t>河源市</t>
  </si>
  <si>
    <t>河源市本级（含江东新区）</t>
  </si>
  <si>
    <t xml:space="preserve">  源城区</t>
  </si>
  <si>
    <t xml:space="preserve">  东源县</t>
  </si>
  <si>
    <t xml:space="preserve">  和平县</t>
  </si>
  <si>
    <t xml:space="preserve">  龙川县</t>
  </si>
  <si>
    <t xml:space="preserve">  紫金县</t>
  </si>
  <si>
    <t xml:space="preserve">  连平县</t>
  </si>
  <si>
    <t>梅州市</t>
  </si>
  <si>
    <t>梅州市本级</t>
  </si>
  <si>
    <t xml:space="preserve">  梅江区</t>
  </si>
  <si>
    <t xml:space="preserve">  兴宁市</t>
  </si>
  <si>
    <t xml:space="preserve">  梅县区</t>
  </si>
  <si>
    <t xml:space="preserve">  平远县</t>
  </si>
  <si>
    <t xml:space="preserve">  蕉岭县</t>
  </si>
  <si>
    <t xml:space="preserve">  大埔县</t>
  </si>
  <si>
    <t xml:space="preserve">  丰顺县</t>
  </si>
  <si>
    <t xml:space="preserve">  五华县</t>
  </si>
  <si>
    <t>惠州市</t>
  </si>
  <si>
    <t>惠州市本级</t>
  </si>
  <si>
    <t xml:space="preserve">  惠城区（含仲恺区）</t>
  </si>
  <si>
    <t xml:space="preserve">  惠阳区</t>
  </si>
  <si>
    <t xml:space="preserve">  惠东县</t>
  </si>
  <si>
    <t xml:space="preserve">  博罗县</t>
  </si>
  <si>
    <t xml:space="preserve">  龙门县</t>
  </si>
  <si>
    <t>汕尾市</t>
  </si>
  <si>
    <t>汕尾市本级</t>
  </si>
  <si>
    <t xml:space="preserve">  城区（含华侨和红海湾）</t>
  </si>
  <si>
    <t xml:space="preserve">  陆丰市</t>
  </si>
  <si>
    <t xml:space="preserve">  海丰县</t>
  </si>
  <si>
    <t xml:space="preserve">  陆河县</t>
  </si>
  <si>
    <t>江门市</t>
  </si>
  <si>
    <t>江门市本级</t>
  </si>
  <si>
    <t xml:space="preserve">  台山市</t>
  </si>
  <si>
    <t xml:space="preserve">  开平市</t>
  </si>
  <si>
    <t xml:space="preserve">  恩平市</t>
  </si>
  <si>
    <t>阳江市</t>
  </si>
  <si>
    <t>阳江市本级</t>
  </si>
  <si>
    <t xml:space="preserve">  江城区</t>
  </si>
  <si>
    <t xml:space="preserve">  阳春市</t>
  </si>
  <si>
    <t xml:space="preserve">  阳东县</t>
  </si>
  <si>
    <t xml:space="preserve">  阳西县</t>
  </si>
  <si>
    <t>湛江市</t>
  </si>
  <si>
    <t>湛江市本级（含开发区）</t>
  </si>
  <si>
    <t xml:space="preserve">  赤坎区</t>
  </si>
  <si>
    <t xml:space="preserve">  霞山区</t>
  </si>
  <si>
    <t xml:space="preserve">  麻章区</t>
  </si>
  <si>
    <t xml:space="preserve">  坡头区</t>
  </si>
  <si>
    <t xml:space="preserve">  雷州市</t>
  </si>
  <si>
    <t xml:space="preserve">  廉江市</t>
  </si>
  <si>
    <t xml:space="preserve">  吴川市</t>
  </si>
  <si>
    <t xml:space="preserve">  遂溪县</t>
  </si>
  <si>
    <t xml:space="preserve">  徐闻县</t>
  </si>
  <si>
    <t>茂名市</t>
  </si>
  <si>
    <t>茂名市本级</t>
  </si>
  <si>
    <t xml:space="preserve">  茂南区</t>
  </si>
  <si>
    <t xml:space="preserve">  信宜市</t>
  </si>
  <si>
    <t xml:space="preserve">  高州市</t>
  </si>
  <si>
    <t xml:space="preserve">  化州市</t>
  </si>
  <si>
    <t xml:space="preserve">  电白区</t>
  </si>
  <si>
    <t>肇庆市</t>
  </si>
  <si>
    <t>肇庆市本级</t>
  </si>
  <si>
    <t xml:space="preserve">  端州区</t>
  </si>
  <si>
    <t xml:space="preserve">  鼎湖区</t>
  </si>
  <si>
    <t xml:space="preserve">  四会市（含高新区）</t>
  </si>
  <si>
    <t xml:space="preserve">  高要市</t>
  </si>
  <si>
    <t xml:space="preserve">  广宁县</t>
  </si>
  <si>
    <t xml:space="preserve">  德庆县</t>
  </si>
  <si>
    <t xml:space="preserve">  封开县</t>
  </si>
  <si>
    <t xml:space="preserve">  怀集县</t>
  </si>
  <si>
    <t>清远市</t>
  </si>
  <si>
    <t>清远市本级</t>
  </si>
  <si>
    <t xml:space="preserve">  清城区</t>
  </si>
  <si>
    <t xml:space="preserve">  清新区</t>
  </si>
  <si>
    <t xml:space="preserve">  英德市</t>
  </si>
  <si>
    <t xml:space="preserve">  连州市</t>
  </si>
  <si>
    <t xml:space="preserve">  佛冈县</t>
  </si>
  <si>
    <t xml:space="preserve">  连山壮族瑶族自治县</t>
  </si>
  <si>
    <t xml:space="preserve">  连南瑶族自治县</t>
  </si>
  <si>
    <t xml:space="preserve">  阳山县</t>
  </si>
  <si>
    <t>潮州市</t>
  </si>
  <si>
    <t>潮州市本级</t>
  </si>
  <si>
    <t xml:space="preserve">  湘桥区</t>
  </si>
  <si>
    <t xml:space="preserve">  饶平县</t>
  </si>
  <si>
    <t xml:space="preserve">  潮安区</t>
  </si>
  <si>
    <t>揭阳市</t>
  </si>
  <si>
    <t>市本级</t>
  </si>
  <si>
    <t>榕城区</t>
  </si>
  <si>
    <t xml:space="preserve">  揭东区</t>
  </si>
  <si>
    <t xml:space="preserve">  普宁市</t>
  </si>
  <si>
    <t xml:space="preserve">  揭西县</t>
  </si>
  <si>
    <t xml:space="preserve">  惠来县</t>
  </si>
  <si>
    <t>云浮市</t>
  </si>
  <si>
    <t>云浮市本级</t>
  </si>
  <si>
    <t xml:space="preserve">  云城区</t>
  </si>
  <si>
    <t xml:space="preserve">  罗定市</t>
  </si>
  <si>
    <t xml:space="preserve">  新兴县</t>
  </si>
  <si>
    <t xml:space="preserve">  郁南县</t>
  </si>
  <si>
    <t xml:space="preserve">  云安区</t>
  </si>
</sst>
</file>

<file path=xl/styles.xml><?xml version="1.0" encoding="utf-8"?>
<styleSheet xmlns="http://schemas.openxmlformats.org/spreadsheetml/2006/main">
  <numFmts count="7">
    <numFmt numFmtId="176" formatCode="0_);[Red]\(0\)"/>
    <numFmt numFmtId="177" formatCode="0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8" formatCode="0.00_);[Red]\(0.00\)"/>
    <numFmt numFmtId="41" formatCode="_ * #,##0_ ;_ * \-#,##0_ ;_ * &quot;-&quot;_ ;_ @_ "/>
  </numFmts>
  <fonts count="29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6"/>
      <name val="方正小标宋简体"/>
      <charset val="134"/>
    </font>
    <font>
      <sz val="20"/>
      <name val="黑体"/>
      <charset val="134"/>
    </font>
    <font>
      <b/>
      <sz val="11"/>
      <name val="宋体"/>
      <charset val="134"/>
    </font>
    <font>
      <sz val="11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name val="Times New Roman"/>
      <charset val="0"/>
    </font>
    <font>
      <sz val="11"/>
      <name val="Times New Roman"/>
      <charset val="0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10" fillId="31" borderId="0" applyNumberFormat="false" applyBorder="false" applyAlignment="false" applyProtection="false">
      <alignment vertical="center"/>
    </xf>
    <xf numFmtId="0" fontId="10" fillId="14" borderId="0" applyNumberFormat="false" applyBorder="false" applyAlignment="false" applyProtection="false">
      <alignment vertical="center"/>
    </xf>
    <xf numFmtId="0" fontId="11" fillId="20" borderId="0" applyNumberFormat="false" applyBorder="false" applyAlignment="false" applyProtection="false">
      <alignment vertical="center"/>
    </xf>
    <xf numFmtId="0" fontId="10" fillId="17" borderId="0" applyNumberFormat="false" applyBorder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0" fontId="11" fillId="18" borderId="0" applyNumberFormat="false" applyBorder="false" applyAlignment="false" applyProtection="false">
      <alignment vertical="center"/>
    </xf>
    <xf numFmtId="0" fontId="10" fillId="30" borderId="0" applyNumberFormat="false" applyBorder="false" applyAlignment="false" applyProtection="false">
      <alignment vertical="center"/>
    </xf>
    <xf numFmtId="0" fontId="14" fillId="0" borderId="8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20" fillId="0" borderId="10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3" fillId="0" borderId="7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1" fillId="11" borderId="0" applyNumberFormat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0" fontId="11" fillId="16" borderId="0" applyNumberFormat="false" applyBorder="false" applyAlignment="false" applyProtection="false">
      <alignment vertical="center"/>
    </xf>
    <xf numFmtId="0" fontId="17" fillId="0" borderId="7" applyNumberFormat="false" applyFill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10" fillId="23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0" fillId="28" borderId="0" applyNumberFormat="false" applyBorder="false" applyAlignment="false" applyProtection="false">
      <alignment vertical="center"/>
    </xf>
    <xf numFmtId="0" fontId="26" fillId="10" borderId="9" applyNumberFormat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1" fillId="9" borderId="0" applyNumberFormat="false" applyBorder="false" applyAlignment="false" applyProtection="false">
      <alignment vertical="center"/>
    </xf>
    <xf numFmtId="0" fontId="10" fillId="27" borderId="0" applyNumberFormat="false" applyBorder="false" applyAlignment="false" applyProtection="false">
      <alignment vertical="center"/>
    </xf>
    <xf numFmtId="0" fontId="11" fillId="29" borderId="0" applyNumberFormat="false" applyBorder="false" applyAlignment="false" applyProtection="false">
      <alignment vertical="center"/>
    </xf>
    <xf numFmtId="0" fontId="19" fillId="12" borderId="9" applyNumberFormat="false" applyAlignment="false" applyProtection="false">
      <alignment vertical="center"/>
    </xf>
    <xf numFmtId="0" fontId="16" fillId="10" borderId="6" applyNumberFormat="false" applyAlignment="false" applyProtection="false">
      <alignment vertical="center"/>
    </xf>
    <xf numFmtId="0" fontId="24" fillId="19" borderId="11" applyNumberFormat="false" applyAlignment="false" applyProtection="false">
      <alignment vertical="center"/>
    </xf>
    <xf numFmtId="0" fontId="28" fillId="0" borderId="12" applyNumberFormat="false" applyFill="false" applyAlignment="false" applyProtection="false">
      <alignment vertical="center"/>
    </xf>
    <xf numFmtId="0" fontId="11" fillId="25" borderId="0" applyNumberFormat="false" applyBorder="false" applyAlignment="false" applyProtection="false">
      <alignment vertical="center"/>
    </xf>
    <xf numFmtId="0" fontId="11" fillId="32" borderId="0" applyNumberFormat="false" applyBorder="false" applyAlignment="false" applyProtection="false">
      <alignment vertical="center"/>
    </xf>
    <xf numFmtId="0" fontId="0" fillId="8" borderId="5" applyNumberFormat="false" applyFont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25" fillId="21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3" fillId="5" borderId="0" applyNumberFormat="false" applyBorder="false" applyAlignment="false" applyProtection="false">
      <alignment vertical="center"/>
    </xf>
    <xf numFmtId="0" fontId="10" fillId="24" borderId="0" applyNumberFormat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11" fillId="15" borderId="0" applyNumberFormat="false" applyBorder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  <xf numFmtId="0" fontId="10" fillId="2" borderId="0" applyNumberFormat="false" applyBorder="false" applyAlignment="false" applyProtection="false">
      <alignment vertical="center"/>
    </xf>
    <xf numFmtId="0" fontId="11" fillId="26" borderId="0" applyNumberFormat="false" applyBorder="false" applyAlignment="false" applyProtection="false">
      <alignment vertical="center"/>
    </xf>
  </cellStyleXfs>
  <cellXfs count="23">
    <xf numFmtId="0" fontId="0" fillId="0" borderId="0" xfId="0">
      <alignment vertical="center"/>
    </xf>
    <xf numFmtId="0" fontId="0" fillId="0" borderId="0" xfId="0" applyFont="true">
      <alignment vertical="center"/>
    </xf>
    <xf numFmtId="0" fontId="1" fillId="0" borderId="0" xfId="0" applyFont="true">
      <alignment vertical="center"/>
    </xf>
    <xf numFmtId="49" fontId="2" fillId="0" borderId="0" xfId="0" applyNumberFormat="true" applyFont="true" applyFill="true" applyAlignment="true">
      <alignment horizontal="center" vertical="center" wrapText="true"/>
    </xf>
    <xf numFmtId="49" fontId="2" fillId="0" borderId="0" xfId="0" applyNumberFormat="true" applyFont="true" applyFill="true" applyAlignment="true">
      <alignment horizontal="center" vertical="center"/>
    </xf>
    <xf numFmtId="49" fontId="3" fillId="0" borderId="0" xfId="0" applyNumberFormat="true" applyFont="true" applyFill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 wrapText="true"/>
    </xf>
    <xf numFmtId="177" fontId="4" fillId="0" borderId="2" xfId="0" applyNumberFormat="true" applyFont="true" applyFill="true" applyBorder="true" applyAlignment="true">
      <alignment horizontal="center" vertical="center" wrapText="true"/>
    </xf>
    <xf numFmtId="9" fontId="4" fillId="0" borderId="2" xfId="0" applyNumberFormat="true" applyFont="true" applyFill="true" applyBorder="true" applyAlignment="true">
      <alignment horizontal="center" vertical="center" wrapText="true"/>
    </xf>
    <xf numFmtId="0" fontId="4" fillId="0" borderId="3" xfId="0" applyFont="true" applyFill="true" applyBorder="true" applyAlignment="true">
      <alignment horizontal="center" vertical="center" wrapText="true"/>
    </xf>
    <xf numFmtId="178" fontId="4" fillId="0" borderId="2" xfId="0" applyNumberFormat="true" applyFont="true" applyFill="true" applyBorder="true" applyAlignment="true">
      <alignment horizontal="center" vertical="center" wrapText="true"/>
    </xf>
    <xf numFmtId="49" fontId="5" fillId="0" borderId="2" xfId="0" applyNumberFormat="true" applyFont="true" applyFill="true" applyBorder="true" applyAlignment="true">
      <alignment horizontal="center" vertical="center"/>
    </xf>
    <xf numFmtId="49" fontId="4" fillId="0" borderId="2" xfId="0" applyNumberFormat="true" applyFont="true" applyFill="true" applyBorder="true" applyAlignment="true">
      <alignment horizontal="center" vertical="center"/>
    </xf>
    <xf numFmtId="176" fontId="6" fillId="0" borderId="3" xfId="0" applyNumberFormat="true" applyFont="true" applyFill="true" applyBorder="true" applyAlignment="true">
      <alignment horizontal="center" vertical="center"/>
    </xf>
    <xf numFmtId="177" fontId="7" fillId="0" borderId="2" xfId="0" applyNumberFormat="true" applyFont="true" applyFill="true" applyBorder="true" applyAlignment="true">
      <alignment horizontal="center" vertical="center" wrapText="true"/>
    </xf>
    <xf numFmtId="0" fontId="4" fillId="0" borderId="2" xfId="0" applyNumberFormat="true" applyFont="true" applyFill="true" applyBorder="true" applyAlignment="true">
      <alignment horizontal="center" vertical="center"/>
    </xf>
    <xf numFmtId="177" fontId="8" fillId="0" borderId="2" xfId="0" applyNumberFormat="true" applyFont="true" applyFill="true" applyBorder="true" applyAlignment="true">
      <alignment horizontal="center" vertical="center" wrapText="true"/>
    </xf>
    <xf numFmtId="0" fontId="5" fillId="0" borderId="2" xfId="0" applyNumberFormat="true" applyFont="true" applyFill="true" applyBorder="true" applyAlignment="true">
      <alignment horizontal="center" vertical="center"/>
    </xf>
    <xf numFmtId="177" fontId="4" fillId="0" borderId="2" xfId="0" applyNumberFormat="true" applyFont="true" applyFill="true" applyBorder="true" applyAlignment="true">
      <alignment horizontal="center" vertical="center"/>
    </xf>
    <xf numFmtId="49" fontId="9" fillId="0" borderId="0" xfId="0" applyNumberFormat="true" applyFont="true" applyFill="true" applyAlignment="true">
      <alignment horizontal="right" vertical="center"/>
    </xf>
    <xf numFmtId="178" fontId="4" fillId="0" borderId="4" xfId="0" applyNumberFormat="true" applyFont="true" applyFill="true" applyBorder="true" applyAlignment="true">
      <alignment horizontal="center" vertical="center" wrapText="true"/>
    </xf>
    <xf numFmtId="9" fontId="5" fillId="0" borderId="2" xfId="0" applyNumberFormat="true" applyFont="true" applyFill="true" applyBorder="true" applyAlignment="true">
      <alignment horizontal="center" vertical="center"/>
    </xf>
    <xf numFmtId="177" fontId="5" fillId="0" borderId="2" xfId="0" applyNumberFormat="true" applyFont="true" applyFill="true" applyBorder="true" applyAlignment="true">
      <alignment horizontal="center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H126"/>
  <sheetViews>
    <sheetView tabSelected="1" workbookViewId="0">
      <selection activeCell="F10" sqref="F10"/>
    </sheetView>
  </sheetViews>
  <sheetFormatPr defaultColWidth="8.725" defaultRowHeight="13.5" outlineLevelCol="7"/>
  <cols>
    <col min="2" max="2" width="24.0916666666667" customWidth="true"/>
    <col min="3" max="3" width="10.625" customWidth="true"/>
    <col min="4" max="4" width="15.875" customWidth="true"/>
    <col min="5" max="5" width="13.375" customWidth="true"/>
    <col min="6" max="6" width="12.875" customWidth="true"/>
    <col min="7" max="7" width="12.75" customWidth="true"/>
    <col min="8" max="8" width="14.75" customWidth="true"/>
  </cols>
  <sheetData>
    <row r="1" ht="14.25" spans="1:1">
      <c r="A1" s="2" t="s">
        <v>0</v>
      </c>
    </row>
    <row r="2" ht="27" customHeight="true" spans="1:8">
      <c r="A2" s="3" t="s">
        <v>1</v>
      </c>
      <c r="B2" s="4"/>
      <c r="C2" s="4"/>
      <c r="D2" s="4"/>
      <c r="E2" s="4"/>
      <c r="F2" s="4"/>
      <c r="G2" s="4"/>
      <c r="H2" s="4"/>
    </row>
    <row r="3" ht="15" customHeight="true" spans="1:8">
      <c r="A3" s="5"/>
      <c r="B3" s="5"/>
      <c r="C3" s="5"/>
      <c r="D3" s="5"/>
      <c r="E3" s="5"/>
      <c r="F3" s="5"/>
      <c r="G3" s="5"/>
      <c r="H3" s="19" t="s">
        <v>2</v>
      </c>
    </row>
    <row r="4" ht="54" spans="1:8">
      <c r="A4" s="6" t="s">
        <v>3</v>
      </c>
      <c r="B4" s="6" t="s">
        <v>4</v>
      </c>
      <c r="C4" s="7" t="s">
        <v>5</v>
      </c>
      <c r="D4" s="8" t="s">
        <v>6</v>
      </c>
      <c r="E4" s="8" t="s">
        <v>7</v>
      </c>
      <c r="F4" s="8" t="s">
        <v>8</v>
      </c>
      <c r="G4" s="20" t="s">
        <v>9</v>
      </c>
      <c r="H4" s="8" t="s">
        <v>10</v>
      </c>
    </row>
    <row r="5" ht="17" customHeight="true" spans="1:8">
      <c r="A5" s="9"/>
      <c r="B5" s="9"/>
      <c r="C5" s="7" t="s">
        <v>11</v>
      </c>
      <c r="D5" s="10" t="s">
        <v>12</v>
      </c>
      <c r="E5" s="10" t="s">
        <v>13</v>
      </c>
      <c r="F5" s="10" t="s">
        <v>14</v>
      </c>
      <c r="G5" s="10" t="s">
        <v>15</v>
      </c>
      <c r="H5" s="10" t="s">
        <v>16</v>
      </c>
    </row>
    <row r="6" s="1" customFormat="true" ht="21" customHeight="true" spans="1:8">
      <c r="A6" s="11">
        <v>1</v>
      </c>
      <c r="B6" s="12" t="s">
        <v>17</v>
      </c>
      <c r="C6" s="13">
        <f>SUM(C7:C126)/2</f>
        <v>510000</v>
      </c>
      <c r="D6" s="13">
        <f>SUM(D7:D126)/2</f>
        <v>12240</v>
      </c>
      <c r="E6" s="13"/>
      <c r="F6" s="13">
        <f>SUM(F7:F126)/2</f>
        <v>9790</v>
      </c>
      <c r="G6" s="13">
        <f>SUM(G7:G126)/2</f>
        <v>495</v>
      </c>
      <c r="H6" s="13">
        <f>SUM(H7:H126)/2</f>
        <v>10285</v>
      </c>
    </row>
    <row r="7" s="1" customFormat="true" ht="21" customHeight="true" spans="1:8">
      <c r="A7" s="11">
        <v>5</v>
      </c>
      <c r="B7" s="12" t="s">
        <v>18</v>
      </c>
      <c r="C7" s="14">
        <f>SUM(C8:C15)</f>
        <v>27638</v>
      </c>
      <c r="D7" s="14">
        <f>SUM(D8:D15)</f>
        <v>662</v>
      </c>
      <c r="E7" s="14"/>
      <c r="F7" s="14">
        <f>SUM(F8:F15)</f>
        <v>529</v>
      </c>
      <c r="G7" s="14">
        <f>SUM(G8:G15)</f>
        <v>38</v>
      </c>
      <c r="H7" s="14">
        <f>SUM(H8:H15)</f>
        <v>567</v>
      </c>
    </row>
    <row r="8" s="1" customFormat="true" ht="21" customHeight="true" spans="1:8">
      <c r="A8" s="11">
        <v>6</v>
      </c>
      <c r="B8" s="11" t="s">
        <v>19</v>
      </c>
      <c r="C8" s="14"/>
      <c r="D8" s="15"/>
      <c r="E8" s="17"/>
      <c r="F8" s="17"/>
      <c r="G8" s="17">
        <v>3</v>
      </c>
      <c r="H8" s="17">
        <f>F8+G8</f>
        <v>3</v>
      </c>
    </row>
    <row r="9" s="1" customFormat="true" ht="21" customHeight="true" spans="1:8">
      <c r="A9" s="11">
        <v>7</v>
      </c>
      <c r="B9" s="11" t="s">
        <v>20</v>
      </c>
      <c r="C9" s="16">
        <v>6268</v>
      </c>
      <c r="D9" s="17">
        <f>ROUND(240.1*C9/10000,0)</f>
        <v>150</v>
      </c>
      <c r="E9" s="21">
        <v>0.8</v>
      </c>
      <c r="F9" s="17">
        <f>ROUND(D9*E9,0)</f>
        <v>120</v>
      </c>
      <c r="G9" s="17">
        <v>5</v>
      </c>
      <c r="H9" s="17">
        <f t="shared" ref="H9:H15" si="0">F9+G9</f>
        <v>125</v>
      </c>
    </row>
    <row r="10" s="1" customFormat="true" ht="21" customHeight="true" spans="1:8">
      <c r="A10" s="11">
        <v>8</v>
      </c>
      <c r="B10" s="11" t="s">
        <v>21</v>
      </c>
      <c r="C10" s="16">
        <v>4721</v>
      </c>
      <c r="D10" s="17">
        <f t="shared" ref="D10:D15" si="1">ROUND(240.1*C10/10000,0)</f>
        <v>113</v>
      </c>
      <c r="E10" s="21">
        <v>0.8</v>
      </c>
      <c r="F10" s="17">
        <f t="shared" ref="F10:F15" si="2">ROUND(D10*E10,0)</f>
        <v>90</v>
      </c>
      <c r="G10" s="17">
        <v>5</v>
      </c>
      <c r="H10" s="17">
        <f t="shared" si="0"/>
        <v>95</v>
      </c>
    </row>
    <row r="11" s="1" customFormat="true" ht="21" customHeight="true" spans="1:8">
      <c r="A11" s="11">
        <v>9</v>
      </c>
      <c r="B11" s="11" t="s">
        <v>22</v>
      </c>
      <c r="C11" s="16">
        <v>3994</v>
      </c>
      <c r="D11" s="17">
        <f t="shared" si="1"/>
        <v>96</v>
      </c>
      <c r="E11" s="21">
        <v>0.8</v>
      </c>
      <c r="F11" s="17">
        <f t="shared" si="2"/>
        <v>77</v>
      </c>
      <c r="G11" s="17">
        <v>5</v>
      </c>
      <c r="H11" s="17">
        <f t="shared" si="0"/>
        <v>82</v>
      </c>
    </row>
    <row r="12" s="1" customFormat="true" ht="21" customHeight="true" spans="1:8">
      <c r="A12" s="11">
        <v>10</v>
      </c>
      <c r="B12" s="11" t="s">
        <v>23</v>
      </c>
      <c r="C12" s="16">
        <f>2311-500</f>
        <v>1811</v>
      </c>
      <c r="D12" s="17">
        <f t="shared" si="1"/>
        <v>43</v>
      </c>
      <c r="E12" s="21">
        <v>0.8</v>
      </c>
      <c r="F12" s="17">
        <f t="shared" si="2"/>
        <v>34</v>
      </c>
      <c r="G12" s="17">
        <v>5</v>
      </c>
      <c r="H12" s="17">
        <f t="shared" si="0"/>
        <v>39</v>
      </c>
    </row>
    <row r="13" s="1" customFormat="true" ht="21" customHeight="true" spans="1:8">
      <c r="A13" s="11">
        <v>11</v>
      </c>
      <c r="B13" s="11" t="s">
        <v>24</v>
      </c>
      <c r="C13" s="16">
        <f>12223-6000</f>
        <v>6223</v>
      </c>
      <c r="D13" s="17">
        <f t="shared" si="1"/>
        <v>149</v>
      </c>
      <c r="E13" s="21">
        <v>0.8</v>
      </c>
      <c r="F13" s="17">
        <f t="shared" si="2"/>
        <v>119</v>
      </c>
      <c r="G13" s="17">
        <v>5</v>
      </c>
      <c r="H13" s="17">
        <f t="shared" si="0"/>
        <v>124</v>
      </c>
    </row>
    <row r="14" s="1" customFormat="true" ht="21" customHeight="true" spans="1:8">
      <c r="A14" s="11">
        <v>12</v>
      </c>
      <c r="B14" s="11" t="s">
        <v>25</v>
      </c>
      <c r="C14" s="16">
        <f>11382-7000</f>
        <v>4382</v>
      </c>
      <c r="D14" s="17">
        <f t="shared" si="1"/>
        <v>105</v>
      </c>
      <c r="E14" s="21">
        <v>0.8</v>
      </c>
      <c r="F14" s="17">
        <f t="shared" si="2"/>
        <v>84</v>
      </c>
      <c r="G14" s="17">
        <v>5</v>
      </c>
      <c r="H14" s="17">
        <f t="shared" si="0"/>
        <v>89</v>
      </c>
    </row>
    <row r="15" s="1" customFormat="true" ht="21" customHeight="true" spans="1:8">
      <c r="A15" s="11">
        <v>13</v>
      </c>
      <c r="B15" s="11" t="s">
        <v>26</v>
      </c>
      <c r="C15" s="16">
        <v>239</v>
      </c>
      <c r="D15" s="17">
        <f t="shared" si="1"/>
        <v>6</v>
      </c>
      <c r="E15" s="21">
        <v>0.8</v>
      </c>
      <c r="F15" s="17">
        <f t="shared" si="2"/>
        <v>5</v>
      </c>
      <c r="G15" s="17">
        <v>5</v>
      </c>
      <c r="H15" s="17">
        <f t="shared" si="0"/>
        <v>10</v>
      </c>
    </row>
    <row r="16" s="1" customFormat="true" ht="21" customHeight="true" spans="1:8">
      <c r="A16" s="11">
        <v>14</v>
      </c>
      <c r="B16" s="12" t="s">
        <v>27</v>
      </c>
      <c r="C16" s="18">
        <f>SUM(C17:C27)</f>
        <v>31685</v>
      </c>
      <c r="D16" s="18">
        <f>SUM(D17:D27)</f>
        <v>761</v>
      </c>
      <c r="E16" s="18"/>
      <c r="F16" s="18">
        <f>SUM(F17:F27)</f>
        <v>609</v>
      </c>
      <c r="G16" s="18">
        <f>SUM(G17:G27)</f>
        <v>53</v>
      </c>
      <c r="H16" s="18">
        <f>SUM(H17:H27)</f>
        <v>662</v>
      </c>
    </row>
    <row r="17" s="1" customFormat="true" ht="21" customHeight="true" spans="1:8">
      <c r="A17" s="11">
        <v>15</v>
      </c>
      <c r="B17" s="11" t="s">
        <v>28</v>
      </c>
      <c r="C17" s="18"/>
      <c r="D17" s="15"/>
      <c r="E17" s="17"/>
      <c r="F17" s="17"/>
      <c r="G17" s="17">
        <v>3</v>
      </c>
      <c r="H17" s="17">
        <f>F17+G17</f>
        <v>3</v>
      </c>
    </row>
    <row r="18" s="1" customFormat="true" ht="21" customHeight="true" spans="1:8">
      <c r="A18" s="11">
        <v>16</v>
      </c>
      <c r="B18" s="11" t="s">
        <v>29</v>
      </c>
      <c r="C18" s="16">
        <v>1609</v>
      </c>
      <c r="D18" s="17">
        <f>ROUND(240.1*C18/10000,0)</f>
        <v>39</v>
      </c>
      <c r="E18" s="21">
        <v>0.8</v>
      </c>
      <c r="F18" s="17">
        <f>ROUND(D18*E18,0)</f>
        <v>31</v>
      </c>
      <c r="G18" s="17">
        <v>5</v>
      </c>
      <c r="H18" s="17">
        <f>F18+G18</f>
        <v>36</v>
      </c>
    </row>
    <row r="19" s="1" customFormat="true" ht="21" customHeight="true" spans="1:8">
      <c r="A19" s="11">
        <v>17</v>
      </c>
      <c r="B19" s="11" t="s">
        <v>30</v>
      </c>
      <c r="C19" s="16">
        <v>1763</v>
      </c>
      <c r="D19" s="17">
        <f t="shared" ref="D19:D27" si="3">ROUND(240.1*C19/10000,0)</f>
        <v>42</v>
      </c>
      <c r="E19" s="21">
        <v>0.8</v>
      </c>
      <c r="F19" s="17">
        <f t="shared" ref="F19:F27" si="4">ROUND(D19*E19,0)</f>
        <v>34</v>
      </c>
      <c r="G19" s="17">
        <v>5</v>
      </c>
      <c r="H19" s="17">
        <f t="shared" ref="H18:H27" si="5">F19+G19</f>
        <v>39</v>
      </c>
    </row>
    <row r="20" s="1" customFormat="true" ht="21" customHeight="true" spans="1:8">
      <c r="A20" s="11">
        <v>18</v>
      </c>
      <c r="B20" s="11" t="s">
        <v>31</v>
      </c>
      <c r="C20" s="16">
        <v>3924</v>
      </c>
      <c r="D20" s="17">
        <f t="shared" si="3"/>
        <v>94</v>
      </c>
      <c r="E20" s="21">
        <v>0.8</v>
      </c>
      <c r="F20" s="17">
        <f t="shared" si="4"/>
        <v>75</v>
      </c>
      <c r="G20" s="17">
        <v>5</v>
      </c>
      <c r="H20" s="17">
        <f t="shared" si="5"/>
        <v>80</v>
      </c>
    </row>
    <row r="21" s="1" customFormat="true" ht="21" customHeight="true" spans="1:8">
      <c r="A21" s="11">
        <v>19</v>
      </c>
      <c r="B21" s="11" t="s">
        <v>32</v>
      </c>
      <c r="C21" s="16">
        <v>4915</v>
      </c>
      <c r="D21" s="17">
        <f t="shared" si="3"/>
        <v>118</v>
      </c>
      <c r="E21" s="21">
        <v>0.8</v>
      </c>
      <c r="F21" s="17">
        <f t="shared" si="4"/>
        <v>94</v>
      </c>
      <c r="G21" s="17">
        <v>5</v>
      </c>
      <c r="H21" s="17">
        <f t="shared" si="5"/>
        <v>99</v>
      </c>
    </row>
    <row r="22" s="1" customFormat="true" ht="21" customHeight="true" spans="1:8">
      <c r="A22" s="11">
        <v>20</v>
      </c>
      <c r="B22" s="11" t="s">
        <v>33</v>
      </c>
      <c r="C22" s="16">
        <v>4246</v>
      </c>
      <c r="D22" s="17">
        <f t="shared" si="3"/>
        <v>102</v>
      </c>
      <c r="E22" s="21">
        <v>0.8</v>
      </c>
      <c r="F22" s="17">
        <f t="shared" si="4"/>
        <v>82</v>
      </c>
      <c r="G22" s="17">
        <v>5</v>
      </c>
      <c r="H22" s="17">
        <f t="shared" si="5"/>
        <v>87</v>
      </c>
    </row>
    <row r="23" s="1" customFormat="true" ht="21" customHeight="true" spans="1:8">
      <c r="A23" s="11">
        <v>21</v>
      </c>
      <c r="B23" s="11" t="s">
        <v>34</v>
      </c>
      <c r="C23" s="16">
        <v>2370</v>
      </c>
      <c r="D23" s="17">
        <f t="shared" si="3"/>
        <v>57</v>
      </c>
      <c r="E23" s="21">
        <v>0.8</v>
      </c>
      <c r="F23" s="17">
        <f t="shared" si="4"/>
        <v>46</v>
      </c>
      <c r="G23" s="17">
        <v>5</v>
      </c>
      <c r="H23" s="17">
        <f t="shared" si="5"/>
        <v>51</v>
      </c>
    </row>
    <row r="24" s="1" customFormat="true" ht="21" customHeight="true" spans="1:8">
      <c r="A24" s="11">
        <v>22</v>
      </c>
      <c r="B24" s="11" t="s">
        <v>35</v>
      </c>
      <c r="C24" s="16">
        <v>4060</v>
      </c>
      <c r="D24" s="17">
        <f t="shared" si="3"/>
        <v>97</v>
      </c>
      <c r="E24" s="21">
        <v>0.8</v>
      </c>
      <c r="F24" s="17">
        <f t="shared" si="4"/>
        <v>78</v>
      </c>
      <c r="G24" s="17">
        <v>5</v>
      </c>
      <c r="H24" s="17">
        <f t="shared" si="5"/>
        <v>83</v>
      </c>
    </row>
    <row r="25" s="1" customFormat="true" ht="21" customHeight="true" spans="1:8">
      <c r="A25" s="11">
        <v>23</v>
      </c>
      <c r="B25" s="11" t="s">
        <v>36</v>
      </c>
      <c r="C25" s="16">
        <v>3746</v>
      </c>
      <c r="D25" s="17">
        <f t="shared" si="3"/>
        <v>90</v>
      </c>
      <c r="E25" s="21">
        <v>0.8</v>
      </c>
      <c r="F25" s="17">
        <f t="shared" si="4"/>
        <v>72</v>
      </c>
      <c r="G25" s="17">
        <v>5</v>
      </c>
      <c r="H25" s="17">
        <f t="shared" si="5"/>
        <v>77</v>
      </c>
    </row>
    <row r="26" s="1" customFormat="true" ht="21" customHeight="true" spans="1:8">
      <c r="A26" s="11">
        <v>24</v>
      </c>
      <c r="B26" s="11" t="s">
        <v>37</v>
      </c>
      <c r="C26" s="16">
        <v>3021</v>
      </c>
      <c r="D26" s="17">
        <f t="shared" si="3"/>
        <v>73</v>
      </c>
      <c r="E26" s="21">
        <v>0.8</v>
      </c>
      <c r="F26" s="17">
        <f t="shared" si="4"/>
        <v>58</v>
      </c>
      <c r="G26" s="17">
        <v>5</v>
      </c>
      <c r="H26" s="17">
        <f t="shared" si="5"/>
        <v>63</v>
      </c>
    </row>
    <row r="27" s="1" customFormat="true" ht="21" customHeight="true" spans="1:8">
      <c r="A27" s="11">
        <v>25</v>
      </c>
      <c r="B27" s="11" t="s">
        <v>38</v>
      </c>
      <c r="C27" s="16">
        <f>1531+500</f>
        <v>2031</v>
      </c>
      <c r="D27" s="17">
        <f t="shared" si="3"/>
        <v>49</v>
      </c>
      <c r="E27" s="21">
        <v>0.8</v>
      </c>
      <c r="F27" s="17">
        <f t="shared" si="4"/>
        <v>39</v>
      </c>
      <c r="G27" s="17">
        <v>5</v>
      </c>
      <c r="H27" s="17">
        <f t="shared" si="5"/>
        <v>44</v>
      </c>
    </row>
    <row r="28" s="1" customFormat="true" ht="21" customHeight="true" spans="1:8">
      <c r="A28" s="11">
        <v>26</v>
      </c>
      <c r="B28" s="12" t="s">
        <v>39</v>
      </c>
      <c r="C28" s="14">
        <f>SUM(C29:C35)</f>
        <v>32448</v>
      </c>
      <c r="D28" s="14">
        <f>SUM(D29:D35)</f>
        <v>779</v>
      </c>
      <c r="E28" s="14"/>
      <c r="F28" s="14">
        <f>SUM(F29:F35)</f>
        <v>623</v>
      </c>
      <c r="G28" s="14">
        <f>SUM(G29:G35)</f>
        <v>33</v>
      </c>
      <c r="H28" s="14">
        <f>SUM(H29:H35)</f>
        <v>656</v>
      </c>
    </row>
    <row r="29" s="1" customFormat="true" ht="21" customHeight="true" spans="1:8">
      <c r="A29" s="11">
        <v>27</v>
      </c>
      <c r="B29" s="11" t="s">
        <v>40</v>
      </c>
      <c r="C29" s="16">
        <v>1024</v>
      </c>
      <c r="D29" s="17">
        <f>ROUND(240.1*C29/10000,0)</f>
        <v>25</v>
      </c>
      <c r="E29" s="21">
        <v>0.8</v>
      </c>
      <c r="F29" s="17">
        <f>ROUND(D29*E29,0)</f>
        <v>20</v>
      </c>
      <c r="G29" s="17">
        <v>3</v>
      </c>
      <c r="H29" s="17">
        <f>F29+G29</f>
        <v>23</v>
      </c>
    </row>
    <row r="30" s="1" customFormat="true" ht="21" customHeight="true" spans="1:8">
      <c r="A30" s="11">
        <v>28</v>
      </c>
      <c r="B30" s="11" t="s">
        <v>41</v>
      </c>
      <c r="C30" s="16">
        <f>5739+1500</f>
        <v>7239</v>
      </c>
      <c r="D30" s="17">
        <f t="shared" ref="D30:D35" si="6">ROUND(240.1*C30/10000,0)</f>
        <v>174</v>
      </c>
      <c r="E30" s="21">
        <v>0.8</v>
      </c>
      <c r="F30" s="17">
        <f t="shared" ref="F30:F35" si="7">ROUND(D30*E30,0)</f>
        <v>139</v>
      </c>
      <c r="G30" s="17">
        <v>5</v>
      </c>
      <c r="H30" s="17">
        <f t="shared" ref="H30:H35" si="8">F30+G30</f>
        <v>144</v>
      </c>
    </row>
    <row r="31" s="1" customFormat="true" ht="21" customHeight="true" spans="1:8">
      <c r="A31" s="11">
        <v>29</v>
      </c>
      <c r="B31" s="11" t="s">
        <v>42</v>
      </c>
      <c r="C31" s="16">
        <v>4191</v>
      </c>
      <c r="D31" s="17">
        <f t="shared" si="6"/>
        <v>101</v>
      </c>
      <c r="E31" s="21">
        <v>0.8</v>
      </c>
      <c r="F31" s="17">
        <f t="shared" si="7"/>
        <v>81</v>
      </c>
      <c r="G31" s="17">
        <v>5</v>
      </c>
      <c r="H31" s="17">
        <f t="shared" si="8"/>
        <v>86</v>
      </c>
    </row>
    <row r="32" s="1" customFormat="true" ht="21" customHeight="true" spans="1:8">
      <c r="A32" s="11">
        <v>30</v>
      </c>
      <c r="B32" s="11" t="s">
        <v>43</v>
      </c>
      <c r="C32" s="16">
        <v>3045</v>
      </c>
      <c r="D32" s="17">
        <f t="shared" si="6"/>
        <v>73</v>
      </c>
      <c r="E32" s="21">
        <v>0.8</v>
      </c>
      <c r="F32" s="17">
        <f t="shared" si="7"/>
        <v>58</v>
      </c>
      <c r="G32" s="17">
        <v>5</v>
      </c>
      <c r="H32" s="17">
        <f t="shared" si="8"/>
        <v>63</v>
      </c>
    </row>
    <row r="33" s="1" customFormat="true" ht="21" customHeight="true" spans="1:8">
      <c r="A33" s="11">
        <v>31</v>
      </c>
      <c r="B33" s="11" t="s">
        <v>44</v>
      </c>
      <c r="C33" s="16">
        <v>8797</v>
      </c>
      <c r="D33" s="17">
        <f t="shared" si="6"/>
        <v>211</v>
      </c>
      <c r="E33" s="21">
        <v>0.8</v>
      </c>
      <c r="F33" s="17">
        <f t="shared" si="7"/>
        <v>169</v>
      </c>
      <c r="G33" s="17">
        <v>5</v>
      </c>
      <c r="H33" s="17">
        <f t="shared" si="8"/>
        <v>174</v>
      </c>
    </row>
    <row r="34" s="1" customFormat="true" ht="21" customHeight="true" spans="1:8">
      <c r="A34" s="11">
        <v>32</v>
      </c>
      <c r="B34" s="11" t="s">
        <v>45</v>
      </c>
      <c r="C34" s="16">
        <v>4301</v>
      </c>
      <c r="D34" s="17">
        <f t="shared" si="6"/>
        <v>103</v>
      </c>
      <c r="E34" s="21">
        <v>0.8</v>
      </c>
      <c r="F34" s="17">
        <f t="shared" si="7"/>
        <v>82</v>
      </c>
      <c r="G34" s="17">
        <v>5</v>
      </c>
      <c r="H34" s="17">
        <f t="shared" si="8"/>
        <v>87</v>
      </c>
    </row>
    <row r="35" s="1" customFormat="true" ht="21" customHeight="true" spans="1:8">
      <c r="A35" s="11">
        <v>33</v>
      </c>
      <c r="B35" s="11" t="s">
        <v>46</v>
      </c>
      <c r="C35" s="16">
        <v>3851</v>
      </c>
      <c r="D35" s="17">
        <f t="shared" si="6"/>
        <v>92</v>
      </c>
      <c r="E35" s="21">
        <v>0.8</v>
      </c>
      <c r="F35" s="17">
        <f t="shared" si="7"/>
        <v>74</v>
      </c>
      <c r="G35" s="17">
        <v>5</v>
      </c>
      <c r="H35" s="17">
        <f t="shared" si="8"/>
        <v>79</v>
      </c>
    </row>
    <row r="36" s="1" customFormat="true" ht="21" customHeight="true" spans="1:8">
      <c r="A36" s="11">
        <v>34</v>
      </c>
      <c r="B36" s="12" t="s">
        <v>47</v>
      </c>
      <c r="C36" s="14">
        <f>SUM(C37:C45)</f>
        <v>38634</v>
      </c>
      <c r="D36" s="14">
        <f>SUM(D37:D45)</f>
        <v>928</v>
      </c>
      <c r="E36" s="14"/>
      <c r="F36" s="14">
        <f>SUM(F37:F45)</f>
        <v>742</v>
      </c>
      <c r="G36" s="14">
        <f>SUM(G37:G45)</f>
        <v>43</v>
      </c>
      <c r="H36" s="14">
        <f>SUM(H37:H45)</f>
        <v>785</v>
      </c>
    </row>
    <row r="37" s="1" customFormat="true" ht="21" customHeight="true" spans="1:8">
      <c r="A37" s="11">
        <v>35</v>
      </c>
      <c r="B37" s="11" t="s">
        <v>48</v>
      </c>
      <c r="C37" s="16"/>
      <c r="D37" s="15"/>
      <c r="E37" s="17"/>
      <c r="F37" s="17"/>
      <c r="G37" s="17">
        <v>3</v>
      </c>
      <c r="H37" s="17">
        <f>F37+G37</f>
        <v>3</v>
      </c>
    </row>
    <row r="38" s="1" customFormat="true" ht="21" customHeight="true" spans="1:8">
      <c r="A38" s="11">
        <v>36</v>
      </c>
      <c r="B38" s="11" t="s">
        <v>49</v>
      </c>
      <c r="C38" s="16">
        <v>3375</v>
      </c>
      <c r="D38" s="17">
        <f>ROUND(240.1*C38/10000,0)</f>
        <v>81</v>
      </c>
      <c r="E38" s="21">
        <v>0.8</v>
      </c>
      <c r="F38" s="17">
        <f>ROUND(D38*E38,0)</f>
        <v>65</v>
      </c>
      <c r="G38" s="17">
        <v>5</v>
      </c>
      <c r="H38" s="17">
        <f t="shared" ref="H38:H45" si="9">F38+G38</f>
        <v>70</v>
      </c>
    </row>
    <row r="39" s="1" customFormat="true" ht="21" customHeight="true" spans="1:8">
      <c r="A39" s="11">
        <v>37</v>
      </c>
      <c r="B39" s="11" t="s">
        <v>50</v>
      </c>
      <c r="C39" s="16">
        <v>9074</v>
      </c>
      <c r="D39" s="17">
        <f t="shared" ref="D39:D45" si="10">ROUND(240.1*C39/10000,0)</f>
        <v>218</v>
      </c>
      <c r="E39" s="21">
        <v>0.8</v>
      </c>
      <c r="F39" s="17">
        <f t="shared" ref="F39:F45" si="11">ROUND(D39*E39,0)</f>
        <v>174</v>
      </c>
      <c r="G39" s="17">
        <v>5</v>
      </c>
      <c r="H39" s="17">
        <f t="shared" si="9"/>
        <v>179</v>
      </c>
    </row>
    <row r="40" s="1" customFormat="true" ht="21" customHeight="true" spans="1:8">
      <c r="A40" s="11">
        <v>38</v>
      </c>
      <c r="B40" s="11" t="s">
        <v>51</v>
      </c>
      <c r="C40" s="16">
        <v>5407</v>
      </c>
      <c r="D40" s="17">
        <f t="shared" si="10"/>
        <v>130</v>
      </c>
      <c r="E40" s="21">
        <v>0.8</v>
      </c>
      <c r="F40" s="17">
        <f t="shared" si="11"/>
        <v>104</v>
      </c>
      <c r="G40" s="17">
        <v>5</v>
      </c>
      <c r="H40" s="17">
        <f t="shared" si="9"/>
        <v>109</v>
      </c>
    </row>
    <row r="41" s="1" customFormat="true" ht="21" customHeight="true" spans="1:8">
      <c r="A41" s="11">
        <v>39</v>
      </c>
      <c r="B41" s="11" t="s">
        <v>52</v>
      </c>
      <c r="C41" s="16">
        <v>2523</v>
      </c>
      <c r="D41" s="17">
        <f t="shared" si="10"/>
        <v>61</v>
      </c>
      <c r="E41" s="21">
        <v>0.8</v>
      </c>
      <c r="F41" s="17">
        <f t="shared" si="11"/>
        <v>49</v>
      </c>
      <c r="G41" s="17">
        <v>5</v>
      </c>
      <c r="H41" s="17">
        <f t="shared" si="9"/>
        <v>54</v>
      </c>
    </row>
    <row r="42" s="1" customFormat="true" ht="21" customHeight="true" spans="1:8">
      <c r="A42" s="11">
        <v>40</v>
      </c>
      <c r="B42" s="11" t="s">
        <v>53</v>
      </c>
      <c r="C42" s="16">
        <v>2481</v>
      </c>
      <c r="D42" s="17">
        <f t="shared" si="10"/>
        <v>60</v>
      </c>
      <c r="E42" s="21">
        <v>0.8</v>
      </c>
      <c r="F42" s="17">
        <f t="shared" si="11"/>
        <v>48</v>
      </c>
      <c r="G42" s="17">
        <v>5</v>
      </c>
      <c r="H42" s="17">
        <f t="shared" si="9"/>
        <v>53</v>
      </c>
    </row>
    <row r="43" s="1" customFormat="true" ht="21" customHeight="true" spans="1:8">
      <c r="A43" s="11">
        <v>41</v>
      </c>
      <c r="B43" s="11" t="s">
        <v>54</v>
      </c>
      <c r="C43" s="16">
        <v>3965</v>
      </c>
      <c r="D43" s="17">
        <f t="shared" si="10"/>
        <v>95</v>
      </c>
      <c r="E43" s="21">
        <v>0.8</v>
      </c>
      <c r="F43" s="17">
        <f t="shared" si="11"/>
        <v>76</v>
      </c>
      <c r="G43" s="17">
        <v>5</v>
      </c>
      <c r="H43" s="17">
        <f t="shared" si="9"/>
        <v>81</v>
      </c>
    </row>
    <row r="44" s="1" customFormat="true" ht="21" customHeight="true" spans="1:8">
      <c r="A44" s="11">
        <v>42</v>
      </c>
      <c r="B44" s="11" t="s">
        <v>55</v>
      </c>
      <c r="C44" s="16">
        <v>3475</v>
      </c>
      <c r="D44" s="17">
        <f t="shared" si="10"/>
        <v>83</v>
      </c>
      <c r="E44" s="21">
        <v>0.8</v>
      </c>
      <c r="F44" s="17">
        <f t="shared" si="11"/>
        <v>66</v>
      </c>
      <c r="G44" s="17">
        <v>5</v>
      </c>
      <c r="H44" s="17">
        <f t="shared" si="9"/>
        <v>71</v>
      </c>
    </row>
    <row r="45" s="1" customFormat="true" ht="21" customHeight="true" spans="1:8">
      <c r="A45" s="11">
        <v>43</v>
      </c>
      <c r="B45" s="11" t="s">
        <v>56</v>
      </c>
      <c r="C45" s="16">
        <v>8334</v>
      </c>
      <c r="D45" s="17">
        <f t="shared" si="10"/>
        <v>200</v>
      </c>
      <c r="E45" s="21">
        <v>0.8</v>
      </c>
      <c r="F45" s="17">
        <f t="shared" si="11"/>
        <v>160</v>
      </c>
      <c r="G45" s="17">
        <v>5</v>
      </c>
      <c r="H45" s="17">
        <f t="shared" si="9"/>
        <v>165</v>
      </c>
    </row>
    <row r="46" s="1" customFormat="true" ht="21" customHeight="true" spans="1:8">
      <c r="A46" s="11">
        <v>44</v>
      </c>
      <c r="B46" s="12" t="s">
        <v>57</v>
      </c>
      <c r="C46" s="14">
        <f>SUM(C47:C52)</f>
        <v>53578</v>
      </c>
      <c r="D46" s="18">
        <f>SUM(D47:D52)</f>
        <v>1286</v>
      </c>
      <c r="E46" s="22"/>
      <c r="F46" s="18">
        <f>SUM(F47:F52)</f>
        <v>1028</v>
      </c>
      <c r="G46" s="18">
        <f>SUM(G47:G52)</f>
        <v>28</v>
      </c>
      <c r="H46" s="18">
        <f>SUM(H47:H52)</f>
        <v>1056</v>
      </c>
    </row>
    <row r="47" s="1" customFormat="true" ht="21" customHeight="true" spans="1:8">
      <c r="A47" s="11">
        <v>45</v>
      </c>
      <c r="B47" s="11" t="s">
        <v>58</v>
      </c>
      <c r="C47" s="16"/>
      <c r="D47" s="17"/>
      <c r="E47" s="21"/>
      <c r="F47" s="17"/>
      <c r="G47" s="17">
        <v>3</v>
      </c>
      <c r="H47" s="17">
        <f t="shared" ref="H47:H52" si="12">F47+G47</f>
        <v>3</v>
      </c>
    </row>
    <row r="48" s="1" customFormat="true" ht="21" customHeight="true" spans="1:8">
      <c r="A48" s="11">
        <v>46</v>
      </c>
      <c r="B48" s="11" t="s">
        <v>59</v>
      </c>
      <c r="C48" s="16">
        <f>11499+7000</f>
        <v>18499</v>
      </c>
      <c r="D48" s="17">
        <f>ROUND(240.1*C48/10000,0)</f>
        <v>444</v>
      </c>
      <c r="E48" s="21">
        <v>0.8</v>
      </c>
      <c r="F48" s="17">
        <f>ROUND(D48*E48,0)</f>
        <v>355</v>
      </c>
      <c r="G48" s="17">
        <v>5</v>
      </c>
      <c r="H48" s="17">
        <f t="shared" si="12"/>
        <v>360</v>
      </c>
    </row>
    <row r="49" s="1" customFormat="true" ht="21" customHeight="true" spans="1:8">
      <c r="A49" s="11">
        <v>47</v>
      </c>
      <c r="B49" s="11" t="s">
        <v>60</v>
      </c>
      <c r="C49" s="16">
        <v>5301</v>
      </c>
      <c r="D49" s="17">
        <f>ROUND(240.1*C49/10000,0)</f>
        <v>127</v>
      </c>
      <c r="E49" s="21">
        <v>0.8</v>
      </c>
      <c r="F49" s="17">
        <f>ROUND(D49*E49,0)</f>
        <v>102</v>
      </c>
      <c r="G49" s="17">
        <v>5</v>
      </c>
      <c r="H49" s="17">
        <f t="shared" si="12"/>
        <v>107</v>
      </c>
    </row>
    <row r="50" s="1" customFormat="true" ht="21" customHeight="true" spans="1:8">
      <c r="A50" s="11">
        <v>48</v>
      </c>
      <c r="B50" s="11" t="s">
        <v>61</v>
      </c>
      <c r="C50" s="16">
        <v>9095</v>
      </c>
      <c r="D50" s="17">
        <f>ROUND(240.1*C50/10000,0)</f>
        <v>218</v>
      </c>
      <c r="E50" s="21">
        <v>0.8</v>
      </c>
      <c r="F50" s="17">
        <f>ROUND(D50*E50,0)</f>
        <v>174</v>
      </c>
      <c r="G50" s="17">
        <v>5</v>
      </c>
      <c r="H50" s="17">
        <f t="shared" si="12"/>
        <v>179</v>
      </c>
    </row>
    <row r="51" s="1" customFormat="true" ht="21" customHeight="true" spans="1:8">
      <c r="A51" s="11">
        <v>49</v>
      </c>
      <c r="B51" s="11" t="s">
        <v>62</v>
      </c>
      <c r="C51" s="16">
        <v>15314</v>
      </c>
      <c r="D51" s="17">
        <f>ROUND(240.1*C51/10000,0)</f>
        <v>368</v>
      </c>
      <c r="E51" s="21">
        <v>0.8</v>
      </c>
      <c r="F51" s="17">
        <f>ROUND(D51*E51,0)</f>
        <v>294</v>
      </c>
      <c r="G51" s="17">
        <v>5</v>
      </c>
      <c r="H51" s="17">
        <f t="shared" si="12"/>
        <v>299</v>
      </c>
    </row>
    <row r="52" s="1" customFormat="true" ht="21" customHeight="true" spans="1:8">
      <c r="A52" s="11">
        <v>50</v>
      </c>
      <c r="B52" s="11" t="s">
        <v>63</v>
      </c>
      <c r="C52" s="16">
        <v>5369</v>
      </c>
      <c r="D52" s="17">
        <f>ROUND(240.1*C52/10000,0)</f>
        <v>129</v>
      </c>
      <c r="E52" s="21">
        <v>0.8</v>
      </c>
      <c r="F52" s="17">
        <f>ROUND(D52*E52,0)</f>
        <v>103</v>
      </c>
      <c r="G52" s="17">
        <v>5</v>
      </c>
      <c r="H52" s="17">
        <f t="shared" si="12"/>
        <v>108</v>
      </c>
    </row>
    <row r="53" s="1" customFormat="true" ht="21" customHeight="true" spans="1:8">
      <c r="A53" s="11">
        <v>51</v>
      </c>
      <c r="B53" s="12" t="s">
        <v>64</v>
      </c>
      <c r="C53" s="14">
        <f>SUM(C54:C58)</f>
        <v>19326</v>
      </c>
      <c r="D53" s="14">
        <f>SUM(D54:D58)</f>
        <v>464</v>
      </c>
      <c r="E53" s="14"/>
      <c r="F53" s="14">
        <f>SUM(F54:F58)</f>
        <v>371</v>
      </c>
      <c r="G53" s="14">
        <f>SUM(G54:G58)</f>
        <v>23</v>
      </c>
      <c r="H53" s="14">
        <f>SUM(H54:H58)</f>
        <v>394</v>
      </c>
    </row>
    <row r="54" s="1" customFormat="true" ht="21" customHeight="true" spans="1:8">
      <c r="A54" s="11">
        <v>52</v>
      </c>
      <c r="B54" s="11" t="s">
        <v>65</v>
      </c>
      <c r="C54" s="16"/>
      <c r="D54" s="17"/>
      <c r="E54" s="17"/>
      <c r="F54" s="17"/>
      <c r="G54" s="17">
        <v>3</v>
      </c>
      <c r="H54" s="17">
        <f>F54+G54</f>
        <v>3</v>
      </c>
    </row>
    <row r="55" s="1" customFormat="true" ht="21" customHeight="true" spans="1:8">
      <c r="A55" s="11">
        <v>53</v>
      </c>
      <c r="B55" s="11" t="s">
        <v>66</v>
      </c>
      <c r="C55" s="16">
        <v>1370</v>
      </c>
      <c r="D55" s="17">
        <f>ROUND(240.1*C55/10000,0)</f>
        <v>33</v>
      </c>
      <c r="E55" s="21">
        <v>0.8</v>
      </c>
      <c r="F55" s="17">
        <f>ROUND(D55*E55,0)</f>
        <v>26</v>
      </c>
      <c r="G55" s="17">
        <v>5</v>
      </c>
      <c r="H55" s="17">
        <f>F55+G55</f>
        <v>31</v>
      </c>
    </row>
    <row r="56" s="1" customFormat="true" ht="21" customHeight="true" spans="1:8">
      <c r="A56" s="11">
        <v>54</v>
      </c>
      <c r="B56" s="11" t="s">
        <v>67</v>
      </c>
      <c r="C56" s="16">
        <v>8502</v>
      </c>
      <c r="D56" s="17">
        <f>ROUND(240.1*C56/10000,0)</f>
        <v>204</v>
      </c>
      <c r="E56" s="21">
        <v>0.8</v>
      </c>
      <c r="F56" s="17">
        <f>ROUND(D56*E56,0)</f>
        <v>163</v>
      </c>
      <c r="G56" s="17">
        <v>5</v>
      </c>
      <c r="H56" s="17">
        <f>F56+G56</f>
        <v>168</v>
      </c>
    </row>
    <row r="57" s="1" customFormat="true" ht="21" customHeight="true" spans="1:8">
      <c r="A57" s="11">
        <v>55</v>
      </c>
      <c r="B57" s="11" t="s">
        <v>68</v>
      </c>
      <c r="C57" s="16">
        <v>6257</v>
      </c>
      <c r="D57" s="17">
        <f>ROUND(240.1*C57/10000,0)</f>
        <v>150</v>
      </c>
      <c r="E57" s="21">
        <v>0.8</v>
      </c>
      <c r="F57" s="17">
        <f>ROUND(D57*E57,0)</f>
        <v>120</v>
      </c>
      <c r="G57" s="17">
        <v>5</v>
      </c>
      <c r="H57" s="17">
        <f>F57+G57</f>
        <v>125</v>
      </c>
    </row>
    <row r="58" s="1" customFormat="true" ht="21" customHeight="true" spans="1:8">
      <c r="A58" s="11">
        <v>56</v>
      </c>
      <c r="B58" s="11" t="s">
        <v>69</v>
      </c>
      <c r="C58" s="16">
        <v>3197</v>
      </c>
      <c r="D58" s="17">
        <f>ROUND(240.1*C58/10000,0)</f>
        <v>77</v>
      </c>
      <c r="E58" s="21">
        <v>0.8</v>
      </c>
      <c r="F58" s="17">
        <f>ROUND(D58*E58,0)</f>
        <v>62</v>
      </c>
      <c r="G58" s="17">
        <v>5</v>
      </c>
      <c r="H58" s="17">
        <f>F58+G58</f>
        <v>67</v>
      </c>
    </row>
    <row r="59" s="1" customFormat="true" ht="21" customHeight="true" spans="1:8">
      <c r="A59" s="11">
        <v>57</v>
      </c>
      <c r="B59" s="12" t="s">
        <v>70</v>
      </c>
      <c r="C59" s="14">
        <f>SUM(C60:C63)</f>
        <v>25418</v>
      </c>
      <c r="D59" s="14">
        <f>SUM(D60:D63)</f>
        <v>610</v>
      </c>
      <c r="E59" s="14"/>
      <c r="F59" s="14">
        <f>SUM(F60:F63)</f>
        <v>488</v>
      </c>
      <c r="G59" s="14">
        <f>SUM(G60:G63)</f>
        <v>18</v>
      </c>
      <c r="H59" s="14">
        <f>SUM(H60:H63)</f>
        <v>506</v>
      </c>
    </row>
    <row r="60" s="1" customFormat="true" ht="21" customHeight="true" spans="1:8">
      <c r="A60" s="11">
        <v>58</v>
      </c>
      <c r="B60" s="11" t="s">
        <v>71</v>
      </c>
      <c r="C60" s="14"/>
      <c r="D60" s="15"/>
      <c r="E60" s="17"/>
      <c r="F60" s="17"/>
      <c r="G60" s="17">
        <v>3</v>
      </c>
      <c r="H60" s="17">
        <f>F60+G60</f>
        <v>3</v>
      </c>
    </row>
    <row r="61" s="1" customFormat="true" ht="21" customHeight="true" spans="1:8">
      <c r="A61" s="11">
        <v>59</v>
      </c>
      <c r="B61" s="11" t="s">
        <v>72</v>
      </c>
      <c r="C61" s="16">
        <f>9599+1000</f>
        <v>10599</v>
      </c>
      <c r="D61" s="17">
        <f>ROUND(240.1*C61/10000,0)</f>
        <v>254</v>
      </c>
      <c r="E61" s="21">
        <v>0.8</v>
      </c>
      <c r="F61" s="17">
        <f>ROUND(D61*E61,0)</f>
        <v>203</v>
      </c>
      <c r="G61" s="17">
        <v>5</v>
      </c>
      <c r="H61" s="17">
        <f>F61+G61</f>
        <v>208</v>
      </c>
    </row>
    <row r="62" s="1" customFormat="true" ht="21" customHeight="true" spans="1:8">
      <c r="A62" s="11">
        <v>60</v>
      </c>
      <c r="B62" s="11" t="s">
        <v>73</v>
      </c>
      <c r="C62" s="16">
        <v>6920</v>
      </c>
      <c r="D62" s="17">
        <f>ROUND(240.1*C62/10000,0)</f>
        <v>166</v>
      </c>
      <c r="E62" s="21">
        <v>0.8</v>
      </c>
      <c r="F62" s="17">
        <f>ROUND(D62*E62,0)</f>
        <v>133</v>
      </c>
      <c r="G62" s="17">
        <v>5</v>
      </c>
      <c r="H62" s="17">
        <f>F62+G62</f>
        <v>138</v>
      </c>
    </row>
    <row r="63" s="1" customFormat="true" ht="21" customHeight="true" spans="1:8">
      <c r="A63" s="11">
        <v>61</v>
      </c>
      <c r="B63" s="11" t="s">
        <v>74</v>
      </c>
      <c r="C63" s="16">
        <v>7899</v>
      </c>
      <c r="D63" s="17">
        <f>ROUND(240.1*C63/10000,0)</f>
        <v>190</v>
      </c>
      <c r="E63" s="21">
        <v>0.8</v>
      </c>
      <c r="F63" s="17">
        <f>ROUND(D63*E63,0)</f>
        <v>152</v>
      </c>
      <c r="G63" s="17">
        <v>5</v>
      </c>
      <c r="H63" s="17">
        <f>F63+G63</f>
        <v>157</v>
      </c>
    </row>
    <row r="64" s="1" customFormat="true" ht="21" customHeight="true" spans="1:8">
      <c r="A64" s="11">
        <v>62</v>
      </c>
      <c r="B64" s="12" t="s">
        <v>75</v>
      </c>
      <c r="C64" s="14">
        <f>SUM(C65:C69)</f>
        <v>23259</v>
      </c>
      <c r="D64" s="14">
        <f>SUM(D65:D69)</f>
        <v>558</v>
      </c>
      <c r="E64" s="14"/>
      <c r="F64" s="14">
        <f>SUM(F65:F69)</f>
        <v>445</v>
      </c>
      <c r="G64" s="14">
        <f>SUM(G65:G69)</f>
        <v>23</v>
      </c>
      <c r="H64" s="14">
        <f>SUM(H65:H69)</f>
        <v>468</v>
      </c>
    </row>
    <row r="65" s="1" customFormat="true" ht="21" customHeight="true" spans="1:8">
      <c r="A65" s="11">
        <v>63</v>
      </c>
      <c r="B65" s="11" t="s">
        <v>76</v>
      </c>
      <c r="C65" s="16"/>
      <c r="D65" s="17"/>
      <c r="E65" s="17"/>
      <c r="F65" s="17"/>
      <c r="G65" s="17">
        <v>3</v>
      </c>
      <c r="H65" s="17">
        <f>F65+G65</f>
        <v>3</v>
      </c>
    </row>
    <row r="66" s="1" customFormat="true" ht="21" customHeight="true" spans="1:8">
      <c r="A66" s="11">
        <v>64</v>
      </c>
      <c r="B66" s="11" t="s">
        <v>77</v>
      </c>
      <c r="C66" s="16">
        <v>4703</v>
      </c>
      <c r="D66" s="17">
        <f>ROUND(240.1*C66/10000,0)</f>
        <v>113</v>
      </c>
      <c r="E66" s="21">
        <v>0.8</v>
      </c>
      <c r="F66" s="17">
        <f>ROUND(D66*E66,0)</f>
        <v>90</v>
      </c>
      <c r="G66" s="17">
        <v>5</v>
      </c>
      <c r="H66" s="17">
        <f>F66+G66</f>
        <v>95</v>
      </c>
    </row>
    <row r="67" s="1" customFormat="true" ht="21" customHeight="true" spans="1:8">
      <c r="A67" s="11">
        <v>65</v>
      </c>
      <c r="B67" s="11" t="s">
        <v>78</v>
      </c>
      <c r="C67" s="16">
        <v>8713</v>
      </c>
      <c r="D67" s="17">
        <f t="shared" ref="D66:D71" si="13">ROUND(240.1*C67/10000,0)</f>
        <v>209</v>
      </c>
      <c r="E67" s="21">
        <v>0.8</v>
      </c>
      <c r="F67" s="17">
        <f>ROUND(D67*E67,0)</f>
        <v>167</v>
      </c>
      <c r="G67" s="17">
        <v>5</v>
      </c>
      <c r="H67" s="17">
        <f>F67+G67</f>
        <v>172</v>
      </c>
    </row>
    <row r="68" s="1" customFormat="true" ht="21" customHeight="true" spans="1:8">
      <c r="A68" s="11">
        <v>66</v>
      </c>
      <c r="B68" s="11" t="s">
        <v>79</v>
      </c>
      <c r="C68" s="16">
        <v>4702</v>
      </c>
      <c r="D68" s="17">
        <f t="shared" si="13"/>
        <v>113</v>
      </c>
      <c r="E68" s="21">
        <v>0.8</v>
      </c>
      <c r="F68" s="17">
        <f>ROUND(D68*E68,0)</f>
        <v>90</v>
      </c>
      <c r="G68" s="17">
        <v>5</v>
      </c>
      <c r="H68" s="17">
        <f>F68+G68</f>
        <v>95</v>
      </c>
    </row>
    <row r="69" s="1" customFormat="true" ht="21" customHeight="true" spans="1:8">
      <c r="A69" s="11">
        <v>67</v>
      </c>
      <c r="B69" s="11" t="s">
        <v>80</v>
      </c>
      <c r="C69" s="16">
        <v>5141</v>
      </c>
      <c r="D69" s="17">
        <f t="shared" si="13"/>
        <v>123</v>
      </c>
      <c r="E69" s="21">
        <v>0.8</v>
      </c>
      <c r="F69" s="17">
        <f>ROUND(D69*E69,0)</f>
        <v>98</v>
      </c>
      <c r="G69" s="17">
        <v>5</v>
      </c>
      <c r="H69" s="17">
        <f>F69+G69</f>
        <v>103</v>
      </c>
    </row>
    <row r="70" s="1" customFormat="true" ht="21" customHeight="true" spans="1:8">
      <c r="A70" s="11">
        <v>68</v>
      </c>
      <c r="B70" s="12" t="s">
        <v>81</v>
      </c>
      <c r="C70" s="14">
        <f>SUM(C71:C80)</f>
        <v>53195</v>
      </c>
      <c r="D70" s="14">
        <f>SUM(D71:D80)</f>
        <v>1278</v>
      </c>
      <c r="E70" s="14"/>
      <c r="F70" s="14">
        <f>SUM(F71:F80)</f>
        <v>1024</v>
      </c>
      <c r="G70" s="14">
        <f>SUM(G71:G80)</f>
        <v>48</v>
      </c>
      <c r="H70" s="14">
        <f>SUM(H71:H80)</f>
        <v>1072</v>
      </c>
    </row>
    <row r="71" s="1" customFormat="true" ht="21" customHeight="true" spans="1:8">
      <c r="A71" s="11">
        <v>69</v>
      </c>
      <c r="B71" s="11" t="s">
        <v>82</v>
      </c>
      <c r="C71" s="16">
        <v>4875</v>
      </c>
      <c r="D71" s="17">
        <f>ROUND(240.1*C71/10000,0)</f>
        <v>117</v>
      </c>
      <c r="E71" s="21">
        <v>0.8</v>
      </c>
      <c r="F71" s="17">
        <f>ROUND(D71*E71,0)</f>
        <v>94</v>
      </c>
      <c r="G71" s="17">
        <v>3</v>
      </c>
      <c r="H71" s="17">
        <f>F71+G71</f>
        <v>97</v>
      </c>
    </row>
    <row r="72" s="1" customFormat="true" ht="21" customHeight="true" spans="1:8">
      <c r="A72" s="11">
        <v>70</v>
      </c>
      <c r="B72" s="11" t="s">
        <v>83</v>
      </c>
      <c r="C72" s="16">
        <v>2989</v>
      </c>
      <c r="D72" s="17">
        <f t="shared" ref="D72:D80" si="14">ROUND(240.1*C72/10000,0)</f>
        <v>72</v>
      </c>
      <c r="E72" s="21">
        <v>0.8</v>
      </c>
      <c r="F72" s="17">
        <f t="shared" ref="F72:F80" si="15">ROUND(D72*E72,0)</f>
        <v>58</v>
      </c>
      <c r="G72" s="17">
        <v>5</v>
      </c>
      <c r="H72" s="17">
        <f t="shared" ref="H72:H80" si="16">F72+G72</f>
        <v>63</v>
      </c>
    </row>
    <row r="73" s="1" customFormat="true" ht="21" customHeight="true" spans="1:8">
      <c r="A73" s="11">
        <v>71</v>
      </c>
      <c r="B73" s="11" t="s">
        <v>84</v>
      </c>
      <c r="C73" s="16">
        <v>4537</v>
      </c>
      <c r="D73" s="17">
        <f t="shared" si="14"/>
        <v>109</v>
      </c>
      <c r="E73" s="21">
        <v>0.8</v>
      </c>
      <c r="F73" s="17">
        <f t="shared" si="15"/>
        <v>87</v>
      </c>
      <c r="G73" s="17">
        <v>5</v>
      </c>
      <c r="H73" s="17">
        <f t="shared" si="16"/>
        <v>92</v>
      </c>
    </row>
    <row r="74" s="1" customFormat="true" ht="21" customHeight="true" spans="1:8">
      <c r="A74" s="11">
        <v>72</v>
      </c>
      <c r="B74" s="11" t="s">
        <v>85</v>
      </c>
      <c r="C74" s="16">
        <v>2993</v>
      </c>
      <c r="D74" s="17">
        <f t="shared" si="14"/>
        <v>72</v>
      </c>
      <c r="E74" s="21">
        <v>0.8</v>
      </c>
      <c r="F74" s="17">
        <f t="shared" si="15"/>
        <v>58</v>
      </c>
      <c r="G74" s="17">
        <v>5</v>
      </c>
      <c r="H74" s="17">
        <f t="shared" si="16"/>
        <v>63</v>
      </c>
    </row>
    <row r="75" s="1" customFormat="true" ht="21" customHeight="true" spans="1:8">
      <c r="A75" s="11">
        <v>73</v>
      </c>
      <c r="B75" s="11" t="s">
        <v>86</v>
      </c>
      <c r="C75" s="16">
        <v>2889</v>
      </c>
      <c r="D75" s="17">
        <f t="shared" si="14"/>
        <v>69</v>
      </c>
      <c r="E75" s="21">
        <v>0.8</v>
      </c>
      <c r="F75" s="17">
        <f t="shared" si="15"/>
        <v>55</v>
      </c>
      <c r="G75" s="17">
        <v>5</v>
      </c>
      <c r="H75" s="17">
        <f t="shared" si="16"/>
        <v>60</v>
      </c>
    </row>
    <row r="76" s="1" customFormat="true" ht="21" customHeight="true" spans="1:8">
      <c r="A76" s="11">
        <v>74</v>
      </c>
      <c r="B76" s="11" t="s">
        <v>87</v>
      </c>
      <c r="C76" s="16">
        <v>9249</v>
      </c>
      <c r="D76" s="17">
        <f t="shared" si="14"/>
        <v>222</v>
      </c>
      <c r="E76" s="21">
        <v>0.8</v>
      </c>
      <c r="F76" s="17">
        <f t="shared" si="15"/>
        <v>178</v>
      </c>
      <c r="G76" s="17">
        <v>5</v>
      </c>
      <c r="H76" s="17">
        <f t="shared" si="16"/>
        <v>183</v>
      </c>
    </row>
    <row r="77" s="1" customFormat="true" ht="21" customHeight="true" spans="1:8">
      <c r="A77" s="11">
        <v>75</v>
      </c>
      <c r="B77" s="11" t="s">
        <v>88</v>
      </c>
      <c r="C77" s="16">
        <v>9614</v>
      </c>
      <c r="D77" s="17">
        <f t="shared" si="14"/>
        <v>231</v>
      </c>
      <c r="E77" s="21">
        <v>0.8</v>
      </c>
      <c r="F77" s="17">
        <f t="shared" si="15"/>
        <v>185</v>
      </c>
      <c r="G77" s="17">
        <v>5</v>
      </c>
      <c r="H77" s="17">
        <f t="shared" si="16"/>
        <v>190</v>
      </c>
    </row>
    <row r="78" s="1" customFormat="true" ht="21" customHeight="true" spans="1:8">
      <c r="A78" s="11">
        <v>76</v>
      </c>
      <c r="B78" s="11" t="s">
        <v>89</v>
      </c>
      <c r="C78" s="16">
        <v>5396</v>
      </c>
      <c r="D78" s="17">
        <f t="shared" si="14"/>
        <v>130</v>
      </c>
      <c r="E78" s="21">
        <v>0.8</v>
      </c>
      <c r="F78" s="17">
        <f t="shared" si="15"/>
        <v>104</v>
      </c>
      <c r="G78" s="17">
        <v>5</v>
      </c>
      <c r="H78" s="17">
        <f t="shared" si="16"/>
        <v>109</v>
      </c>
    </row>
    <row r="79" s="1" customFormat="true" ht="21" customHeight="true" spans="1:8">
      <c r="A79" s="11">
        <v>77</v>
      </c>
      <c r="B79" s="11" t="s">
        <v>90</v>
      </c>
      <c r="C79" s="16">
        <v>4045</v>
      </c>
      <c r="D79" s="17">
        <f t="shared" si="14"/>
        <v>97</v>
      </c>
      <c r="E79" s="21">
        <v>0.8</v>
      </c>
      <c r="F79" s="17">
        <f t="shared" si="15"/>
        <v>78</v>
      </c>
      <c r="G79" s="17">
        <v>5</v>
      </c>
      <c r="H79" s="17">
        <f t="shared" si="16"/>
        <v>83</v>
      </c>
    </row>
    <row r="80" s="1" customFormat="true" ht="21" customHeight="true" spans="1:8">
      <c r="A80" s="11">
        <v>78</v>
      </c>
      <c r="B80" s="11" t="s">
        <v>91</v>
      </c>
      <c r="C80" s="16">
        <v>6608</v>
      </c>
      <c r="D80" s="17">
        <f t="shared" si="14"/>
        <v>159</v>
      </c>
      <c r="E80" s="21">
        <v>0.8</v>
      </c>
      <c r="F80" s="17">
        <f t="shared" si="15"/>
        <v>127</v>
      </c>
      <c r="G80" s="17">
        <v>5</v>
      </c>
      <c r="H80" s="17">
        <f t="shared" si="16"/>
        <v>132</v>
      </c>
    </row>
    <row r="81" s="1" customFormat="true" ht="21" customHeight="true" spans="1:8">
      <c r="A81" s="11">
        <v>79</v>
      </c>
      <c r="B81" s="12" t="s">
        <v>92</v>
      </c>
      <c r="C81" s="14">
        <f>SUM(C82:C87)</f>
        <v>50311</v>
      </c>
      <c r="D81" s="14">
        <f>SUM(D82:D87)</f>
        <v>1207</v>
      </c>
      <c r="E81" s="14"/>
      <c r="F81" s="14">
        <f>SUM(F82:F87)</f>
        <v>966</v>
      </c>
      <c r="G81" s="14">
        <f>SUM(G82:G87)</f>
        <v>28</v>
      </c>
      <c r="H81" s="14">
        <f>SUM(H82:H87)</f>
        <v>994</v>
      </c>
    </row>
    <row r="82" s="1" customFormat="true" ht="21" customHeight="true" spans="1:8">
      <c r="A82" s="11">
        <v>80</v>
      </c>
      <c r="B82" s="11" t="s">
        <v>93</v>
      </c>
      <c r="C82" s="16"/>
      <c r="D82" s="15"/>
      <c r="E82" s="17"/>
      <c r="F82" s="17"/>
      <c r="G82" s="17">
        <v>3</v>
      </c>
      <c r="H82" s="17">
        <f t="shared" ref="H82:H87" si="17">F82+G82</f>
        <v>3</v>
      </c>
    </row>
    <row r="83" s="1" customFormat="true" ht="21" customHeight="true" spans="1:8">
      <c r="A83" s="11">
        <v>81</v>
      </c>
      <c r="B83" s="11" t="s">
        <v>94</v>
      </c>
      <c r="C83" s="16">
        <v>7349</v>
      </c>
      <c r="D83" s="17">
        <f>ROUND(240.1*C83/10000,0)</f>
        <v>176</v>
      </c>
      <c r="E83" s="21">
        <v>0.8</v>
      </c>
      <c r="F83" s="17">
        <f>ROUND(D83*E83,0)</f>
        <v>141</v>
      </c>
      <c r="G83" s="17">
        <v>5</v>
      </c>
      <c r="H83" s="17">
        <f t="shared" si="17"/>
        <v>146</v>
      </c>
    </row>
    <row r="84" s="1" customFormat="true" ht="21" customHeight="true" spans="1:8">
      <c r="A84" s="11">
        <v>82</v>
      </c>
      <c r="B84" s="11" t="s">
        <v>95</v>
      </c>
      <c r="C84" s="16">
        <v>9827</v>
      </c>
      <c r="D84" s="17">
        <f t="shared" ref="D84:D89" si="18">ROUND(240.1*C84/10000,0)</f>
        <v>236</v>
      </c>
      <c r="E84" s="21">
        <v>0.8</v>
      </c>
      <c r="F84" s="17">
        <f>ROUND(D84*E84,0)</f>
        <v>189</v>
      </c>
      <c r="G84" s="17">
        <v>5</v>
      </c>
      <c r="H84" s="17">
        <f t="shared" si="17"/>
        <v>194</v>
      </c>
    </row>
    <row r="85" s="1" customFormat="true" ht="21" customHeight="true" spans="1:8">
      <c r="A85" s="11">
        <v>83</v>
      </c>
      <c r="B85" s="11" t="s">
        <v>96</v>
      </c>
      <c r="C85" s="16">
        <v>12955</v>
      </c>
      <c r="D85" s="17">
        <f t="shared" si="18"/>
        <v>311</v>
      </c>
      <c r="E85" s="21">
        <v>0.8</v>
      </c>
      <c r="F85" s="17">
        <f>ROUND(D85*E85,0)</f>
        <v>249</v>
      </c>
      <c r="G85" s="17">
        <v>5</v>
      </c>
      <c r="H85" s="17">
        <f t="shared" si="17"/>
        <v>254</v>
      </c>
    </row>
    <row r="86" s="1" customFormat="true" ht="21" customHeight="true" spans="1:8">
      <c r="A86" s="11">
        <v>84</v>
      </c>
      <c r="B86" s="11" t="s">
        <v>97</v>
      </c>
      <c r="C86" s="16">
        <v>10465</v>
      </c>
      <c r="D86" s="17">
        <f t="shared" si="18"/>
        <v>251</v>
      </c>
      <c r="E86" s="21">
        <v>0.8</v>
      </c>
      <c r="F86" s="17">
        <f>ROUND(D86*E86,0)</f>
        <v>201</v>
      </c>
      <c r="G86" s="17">
        <v>5</v>
      </c>
      <c r="H86" s="17">
        <f t="shared" si="17"/>
        <v>206</v>
      </c>
    </row>
    <row r="87" s="1" customFormat="true" ht="21" customHeight="true" spans="1:8">
      <c r="A87" s="11">
        <v>85</v>
      </c>
      <c r="B87" s="11" t="s">
        <v>98</v>
      </c>
      <c r="C87" s="16">
        <v>9715</v>
      </c>
      <c r="D87" s="17">
        <f t="shared" si="18"/>
        <v>233</v>
      </c>
      <c r="E87" s="21">
        <v>0.8</v>
      </c>
      <c r="F87" s="17">
        <f>ROUND(D87*E87,0)</f>
        <v>186</v>
      </c>
      <c r="G87" s="17">
        <v>5</v>
      </c>
      <c r="H87" s="17">
        <f t="shared" si="17"/>
        <v>191</v>
      </c>
    </row>
    <row r="88" s="1" customFormat="true" ht="21" customHeight="true" spans="1:8">
      <c r="A88" s="11">
        <v>86</v>
      </c>
      <c r="B88" s="12" t="s">
        <v>99</v>
      </c>
      <c r="C88" s="14">
        <f>SUM(C89:C97)</f>
        <v>37439</v>
      </c>
      <c r="D88" s="14">
        <f>SUM(D89:D97)</f>
        <v>898</v>
      </c>
      <c r="E88" s="14"/>
      <c r="F88" s="14">
        <f>SUM(F89:F97)</f>
        <v>717</v>
      </c>
      <c r="G88" s="14">
        <f>SUM(G89:G97)</f>
        <v>43</v>
      </c>
      <c r="H88" s="14">
        <f>SUM(H89:H97)</f>
        <v>760</v>
      </c>
    </row>
    <row r="89" s="1" customFormat="true" ht="21" customHeight="true" spans="1:8">
      <c r="A89" s="11">
        <v>87</v>
      </c>
      <c r="B89" s="11" t="s">
        <v>100</v>
      </c>
      <c r="C89" s="16"/>
      <c r="D89" s="17"/>
      <c r="E89" s="21"/>
      <c r="F89" s="17"/>
      <c r="G89" s="17">
        <v>3</v>
      </c>
      <c r="H89" s="17">
        <f t="shared" ref="H85:H94" si="19">F89+G89</f>
        <v>3</v>
      </c>
    </row>
    <row r="90" s="1" customFormat="true" ht="21" customHeight="true" spans="1:8">
      <c r="A90" s="11">
        <v>88</v>
      </c>
      <c r="B90" s="11" t="s">
        <v>101</v>
      </c>
      <c r="C90" s="16">
        <v>4805</v>
      </c>
      <c r="D90" s="17">
        <f>ROUND(240.1*C90/10000,0)</f>
        <v>115</v>
      </c>
      <c r="E90" s="21">
        <v>0.8</v>
      </c>
      <c r="F90" s="17">
        <f t="shared" ref="F90:F97" si="20">ROUND(D90*E90,0)</f>
        <v>92</v>
      </c>
      <c r="G90" s="17">
        <v>5</v>
      </c>
      <c r="H90" s="17">
        <f t="shared" si="19"/>
        <v>97</v>
      </c>
    </row>
    <row r="91" s="1" customFormat="true" ht="21" customHeight="true" spans="1:8">
      <c r="A91" s="11">
        <v>89</v>
      </c>
      <c r="B91" s="11" t="s">
        <v>102</v>
      </c>
      <c r="C91" s="16">
        <v>2638</v>
      </c>
      <c r="D91" s="17">
        <f t="shared" ref="D91:D97" si="21">ROUND(240.1*C91/10000,0)</f>
        <v>63</v>
      </c>
      <c r="E91" s="21">
        <v>0.8</v>
      </c>
      <c r="F91" s="17">
        <f t="shared" si="20"/>
        <v>50</v>
      </c>
      <c r="G91" s="17">
        <v>5</v>
      </c>
      <c r="H91" s="17">
        <f t="shared" si="19"/>
        <v>55</v>
      </c>
    </row>
    <row r="92" s="1" customFormat="true" ht="21" customHeight="true" spans="1:8">
      <c r="A92" s="11">
        <v>90</v>
      </c>
      <c r="B92" s="11" t="s">
        <v>103</v>
      </c>
      <c r="C92" s="16">
        <v>5524</v>
      </c>
      <c r="D92" s="17">
        <f t="shared" si="21"/>
        <v>133</v>
      </c>
      <c r="E92" s="21">
        <v>0.8</v>
      </c>
      <c r="F92" s="17">
        <f t="shared" si="20"/>
        <v>106</v>
      </c>
      <c r="G92" s="17">
        <v>5</v>
      </c>
      <c r="H92" s="17">
        <f t="shared" si="19"/>
        <v>111</v>
      </c>
    </row>
    <row r="93" s="1" customFormat="true" ht="21" customHeight="true" spans="1:8">
      <c r="A93" s="11">
        <v>91</v>
      </c>
      <c r="B93" s="11" t="s">
        <v>104</v>
      </c>
      <c r="C93" s="16">
        <v>5541</v>
      </c>
      <c r="D93" s="17">
        <f t="shared" si="21"/>
        <v>133</v>
      </c>
      <c r="E93" s="21">
        <v>0.8</v>
      </c>
      <c r="F93" s="17">
        <f t="shared" si="20"/>
        <v>106</v>
      </c>
      <c r="G93" s="17">
        <v>5</v>
      </c>
      <c r="H93" s="17">
        <f t="shared" si="19"/>
        <v>111</v>
      </c>
    </row>
    <row r="94" s="1" customFormat="true" ht="21" customHeight="true" spans="1:8">
      <c r="A94" s="11">
        <v>92</v>
      </c>
      <c r="B94" s="11" t="s">
        <v>105</v>
      </c>
      <c r="C94" s="16">
        <v>3391</v>
      </c>
      <c r="D94" s="17">
        <f t="shared" si="21"/>
        <v>81</v>
      </c>
      <c r="E94" s="21">
        <v>0.8</v>
      </c>
      <c r="F94" s="17">
        <f t="shared" si="20"/>
        <v>65</v>
      </c>
      <c r="G94" s="17">
        <v>5</v>
      </c>
      <c r="H94" s="17">
        <f t="shared" si="19"/>
        <v>70</v>
      </c>
    </row>
    <row r="95" s="1" customFormat="true" ht="21" customHeight="true" spans="1:8">
      <c r="A95" s="11">
        <v>93</v>
      </c>
      <c r="B95" s="11" t="s">
        <v>106</v>
      </c>
      <c r="C95" s="16">
        <v>4526</v>
      </c>
      <c r="D95" s="17">
        <f t="shared" si="21"/>
        <v>109</v>
      </c>
      <c r="E95" s="21">
        <v>0.8</v>
      </c>
      <c r="F95" s="17">
        <f t="shared" si="20"/>
        <v>87</v>
      </c>
      <c r="G95" s="17">
        <v>5</v>
      </c>
      <c r="H95" s="17">
        <f t="shared" ref="H95:H101" si="22">F95+G95</f>
        <v>92</v>
      </c>
    </row>
    <row r="96" s="1" customFormat="true" ht="21" customHeight="true" spans="1:8">
      <c r="A96" s="11">
        <v>94</v>
      </c>
      <c r="B96" s="11" t="s">
        <v>107</v>
      </c>
      <c r="C96" s="16">
        <v>3556</v>
      </c>
      <c r="D96" s="17">
        <f t="shared" si="21"/>
        <v>85</v>
      </c>
      <c r="E96" s="21">
        <v>0.8</v>
      </c>
      <c r="F96" s="17">
        <f t="shared" si="20"/>
        <v>68</v>
      </c>
      <c r="G96" s="17">
        <v>5</v>
      </c>
      <c r="H96" s="17">
        <f t="shared" si="22"/>
        <v>73</v>
      </c>
    </row>
    <row r="97" s="1" customFormat="true" ht="21" customHeight="true" spans="1:8">
      <c r="A97" s="11">
        <v>95</v>
      </c>
      <c r="B97" s="11" t="s">
        <v>108</v>
      </c>
      <c r="C97" s="16">
        <v>7458</v>
      </c>
      <c r="D97" s="17">
        <f t="shared" si="21"/>
        <v>179</v>
      </c>
      <c r="E97" s="21">
        <v>0.8</v>
      </c>
      <c r="F97" s="17">
        <f t="shared" si="20"/>
        <v>143</v>
      </c>
      <c r="G97" s="17">
        <v>5</v>
      </c>
      <c r="H97" s="17">
        <f t="shared" si="22"/>
        <v>148</v>
      </c>
    </row>
    <row r="98" s="1" customFormat="true" ht="21" customHeight="true" spans="1:8">
      <c r="A98" s="11">
        <v>96</v>
      </c>
      <c r="B98" s="12" t="s">
        <v>109</v>
      </c>
      <c r="C98" s="14">
        <f>SUM(C99:C107)</f>
        <v>36780</v>
      </c>
      <c r="D98" s="14">
        <f>SUM(D99:D107)</f>
        <v>883</v>
      </c>
      <c r="E98" s="14"/>
      <c r="F98" s="14">
        <f>SUM(F99:F107)</f>
        <v>706</v>
      </c>
      <c r="G98" s="14">
        <f>SUM(G99:G107)</f>
        <v>43</v>
      </c>
      <c r="H98" s="14">
        <f>SUM(H99:H107)</f>
        <v>749</v>
      </c>
    </row>
    <row r="99" s="1" customFormat="true" ht="21" customHeight="true" spans="1:8">
      <c r="A99" s="11">
        <v>97</v>
      </c>
      <c r="B99" s="11" t="s">
        <v>110</v>
      </c>
      <c r="C99" s="16"/>
      <c r="D99" s="17"/>
      <c r="E99" s="17"/>
      <c r="F99" s="17"/>
      <c r="G99" s="17">
        <v>3</v>
      </c>
      <c r="H99" s="17">
        <f t="shared" si="22"/>
        <v>3</v>
      </c>
    </row>
    <row r="100" s="1" customFormat="true" ht="21" customHeight="true" spans="1:8">
      <c r="A100" s="11">
        <v>98</v>
      </c>
      <c r="B100" s="11" t="s">
        <v>111</v>
      </c>
      <c r="C100" s="16">
        <v>8117</v>
      </c>
      <c r="D100" s="17">
        <f>ROUND(240.1*C100/10000,0)</f>
        <v>195</v>
      </c>
      <c r="E100" s="21">
        <v>0.8</v>
      </c>
      <c r="F100" s="17">
        <f>ROUND(D100*E100,0)</f>
        <v>156</v>
      </c>
      <c r="G100" s="17">
        <v>5</v>
      </c>
      <c r="H100" s="17">
        <f t="shared" ref="H100:H107" si="23">F100+G100</f>
        <v>161</v>
      </c>
    </row>
    <row r="101" s="1" customFormat="true" ht="21" customHeight="true" spans="1:8">
      <c r="A101" s="11">
        <v>99</v>
      </c>
      <c r="B101" s="11" t="s">
        <v>112</v>
      </c>
      <c r="C101" s="16">
        <v>5685</v>
      </c>
      <c r="D101" s="17">
        <f t="shared" ref="D101:D107" si="24">ROUND(240.1*C101/10000,0)</f>
        <v>136</v>
      </c>
      <c r="E101" s="21">
        <v>0.8</v>
      </c>
      <c r="F101" s="17">
        <f t="shared" ref="F101:F107" si="25">ROUND(D101*E101,0)</f>
        <v>109</v>
      </c>
      <c r="G101" s="17">
        <v>5</v>
      </c>
      <c r="H101" s="17">
        <f t="shared" si="23"/>
        <v>114</v>
      </c>
    </row>
    <row r="102" s="1" customFormat="true" ht="21" customHeight="true" spans="1:8">
      <c r="A102" s="11">
        <v>100</v>
      </c>
      <c r="B102" s="11" t="s">
        <v>113</v>
      </c>
      <c r="C102" s="16">
        <v>8404</v>
      </c>
      <c r="D102" s="17">
        <f t="shared" si="24"/>
        <v>202</v>
      </c>
      <c r="E102" s="21">
        <v>0.8</v>
      </c>
      <c r="F102" s="17">
        <f t="shared" si="25"/>
        <v>162</v>
      </c>
      <c r="G102" s="17">
        <v>5</v>
      </c>
      <c r="H102" s="17">
        <f t="shared" si="23"/>
        <v>167</v>
      </c>
    </row>
    <row r="103" s="1" customFormat="true" ht="21" customHeight="true" spans="1:8">
      <c r="A103" s="11">
        <v>101</v>
      </c>
      <c r="B103" s="11" t="s">
        <v>114</v>
      </c>
      <c r="C103" s="16">
        <v>5543</v>
      </c>
      <c r="D103" s="17">
        <f t="shared" si="24"/>
        <v>133</v>
      </c>
      <c r="E103" s="21">
        <v>0.8</v>
      </c>
      <c r="F103" s="17">
        <f t="shared" si="25"/>
        <v>106</v>
      </c>
      <c r="G103" s="17">
        <v>5</v>
      </c>
      <c r="H103" s="17">
        <f t="shared" si="23"/>
        <v>111</v>
      </c>
    </row>
    <row r="104" s="1" customFormat="true" ht="21" customHeight="true" spans="1:8">
      <c r="A104" s="11">
        <v>102</v>
      </c>
      <c r="B104" s="11" t="s">
        <v>115</v>
      </c>
      <c r="C104" s="16">
        <v>3653</v>
      </c>
      <c r="D104" s="17">
        <f t="shared" si="24"/>
        <v>88</v>
      </c>
      <c r="E104" s="21">
        <v>0.8</v>
      </c>
      <c r="F104" s="17">
        <f t="shared" si="25"/>
        <v>70</v>
      </c>
      <c r="G104" s="17">
        <v>5</v>
      </c>
      <c r="H104" s="17">
        <f t="shared" si="23"/>
        <v>75</v>
      </c>
    </row>
    <row r="105" s="1" customFormat="true" ht="21" customHeight="true" spans="1:8">
      <c r="A105" s="11">
        <v>103</v>
      </c>
      <c r="B105" s="11" t="s">
        <v>116</v>
      </c>
      <c r="C105" s="16">
        <f>555+500</f>
        <v>1055</v>
      </c>
      <c r="D105" s="17">
        <f t="shared" si="24"/>
        <v>25</v>
      </c>
      <c r="E105" s="21">
        <v>0.8</v>
      </c>
      <c r="F105" s="17">
        <f t="shared" si="25"/>
        <v>20</v>
      </c>
      <c r="G105" s="17">
        <v>5</v>
      </c>
      <c r="H105" s="17">
        <f t="shared" si="23"/>
        <v>25</v>
      </c>
    </row>
    <row r="106" s="1" customFormat="true" ht="21" customHeight="true" spans="1:8">
      <c r="A106" s="11">
        <v>104</v>
      </c>
      <c r="B106" s="11" t="s">
        <v>117</v>
      </c>
      <c r="C106" s="16">
        <v>1284</v>
      </c>
      <c r="D106" s="17">
        <f t="shared" si="24"/>
        <v>31</v>
      </c>
      <c r="E106" s="21">
        <v>0.8</v>
      </c>
      <c r="F106" s="17">
        <f t="shared" si="25"/>
        <v>25</v>
      </c>
      <c r="G106" s="17">
        <v>5</v>
      </c>
      <c r="H106" s="17">
        <f t="shared" si="23"/>
        <v>30</v>
      </c>
    </row>
    <row r="107" s="1" customFormat="true" ht="21" customHeight="true" spans="1:8">
      <c r="A107" s="11">
        <v>105</v>
      </c>
      <c r="B107" s="11" t="s">
        <v>118</v>
      </c>
      <c r="C107" s="16">
        <v>3039</v>
      </c>
      <c r="D107" s="17">
        <f t="shared" si="24"/>
        <v>73</v>
      </c>
      <c r="E107" s="21">
        <v>0.8</v>
      </c>
      <c r="F107" s="17">
        <f t="shared" si="25"/>
        <v>58</v>
      </c>
      <c r="G107" s="17">
        <v>5</v>
      </c>
      <c r="H107" s="17">
        <f t="shared" si="23"/>
        <v>63</v>
      </c>
    </row>
    <row r="108" s="1" customFormat="true" ht="21" customHeight="true" spans="1:8">
      <c r="A108" s="11">
        <v>106</v>
      </c>
      <c r="B108" s="12" t="s">
        <v>119</v>
      </c>
      <c r="C108" s="14">
        <f>SUM(C109:C112)</f>
        <v>18290</v>
      </c>
      <c r="D108" s="14">
        <f>SUM(D109:D112)</f>
        <v>439</v>
      </c>
      <c r="E108" s="14"/>
      <c r="F108" s="14">
        <f>SUM(F109:F112)</f>
        <v>351</v>
      </c>
      <c r="G108" s="14">
        <f>SUM(G109:G112)</f>
        <v>18</v>
      </c>
      <c r="H108" s="14">
        <f>SUM(H109:H112)</f>
        <v>369</v>
      </c>
    </row>
    <row r="109" s="1" customFormat="true" ht="21" customHeight="true" spans="1:8">
      <c r="A109" s="11">
        <v>107</v>
      </c>
      <c r="B109" s="11" t="s">
        <v>120</v>
      </c>
      <c r="C109" s="16"/>
      <c r="D109" s="17"/>
      <c r="E109" s="17"/>
      <c r="F109" s="17"/>
      <c r="G109" s="17">
        <v>3</v>
      </c>
      <c r="H109" s="17">
        <f>F109+G109</f>
        <v>3</v>
      </c>
    </row>
    <row r="110" s="1" customFormat="true" ht="21" customHeight="true" spans="1:8">
      <c r="A110" s="11">
        <v>108</v>
      </c>
      <c r="B110" s="11" t="s">
        <v>121</v>
      </c>
      <c r="C110" s="16">
        <v>4897</v>
      </c>
      <c r="D110" s="17">
        <f>ROUND(240.1*C110/10000,0)</f>
        <v>118</v>
      </c>
      <c r="E110" s="21">
        <v>0.8</v>
      </c>
      <c r="F110" s="17">
        <f>ROUND(D110*E110,0)</f>
        <v>94</v>
      </c>
      <c r="G110" s="17">
        <v>5</v>
      </c>
      <c r="H110" s="17">
        <f>F110+G110</f>
        <v>99</v>
      </c>
    </row>
    <row r="111" s="1" customFormat="true" ht="21" customHeight="true" spans="1:8">
      <c r="A111" s="11">
        <v>109</v>
      </c>
      <c r="B111" s="11" t="s">
        <v>122</v>
      </c>
      <c r="C111" s="16">
        <v>6003</v>
      </c>
      <c r="D111" s="17">
        <f>ROUND(240.1*C111/10000,0)</f>
        <v>144</v>
      </c>
      <c r="E111" s="21">
        <v>0.8</v>
      </c>
      <c r="F111" s="17">
        <f>ROUND(D111*E111,0)</f>
        <v>115</v>
      </c>
      <c r="G111" s="17">
        <v>5</v>
      </c>
      <c r="H111" s="17">
        <f>F111+G111</f>
        <v>120</v>
      </c>
    </row>
    <row r="112" s="1" customFormat="true" ht="21" customHeight="true" spans="1:8">
      <c r="A112" s="11">
        <v>110</v>
      </c>
      <c r="B112" s="11" t="s">
        <v>123</v>
      </c>
      <c r="C112" s="16">
        <v>7390</v>
      </c>
      <c r="D112" s="17">
        <f>ROUND(240.1*C112/10000,0)</f>
        <v>177</v>
      </c>
      <c r="E112" s="21">
        <v>0.8</v>
      </c>
      <c r="F112" s="17">
        <f>ROUND(D112*E112,0)</f>
        <v>142</v>
      </c>
      <c r="G112" s="17">
        <v>5</v>
      </c>
      <c r="H112" s="17">
        <f>F112+G112</f>
        <v>147</v>
      </c>
    </row>
    <row r="113" s="1" customFormat="true" ht="21" customHeight="true" spans="1:8">
      <c r="A113" s="11">
        <v>111</v>
      </c>
      <c r="B113" s="12" t="s">
        <v>124</v>
      </c>
      <c r="C113" s="14">
        <f>SUM(C114:C119)</f>
        <v>38190</v>
      </c>
      <c r="D113" s="14">
        <f>SUM(D114:D119)</f>
        <v>916</v>
      </c>
      <c r="E113" s="14"/>
      <c r="F113" s="14">
        <f>SUM(F114:F119)</f>
        <v>734</v>
      </c>
      <c r="G113" s="14">
        <f>SUM(G114:G119)</f>
        <v>28</v>
      </c>
      <c r="H113" s="14">
        <f>SUM(H114:H119)</f>
        <v>762</v>
      </c>
    </row>
    <row r="114" s="1" customFormat="true" ht="21" customHeight="true" spans="1:8">
      <c r="A114" s="11">
        <v>112</v>
      </c>
      <c r="B114" s="11" t="s">
        <v>125</v>
      </c>
      <c r="C114" s="16"/>
      <c r="D114" s="17"/>
      <c r="E114" s="21"/>
      <c r="F114" s="17"/>
      <c r="G114" s="17">
        <v>3</v>
      </c>
      <c r="H114" s="17">
        <f t="shared" ref="H114:H119" si="26">F114+G114</f>
        <v>3</v>
      </c>
    </row>
    <row r="115" s="1" customFormat="true" ht="21" customHeight="true" spans="1:8">
      <c r="A115" s="11">
        <v>113</v>
      </c>
      <c r="B115" s="11" t="s">
        <v>126</v>
      </c>
      <c r="C115" s="16">
        <f>5381+1799</f>
        <v>7180</v>
      </c>
      <c r="D115" s="17">
        <f>ROUND(240.1*C115/10000,0)</f>
        <v>172</v>
      </c>
      <c r="E115" s="21">
        <v>0.8</v>
      </c>
      <c r="F115" s="17">
        <f>ROUND(D115*E115,0)</f>
        <v>138</v>
      </c>
      <c r="G115" s="17">
        <v>5</v>
      </c>
      <c r="H115" s="17">
        <f t="shared" si="26"/>
        <v>143</v>
      </c>
    </row>
    <row r="116" s="1" customFormat="true" ht="21" customHeight="true" spans="1:8">
      <c r="A116" s="11">
        <v>114</v>
      </c>
      <c r="B116" s="11" t="s">
        <v>127</v>
      </c>
      <c r="C116" s="16">
        <v>6094</v>
      </c>
      <c r="D116" s="17">
        <f t="shared" ref="D114:D119" si="27">ROUND(240.1*C116/10000,0)</f>
        <v>146</v>
      </c>
      <c r="E116" s="21">
        <v>0.8</v>
      </c>
      <c r="F116" s="17">
        <f>ROUND(D116*E116,0)</f>
        <v>117</v>
      </c>
      <c r="G116" s="17">
        <v>5</v>
      </c>
      <c r="H116" s="17">
        <f t="shared" si="26"/>
        <v>122</v>
      </c>
    </row>
    <row r="117" s="1" customFormat="true" ht="21" customHeight="true" spans="1:8">
      <c r="A117" s="11">
        <v>115</v>
      </c>
      <c r="B117" s="11" t="s">
        <v>128</v>
      </c>
      <c r="C117" s="16">
        <v>14207</v>
      </c>
      <c r="D117" s="17">
        <f t="shared" si="27"/>
        <v>341</v>
      </c>
      <c r="E117" s="21">
        <v>0.8</v>
      </c>
      <c r="F117" s="17">
        <f>ROUND(D117*E117,0)</f>
        <v>273</v>
      </c>
      <c r="G117" s="17">
        <v>5</v>
      </c>
      <c r="H117" s="17">
        <f t="shared" si="26"/>
        <v>278</v>
      </c>
    </row>
    <row r="118" s="1" customFormat="true" ht="21" customHeight="true" spans="1:8">
      <c r="A118" s="11">
        <v>116</v>
      </c>
      <c r="B118" s="11" t="s">
        <v>129</v>
      </c>
      <c r="C118" s="16">
        <v>5009</v>
      </c>
      <c r="D118" s="17">
        <f t="shared" si="27"/>
        <v>120</v>
      </c>
      <c r="E118" s="21">
        <v>0.8</v>
      </c>
      <c r="F118" s="17">
        <f>ROUND(D118*E118,0)</f>
        <v>96</v>
      </c>
      <c r="G118" s="17">
        <v>5</v>
      </c>
      <c r="H118" s="17">
        <f t="shared" si="26"/>
        <v>101</v>
      </c>
    </row>
    <row r="119" s="1" customFormat="true" ht="21" customHeight="true" spans="1:8">
      <c r="A119" s="11">
        <v>117</v>
      </c>
      <c r="B119" s="11" t="s">
        <v>130</v>
      </c>
      <c r="C119" s="16">
        <v>5700</v>
      </c>
      <c r="D119" s="17">
        <f t="shared" si="27"/>
        <v>137</v>
      </c>
      <c r="E119" s="21">
        <v>0.8</v>
      </c>
      <c r="F119" s="17">
        <f>ROUND(D119*E119,0)</f>
        <v>110</v>
      </c>
      <c r="G119" s="17">
        <v>5</v>
      </c>
      <c r="H119" s="17">
        <f t="shared" si="26"/>
        <v>115</v>
      </c>
    </row>
    <row r="120" s="1" customFormat="true" ht="21" customHeight="true" spans="1:8">
      <c r="A120" s="11">
        <v>118</v>
      </c>
      <c r="B120" s="12" t="s">
        <v>131</v>
      </c>
      <c r="C120" s="14">
        <f>SUM(C121:C126)</f>
        <v>23809</v>
      </c>
      <c r="D120" s="14">
        <f>SUM(D121:D126)</f>
        <v>571</v>
      </c>
      <c r="E120" s="14"/>
      <c r="F120" s="14">
        <f>SUM(F121:F126)</f>
        <v>457</v>
      </c>
      <c r="G120" s="14">
        <f>SUM(G121:G126)</f>
        <v>28</v>
      </c>
      <c r="H120" s="14">
        <f>SUM(H121:H126)</f>
        <v>485</v>
      </c>
    </row>
    <row r="121" s="1" customFormat="true" ht="21" customHeight="true" spans="1:8">
      <c r="A121" s="11">
        <v>119</v>
      </c>
      <c r="B121" s="11" t="s">
        <v>132</v>
      </c>
      <c r="C121" s="16"/>
      <c r="D121" s="17"/>
      <c r="E121" s="17"/>
      <c r="F121" s="17"/>
      <c r="G121" s="17">
        <v>3</v>
      </c>
      <c r="H121" s="17">
        <f t="shared" ref="H121:H126" si="28">F121+G121</f>
        <v>3</v>
      </c>
    </row>
    <row r="122" s="1" customFormat="true" ht="21" customHeight="true" spans="1:8">
      <c r="A122" s="11">
        <v>120</v>
      </c>
      <c r="B122" s="11" t="s">
        <v>133</v>
      </c>
      <c r="C122" s="16">
        <v>3951</v>
      </c>
      <c r="D122" s="17">
        <f>ROUND(240.1*C122/10000,0)</f>
        <v>95</v>
      </c>
      <c r="E122" s="21">
        <v>0.8</v>
      </c>
      <c r="F122" s="17">
        <f>ROUND(D122*E122,0)</f>
        <v>76</v>
      </c>
      <c r="G122" s="17">
        <v>5</v>
      </c>
      <c r="H122" s="17">
        <f t="shared" si="28"/>
        <v>81</v>
      </c>
    </row>
    <row r="123" s="1" customFormat="true" ht="21" customHeight="true" spans="1:8">
      <c r="A123" s="11">
        <v>121</v>
      </c>
      <c r="B123" s="11" t="s">
        <v>134</v>
      </c>
      <c r="C123" s="16">
        <v>9583</v>
      </c>
      <c r="D123" s="17">
        <f t="shared" ref="D121:D126" si="29">ROUND(240.1*C123/10000,0)</f>
        <v>230</v>
      </c>
      <c r="E123" s="21">
        <v>0.8</v>
      </c>
      <c r="F123" s="17">
        <f>ROUND(D123*E123,0)</f>
        <v>184</v>
      </c>
      <c r="G123" s="17">
        <v>5</v>
      </c>
      <c r="H123" s="17">
        <f t="shared" si="28"/>
        <v>189</v>
      </c>
    </row>
    <row r="124" s="1" customFormat="true" ht="21" customHeight="true" spans="1:8">
      <c r="A124" s="11">
        <v>122</v>
      </c>
      <c r="B124" s="11" t="s">
        <v>135</v>
      </c>
      <c r="C124" s="16">
        <v>4211</v>
      </c>
      <c r="D124" s="17">
        <f t="shared" si="29"/>
        <v>101</v>
      </c>
      <c r="E124" s="21">
        <v>0.8</v>
      </c>
      <c r="F124" s="17">
        <f>ROUND(D124*E124,0)</f>
        <v>81</v>
      </c>
      <c r="G124" s="17">
        <v>5</v>
      </c>
      <c r="H124" s="17">
        <f t="shared" si="28"/>
        <v>86</v>
      </c>
    </row>
    <row r="125" s="1" customFormat="true" ht="21" customHeight="true" spans="1:8">
      <c r="A125" s="11">
        <v>123</v>
      </c>
      <c r="B125" s="11" t="s">
        <v>136</v>
      </c>
      <c r="C125" s="16">
        <v>3554</v>
      </c>
      <c r="D125" s="17">
        <f t="shared" si="29"/>
        <v>85</v>
      </c>
      <c r="E125" s="21">
        <v>0.8</v>
      </c>
      <c r="F125" s="17">
        <f>ROUND(D125*E125,0)</f>
        <v>68</v>
      </c>
      <c r="G125" s="17">
        <v>5</v>
      </c>
      <c r="H125" s="17">
        <f t="shared" si="28"/>
        <v>73</v>
      </c>
    </row>
    <row r="126" s="1" customFormat="true" ht="21" customHeight="true" spans="1:8">
      <c r="A126" s="11">
        <v>124</v>
      </c>
      <c r="B126" s="11" t="s">
        <v>137</v>
      </c>
      <c r="C126" s="16">
        <v>2510</v>
      </c>
      <c r="D126" s="17">
        <f t="shared" si="29"/>
        <v>60</v>
      </c>
      <c r="E126" s="21">
        <v>0.8</v>
      </c>
      <c r="F126" s="17">
        <f>ROUND(D126*E126,0)</f>
        <v>48</v>
      </c>
      <c r="G126" s="17">
        <v>5</v>
      </c>
      <c r="H126" s="17">
        <f t="shared" si="28"/>
        <v>53</v>
      </c>
    </row>
  </sheetData>
  <mergeCells count="3">
    <mergeCell ref="A2:H2"/>
    <mergeCell ref="A4:A5"/>
    <mergeCell ref="B4:B5"/>
  </mergeCells>
  <printOptions horizontalCentered="true"/>
  <pageMargins left="0.472222222222222" right="0.472222222222222" top="0.590277777777778" bottom="0.786805555555556" header="0.5" footer="0.5"/>
  <pageSetup paperSize="9" scale="84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联想</dc:creator>
  <cp:lastModifiedBy>ht706</cp:lastModifiedBy>
  <dcterms:created xsi:type="dcterms:W3CDTF">2022-06-14T15:02:00Z</dcterms:created>
  <dcterms:modified xsi:type="dcterms:W3CDTF">2022-11-23T21:57:56Z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C8928B3EA03E4B619D7FDC2AE8F9CC83</vt:lpwstr>
  </property>
  <property fmtid="{D5CDD505-2E9C-101B-9397-08002B2CF9AE}" pid="3" name="KSOProductBuildVer">
    <vt:lpwstr>2052-11.8.2.10290</vt:lpwstr>
  </property>
</Properties>
</file>