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0770"/>
  </bookViews>
  <sheets>
    <sheet name="总表" sheetId="4" r:id="rId1"/>
    <sheet name="疾控机构" sheetId="10" r:id="rId2"/>
    <sheet name="省疾控" sheetId="11" r:id="rId3"/>
    <sheet name="县级机构 " sheetId="12" r:id="rId4"/>
    <sheet name="妇幼机构" sheetId="7" r:id="rId5"/>
    <sheet name="职业病防治机构" sheetId="13" r:id="rId6"/>
  </sheets>
  <definedNames>
    <definedName name="_xlnm._FilterDatabase" localSheetId="0" hidden="1">总表!$A$10:$XEU$39</definedName>
    <definedName name="_xlnm.Print_Area" localSheetId="0">总表!$A:$F</definedName>
    <definedName name="_xlnm.Print_Titles" localSheetId="0">总表!$4:$4</definedName>
    <definedName name="_xlnm._FilterDatabase" localSheetId="4" hidden="1">妇幼机构!$A$21:$A$29</definedName>
    <definedName name="_xlnm.Print_Area" localSheetId="1">疾控机构!$A$1:$D$36</definedName>
    <definedName name="_xlnm._FilterDatabase" localSheetId="1" hidden="1">疾控机构!$A$4:$E$24</definedName>
    <definedName name="_xlnm.Print_Area" localSheetId="5">职业病防治机构!$A$1:$I$32</definedName>
  </definedNames>
  <calcPr calcId="144525"/>
</workbook>
</file>

<file path=xl/sharedStrings.xml><?xml version="1.0" encoding="utf-8"?>
<sst xmlns="http://schemas.openxmlformats.org/spreadsheetml/2006/main" count="311" uniqueCount="197">
  <si>
    <t>附件2</t>
  </si>
  <si>
    <t>2022年中央财政医疗服务与保障能力提升（医疗卫生机构能力建设）补助资金明细表</t>
  </si>
  <si>
    <t>单位：万元</t>
  </si>
  <si>
    <t>预算单位编码</t>
  </si>
  <si>
    <t>单位及地区</t>
  </si>
  <si>
    <t>合计</t>
  </si>
  <si>
    <t>疾控机构能力建设</t>
  </si>
  <si>
    <t>妇幼保健机构能力建设</t>
  </si>
  <si>
    <t>职业病防治能力提升</t>
  </si>
  <si>
    <t>省本级小计</t>
  </si>
  <si>
    <t>广东省疾病预防控制中心</t>
  </si>
  <si>
    <t>广东省职业病防治院</t>
  </si>
  <si>
    <t>广东省妇幼保健院</t>
  </si>
  <si>
    <t>各地市小计</t>
  </si>
  <si>
    <t>601001</t>
  </si>
  <si>
    <t>广州市</t>
  </si>
  <si>
    <t>602001</t>
  </si>
  <si>
    <t>深圳市</t>
  </si>
  <si>
    <t>603001</t>
  </si>
  <si>
    <t>珠海市</t>
  </si>
  <si>
    <t>604001</t>
  </si>
  <si>
    <t>汕头市</t>
  </si>
  <si>
    <t>605001</t>
  </si>
  <si>
    <t>佛山市</t>
  </si>
  <si>
    <t>606001</t>
  </si>
  <si>
    <t>韶关市</t>
  </si>
  <si>
    <t>607001</t>
  </si>
  <si>
    <t>河源市</t>
  </si>
  <si>
    <t>608001</t>
  </si>
  <si>
    <t>梅州市</t>
  </si>
  <si>
    <t>609001</t>
  </si>
  <si>
    <t>惠州市</t>
  </si>
  <si>
    <t>610001</t>
  </si>
  <si>
    <t>汕尾市</t>
  </si>
  <si>
    <t>东莞市</t>
  </si>
  <si>
    <t>中山市</t>
  </si>
  <si>
    <t>613001</t>
  </si>
  <si>
    <t>江门市</t>
  </si>
  <si>
    <t>614001</t>
  </si>
  <si>
    <t>阳江市</t>
  </si>
  <si>
    <t>615001</t>
  </si>
  <si>
    <t>湛江市</t>
  </si>
  <si>
    <t>616001</t>
  </si>
  <si>
    <t>茂名市</t>
  </si>
  <si>
    <t>617001</t>
  </si>
  <si>
    <t>肇庆市</t>
  </si>
  <si>
    <t>618001</t>
  </si>
  <si>
    <t>清远市</t>
  </si>
  <si>
    <t>619001</t>
  </si>
  <si>
    <t>潮州市</t>
  </si>
  <si>
    <t>620001</t>
  </si>
  <si>
    <t>揭阳市</t>
  </si>
  <si>
    <t>621001</t>
  </si>
  <si>
    <t>云浮市</t>
  </si>
  <si>
    <t>财政省直管县小计</t>
  </si>
  <si>
    <t>仁化县</t>
  </si>
  <si>
    <t>翁源县</t>
  </si>
  <si>
    <t>紫金县</t>
  </si>
  <si>
    <t>连平县</t>
  </si>
  <si>
    <t>兴宁市</t>
  </si>
  <si>
    <t>大埔县</t>
  </si>
  <si>
    <t>丰顺县</t>
  </si>
  <si>
    <t>海丰县</t>
  </si>
  <si>
    <t>廉江市</t>
  </si>
  <si>
    <t>徐闻县</t>
  </si>
  <si>
    <t>德庆县</t>
  </si>
  <si>
    <t>连山县</t>
  </si>
  <si>
    <t>普宁市</t>
  </si>
  <si>
    <t>揭西县</t>
  </si>
  <si>
    <t>新兴县</t>
  </si>
  <si>
    <t>附件2-1</t>
  </si>
  <si>
    <t>2022年医疗服务与保障能力提升（疾病预防控制机构能力建设）资金分配表</t>
  </si>
  <si>
    <t>金额单位：万元</t>
  </si>
  <si>
    <t>预算单位</t>
  </si>
  <si>
    <t>补助资金合计</t>
  </si>
  <si>
    <t>提前下达资金</t>
  </si>
  <si>
    <t>本次下达</t>
  </si>
  <si>
    <t>一、省本级</t>
  </si>
  <si>
    <t>省疾控中心</t>
  </si>
  <si>
    <t>二、地市</t>
  </si>
  <si>
    <t>三、省财政直管县</t>
  </si>
  <si>
    <t>南雄市</t>
  </si>
  <si>
    <t>陆河县</t>
  </si>
  <si>
    <t>封开县</t>
  </si>
  <si>
    <t>饶平县</t>
  </si>
  <si>
    <t>惠来县</t>
  </si>
  <si>
    <t>附件2-1-1</t>
  </si>
  <si>
    <t>2022年医疗服务与保障能力提升（疾病预防控制机构能力建设）补助资金分配测算表（省本级）</t>
  </si>
  <si>
    <t>项目名称</t>
  </si>
  <si>
    <t>项目
单位</t>
  </si>
  <si>
    <t>项目内容</t>
  </si>
  <si>
    <t>提前下达补助资金（财社〔2021〕172号）</t>
  </si>
  <si>
    <t>第二批补助资金（财社〔2022〕55号）</t>
  </si>
  <si>
    <t>全年补助金额合计</t>
  </si>
  <si>
    <t>资金支出范围</t>
  </si>
  <si>
    <t>测算依据</t>
  </si>
  <si>
    <t>省疾控中心实验室能力提升</t>
  </si>
  <si>
    <t>国家食品安全风险监测重金属参比实验室建设</t>
  </si>
  <si>
    <t>仪器设备购置</t>
  </si>
  <si>
    <t>食品前处理设备一套，包含：1.超级微波消解系统1台，170万元；2.全自动稀释配标仪1台，13万元；3.微波灰化系统1台，12万元。共195万元。</t>
  </si>
  <si>
    <t>卫化所</t>
  </si>
  <si>
    <t>环境空气污染物健康效应研究</t>
  </si>
  <si>
    <t>组织脱水机1台58万元，代谢笼40套37万元，体视显微镜1套28万元</t>
  </si>
  <si>
    <t>毒理所</t>
  </si>
  <si>
    <t>卫生应急与新冠气溶胶防控</t>
  </si>
  <si>
    <t>1.智能在线监测设备2台，13*2=26万元；2.智能公共场所在线监测设备1套，30.5万元；3.新冠肺炎病毒便携式颗粒测量仪3台，3*4.5=13.5万元；4.新冠气溶胶发生器5台，3.2*5=16万元；5.微生物空气采样器3台，3*3=9万。</t>
  </si>
  <si>
    <t>环学所</t>
  </si>
  <si>
    <t>LED立体生物安全培训互动系统</t>
  </si>
  <si>
    <t>1.LED立体教学大屏12平方，12*4.3=51.6万元;2.图形工作站1台，4万元;3.视频处理器1台，5万元;4.现实桥接软件1台，5万元;5.位置追踪摄像头1套，12万元;6.位置追踪系统软件1套，5万元;7. 3D立体发送器1台，1.5万元;8. 3D立体眼镜10副，10*0.03=0.3万元;9.音响系统1套，2万元;10.设备机柜1套，0.3万元;11.教师操作台1套，0.3万元。</t>
  </si>
  <si>
    <t>质量部</t>
  </si>
  <si>
    <t>附件2-1-2</t>
  </si>
  <si>
    <t>2022年广东省疾病预防控制机构能力建设项目机构名单</t>
  </si>
  <si>
    <t>序号</t>
  </si>
  <si>
    <t>区域</t>
  </si>
  <si>
    <t>机构</t>
  </si>
  <si>
    <t>补助资金</t>
  </si>
  <si>
    <t>备注</t>
  </si>
  <si>
    <t>合计：</t>
  </si>
  <si>
    <t>恩平市疾控中心</t>
  </si>
  <si>
    <t>提前批确定机构（财社〔2021〕172号）</t>
  </si>
  <si>
    <r>
      <rPr>
        <sz val="12"/>
        <rFont val="宋体"/>
        <charset val="134"/>
      </rPr>
      <t>封开县</t>
    </r>
    <r>
      <rPr>
        <sz val="12"/>
        <color indexed="8"/>
        <rFont val="宋体"/>
        <charset val="134"/>
      </rPr>
      <t>疾控中心</t>
    </r>
  </si>
  <si>
    <t>龙门县疾控中心　</t>
  </si>
  <si>
    <t>新丰县疾控中心</t>
  </si>
  <si>
    <t>南雄市疾控中心</t>
  </si>
  <si>
    <t>潮南区疾控中心</t>
  </si>
  <si>
    <t>徐闻县疾控中心</t>
  </si>
  <si>
    <t>电白区疾控中心</t>
  </si>
  <si>
    <t>平远县疾控中心</t>
  </si>
  <si>
    <t>陆河县疾控中心</t>
  </si>
  <si>
    <t>和平县疾控中心</t>
  </si>
  <si>
    <t>阳西县疾控中心</t>
  </si>
  <si>
    <t>连州市疾控中心</t>
  </si>
  <si>
    <t>清城区疾控中心</t>
  </si>
  <si>
    <t>饶平县疾控中心</t>
  </si>
  <si>
    <t>惠来县疾控中心</t>
  </si>
  <si>
    <t>云安区疾控中心</t>
  </si>
  <si>
    <t>郁南县疾控中心</t>
  </si>
  <si>
    <t>新会区疾控中心</t>
  </si>
  <si>
    <t>第二批确定机构（财社〔2022〕55号）</t>
  </si>
  <si>
    <t>德庆县疾控中心</t>
  </si>
  <si>
    <t>惠阳区疾控中心</t>
  </si>
  <si>
    <t>曲江区疾控中心</t>
  </si>
  <si>
    <t>仁化县疾控中心</t>
  </si>
  <si>
    <t>始兴县疾控中心</t>
  </si>
  <si>
    <t>廉江市疾控中心</t>
  </si>
  <si>
    <t>茂南区疾控中心</t>
  </si>
  <si>
    <t>信宜市疾控中心</t>
  </si>
  <si>
    <t>大埔县疾控中心</t>
  </si>
  <si>
    <t>丰顺县疾控中心</t>
  </si>
  <si>
    <t>紫金县疾控中心</t>
  </si>
  <si>
    <t>连平县疾控中心</t>
  </si>
  <si>
    <t>阳东区疾控中心</t>
  </si>
  <si>
    <t>连山县疾控中心</t>
  </si>
  <si>
    <t>佛冈县疾控中心</t>
  </si>
  <si>
    <t>普宁市疾控中心</t>
  </si>
  <si>
    <t>揭西县疾控中心</t>
  </si>
  <si>
    <t>新兴县疾控中心</t>
  </si>
  <si>
    <t>备注：根据各疾控中心仪器设备配备率从低到高的顺序进行选取。</t>
  </si>
  <si>
    <t>附件2-2</t>
  </si>
  <si>
    <t>2022年中央财政医疗服务与保障能力提升（妇幼保健机构能力建设）补助资金分配表</t>
  </si>
  <si>
    <t>地区</t>
  </si>
  <si>
    <t>补助机构</t>
  </si>
  <si>
    <t>提前下达</t>
  </si>
  <si>
    <t>省本级</t>
  </si>
  <si>
    <t>省妇幼保健院</t>
  </si>
  <si>
    <t>金平区妇幼保健院</t>
  </si>
  <si>
    <t>乐昌市妇幼保健院</t>
  </si>
  <si>
    <t>东源县妇幼保健院</t>
  </si>
  <si>
    <t>蕉岭县妇幼保健计划生育服务中心</t>
  </si>
  <si>
    <t>惠州市第二妇幼保健院</t>
  </si>
  <si>
    <t>阳东区妇幼保健院</t>
  </si>
  <si>
    <t>电白县妇幼保健院</t>
  </si>
  <si>
    <t>四会市妇幼保健院</t>
  </si>
  <si>
    <t>连州市妇幼保健计划生育服务中心</t>
  </si>
  <si>
    <t>榕城区妇幼保健计划生育服务中心</t>
  </si>
  <si>
    <t>财政直管县小计</t>
  </si>
  <si>
    <t>翁源县妇幼保健院</t>
  </si>
  <si>
    <t>连平县妇幼保健院</t>
  </si>
  <si>
    <t>兴宁市妇幼保健计划生育服务中心</t>
  </si>
  <si>
    <t>海丰县妇幼保健院</t>
  </si>
  <si>
    <t>徐闻县妇幼保健院</t>
  </si>
  <si>
    <t>德庆县妇幼保健院</t>
  </si>
  <si>
    <t>揭西县妇幼保健计划生育服务中心</t>
  </si>
  <si>
    <t>新兴县妇幼保健院</t>
  </si>
  <si>
    <t>备注：2022年我省妇幼保健机构能力提升补助资金4058万元，其中已提前下达4100万元，本次收回42万元。按提前下达的省县5:36的资金比例作大致扣减，每家县级机构扣减2万元，省级机构扣减6万元。即实际分配省妇幼保健院494万元，每家县级机构198万元，具体机构名单不变。</t>
  </si>
  <si>
    <t>附件2-3</t>
  </si>
  <si>
    <t>2022年中央财政医疗服务与保障能力提升（职业病防治能力提升）项目资金分配表</t>
  </si>
  <si>
    <t>地市名称</t>
  </si>
  <si>
    <t>职业病诊断机构能力提升</t>
  </si>
  <si>
    <t>市级疾控中心、市级职业防治院（所）职业病危害因素监测能力提升</t>
  </si>
  <si>
    <t>本次下达资金合计</t>
  </si>
  <si>
    <t>320万/家</t>
  </si>
  <si>
    <t>55万/每个地市</t>
  </si>
  <si>
    <t>省本级合计</t>
  </si>
  <si>
    <t>省职业病防治院</t>
  </si>
  <si>
    <t>地市合计</t>
  </si>
  <si>
    <t>备注：1.鉴于国家层面对我省职业病诊断机构能力提升任务数进行的调整（由5各调整为4个），综合考虑提前下达资金的5个职业病防治能力提升单位专项资金使用进度以及市本级财政能力、职业病防治院诊疗设备配备与使用紧急程度等情况，取消佛山市2022年的职业病防治能力提升任务，本次收回提前下达佛山市的资金320万元。
     2.市级疾控中心、市级职业防治院（所）职业病危害因素监测能力提升资金本次共下达837万元，每个机构40万元，综合考虑2021年专项资金的绩效评价情况和市本级财政能力，广州、珠海和惠州3市每市调减1万元。</t>
  </si>
</sst>
</file>

<file path=xl/styles.xml><?xml version="1.0" encoding="utf-8"?>
<styleSheet xmlns="http://schemas.openxmlformats.org/spreadsheetml/2006/main">
  <numFmts count="6">
    <numFmt numFmtId="176" formatCode="_ * #,##0_ ;_ * \-#,##0_ ;_ * &quot;-&quot;??_ ;_ @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  <scheme val="minor"/>
    </font>
    <font>
      <sz val="14"/>
      <name val="方正小标宋简体"/>
      <charset val="134"/>
    </font>
    <font>
      <b/>
      <sz val="12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黑体"/>
      <charset val="134"/>
    </font>
    <font>
      <b/>
      <sz val="14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11"/>
      <color indexed="8"/>
      <name val="宋体"/>
      <charset val="134"/>
    </font>
    <font>
      <sz val="11"/>
      <name val="黑体"/>
      <charset val="134"/>
    </font>
    <font>
      <b/>
      <sz val="10"/>
      <color rgb="FFFF0000"/>
      <name val="宋体"/>
      <charset val="134"/>
    </font>
    <font>
      <b/>
      <sz val="13"/>
      <name val="宋体"/>
      <charset val="134"/>
    </font>
    <font>
      <b/>
      <sz val="14"/>
      <color rgb="FFFF0000"/>
      <name val="宋体"/>
      <charset val="134"/>
    </font>
    <font>
      <sz val="11"/>
      <name val="宋体"/>
      <charset val="134"/>
    </font>
    <font>
      <sz val="12"/>
      <name val="方正小标宋简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7" fillId="0" borderId="0"/>
    <xf numFmtId="0" fontId="37" fillId="12" borderId="0" applyNumberFormat="false" applyBorder="false" applyAlignment="false" applyProtection="false">
      <alignment vertical="center"/>
    </xf>
    <xf numFmtId="0" fontId="37" fillId="18" borderId="0" applyNumberFormat="false" applyBorder="false" applyAlignment="false" applyProtection="false">
      <alignment vertical="center"/>
    </xf>
    <xf numFmtId="0" fontId="38" fillId="19" borderId="0" applyNumberFormat="false" applyBorder="false" applyAlignment="false" applyProtection="false">
      <alignment vertical="center"/>
    </xf>
    <xf numFmtId="0" fontId="37" fillId="15" borderId="0" applyNumberFormat="false" applyBorder="false" applyAlignment="false" applyProtection="false">
      <alignment vertical="center"/>
    </xf>
    <xf numFmtId="0" fontId="37" fillId="17" borderId="0" applyNumberFormat="false" applyBorder="false" applyAlignment="false" applyProtection="false">
      <alignment vertical="center"/>
    </xf>
    <xf numFmtId="0" fontId="38" fillId="14" borderId="0" applyNumberFormat="false" applyBorder="false" applyAlignment="false" applyProtection="false">
      <alignment vertical="center"/>
    </xf>
    <xf numFmtId="0" fontId="37" fillId="32" borderId="0" applyNumberFormat="false" applyBorder="false" applyAlignment="false" applyProtection="false">
      <alignment vertical="center"/>
    </xf>
    <xf numFmtId="0" fontId="45" fillId="0" borderId="16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4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6" fillId="0" borderId="1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8" fillId="29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37" fillId="23" borderId="0" applyNumberFormat="false" applyBorder="false" applyAlignment="false" applyProtection="false">
      <alignment vertical="center"/>
    </xf>
    <xf numFmtId="0" fontId="38" fillId="25" borderId="0" applyNumberFormat="false" applyBorder="false" applyAlignment="false" applyProtection="false">
      <alignment vertical="center"/>
    </xf>
    <xf numFmtId="0" fontId="50" fillId="0" borderId="17" applyNumberFormat="false" applyFill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37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7" fillId="27" borderId="0" applyNumberFormat="false" applyBorder="false" applyAlignment="false" applyProtection="false">
      <alignment vertical="center"/>
    </xf>
    <xf numFmtId="0" fontId="49" fillId="24" borderId="19" applyNumberFormat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8" fillId="11" borderId="0" applyNumberFormat="false" applyBorder="false" applyAlignment="false" applyProtection="false">
      <alignment vertical="center"/>
    </xf>
    <xf numFmtId="0" fontId="37" fillId="28" borderId="0" applyNumberFormat="false" applyBorder="false" applyAlignment="false" applyProtection="false">
      <alignment vertical="center"/>
    </xf>
    <xf numFmtId="0" fontId="38" fillId="22" borderId="0" applyNumberFormat="false" applyBorder="false" applyAlignment="false" applyProtection="false">
      <alignment vertical="center"/>
    </xf>
    <xf numFmtId="0" fontId="53" fillId="30" borderId="19" applyNumberFormat="false" applyAlignment="false" applyProtection="false">
      <alignment vertical="center"/>
    </xf>
    <xf numFmtId="0" fontId="54" fillId="24" borderId="20" applyNumberFormat="false" applyAlignment="false" applyProtection="false">
      <alignment vertical="center"/>
    </xf>
    <xf numFmtId="0" fontId="47" fillId="20" borderId="18" applyNumberFormat="false" applyAlignment="false" applyProtection="false">
      <alignment vertical="center"/>
    </xf>
    <xf numFmtId="0" fontId="55" fillId="0" borderId="21" applyNumberFormat="false" applyFill="false" applyAlignment="false" applyProtection="false">
      <alignment vertical="center"/>
    </xf>
    <xf numFmtId="0" fontId="38" fillId="13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38" fillId="9" borderId="0" applyNumberFormat="false" applyBorder="false" applyAlignment="false" applyProtection="false">
      <alignment vertical="center"/>
    </xf>
    <xf numFmtId="0" fontId="0" fillId="16" borderId="15" applyNumberFormat="false" applyFon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1" fillId="8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38" fillId="7" borderId="0" applyNumberFormat="false" applyBorder="false" applyAlignment="false" applyProtection="false">
      <alignment vertical="center"/>
    </xf>
    <xf numFmtId="0" fontId="40" fillId="6" borderId="0" applyNumberFormat="false" applyBorder="false" applyAlignment="false" applyProtection="false">
      <alignment vertical="center"/>
    </xf>
    <xf numFmtId="0" fontId="37" fillId="31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38" fillId="10" borderId="0" applyNumberFormat="false" applyBorder="false" applyAlignment="false" applyProtection="false">
      <alignment vertical="center"/>
    </xf>
    <xf numFmtId="0" fontId="37" fillId="4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38" fillId="3" borderId="0" applyNumberFormat="false" applyBorder="false" applyAlignment="false" applyProtection="false">
      <alignment vertical="center"/>
    </xf>
    <xf numFmtId="0" fontId="37" fillId="2" borderId="0" applyNumberFormat="false" applyBorder="false" applyAlignment="false" applyProtection="false">
      <alignment vertical="center"/>
    </xf>
    <xf numFmtId="0" fontId="38" fillId="21" borderId="0" applyNumberFormat="false" applyBorder="false" applyAlignment="false" applyProtection="false">
      <alignment vertical="center"/>
    </xf>
  </cellStyleXfs>
  <cellXfs count="145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3" xfId="0" applyNumberFormat="true" applyFont="true" applyFill="true" applyBorder="true" applyAlignment="true">
      <alignment horizontal="center" vertical="center" wrapText="true"/>
    </xf>
    <xf numFmtId="0" fontId="5" fillId="0" borderId="4" xfId="0" applyNumberFormat="true" applyFont="true" applyFill="true" applyBorder="true" applyAlignment="true">
      <alignment horizontal="center" vertical="center" wrapText="true"/>
    </xf>
    <xf numFmtId="0" fontId="5" fillId="0" borderId="5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/>
    </xf>
    <xf numFmtId="0" fontId="5" fillId="0" borderId="6" xfId="0" applyNumberFormat="true" applyFont="true" applyFill="true" applyBorder="true" applyAlignment="true">
      <alignment horizontal="center" vertical="center" wrapText="true"/>
    </xf>
    <xf numFmtId="0" fontId="5" fillId="0" borderId="7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vertical="center"/>
    </xf>
    <xf numFmtId="0" fontId="5" fillId="0" borderId="8" xfId="0" applyNumberFormat="true" applyFont="true" applyFill="true" applyBorder="true" applyAlignment="true">
      <alignment horizontal="center" vertical="center" wrapText="true"/>
    </xf>
    <xf numFmtId="0" fontId="6" fillId="0" borderId="7" xfId="0" applyNumberFormat="true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7" fillId="0" borderId="3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right" vertical="center"/>
    </xf>
    <xf numFmtId="0" fontId="6" fillId="0" borderId="3" xfId="0" applyNumberFormat="true" applyFont="true" applyFill="true" applyBorder="true" applyAlignment="true">
      <alignment horizontal="center" vertical="center"/>
    </xf>
    <xf numFmtId="0" fontId="9" fillId="0" borderId="0" xfId="0" applyFont="true">
      <alignment vertical="center"/>
    </xf>
    <xf numFmtId="0" fontId="10" fillId="0" borderId="0" xfId="0" applyFont="true">
      <alignment vertical="center"/>
    </xf>
    <xf numFmtId="0" fontId="11" fillId="0" borderId="0" xfId="0" applyFont="true">
      <alignment vertical="center"/>
    </xf>
    <xf numFmtId="0" fontId="12" fillId="0" borderId="0" xfId="0" applyFont="true" applyAlignment="true">
      <alignment horizontal="left" vertical="center"/>
    </xf>
    <xf numFmtId="0" fontId="13" fillId="0" borderId="0" xfId="0" applyFont="true" applyAlignment="true">
      <alignment horizontal="center" vertical="center"/>
    </xf>
    <xf numFmtId="0" fontId="13" fillId="0" borderId="0" xfId="0" applyFont="true">
      <alignment vertical="center"/>
    </xf>
    <xf numFmtId="0" fontId="14" fillId="0" borderId="0" xfId="0" applyFont="true" applyAlignment="true">
      <alignment horizontal="center" vertical="center" wrapText="true"/>
    </xf>
    <xf numFmtId="0" fontId="15" fillId="0" borderId="3" xfId="0" applyFont="true" applyBorder="true" applyAlignment="true">
      <alignment horizontal="center" vertical="center"/>
    </xf>
    <xf numFmtId="43" fontId="15" fillId="0" borderId="3" xfId="13" applyFont="true" applyBorder="true" applyAlignment="true">
      <alignment horizontal="center" vertical="center"/>
    </xf>
    <xf numFmtId="0" fontId="15" fillId="0" borderId="3" xfId="0" applyFont="true" applyBorder="true">
      <alignment vertical="center"/>
    </xf>
    <xf numFmtId="43" fontId="15" fillId="0" borderId="3" xfId="13" applyFont="true" applyBorder="true">
      <alignment vertical="center"/>
    </xf>
    <xf numFmtId="0" fontId="13" fillId="0" borderId="3" xfId="0" applyFont="true" applyBorder="true" applyAlignment="true">
      <alignment horizontal="center" vertical="center"/>
    </xf>
    <xf numFmtId="0" fontId="13" fillId="0" borderId="3" xfId="0" applyFont="true" applyBorder="true" applyAlignment="true">
      <alignment horizontal="center" vertical="center" wrapText="true"/>
    </xf>
    <xf numFmtId="43" fontId="13" fillId="0" borderId="3" xfId="13" applyFont="true" applyBorder="true" applyAlignment="true">
      <alignment horizontal="center" vertical="center" wrapText="true"/>
    </xf>
    <xf numFmtId="0" fontId="15" fillId="0" borderId="3" xfId="0" applyFont="true" applyBorder="true" applyAlignment="true">
      <alignment horizontal="center" vertical="center" wrapText="true"/>
    </xf>
    <xf numFmtId="43" fontId="15" fillId="0" borderId="3" xfId="13" applyFont="true" applyBorder="true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13" fillId="0" borderId="0" xfId="0" applyFont="true" applyAlignment="true">
      <alignment horizontal="right" vertical="center"/>
    </xf>
    <xf numFmtId="0" fontId="0" fillId="0" borderId="0" xfId="0" applyFont="true" applyFill="true" applyBorder="true" applyAlignment="true">
      <alignment vertical="center"/>
    </xf>
    <xf numFmtId="0" fontId="16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vertical="center" wrapText="true"/>
    </xf>
    <xf numFmtId="0" fontId="17" fillId="0" borderId="0" xfId="0" applyFont="true" applyFill="true" applyBorder="true" applyAlignment="true">
      <alignment vertical="center"/>
    </xf>
    <xf numFmtId="0" fontId="18" fillId="0" borderId="0" xfId="0" applyFont="true" applyFill="true" applyBorder="true" applyAlignment="true">
      <alignment horizontal="left" vertical="center"/>
    </xf>
    <xf numFmtId="0" fontId="19" fillId="0" borderId="0" xfId="48" applyFont="true" applyFill="true" applyBorder="true" applyAlignment="true">
      <alignment horizontal="center" vertical="center" wrapText="true"/>
    </xf>
    <xf numFmtId="0" fontId="16" fillId="0" borderId="0" xfId="0" applyFont="true" applyFill="true" applyBorder="true" applyAlignment="true">
      <alignment horizontal="center" vertical="center"/>
    </xf>
    <xf numFmtId="0" fontId="20" fillId="0" borderId="0" xfId="48" applyFont="true" applyFill="true" applyBorder="true" applyAlignment="true">
      <alignment horizontal="right" vertical="center" wrapText="true"/>
    </xf>
    <xf numFmtId="0" fontId="12" fillId="0" borderId="3" xfId="48" applyFont="true" applyFill="true" applyBorder="true" applyAlignment="true">
      <alignment horizontal="center" vertical="center" wrapText="true"/>
    </xf>
    <xf numFmtId="0" fontId="12" fillId="0" borderId="3" xfId="48" applyFont="true" applyFill="true" applyBorder="true" applyAlignment="true">
      <alignment horizontal="center" vertical="center"/>
    </xf>
    <xf numFmtId="0" fontId="12" fillId="0" borderId="9" xfId="48" applyFont="true" applyFill="true" applyBorder="true" applyAlignment="true">
      <alignment horizontal="center" vertical="center" wrapText="true"/>
    </xf>
    <xf numFmtId="0" fontId="12" fillId="0" borderId="10" xfId="48" applyFont="true" applyFill="true" applyBorder="true" applyAlignment="true">
      <alignment horizontal="center" vertical="center" wrapText="true"/>
    </xf>
    <xf numFmtId="0" fontId="12" fillId="0" borderId="11" xfId="48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/>
    </xf>
    <xf numFmtId="0" fontId="17" fillId="0" borderId="3" xfId="48" applyFont="true" applyFill="true" applyBorder="true" applyAlignment="true">
      <alignment horizontal="center" vertical="center" wrapText="true"/>
    </xf>
    <xf numFmtId="0" fontId="17" fillId="0" borderId="3" xfId="48" applyFill="true" applyBorder="true" applyAlignment="true">
      <alignment horizontal="center" vertical="center" wrapText="true"/>
    </xf>
    <xf numFmtId="0" fontId="17" fillId="0" borderId="3" xfId="36" applyFont="true" applyFill="true" applyBorder="true" applyAlignment="true">
      <alignment horizontal="center" vertical="center" wrapText="true"/>
    </xf>
    <xf numFmtId="0" fontId="17" fillId="0" borderId="3" xfId="36" applyFill="true" applyBorder="true" applyAlignment="true">
      <alignment horizontal="center" vertical="center" wrapText="true"/>
    </xf>
    <xf numFmtId="0" fontId="21" fillId="0" borderId="3" xfId="0" applyFont="true" applyFill="true" applyBorder="true" applyAlignment="true">
      <alignment horizontal="center" vertical="center"/>
    </xf>
    <xf numFmtId="0" fontId="22" fillId="0" borderId="3" xfId="0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horizontal="left" vertical="center"/>
    </xf>
    <xf numFmtId="0" fontId="17" fillId="0" borderId="0" xfId="36" applyFont="true" applyFill="true" applyBorder="true" applyAlignment="true">
      <alignment horizontal="center" vertical="center"/>
    </xf>
    <xf numFmtId="0" fontId="17" fillId="0" borderId="0" xfId="36" applyFill="true" applyBorder="true" applyAlignment="true">
      <alignment horizontal="center" vertical="center"/>
    </xf>
    <xf numFmtId="0" fontId="0" fillId="0" borderId="3" xfId="0" applyFont="true" applyFill="true" applyBorder="true" applyAlignment="true">
      <alignment horizontal="center" vertical="center" wrapText="true"/>
    </xf>
    <xf numFmtId="0" fontId="0" fillId="0" borderId="12" xfId="0" applyFont="true" applyFill="true" applyBorder="true" applyAlignment="true">
      <alignment horizontal="center" vertical="center" wrapText="true"/>
    </xf>
    <xf numFmtId="0" fontId="0" fillId="0" borderId="13" xfId="0" applyFont="true" applyFill="true" applyBorder="true" applyAlignment="true">
      <alignment horizontal="center" vertical="center" wrapText="true"/>
    </xf>
    <xf numFmtId="0" fontId="0" fillId="0" borderId="8" xfId="0" applyFont="true" applyFill="true" applyBorder="true" applyAlignment="true">
      <alignment horizontal="center" vertical="center" wrapText="true"/>
    </xf>
    <xf numFmtId="0" fontId="23" fillId="0" borderId="0" xfId="0" applyFont="true" applyFill="true" applyBorder="true" applyAlignment="true">
      <alignment vertical="center"/>
    </xf>
    <xf numFmtId="0" fontId="24" fillId="0" borderId="0" xfId="0" applyFont="true" applyFill="true" applyBorder="true" applyAlignment="true">
      <alignment horizontal="center" vertical="center" wrapText="true"/>
    </xf>
    <xf numFmtId="0" fontId="25" fillId="0" borderId="0" xfId="0" applyFont="true" applyFill="true" applyBorder="true" applyAlignment="true">
      <alignment horizontal="center" vertical="center" wrapText="true"/>
    </xf>
    <xf numFmtId="0" fontId="26" fillId="0" borderId="0" xfId="0" applyFont="true" applyFill="true" applyBorder="true" applyAlignment="true">
      <alignment horizontal="center" vertical="center" wrapText="true"/>
    </xf>
    <xf numFmtId="0" fontId="23" fillId="0" borderId="0" xfId="0" applyFont="true" applyFill="true" applyBorder="true" applyAlignment="true">
      <alignment horizontal="center" vertical="center" wrapText="true"/>
    </xf>
    <xf numFmtId="177" fontId="23" fillId="0" borderId="0" xfId="0" applyNumberFormat="true" applyFont="true" applyFill="true" applyBorder="true" applyAlignment="true">
      <alignment horizontal="center" vertical="center"/>
    </xf>
    <xf numFmtId="0" fontId="23" fillId="0" borderId="0" xfId="0" applyFont="true" applyFill="true" applyBorder="true" applyAlignment="true">
      <alignment vertical="center" wrapText="true"/>
    </xf>
    <xf numFmtId="0" fontId="27" fillId="0" borderId="0" xfId="0" applyFont="true" applyFill="true" applyBorder="true" applyAlignment="true">
      <alignment vertical="center"/>
    </xf>
    <xf numFmtId="0" fontId="28" fillId="0" borderId="0" xfId="0" applyFont="true" applyFill="true" applyBorder="true" applyAlignment="true">
      <alignment vertical="center"/>
    </xf>
    <xf numFmtId="0" fontId="29" fillId="0" borderId="0" xfId="0" applyFont="true" applyFill="true" applyBorder="true" applyAlignment="true">
      <alignment vertical="center" wrapText="true"/>
    </xf>
    <xf numFmtId="177" fontId="29" fillId="0" borderId="0" xfId="0" applyNumberFormat="true" applyFont="true" applyFill="true" applyBorder="true" applyAlignment="true">
      <alignment horizontal="center" vertical="center" wrapText="true"/>
    </xf>
    <xf numFmtId="0" fontId="30" fillId="0" borderId="0" xfId="0" applyFont="true" applyFill="true" applyBorder="true" applyAlignment="true">
      <alignment horizontal="center" vertical="center"/>
    </xf>
    <xf numFmtId="177" fontId="30" fillId="0" borderId="0" xfId="0" applyNumberFormat="true" applyFont="true" applyFill="true" applyBorder="true" applyAlignment="true">
      <alignment horizontal="center" vertical="center"/>
    </xf>
    <xf numFmtId="0" fontId="19" fillId="0" borderId="0" xfId="0" applyFont="true" applyFill="true" applyBorder="true" applyAlignment="true">
      <alignment horizontal="center" vertical="center"/>
    </xf>
    <xf numFmtId="177" fontId="19" fillId="0" borderId="0" xfId="0" applyNumberFormat="true" applyFont="true" applyFill="true" applyBorder="true" applyAlignment="true">
      <alignment horizontal="center" vertical="center"/>
    </xf>
    <xf numFmtId="0" fontId="24" fillId="0" borderId="3" xfId="0" applyFont="true" applyFill="true" applyBorder="true" applyAlignment="true">
      <alignment horizontal="center" vertical="center" wrapText="true"/>
    </xf>
    <xf numFmtId="0" fontId="23" fillId="0" borderId="3" xfId="0" applyFont="true" applyFill="true" applyBorder="true" applyAlignment="true">
      <alignment horizontal="center" vertical="center" wrapText="true"/>
    </xf>
    <xf numFmtId="0" fontId="25" fillId="0" borderId="3" xfId="0" applyFont="true" applyFill="true" applyBorder="true" applyAlignment="true">
      <alignment horizontal="center" vertical="center" wrapText="true"/>
    </xf>
    <xf numFmtId="177" fontId="25" fillId="0" borderId="3" xfId="13" applyNumberFormat="true" applyFont="true" applyFill="true" applyBorder="true" applyAlignment="true">
      <alignment horizontal="center" vertical="center" wrapText="true"/>
    </xf>
    <xf numFmtId="0" fontId="26" fillId="0" borderId="3" xfId="0" applyFont="true" applyFill="true" applyBorder="true" applyAlignment="true">
      <alignment horizontal="center" vertical="center" wrapText="true"/>
    </xf>
    <xf numFmtId="0" fontId="26" fillId="0" borderId="12" xfId="0" applyFont="true" applyFill="true" applyBorder="true" applyAlignment="true">
      <alignment horizontal="center" vertical="center" wrapText="true"/>
    </xf>
    <xf numFmtId="0" fontId="26" fillId="0" borderId="3" xfId="0" applyFont="true" applyFill="true" applyBorder="true" applyAlignment="true">
      <alignment vertical="center" wrapText="true"/>
    </xf>
    <xf numFmtId="177" fontId="26" fillId="0" borderId="3" xfId="13" applyNumberFormat="true" applyFont="true" applyFill="true" applyBorder="true" applyAlignment="true">
      <alignment horizontal="center" vertical="center" wrapText="true"/>
    </xf>
    <xf numFmtId="0" fontId="26" fillId="0" borderId="13" xfId="0" applyFont="true" applyFill="true" applyBorder="true" applyAlignment="true">
      <alignment horizontal="center" vertical="center" wrapText="true"/>
    </xf>
    <xf numFmtId="0" fontId="26" fillId="0" borderId="8" xfId="0" applyFont="true" applyFill="true" applyBorder="true" applyAlignment="true">
      <alignment horizontal="center" vertical="center" wrapText="true"/>
    </xf>
    <xf numFmtId="177" fontId="31" fillId="0" borderId="0" xfId="0" applyNumberFormat="true" applyFont="true" applyFill="true" applyBorder="true" applyAlignment="true">
      <alignment horizontal="center" vertical="center"/>
    </xf>
    <xf numFmtId="0" fontId="32" fillId="0" borderId="0" xfId="0" applyFont="true" applyFill="true" applyBorder="true" applyAlignment="true">
      <alignment horizontal="right" vertical="center"/>
    </xf>
    <xf numFmtId="43" fontId="24" fillId="0" borderId="3" xfId="13" applyFont="true" applyFill="true" applyBorder="true" applyAlignment="true">
      <alignment horizontal="center" vertical="center" wrapText="true"/>
    </xf>
    <xf numFmtId="0" fontId="17" fillId="0" borderId="0" xfId="0" applyFont="true" applyFill="true" applyBorder="true" applyAlignment="true">
      <alignment vertical="center" wrapText="true"/>
    </xf>
    <xf numFmtId="0" fontId="17" fillId="0" borderId="0" xfId="0" applyFont="true" applyFill="true" applyBorder="true" applyAlignment="true">
      <alignment horizontal="center" vertical="center"/>
    </xf>
    <xf numFmtId="43" fontId="17" fillId="0" borderId="0" xfId="13" applyFont="true" applyAlignment="true">
      <alignment horizontal="center" vertical="center"/>
    </xf>
    <xf numFmtId="43" fontId="17" fillId="0" borderId="0" xfId="13" applyFont="true" applyAlignment="true">
      <alignment vertical="center"/>
    </xf>
    <xf numFmtId="0" fontId="14" fillId="0" borderId="0" xfId="0" applyFont="true" applyFill="true" applyAlignment="true">
      <alignment horizontal="center" vertical="center" wrapText="true"/>
    </xf>
    <xf numFmtId="0" fontId="33" fillId="0" borderId="0" xfId="0" applyFont="true" applyFill="true" applyBorder="true" applyAlignment="true">
      <alignment horizontal="center" vertical="center" wrapText="true"/>
    </xf>
    <xf numFmtId="43" fontId="34" fillId="0" borderId="0" xfId="13" applyFont="true" applyAlignment="true">
      <alignment horizontal="right" vertical="center" wrapText="true"/>
    </xf>
    <xf numFmtId="0" fontId="12" fillId="0" borderId="3" xfId="0" applyFont="true" applyFill="true" applyBorder="true" applyAlignment="true">
      <alignment horizontal="center" vertical="center" wrapText="true"/>
    </xf>
    <xf numFmtId="41" fontId="12" fillId="0" borderId="3" xfId="13" applyNumberFormat="true" applyFont="true" applyBorder="true" applyAlignment="true">
      <alignment horizontal="center" vertical="center" wrapText="true"/>
    </xf>
    <xf numFmtId="0" fontId="35" fillId="0" borderId="3" xfId="0" applyFont="true" applyFill="true" applyBorder="true" applyAlignment="true">
      <alignment horizontal="center" vertical="center"/>
    </xf>
    <xf numFmtId="41" fontId="35" fillId="0" borderId="3" xfId="13" applyNumberFormat="true" applyFont="true" applyBorder="true" applyAlignment="true">
      <alignment horizontal="center" vertical="center"/>
    </xf>
    <xf numFmtId="41" fontId="35" fillId="0" borderId="3" xfId="13" applyNumberFormat="true" applyFont="true" applyFill="true" applyBorder="true" applyAlignment="true">
      <alignment horizontal="center" vertical="center"/>
    </xf>
    <xf numFmtId="0" fontId="17" fillId="0" borderId="3" xfId="0" applyFont="true" applyFill="true" applyBorder="true" applyAlignment="true">
      <alignment horizontal="center" vertical="center"/>
    </xf>
    <xf numFmtId="41" fontId="17" fillId="0" borderId="3" xfId="13" applyNumberFormat="true" applyFont="true" applyFill="true" applyBorder="true" applyAlignment="true">
      <alignment horizontal="center" vertical="center"/>
    </xf>
    <xf numFmtId="41" fontId="17" fillId="0" borderId="3" xfId="13" applyNumberFormat="true" applyFont="true" applyBorder="true" applyAlignment="true">
      <alignment horizontal="center" vertical="center"/>
    </xf>
    <xf numFmtId="0" fontId="17" fillId="0" borderId="3" xfId="0" applyNumberFormat="true" applyFont="true" applyFill="true" applyBorder="true" applyAlignment="true">
      <alignment horizontal="center" vertical="center" wrapText="true"/>
    </xf>
    <xf numFmtId="41" fontId="0" fillId="0" borderId="3" xfId="0" applyNumberFormat="true" applyFont="true" applyFill="true" applyBorder="true" applyAlignment="true">
      <alignment horizontal="center" vertical="center"/>
    </xf>
    <xf numFmtId="0" fontId="17" fillId="0" borderId="0" xfId="0" applyFont="true" applyFill="true" applyBorder="true" applyAlignment="true">
      <alignment horizontal="right" vertical="center"/>
    </xf>
    <xf numFmtId="0" fontId="17" fillId="0" borderId="0" xfId="0" applyNumberFormat="true" applyFont="true" applyFill="true" applyBorder="true" applyAlignment="true"/>
    <xf numFmtId="0" fontId="17" fillId="0" borderId="0" xfId="0" applyNumberFormat="true" applyFont="true" applyFill="true" applyAlignment="true"/>
    <xf numFmtId="0" fontId="17" fillId="0" borderId="0" xfId="0" applyNumberFormat="true" applyFont="true" applyFill="true" applyAlignment="true">
      <alignment horizontal="center" wrapText="true"/>
    </xf>
    <xf numFmtId="0" fontId="17" fillId="0" borderId="0" xfId="0" applyNumberFormat="true" applyFont="true" applyFill="true" applyAlignment="true">
      <alignment wrapText="true"/>
    </xf>
    <xf numFmtId="0" fontId="17" fillId="0" borderId="0" xfId="0" applyNumberFormat="true" applyFont="true" applyFill="true" applyAlignment="true">
      <alignment horizontal="center" vertical="center"/>
    </xf>
    <xf numFmtId="0" fontId="17" fillId="0" borderId="0" xfId="0" applyNumberFormat="true" applyFont="true" applyFill="true" applyAlignment="true">
      <alignment vertical="center"/>
    </xf>
    <xf numFmtId="0" fontId="12" fillId="0" borderId="0" xfId="0" applyNumberFormat="true" applyFont="true" applyFill="true" applyBorder="true" applyAlignment="true">
      <alignment horizontal="left" vertical="center"/>
    </xf>
    <xf numFmtId="0" fontId="17" fillId="0" borderId="0" xfId="0" applyNumberFormat="true" applyFont="true" applyFill="true" applyBorder="true" applyAlignment="true">
      <alignment horizontal="left" vertical="center"/>
    </xf>
    <xf numFmtId="0" fontId="17" fillId="0" borderId="0" xfId="0" applyNumberFormat="true" applyFont="true" applyFill="true" applyBorder="true" applyAlignment="true">
      <alignment horizontal="center" vertical="center"/>
    </xf>
    <xf numFmtId="0" fontId="36" fillId="0" borderId="0" xfId="0" applyNumberFormat="true" applyFont="true" applyFill="true" applyAlignment="true">
      <alignment horizontal="center" vertical="center" wrapText="true"/>
    </xf>
    <xf numFmtId="0" fontId="35" fillId="0" borderId="0" xfId="0" applyNumberFormat="true" applyFont="true" applyFill="true" applyBorder="true" applyAlignment="true">
      <alignment horizontal="center" vertical="center"/>
    </xf>
    <xf numFmtId="0" fontId="35" fillId="0" borderId="3" xfId="0" applyNumberFormat="true" applyFont="true" applyFill="true" applyBorder="true" applyAlignment="true">
      <alignment horizontal="center" vertical="center" wrapText="true"/>
    </xf>
    <xf numFmtId="176" fontId="35" fillId="0" borderId="3" xfId="13" applyNumberFormat="true" applyFont="true" applyFill="true" applyBorder="true" applyAlignment="true">
      <alignment horizontal="center" vertical="center" wrapText="true"/>
    </xf>
    <xf numFmtId="0" fontId="17" fillId="0" borderId="3" xfId="0" applyNumberFormat="true" applyFont="true" applyFill="true" applyBorder="true" applyAlignment="true">
      <alignment horizontal="center" vertical="center"/>
    </xf>
    <xf numFmtId="176" fontId="17" fillId="0" borderId="3" xfId="13" applyNumberFormat="true" applyFont="true" applyFill="true" applyBorder="true" applyAlignment="true">
      <alignment horizontal="center" vertical="center"/>
    </xf>
    <xf numFmtId="0" fontId="17" fillId="0" borderId="3" xfId="0" applyFont="true" applyFill="true" applyBorder="true" applyAlignment="true">
      <alignment horizontal="center" vertical="center" wrapText="true"/>
    </xf>
    <xf numFmtId="0" fontId="17" fillId="0" borderId="3" xfId="1" applyNumberFormat="true" applyFont="true" applyFill="true" applyBorder="true" applyAlignment="true">
      <alignment horizontal="center" vertical="center"/>
    </xf>
    <xf numFmtId="0" fontId="17" fillId="0" borderId="3" xfId="1" applyNumberFormat="true" applyFont="true" applyFill="true" applyBorder="true" applyAlignment="true" applyProtection="true">
      <alignment horizontal="center" vertical="center"/>
      <protection locked="false"/>
    </xf>
    <xf numFmtId="0" fontId="35" fillId="0" borderId="3" xfId="0" applyNumberFormat="true" applyFont="true" applyFill="true" applyBorder="true" applyAlignment="true">
      <alignment horizontal="center" vertical="center"/>
    </xf>
    <xf numFmtId="176" fontId="35" fillId="0" borderId="3" xfId="13" applyNumberFormat="true" applyFont="true" applyFill="true" applyBorder="true" applyAlignment="true" applyProtection="true">
      <alignment horizontal="center" vertical="center"/>
    </xf>
    <xf numFmtId="0" fontId="17" fillId="0" borderId="9" xfId="0" applyNumberFormat="true" applyFont="true" applyFill="true" applyBorder="true" applyAlignment="true">
      <alignment horizontal="center" vertical="center"/>
    </xf>
    <xf numFmtId="176" fontId="17" fillId="0" borderId="11" xfId="13" applyNumberFormat="true" applyFont="true" applyFill="true" applyBorder="true" applyAlignment="true">
      <alignment horizontal="center" vertical="center"/>
    </xf>
    <xf numFmtId="0" fontId="17" fillId="0" borderId="0" xfId="0" applyNumberFormat="true" applyFont="true" applyFill="true" applyBorder="true" applyAlignment="true">
      <alignment vertical="center"/>
    </xf>
    <xf numFmtId="0" fontId="17" fillId="0" borderId="0" xfId="0" applyNumberFormat="true" applyFont="true" applyFill="true" applyBorder="true" applyAlignment="true">
      <alignment horizontal="right" vertical="center"/>
    </xf>
    <xf numFmtId="0" fontId="17" fillId="0" borderId="0" xfId="0" applyNumberFormat="true" applyFont="true" applyFill="true" applyAlignment="true">
      <alignment horizontal="center" vertical="center" wrapText="true"/>
    </xf>
    <xf numFmtId="0" fontId="17" fillId="0" borderId="0" xfId="0" applyNumberFormat="true" applyFont="true" applyFill="true" applyAlignment="true">
      <alignment vertical="center" wrapText="true"/>
    </xf>
  </cellXfs>
  <cellStyles count="52">
    <cellStyle name="常规" xfId="0" builtinId="0"/>
    <cellStyle name="常规_分县年报格式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G47"/>
  <sheetViews>
    <sheetView showZeros="0" tabSelected="1" workbookViewId="0">
      <pane ySplit="4" topLeftCell="A5" activePane="bottomLeft" state="frozen"/>
      <selection/>
      <selection pane="bottomLeft" activeCell="J6" sqref="I6:J6"/>
    </sheetView>
  </sheetViews>
  <sheetFormatPr defaultColWidth="8.875" defaultRowHeight="20" customHeight="true"/>
  <cols>
    <col min="1" max="1" width="8.875" style="123"/>
    <col min="2" max="2" width="26.125" style="123" customWidth="true"/>
    <col min="3" max="3" width="10.25" style="123" customWidth="true"/>
    <col min="4" max="4" width="12" style="123" customWidth="true"/>
    <col min="5" max="6" width="12" style="124" customWidth="true"/>
    <col min="7" max="241" width="8.875" style="124"/>
    <col min="242" max="16375" width="8.875" style="120"/>
  </cols>
  <sheetData>
    <row r="1" s="119" customFormat="true" customHeight="true" spans="1:241">
      <c r="A1" s="125" t="s">
        <v>0</v>
      </c>
      <c r="C1" s="126"/>
      <c r="D1" s="127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/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/>
      <c r="ES1" s="141"/>
      <c r="ET1" s="141"/>
      <c r="EU1" s="141"/>
      <c r="EV1" s="141"/>
      <c r="EW1" s="141"/>
      <c r="EX1" s="141"/>
      <c r="EY1" s="141"/>
      <c r="EZ1" s="141"/>
      <c r="FA1" s="141"/>
      <c r="FB1" s="141"/>
      <c r="FC1" s="141"/>
      <c r="FD1" s="141"/>
      <c r="FE1" s="141"/>
      <c r="FF1" s="141"/>
      <c r="FG1" s="141"/>
      <c r="FH1" s="141"/>
      <c r="FI1" s="141"/>
      <c r="FJ1" s="141"/>
      <c r="FK1" s="141"/>
      <c r="FL1" s="141"/>
      <c r="FM1" s="141"/>
      <c r="FN1" s="141"/>
      <c r="FO1" s="141"/>
      <c r="FP1" s="141"/>
      <c r="FQ1" s="141"/>
      <c r="FR1" s="141"/>
      <c r="FS1" s="141"/>
      <c r="FT1" s="141"/>
      <c r="FU1" s="141"/>
      <c r="FV1" s="141"/>
      <c r="FW1" s="141"/>
      <c r="FX1" s="141"/>
      <c r="FY1" s="141"/>
      <c r="FZ1" s="141"/>
      <c r="GA1" s="141"/>
      <c r="GB1" s="141"/>
      <c r="GC1" s="141"/>
      <c r="GD1" s="141"/>
      <c r="GE1" s="141"/>
      <c r="GF1" s="141"/>
      <c r="GG1" s="141"/>
      <c r="GH1" s="141"/>
      <c r="GI1" s="141"/>
      <c r="GJ1" s="141"/>
      <c r="GK1" s="141"/>
      <c r="GL1" s="141"/>
      <c r="GM1" s="141"/>
      <c r="GN1" s="141"/>
      <c r="GO1" s="141"/>
      <c r="GP1" s="141"/>
      <c r="GQ1" s="141"/>
      <c r="GR1" s="141"/>
      <c r="GS1" s="141"/>
      <c r="GT1" s="141"/>
      <c r="GU1" s="141"/>
      <c r="GV1" s="141"/>
      <c r="GW1" s="141"/>
      <c r="GX1" s="141"/>
      <c r="GY1" s="141"/>
      <c r="GZ1" s="141"/>
      <c r="HA1" s="141"/>
      <c r="HB1" s="141"/>
      <c r="HC1" s="141"/>
      <c r="HD1" s="141"/>
      <c r="HE1" s="141"/>
      <c r="HF1" s="141"/>
      <c r="HG1" s="141"/>
      <c r="HH1" s="141"/>
      <c r="HI1" s="141"/>
      <c r="HJ1" s="141"/>
      <c r="HK1" s="141"/>
      <c r="HL1" s="141"/>
      <c r="HM1" s="141"/>
      <c r="HN1" s="141"/>
      <c r="HO1" s="141"/>
      <c r="HP1" s="141"/>
      <c r="HQ1" s="141"/>
      <c r="HR1" s="141"/>
      <c r="HS1" s="141"/>
      <c r="HT1" s="141"/>
      <c r="HU1" s="141"/>
      <c r="HV1" s="141"/>
      <c r="HW1" s="141"/>
      <c r="HX1" s="141"/>
      <c r="HY1" s="141"/>
      <c r="HZ1" s="141"/>
      <c r="IA1" s="141"/>
      <c r="IB1" s="141"/>
      <c r="IC1" s="141"/>
      <c r="ID1" s="141"/>
      <c r="IE1" s="141"/>
      <c r="IF1" s="141"/>
      <c r="IG1" s="141"/>
    </row>
    <row r="2" s="119" customFormat="true" ht="42" customHeight="true" spans="1:241">
      <c r="A2" s="128" t="s">
        <v>1</v>
      </c>
      <c r="B2" s="128"/>
      <c r="C2" s="128"/>
      <c r="D2" s="128"/>
      <c r="E2" s="128"/>
      <c r="F2" s="128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</row>
    <row r="3" s="120" customFormat="true" customHeight="true" spans="1:241">
      <c r="A3" s="123"/>
      <c r="B3" s="129"/>
      <c r="C3" s="129"/>
      <c r="D3" s="129"/>
      <c r="F3" s="142" t="s">
        <v>2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</row>
    <row r="4" s="121" customFormat="true" ht="52" customHeight="true" spans="1:241">
      <c r="A4" s="130" t="s">
        <v>3</v>
      </c>
      <c r="B4" s="130" t="s">
        <v>4</v>
      </c>
      <c r="C4" s="130" t="s">
        <v>5</v>
      </c>
      <c r="D4" s="130" t="s">
        <v>6</v>
      </c>
      <c r="E4" s="130" t="s">
        <v>7</v>
      </c>
      <c r="F4" s="130" t="s">
        <v>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</row>
    <row r="5" s="122" customFormat="true" ht="27" customHeight="true" spans="1:241">
      <c r="A5" s="116"/>
      <c r="B5" s="130" t="s">
        <v>5</v>
      </c>
      <c r="C5" s="131">
        <f>SUM(D5:F5)</f>
        <v>4303</v>
      </c>
      <c r="D5" s="131">
        <f>D6+D10+D32</f>
        <v>3828</v>
      </c>
      <c r="E5" s="131">
        <f>E6+E10+E32</f>
        <v>-42</v>
      </c>
      <c r="F5" s="131">
        <f>F6+F10+F32</f>
        <v>517</v>
      </c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</row>
    <row r="6" s="122" customFormat="true" ht="27" customHeight="true" spans="1:241">
      <c r="A6" s="116"/>
      <c r="B6" s="130" t="s">
        <v>9</v>
      </c>
      <c r="C6" s="131">
        <f>SUM(C7:C9)</f>
        <v>22</v>
      </c>
      <c r="D6" s="131">
        <f>SUM(D7:D9)</f>
        <v>28</v>
      </c>
      <c r="E6" s="131">
        <f>SUM(E7:E9)</f>
        <v>-6</v>
      </c>
      <c r="F6" s="131">
        <f>SUM(F7:F9)</f>
        <v>0</v>
      </c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144"/>
      <c r="GZ6" s="144"/>
      <c r="HA6" s="144"/>
      <c r="HB6" s="144"/>
      <c r="HC6" s="144"/>
      <c r="HD6" s="144"/>
      <c r="HE6" s="144"/>
      <c r="HF6" s="144"/>
      <c r="HG6" s="144"/>
      <c r="HH6" s="144"/>
      <c r="HI6" s="144"/>
      <c r="HJ6" s="144"/>
      <c r="HK6" s="144"/>
      <c r="HL6" s="144"/>
      <c r="HM6" s="144"/>
      <c r="HN6" s="144"/>
      <c r="HO6" s="144"/>
      <c r="HP6" s="144"/>
      <c r="HQ6" s="144"/>
      <c r="HR6" s="144"/>
      <c r="HS6" s="144"/>
      <c r="HT6" s="144"/>
      <c r="HU6" s="144"/>
      <c r="HV6" s="144"/>
      <c r="HW6" s="144"/>
      <c r="HX6" s="144"/>
      <c r="HY6" s="144"/>
      <c r="HZ6" s="144"/>
      <c r="IA6" s="144"/>
      <c r="IB6" s="144"/>
      <c r="IC6" s="144"/>
      <c r="ID6" s="144"/>
      <c r="IE6" s="144"/>
      <c r="IF6" s="144"/>
      <c r="IG6" s="144"/>
    </row>
    <row r="7" s="123" customFormat="true" ht="27" customHeight="true" spans="1:6">
      <c r="A7" s="132">
        <v>174005</v>
      </c>
      <c r="B7" s="132" t="s">
        <v>10</v>
      </c>
      <c r="C7" s="133">
        <f>SUM(D7:F7)</f>
        <v>28</v>
      </c>
      <c r="D7" s="133">
        <v>28</v>
      </c>
      <c r="E7" s="133"/>
      <c r="F7" s="133"/>
    </row>
    <row r="8" s="123" customFormat="true" ht="27" customHeight="true" spans="1:6">
      <c r="A8" s="132">
        <v>174006</v>
      </c>
      <c r="B8" s="132" t="s">
        <v>11</v>
      </c>
      <c r="C8" s="133">
        <f>SUM(D8:F8)</f>
        <v>0</v>
      </c>
      <c r="D8" s="133"/>
      <c r="E8" s="133"/>
      <c r="F8" s="133"/>
    </row>
    <row r="9" s="123" customFormat="true" ht="27" customHeight="true" spans="1:6">
      <c r="A9" s="132">
        <v>174007</v>
      </c>
      <c r="B9" s="134" t="s">
        <v>12</v>
      </c>
      <c r="C9" s="133">
        <f>SUM(D9:F9)</f>
        <v>-6</v>
      </c>
      <c r="D9" s="133"/>
      <c r="E9" s="133">
        <v>-6</v>
      </c>
      <c r="F9" s="133"/>
    </row>
    <row r="10" s="122" customFormat="true" ht="27" customHeight="true" spans="1:241">
      <c r="A10" s="116"/>
      <c r="B10" s="130" t="s">
        <v>13</v>
      </c>
      <c r="C10" s="131">
        <f>SUM(C11:C31)</f>
        <v>2097</v>
      </c>
      <c r="D10" s="131">
        <f>SUM(D11:D31)</f>
        <v>1600</v>
      </c>
      <c r="E10" s="131">
        <f>SUM(E11:E31)</f>
        <v>-20</v>
      </c>
      <c r="F10" s="131">
        <f>SUM(F11:F31)</f>
        <v>517</v>
      </c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4"/>
      <c r="DD10" s="144"/>
      <c r="DE10" s="144"/>
      <c r="DF10" s="144"/>
      <c r="DG10" s="144"/>
      <c r="DH10" s="144"/>
      <c r="DI10" s="144"/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44"/>
      <c r="DV10" s="144"/>
      <c r="DW10" s="144"/>
      <c r="DX10" s="144"/>
      <c r="DY10" s="144"/>
      <c r="DZ10" s="144"/>
      <c r="EA10" s="144"/>
      <c r="EB10" s="144"/>
      <c r="EC10" s="144"/>
      <c r="ED10" s="144"/>
      <c r="EE10" s="144"/>
      <c r="EF10" s="144"/>
      <c r="EG10" s="144"/>
      <c r="EH10" s="144"/>
      <c r="EI10" s="144"/>
      <c r="EJ10" s="144"/>
      <c r="EK10" s="144"/>
      <c r="EL10" s="144"/>
      <c r="EM10" s="144"/>
      <c r="EN10" s="144"/>
      <c r="EO10" s="144"/>
      <c r="EP10" s="144"/>
      <c r="EQ10" s="144"/>
      <c r="ER10" s="144"/>
      <c r="ES10" s="144"/>
      <c r="ET10" s="144"/>
      <c r="EU10" s="144"/>
      <c r="EV10" s="144"/>
      <c r="EW10" s="144"/>
      <c r="EX10" s="144"/>
      <c r="EY10" s="144"/>
      <c r="EZ10" s="144"/>
      <c r="FA10" s="144"/>
      <c r="FB10" s="144"/>
      <c r="FC10" s="144"/>
      <c r="FD10" s="144"/>
      <c r="FE10" s="144"/>
      <c r="FF10" s="144"/>
      <c r="FG10" s="144"/>
      <c r="FH10" s="144"/>
      <c r="FI10" s="144"/>
      <c r="FJ10" s="144"/>
      <c r="FK10" s="144"/>
      <c r="FL10" s="144"/>
      <c r="FM10" s="144"/>
      <c r="FN10" s="144"/>
      <c r="FO10" s="144"/>
      <c r="FP10" s="144"/>
      <c r="FQ10" s="144"/>
      <c r="FR10" s="144"/>
      <c r="FS10" s="144"/>
      <c r="FT10" s="144"/>
      <c r="FU10" s="144"/>
      <c r="FV10" s="144"/>
      <c r="FW10" s="144"/>
      <c r="FX10" s="144"/>
      <c r="FY10" s="144"/>
      <c r="FZ10" s="144"/>
      <c r="GA10" s="144"/>
      <c r="GB10" s="144"/>
      <c r="GC10" s="144"/>
      <c r="GD10" s="144"/>
      <c r="GE10" s="144"/>
      <c r="GF10" s="144"/>
      <c r="GG10" s="144"/>
      <c r="GH10" s="144"/>
      <c r="GI10" s="144"/>
      <c r="GJ10" s="144"/>
      <c r="GK10" s="144"/>
      <c r="GL10" s="144"/>
      <c r="GM10" s="144"/>
      <c r="GN10" s="144"/>
      <c r="GO10" s="144"/>
      <c r="GP10" s="144"/>
      <c r="GQ10" s="144"/>
      <c r="GR10" s="144"/>
      <c r="GS10" s="144"/>
      <c r="GT10" s="144"/>
      <c r="GU10" s="144"/>
      <c r="GV10" s="144"/>
      <c r="GW10" s="144"/>
      <c r="GX10" s="144"/>
      <c r="GY10" s="144"/>
      <c r="GZ10" s="144"/>
      <c r="HA10" s="144"/>
      <c r="HB10" s="144"/>
      <c r="HC10" s="144"/>
      <c r="HD10" s="144"/>
      <c r="HE10" s="144"/>
      <c r="HF10" s="144"/>
      <c r="HG10" s="144"/>
      <c r="HH10" s="144"/>
      <c r="HI10" s="144"/>
      <c r="HJ10" s="144"/>
      <c r="HK10" s="144"/>
      <c r="HL10" s="144"/>
      <c r="HM10" s="144"/>
      <c r="HN10" s="144"/>
      <c r="HO10" s="144"/>
      <c r="HP10" s="144"/>
      <c r="HQ10" s="144"/>
      <c r="HR10" s="144"/>
      <c r="HS10" s="144"/>
      <c r="HT10" s="144"/>
      <c r="HU10" s="144"/>
      <c r="HV10" s="144"/>
      <c r="HW10" s="144"/>
      <c r="HX10" s="144"/>
      <c r="HY10" s="144"/>
      <c r="HZ10" s="144"/>
      <c r="IA10" s="144"/>
      <c r="IB10" s="144"/>
      <c r="IC10" s="144"/>
      <c r="ID10" s="144"/>
      <c r="IE10" s="144"/>
      <c r="IF10" s="144"/>
      <c r="IG10" s="144"/>
    </row>
    <row r="11" s="120" customFormat="true" ht="27" customHeight="true" spans="1:241">
      <c r="A11" s="132" t="s">
        <v>14</v>
      </c>
      <c r="B11" s="135" t="s">
        <v>15</v>
      </c>
      <c r="C11" s="133">
        <f t="shared" ref="C11:C22" si="0">SUM(D11:F11)</f>
        <v>39</v>
      </c>
      <c r="D11" s="133"/>
      <c r="E11" s="133"/>
      <c r="F11" s="133">
        <f>VLOOKUP(B11,职业病防治机构!$B$11:$I$31,8,0)</f>
        <v>39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</row>
    <row r="12" s="120" customFormat="true" ht="27" customHeight="true" spans="1:241">
      <c r="A12" s="132" t="s">
        <v>16</v>
      </c>
      <c r="B12" s="135" t="s">
        <v>17</v>
      </c>
      <c r="C12" s="133">
        <f t="shared" si="0"/>
        <v>40</v>
      </c>
      <c r="D12" s="133"/>
      <c r="E12" s="133"/>
      <c r="F12" s="133">
        <f>VLOOKUP(B12,职业病防治机构!$B$11:$I$31,8,0)</f>
        <v>40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</row>
    <row r="13" s="120" customFormat="true" ht="27" customHeight="true" spans="1:241">
      <c r="A13" s="132" t="s">
        <v>18</v>
      </c>
      <c r="B13" s="135" t="s">
        <v>19</v>
      </c>
      <c r="C13" s="133">
        <f t="shared" si="0"/>
        <v>39</v>
      </c>
      <c r="D13" s="133"/>
      <c r="E13" s="133"/>
      <c r="F13" s="133">
        <f>VLOOKUP(B13,职业病防治机构!$B$11:$I$31,8,0)</f>
        <v>39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</row>
    <row r="14" s="124" customFormat="true" ht="27" customHeight="true" spans="1:6">
      <c r="A14" s="132" t="s">
        <v>20</v>
      </c>
      <c r="B14" s="135" t="s">
        <v>21</v>
      </c>
      <c r="C14" s="133">
        <f t="shared" si="0"/>
        <v>38</v>
      </c>
      <c r="D14" s="133"/>
      <c r="E14" s="133">
        <v>-2</v>
      </c>
      <c r="F14" s="133">
        <f>VLOOKUP(B14,职业病防治机构!$B$11:$I$31,8,0)</f>
        <v>40</v>
      </c>
    </row>
    <row r="15" s="124" customFormat="true" ht="27" customHeight="true" spans="1:6">
      <c r="A15" s="132" t="s">
        <v>22</v>
      </c>
      <c r="B15" s="135" t="s">
        <v>23</v>
      </c>
      <c r="C15" s="133">
        <f t="shared" si="0"/>
        <v>-280</v>
      </c>
      <c r="D15" s="133"/>
      <c r="E15" s="133"/>
      <c r="F15" s="133">
        <f>VLOOKUP(B15,职业病防治机构!$B$11:$I$31,8,0)</f>
        <v>-280</v>
      </c>
    </row>
    <row r="16" s="124" customFormat="true" ht="27" customHeight="true" spans="1:6">
      <c r="A16" s="132" t="s">
        <v>24</v>
      </c>
      <c r="B16" s="135" t="s">
        <v>25</v>
      </c>
      <c r="C16" s="133">
        <f t="shared" si="0"/>
        <v>438</v>
      </c>
      <c r="D16" s="133">
        <v>400</v>
      </c>
      <c r="E16" s="133">
        <v>-2</v>
      </c>
      <c r="F16" s="133">
        <f>VLOOKUP(B16,职业病防治机构!$B$11:$I$31,8,0)</f>
        <v>40</v>
      </c>
    </row>
    <row r="17" s="124" customFormat="true" ht="27" customHeight="true" spans="1:6">
      <c r="A17" s="132" t="s">
        <v>26</v>
      </c>
      <c r="B17" s="135" t="s">
        <v>27</v>
      </c>
      <c r="C17" s="133">
        <f t="shared" si="0"/>
        <v>38</v>
      </c>
      <c r="D17" s="133"/>
      <c r="E17" s="133">
        <v>-2</v>
      </c>
      <c r="F17" s="133">
        <f>VLOOKUP(B17,职业病防治机构!$B$11:$I$31,8,0)</f>
        <v>40</v>
      </c>
    </row>
    <row r="18" s="124" customFormat="true" ht="27" customHeight="true" spans="1:6">
      <c r="A18" s="132" t="s">
        <v>28</v>
      </c>
      <c r="B18" s="135" t="s">
        <v>29</v>
      </c>
      <c r="C18" s="133">
        <f t="shared" si="0"/>
        <v>38</v>
      </c>
      <c r="D18" s="133"/>
      <c r="E18" s="133">
        <v>-2</v>
      </c>
      <c r="F18" s="133">
        <f>VLOOKUP(B18,职业病防治机构!$B$11:$I$31,8,0)</f>
        <v>40</v>
      </c>
    </row>
    <row r="19" s="120" customFormat="true" ht="27" customHeight="true" spans="1:241">
      <c r="A19" s="132" t="s">
        <v>30</v>
      </c>
      <c r="B19" s="136" t="s">
        <v>31</v>
      </c>
      <c r="C19" s="133">
        <f t="shared" si="0"/>
        <v>237</v>
      </c>
      <c r="D19" s="133">
        <v>200</v>
      </c>
      <c r="E19" s="133">
        <v>-2</v>
      </c>
      <c r="F19" s="133">
        <f>VLOOKUP(B19,职业病防治机构!$B$11:$I$31,8,0)</f>
        <v>39</v>
      </c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</row>
    <row r="20" s="124" customFormat="true" ht="27" customHeight="true" spans="1:6">
      <c r="A20" s="132" t="s">
        <v>32</v>
      </c>
      <c r="B20" s="136" t="s">
        <v>33</v>
      </c>
      <c r="C20" s="133">
        <f t="shared" si="0"/>
        <v>40</v>
      </c>
      <c r="D20" s="133"/>
      <c r="E20" s="133"/>
      <c r="F20" s="133">
        <f>VLOOKUP(B20,职业病防治机构!$B$11:$I$31,8,0)</f>
        <v>40</v>
      </c>
    </row>
    <row r="21" s="124" customFormat="true" ht="27" customHeight="true" spans="1:6">
      <c r="A21" s="132">
        <v>611001</v>
      </c>
      <c r="B21" s="136" t="s">
        <v>34</v>
      </c>
      <c r="C21" s="133">
        <f t="shared" si="0"/>
        <v>40</v>
      </c>
      <c r="D21" s="133"/>
      <c r="E21" s="133"/>
      <c r="F21" s="133">
        <f>VLOOKUP(B21,职业病防治机构!$B$11:$I$31,8,0)</f>
        <v>40</v>
      </c>
    </row>
    <row r="22" s="124" customFormat="true" ht="27" customHeight="true" spans="1:6">
      <c r="A22" s="132">
        <v>612001</v>
      </c>
      <c r="B22" s="136" t="s">
        <v>35</v>
      </c>
      <c r="C22" s="133">
        <f t="shared" si="0"/>
        <v>40</v>
      </c>
      <c r="D22" s="133"/>
      <c r="E22" s="133"/>
      <c r="F22" s="133">
        <f>VLOOKUP(B22,职业病防治机构!$B$11:$I$31,8,0)</f>
        <v>40</v>
      </c>
    </row>
    <row r="23" s="124" customFormat="true" ht="27" customHeight="true" spans="1:6">
      <c r="A23" s="132" t="s">
        <v>36</v>
      </c>
      <c r="B23" s="135" t="s">
        <v>37</v>
      </c>
      <c r="C23" s="133">
        <f t="shared" ref="C23:C63" si="1">SUM(D23:F23)</f>
        <v>240</v>
      </c>
      <c r="D23" s="133">
        <v>200</v>
      </c>
      <c r="E23" s="133"/>
      <c r="F23" s="133">
        <f>VLOOKUP(B23,职业病防治机构!$B$11:$I$31,8,0)</f>
        <v>40</v>
      </c>
    </row>
    <row r="24" s="120" customFormat="true" ht="27" customHeight="true" spans="1:241">
      <c r="A24" s="132" t="s">
        <v>38</v>
      </c>
      <c r="B24" s="136" t="s">
        <v>39</v>
      </c>
      <c r="C24" s="133">
        <f t="shared" si="1"/>
        <v>238</v>
      </c>
      <c r="D24" s="133">
        <v>200</v>
      </c>
      <c r="E24" s="133">
        <v>-2</v>
      </c>
      <c r="F24" s="133">
        <f>VLOOKUP(B24,职业病防治机构!$B$11:$I$31,8,0)</f>
        <v>40</v>
      </c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  <c r="CR24" s="124"/>
      <c r="CS24" s="124"/>
      <c r="CT24" s="124"/>
      <c r="CU24" s="124"/>
      <c r="CV24" s="124"/>
      <c r="CW24" s="124"/>
      <c r="CX24" s="124"/>
      <c r="CY24" s="124"/>
      <c r="CZ24" s="124"/>
      <c r="DA24" s="124"/>
      <c r="DB24" s="124"/>
      <c r="DC24" s="124"/>
      <c r="DD24" s="124"/>
      <c r="DE24" s="124"/>
      <c r="DF24" s="124"/>
      <c r="DG24" s="124"/>
      <c r="DH24" s="124"/>
      <c r="DI24" s="124"/>
      <c r="DJ24" s="124"/>
      <c r="DK24" s="124"/>
      <c r="DL24" s="124"/>
      <c r="DM24" s="124"/>
      <c r="DN24" s="124"/>
      <c r="DO24" s="124"/>
      <c r="DP24" s="124"/>
      <c r="DQ24" s="124"/>
      <c r="DR24" s="124"/>
      <c r="DS24" s="124"/>
      <c r="DT24" s="124"/>
      <c r="DU24" s="124"/>
      <c r="DV24" s="124"/>
      <c r="DW24" s="124"/>
      <c r="DX24" s="124"/>
      <c r="DY24" s="124"/>
      <c r="DZ24" s="124"/>
      <c r="EA24" s="124"/>
      <c r="EB24" s="124"/>
      <c r="EC24" s="124"/>
      <c r="ED24" s="124"/>
      <c r="EE24" s="124"/>
      <c r="EF24" s="124"/>
      <c r="EG24" s="124"/>
      <c r="EH24" s="124"/>
      <c r="EI24" s="124"/>
      <c r="EJ24" s="124"/>
      <c r="EK24" s="124"/>
      <c r="EL24" s="124"/>
      <c r="EM24" s="124"/>
      <c r="EN24" s="124"/>
      <c r="EO24" s="124"/>
      <c r="EP24" s="124"/>
      <c r="EQ24" s="124"/>
      <c r="ER24" s="124"/>
      <c r="ES24" s="124"/>
      <c r="ET24" s="124"/>
      <c r="EU24" s="124"/>
      <c r="EV24" s="124"/>
      <c r="EW24" s="124"/>
      <c r="EX24" s="124"/>
      <c r="EY24" s="124"/>
      <c r="EZ24" s="124"/>
      <c r="FA24" s="124"/>
      <c r="FB24" s="124"/>
      <c r="FC24" s="124"/>
      <c r="FD24" s="124"/>
      <c r="FE24" s="124"/>
      <c r="FF24" s="124"/>
      <c r="FG24" s="124"/>
      <c r="FH24" s="124"/>
      <c r="FI24" s="124"/>
      <c r="FJ24" s="124"/>
      <c r="FK24" s="124"/>
      <c r="FL24" s="124"/>
      <c r="FM24" s="124"/>
      <c r="FN24" s="124"/>
      <c r="FO24" s="124"/>
      <c r="FP24" s="124"/>
      <c r="FQ24" s="124"/>
      <c r="FR24" s="124"/>
      <c r="FS24" s="124"/>
      <c r="FT24" s="124"/>
      <c r="FU24" s="124"/>
      <c r="FV24" s="124"/>
      <c r="FW24" s="124"/>
      <c r="FX24" s="124"/>
      <c r="FY24" s="124"/>
      <c r="FZ24" s="124"/>
      <c r="GA24" s="124"/>
      <c r="GB24" s="124"/>
      <c r="GC24" s="124"/>
      <c r="GD24" s="124"/>
      <c r="GE24" s="124"/>
      <c r="GF24" s="124"/>
      <c r="GG24" s="124"/>
      <c r="GH24" s="124"/>
      <c r="GI24" s="124"/>
      <c r="GJ24" s="124"/>
      <c r="GK24" s="124"/>
      <c r="GL24" s="124"/>
      <c r="GM24" s="124"/>
      <c r="GN24" s="124"/>
      <c r="GO24" s="124"/>
      <c r="GP24" s="124"/>
      <c r="GQ24" s="124"/>
      <c r="GR24" s="124"/>
      <c r="GS24" s="124"/>
      <c r="GT24" s="124"/>
      <c r="GU24" s="124"/>
      <c r="GV24" s="124"/>
      <c r="GW24" s="124"/>
      <c r="GX24" s="124"/>
      <c r="GY24" s="124"/>
      <c r="GZ24" s="124"/>
      <c r="HA24" s="124"/>
      <c r="HB24" s="124"/>
      <c r="HC24" s="124"/>
      <c r="HD24" s="124"/>
      <c r="HE24" s="124"/>
      <c r="HF24" s="124"/>
      <c r="HG24" s="124"/>
      <c r="HH24" s="124"/>
      <c r="HI24" s="124"/>
      <c r="HJ24" s="124"/>
      <c r="HK24" s="124"/>
      <c r="HL24" s="124"/>
      <c r="HM24" s="124"/>
      <c r="HN24" s="124"/>
      <c r="HO24" s="124"/>
      <c r="HP24" s="124"/>
      <c r="HQ24" s="124"/>
      <c r="HR24" s="124"/>
      <c r="HS24" s="124"/>
      <c r="HT24" s="124"/>
      <c r="HU24" s="124"/>
      <c r="HV24" s="124"/>
      <c r="HW24" s="124"/>
      <c r="HX24" s="124"/>
      <c r="HY24" s="124"/>
      <c r="HZ24" s="124"/>
      <c r="IA24" s="124"/>
      <c r="IB24" s="124"/>
      <c r="IC24" s="124"/>
      <c r="ID24" s="124"/>
      <c r="IE24" s="124"/>
      <c r="IF24" s="124"/>
      <c r="IG24" s="124"/>
    </row>
    <row r="25" s="124" customFormat="true" ht="27" customHeight="true" spans="1:6">
      <c r="A25" s="132" t="s">
        <v>40</v>
      </c>
      <c r="B25" s="136" t="s">
        <v>41</v>
      </c>
      <c r="C25" s="133">
        <f t="shared" si="1"/>
        <v>40</v>
      </c>
      <c r="D25" s="133"/>
      <c r="E25" s="133"/>
      <c r="F25" s="133">
        <f>VLOOKUP(B25,职业病防治机构!$B$11:$I$31,8,0)</f>
        <v>40</v>
      </c>
    </row>
    <row r="26" s="124" customFormat="true" ht="27" customHeight="true" spans="1:6">
      <c r="A26" s="132" t="s">
        <v>42</v>
      </c>
      <c r="B26" s="136" t="s">
        <v>43</v>
      </c>
      <c r="C26" s="133">
        <f t="shared" si="1"/>
        <v>438</v>
      </c>
      <c r="D26" s="133">
        <v>400</v>
      </c>
      <c r="E26" s="133">
        <v>-2</v>
      </c>
      <c r="F26" s="133">
        <f>VLOOKUP(B26,职业病防治机构!$B$11:$I$31,8,0)</f>
        <v>40</v>
      </c>
    </row>
    <row r="27" s="124" customFormat="true" ht="27" customHeight="true" spans="1:6">
      <c r="A27" s="132" t="s">
        <v>44</v>
      </c>
      <c r="B27" s="136" t="s">
        <v>45</v>
      </c>
      <c r="C27" s="133">
        <f t="shared" si="1"/>
        <v>38</v>
      </c>
      <c r="D27" s="133"/>
      <c r="E27" s="133">
        <v>-2</v>
      </c>
      <c r="F27" s="133">
        <f>VLOOKUP(B27,职业病防治机构!$B$11:$I$31,8,0)</f>
        <v>40</v>
      </c>
    </row>
    <row r="28" s="124" customFormat="true" ht="27" customHeight="true" spans="1:6">
      <c r="A28" s="132" t="s">
        <v>46</v>
      </c>
      <c r="B28" s="136" t="s">
        <v>47</v>
      </c>
      <c r="C28" s="133">
        <f t="shared" si="1"/>
        <v>238</v>
      </c>
      <c r="D28" s="133">
        <v>200</v>
      </c>
      <c r="E28" s="133">
        <v>-2</v>
      </c>
      <c r="F28" s="133">
        <f>VLOOKUP(B28,职业病防治机构!$B$11:$I$31,8,0)</f>
        <v>40</v>
      </c>
    </row>
    <row r="29" s="124" customFormat="true" ht="27" customHeight="true" spans="1:6">
      <c r="A29" s="132" t="s">
        <v>48</v>
      </c>
      <c r="B29" s="136" t="s">
        <v>49</v>
      </c>
      <c r="C29" s="133">
        <f t="shared" si="1"/>
        <v>40</v>
      </c>
      <c r="D29" s="133"/>
      <c r="E29" s="133"/>
      <c r="F29" s="133">
        <f>VLOOKUP(B29,职业病防治机构!$B$11:$I$31,8,0)</f>
        <v>40</v>
      </c>
    </row>
    <row r="30" s="120" customFormat="true" ht="27" customHeight="true" spans="1:241">
      <c r="A30" s="132" t="s">
        <v>50</v>
      </c>
      <c r="B30" s="136" t="s">
        <v>51</v>
      </c>
      <c r="C30" s="133">
        <f t="shared" si="1"/>
        <v>38</v>
      </c>
      <c r="D30" s="133"/>
      <c r="E30" s="133">
        <v>-2</v>
      </c>
      <c r="F30" s="133">
        <f>VLOOKUP(B30,职业病防治机构!$B$11:$I$31,8,0)</f>
        <v>40</v>
      </c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124"/>
      <c r="CK30" s="124"/>
      <c r="CL30" s="124"/>
      <c r="CM30" s="124"/>
      <c r="CN30" s="124"/>
      <c r="CO30" s="124"/>
      <c r="CP30" s="124"/>
      <c r="CQ30" s="124"/>
      <c r="CR30" s="124"/>
      <c r="CS30" s="124"/>
      <c r="CT30" s="124"/>
      <c r="CU30" s="124"/>
      <c r="CV30" s="124"/>
      <c r="CW30" s="124"/>
      <c r="CX30" s="124"/>
      <c r="CY30" s="124"/>
      <c r="CZ30" s="124"/>
      <c r="DA30" s="124"/>
      <c r="DB30" s="124"/>
      <c r="DC30" s="124"/>
      <c r="DD30" s="124"/>
      <c r="DE30" s="124"/>
      <c r="DF30" s="124"/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/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/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/>
      <c r="EW30" s="124"/>
      <c r="EX30" s="124"/>
      <c r="EY30" s="124"/>
      <c r="EZ30" s="124"/>
      <c r="FA30" s="124"/>
      <c r="FB30" s="124"/>
      <c r="FC30" s="124"/>
      <c r="FD30" s="124"/>
      <c r="FE30" s="124"/>
      <c r="FF30" s="124"/>
      <c r="FG30" s="124"/>
      <c r="FH30" s="124"/>
      <c r="FI30" s="124"/>
      <c r="FJ30" s="124"/>
      <c r="FK30" s="124"/>
      <c r="FL30" s="124"/>
      <c r="FM30" s="124"/>
      <c r="FN30" s="124"/>
      <c r="FO30" s="124"/>
      <c r="FP30" s="124"/>
      <c r="FQ30" s="124"/>
      <c r="FR30" s="124"/>
      <c r="FS30" s="124"/>
      <c r="FT30" s="124"/>
      <c r="FU30" s="124"/>
      <c r="FV30" s="124"/>
      <c r="FW30" s="124"/>
      <c r="FX30" s="124"/>
      <c r="FY30" s="124"/>
      <c r="FZ30" s="124"/>
      <c r="GA30" s="124"/>
      <c r="GB30" s="124"/>
      <c r="GC30" s="124"/>
      <c r="GD30" s="124"/>
      <c r="GE30" s="124"/>
      <c r="GF30" s="124"/>
      <c r="GG30" s="124"/>
      <c r="GH30" s="124"/>
      <c r="GI30" s="124"/>
      <c r="GJ30" s="124"/>
      <c r="GK30" s="124"/>
      <c r="GL30" s="124"/>
      <c r="GM30" s="124"/>
      <c r="GN30" s="124"/>
      <c r="GO30" s="124"/>
      <c r="GP30" s="124"/>
      <c r="GQ30" s="124"/>
      <c r="GR30" s="124"/>
      <c r="GS30" s="124"/>
      <c r="GT30" s="124"/>
      <c r="GU30" s="124"/>
      <c r="GV30" s="124"/>
      <c r="GW30" s="124"/>
      <c r="GX30" s="124"/>
      <c r="GY30" s="124"/>
      <c r="GZ30" s="124"/>
      <c r="HA30" s="124"/>
      <c r="HB30" s="124"/>
      <c r="HC30" s="124"/>
      <c r="HD30" s="124"/>
      <c r="HE30" s="124"/>
      <c r="HF30" s="124"/>
      <c r="HG30" s="124"/>
      <c r="HH30" s="124"/>
      <c r="HI30" s="124"/>
      <c r="HJ30" s="124"/>
      <c r="HK30" s="124"/>
      <c r="HL30" s="124"/>
      <c r="HM30" s="124"/>
      <c r="HN30" s="124"/>
      <c r="HO30" s="124"/>
      <c r="HP30" s="124"/>
      <c r="HQ30" s="124"/>
      <c r="HR30" s="124"/>
      <c r="HS30" s="124"/>
      <c r="HT30" s="124"/>
      <c r="HU30" s="124"/>
      <c r="HV30" s="124"/>
      <c r="HW30" s="124"/>
      <c r="HX30" s="124"/>
      <c r="HY30" s="124"/>
      <c r="HZ30" s="124"/>
      <c r="IA30" s="124"/>
      <c r="IB30" s="124"/>
      <c r="IC30" s="124"/>
      <c r="ID30" s="124"/>
      <c r="IE30" s="124"/>
      <c r="IF30" s="124"/>
      <c r="IG30" s="124"/>
    </row>
    <row r="31" s="124" customFormat="true" ht="27" customHeight="true" spans="1:6">
      <c r="A31" s="132" t="s">
        <v>52</v>
      </c>
      <c r="B31" s="136" t="s">
        <v>53</v>
      </c>
      <c r="C31" s="133">
        <f t="shared" si="1"/>
        <v>40</v>
      </c>
      <c r="D31" s="133"/>
      <c r="E31" s="133"/>
      <c r="F31" s="133">
        <f>VLOOKUP(B31,职业病防治机构!$B$11:$I$31,8,0)</f>
        <v>40</v>
      </c>
    </row>
    <row r="32" ht="27" customHeight="true" spans="1:6">
      <c r="A32" s="132"/>
      <c r="B32" s="137" t="s">
        <v>54</v>
      </c>
      <c r="C32" s="138">
        <f>SUM(C33:C39)</f>
        <v>994</v>
      </c>
      <c r="D32" s="138">
        <f>SUM(D33:D47)</f>
        <v>2200</v>
      </c>
      <c r="E32" s="138">
        <f>SUM(E33:E47)</f>
        <v>-16</v>
      </c>
      <c r="F32" s="138">
        <f>SUM(F33:F47)</f>
        <v>0</v>
      </c>
    </row>
    <row r="33" s="120" customFormat="true" ht="27" customHeight="true" spans="1:6">
      <c r="A33" s="139">
        <v>606007</v>
      </c>
      <c r="B33" s="135" t="s">
        <v>55</v>
      </c>
      <c r="C33" s="140">
        <f>SUM(D33:F33)</f>
        <v>200</v>
      </c>
      <c r="D33" s="133">
        <v>200</v>
      </c>
      <c r="E33" s="133"/>
      <c r="F33" s="133"/>
    </row>
    <row r="34" s="120" customFormat="true" ht="27" customHeight="true" spans="1:6">
      <c r="A34" s="139">
        <v>606009</v>
      </c>
      <c r="B34" s="136" t="s">
        <v>56</v>
      </c>
      <c r="C34" s="140">
        <f t="shared" ref="C34:C39" si="2">SUM(D34:F34)</f>
        <v>-2</v>
      </c>
      <c r="D34" s="133"/>
      <c r="E34" s="133">
        <v>-2</v>
      </c>
      <c r="F34" s="133"/>
    </row>
    <row r="35" s="120" customFormat="true" ht="27" customHeight="true" spans="1:6">
      <c r="A35" s="139">
        <v>607006</v>
      </c>
      <c r="B35" s="136" t="s">
        <v>57</v>
      </c>
      <c r="C35" s="140">
        <f t="shared" si="2"/>
        <v>200</v>
      </c>
      <c r="D35" s="133">
        <v>200</v>
      </c>
      <c r="E35" s="133"/>
      <c r="F35" s="133"/>
    </row>
    <row r="36" s="120" customFormat="true" ht="27" customHeight="true" spans="1:6">
      <c r="A36" s="139">
        <v>607007</v>
      </c>
      <c r="B36" s="136" t="s">
        <v>58</v>
      </c>
      <c r="C36" s="140">
        <f t="shared" si="2"/>
        <v>198</v>
      </c>
      <c r="D36" s="133">
        <v>200</v>
      </c>
      <c r="E36" s="133">
        <v>-2</v>
      </c>
      <c r="F36" s="133"/>
    </row>
    <row r="37" s="120" customFormat="true" ht="27" customHeight="true" spans="1:6">
      <c r="A37" s="139">
        <v>608003</v>
      </c>
      <c r="B37" s="136" t="s">
        <v>59</v>
      </c>
      <c r="C37" s="140">
        <f t="shared" si="2"/>
        <v>-2</v>
      </c>
      <c r="D37" s="133"/>
      <c r="E37" s="133">
        <v>-2</v>
      </c>
      <c r="F37" s="133"/>
    </row>
    <row r="38" s="120" customFormat="true" ht="27" customHeight="true" spans="1:6">
      <c r="A38" s="139">
        <v>608007</v>
      </c>
      <c r="B38" s="136" t="s">
        <v>60</v>
      </c>
      <c r="C38" s="140">
        <f t="shared" si="2"/>
        <v>200</v>
      </c>
      <c r="D38" s="133">
        <v>200</v>
      </c>
      <c r="E38" s="133"/>
      <c r="F38" s="133"/>
    </row>
    <row r="39" s="120" customFormat="true" ht="27" customHeight="true" spans="1:6">
      <c r="A39" s="139">
        <v>608008</v>
      </c>
      <c r="B39" s="136" t="s">
        <v>61</v>
      </c>
      <c r="C39" s="140">
        <f t="shared" si="2"/>
        <v>200</v>
      </c>
      <c r="D39" s="133">
        <v>200</v>
      </c>
      <c r="E39" s="133"/>
      <c r="F39" s="133"/>
    </row>
    <row r="40" ht="27" customHeight="true" spans="1:6">
      <c r="A40" s="139">
        <v>610004</v>
      </c>
      <c r="B40" s="132" t="s">
        <v>62</v>
      </c>
      <c r="C40" s="140">
        <f t="shared" ref="C40:C47" si="3">SUM(D40:F40)</f>
        <v>-2</v>
      </c>
      <c r="D40" s="133"/>
      <c r="E40" s="133">
        <v>-2</v>
      </c>
      <c r="F40" s="133"/>
    </row>
    <row r="41" ht="27" customHeight="true" spans="1:6">
      <c r="A41" s="139">
        <v>615007</v>
      </c>
      <c r="B41" s="132" t="s">
        <v>63</v>
      </c>
      <c r="C41" s="140">
        <f t="shared" si="3"/>
        <v>200</v>
      </c>
      <c r="D41" s="133">
        <v>200</v>
      </c>
      <c r="E41" s="133"/>
      <c r="F41" s="133"/>
    </row>
    <row r="42" ht="27" customHeight="true" spans="1:6">
      <c r="A42" s="139">
        <v>615010</v>
      </c>
      <c r="B42" s="132" t="s">
        <v>64</v>
      </c>
      <c r="C42" s="140">
        <f t="shared" si="3"/>
        <v>-2</v>
      </c>
      <c r="D42" s="133">
        <v>0</v>
      </c>
      <c r="E42" s="133">
        <v>-2</v>
      </c>
      <c r="F42" s="133"/>
    </row>
    <row r="43" ht="27" customHeight="true" spans="1:6">
      <c r="A43" s="139">
        <v>617007</v>
      </c>
      <c r="B43" s="132" t="s">
        <v>65</v>
      </c>
      <c r="C43" s="140">
        <f t="shared" si="3"/>
        <v>198</v>
      </c>
      <c r="D43" s="133">
        <v>200</v>
      </c>
      <c r="E43" s="133">
        <v>-2</v>
      </c>
      <c r="F43" s="133"/>
    </row>
    <row r="44" ht="27" customHeight="true" spans="1:6">
      <c r="A44" s="139">
        <v>618007</v>
      </c>
      <c r="B44" s="132" t="s">
        <v>66</v>
      </c>
      <c r="C44" s="140">
        <f t="shared" si="3"/>
        <v>200</v>
      </c>
      <c r="D44" s="133">
        <v>200</v>
      </c>
      <c r="E44" s="133"/>
      <c r="F44" s="133"/>
    </row>
    <row r="45" ht="27" customHeight="true" spans="1:6">
      <c r="A45" s="139">
        <v>620004</v>
      </c>
      <c r="B45" s="132" t="s">
        <v>67</v>
      </c>
      <c r="C45" s="140">
        <f t="shared" si="3"/>
        <v>200</v>
      </c>
      <c r="D45" s="133">
        <v>200</v>
      </c>
      <c r="E45" s="133"/>
      <c r="F45" s="133"/>
    </row>
    <row r="46" ht="27" customHeight="true" spans="1:6">
      <c r="A46" s="139">
        <v>620005</v>
      </c>
      <c r="B46" s="132" t="s">
        <v>68</v>
      </c>
      <c r="C46" s="140">
        <f t="shared" si="3"/>
        <v>198</v>
      </c>
      <c r="D46" s="133">
        <v>200</v>
      </c>
      <c r="E46" s="133">
        <v>-2</v>
      </c>
      <c r="F46" s="133"/>
    </row>
    <row r="47" ht="27" customHeight="true" spans="1:6">
      <c r="A47" s="139">
        <v>621004</v>
      </c>
      <c r="B47" s="132" t="s">
        <v>69</v>
      </c>
      <c r="C47" s="140">
        <f t="shared" si="3"/>
        <v>198</v>
      </c>
      <c r="D47" s="133">
        <v>200</v>
      </c>
      <c r="E47" s="133">
        <v>-2</v>
      </c>
      <c r="F47" s="133"/>
    </row>
  </sheetData>
  <mergeCells count="1">
    <mergeCell ref="A2:F2"/>
  </mergeCells>
  <printOptions horizontalCentered="true"/>
  <pageMargins left="0.472222222222222" right="0.472222222222222" top="0.590277777777778" bottom="0.786805555555556" header="0" footer="0.393055555555556"/>
  <pageSetup paperSize="9" scale="86" fitToHeight="0" pageOrder="overThenDown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36"/>
  <sheetViews>
    <sheetView view="pageBreakPreview" zoomScaleNormal="100" zoomScaleSheetLayoutView="100" workbookViewId="0">
      <pane ySplit="4" topLeftCell="A5" activePane="bottomLeft" state="frozen"/>
      <selection/>
      <selection pane="bottomLeft" activeCell="H14" sqref="H14"/>
    </sheetView>
  </sheetViews>
  <sheetFormatPr defaultColWidth="9" defaultRowHeight="14.25" outlineLevelCol="4"/>
  <cols>
    <col min="1" max="1" width="23" style="102" customWidth="true"/>
    <col min="2" max="2" width="20.875" style="103" customWidth="true"/>
    <col min="3" max="3" width="21.75" style="103" customWidth="true"/>
    <col min="4" max="4" width="22.875" style="103" customWidth="true"/>
    <col min="5" max="16384" width="9" style="49"/>
  </cols>
  <sheetData>
    <row r="1" spans="1:4">
      <c r="A1" s="81" t="s">
        <v>70</v>
      </c>
      <c r="B1" s="104"/>
      <c r="C1" s="104"/>
      <c r="D1" s="104"/>
    </row>
    <row r="2" ht="33" customHeight="true" spans="1:4">
      <c r="A2" s="105" t="s">
        <v>71</v>
      </c>
      <c r="B2" s="105"/>
      <c r="C2" s="105"/>
      <c r="D2" s="105"/>
    </row>
    <row r="3" ht="22" customHeight="true" spans="1:4">
      <c r="A3" s="106"/>
      <c r="D3" s="107" t="s">
        <v>72</v>
      </c>
    </row>
    <row r="4" s="101" customFormat="true" ht="35" customHeight="true" spans="1:4">
      <c r="A4" s="108" t="s">
        <v>73</v>
      </c>
      <c r="B4" s="109" t="s">
        <v>74</v>
      </c>
      <c r="C4" s="109" t="s">
        <v>75</v>
      </c>
      <c r="D4" s="109" t="s">
        <v>76</v>
      </c>
    </row>
    <row r="5" ht="19" customHeight="true" spans="1:4">
      <c r="A5" s="110" t="s">
        <v>5</v>
      </c>
      <c r="B5" s="111">
        <f>SUM(B6,B8,B19)</f>
        <v>7900</v>
      </c>
      <c r="C5" s="111">
        <f>SUM(C6,C8,C19)</f>
        <v>4072</v>
      </c>
      <c r="D5" s="111">
        <f>SUM(D6,D8,D19)</f>
        <v>3828</v>
      </c>
    </row>
    <row r="6" ht="19" customHeight="true" spans="1:4">
      <c r="A6" s="110" t="s">
        <v>77</v>
      </c>
      <c r="B6" s="112">
        <f>SUM(B7)</f>
        <v>500</v>
      </c>
      <c r="C6" s="112">
        <f>SUM(C7)</f>
        <v>472</v>
      </c>
      <c r="D6" s="112">
        <f>SUM(D7)</f>
        <v>28</v>
      </c>
    </row>
    <row r="7" ht="19" customHeight="true" spans="1:4">
      <c r="A7" s="113" t="s">
        <v>78</v>
      </c>
      <c r="B7" s="114">
        <f t="shared" ref="B7:B18" si="0">+C7+D7</f>
        <v>500</v>
      </c>
      <c r="C7" s="114">
        <v>472</v>
      </c>
      <c r="D7" s="114">
        <v>28</v>
      </c>
    </row>
    <row r="8" ht="19" customHeight="true" spans="1:5">
      <c r="A8" s="110" t="s">
        <v>79</v>
      </c>
      <c r="B8" s="111">
        <f>SUM(B9:B18)</f>
        <v>4000</v>
      </c>
      <c r="C8" s="111">
        <f>SUM(C9:C18)</f>
        <v>2400</v>
      </c>
      <c r="D8" s="111">
        <f>SUM(D9:D18)</f>
        <v>1600</v>
      </c>
      <c r="E8" s="118"/>
    </row>
    <row r="9" ht="19" customHeight="true" spans="1:4">
      <c r="A9" s="113" t="s">
        <v>21</v>
      </c>
      <c r="B9" s="114">
        <f t="shared" si="0"/>
        <v>200</v>
      </c>
      <c r="C9" s="115">
        <f t="shared" ref="C9:C16" si="1">200</f>
        <v>200</v>
      </c>
      <c r="D9" s="114"/>
    </row>
    <row r="10" ht="19" customHeight="true" spans="1:4">
      <c r="A10" s="113" t="s">
        <v>25</v>
      </c>
      <c r="B10" s="114">
        <f t="shared" si="0"/>
        <v>600</v>
      </c>
      <c r="C10" s="115">
        <v>200</v>
      </c>
      <c r="D10" s="114">
        <v>400</v>
      </c>
    </row>
    <row r="11" ht="19" customHeight="true" spans="1:4">
      <c r="A11" s="113" t="s">
        <v>27</v>
      </c>
      <c r="B11" s="114">
        <f t="shared" si="0"/>
        <v>200</v>
      </c>
      <c r="C11" s="115">
        <f t="shared" si="1"/>
        <v>200</v>
      </c>
      <c r="D11" s="114"/>
    </row>
    <row r="12" ht="19" customHeight="true" spans="1:4">
      <c r="A12" s="113" t="s">
        <v>29</v>
      </c>
      <c r="B12" s="114">
        <f t="shared" si="0"/>
        <v>200</v>
      </c>
      <c r="C12" s="115">
        <f t="shared" si="1"/>
        <v>200</v>
      </c>
      <c r="D12" s="114"/>
    </row>
    <row r="13" ht="19" customHeight="true" spans="1:4">
      <c r="A13" s="113" t="s">
        <v>31</v>
      </c>
      <c r="B13" s="114">
        <f t="shared" si="0"/>
        <v>400</v>
      </c>
      <c r="C13" s="115">
        <f t="shared" si="1"/>
        <v>200</v>
      </c>
      <c r="D13" s="114">
        <v>200</v>
      </c>
    </row>
    <row r="14" ht="19" customHeight="true" spans="1:4">
      <c r="A14" s="113" t="s">
        <v>37</v>
      </c>
      <c r="B14" s="114">
        <f t="shared" si="0"/>
        <v>400</v>
      </c>
      <c r="C14" s="115">
        <f t="shared" si="1"/>
        <v>200</v>
      </c>
      <c r="D14" s="114">
        <v>200</v>
      </c>
    </row>
    <row r="15" ht="19" customHeight="true" spans="1:4">
      <c r="A15" s="113" t="s">
        <v>39</v>
      </c>
      <c r="B15" s="114">
        <f t="shared" si="0"/>
        <v>400</v>
      </c>
      <c r="C15" s="115">
        <f t="shared" si="1"/>
        <v>200</v>
      </c>
      <c r="D15" s="114">
        <v>200</v>
      </c>
    </row>
    <row r="16" ht="19" customHeight="true" spans="1:4">
      <c r="A16" s="113" t="s">
        <v>43</v>
      </c>
      <c r="B16" s="114">
        <f t="shared" si="0"/>
        <v>600</v>
      </c>
      <c r="C16" s="115">
        <f t="shared" si="1"/>
        <v>200</v>
      </c>
      <c r="D16" s="114">
        <v>400</v>
      </c>
    </row>
    <row r="17" ht="19" customHeight="true" spans="1:4">
      <c r="A17" s="113" t="s">
        <v>47</v>
      </c>
      <c r="B17" s="114">
        <f t="shared" si="0"/>
        <v>600</v>
      </c>
      <c r="C17" s="115">
        <f>200+200</f>
        <v>400</v>
      </c>
      <c r="D17" s="114">
        <v>200</v>
      </c>
    </row>
    <row r="18" ht="19" customHeight="true" spans="1:4">
      <c r="A18" s="113" t="s">
        <v>53</v>
      </c>
      <c r="B18" s="114">
        <f t="shared" si="0"/>
        <v>400</v>
      </c>
      <c r="C18" s="115">
        <f>200+200</f>
        <v>400</v>
      </c>
      <c r="D18" s="114"/>
    </row>
    <row r="19" ht="19" customHeight="true" spans="1:4">
      <c r="A19" s="110" t="s">
        <v>80</v>
      </c>
      <c r="B19" s="111">
        <f>SUM(B20:B36)</f>
        <v>3400</v>
      </c>
      <c r="C19" s="111">
        <f>SUM(C20:C36)</f>
        <v>1200</v>
      </c>
      <c r="D19" s="111">
        <f>SUM(D20:D36)</f>
        <v>2200</v>
      </c>
    </row>
    <row r="20" ht="19" customHeight="true" spans="1:4">
      <c r="A20" s="116" t="s">
        <v>81</v>
      </c>
      <c r="B20" s="114">
        <f t="shared" ref="B20:B36" si="2">+C20+D20</f>
        <v>200</v>
      </c>
      <c r="C20" s="117">
        <v>200</v>
      </c>
      <c r="D20" s="117"/>
    </row>
    <row r="21" ht="19" customHeight="true" spans="1:4">
      <c r="A21" s="116" t="s">
        <v>55</v>
      </c>
      <c r="B21" s="114">
        <f t="shared" si="2"/>
        <v>200</v>
      </c>
      <c r="C21" s="117"/>
      <c r="D21" s="117">
        <v>200</v>
      </c>
    </row>
    <row r="22" ht="19" customHeight="true" spans="1:4">
      <c r="A22" s="116" t="s">
        <v>57</v>
      </c>
      <c r="B22" s="114">
        <f t="shared" si="2"/>
        <v>200</v>
      </c>
      <c r="C22" s="117"/>
      <c r="D22" s="117">
        <v>200</v>
      </c>
    </row>
    <row r="23" ht="19" customHeight="true" spans="1:4">
      <c r="A23" s="116" t="s">
        <v>58</v>
      </c>
      <c r="B23" s="114">
        <f t="shared" si="2"/>
        <v>200</v>
      </c>
      <c r="C23" s="117"/>
      <c r="D23" s="117">
        <v>200</v>
      </c>
    </row>
    <row r="24" ht="19" customHeight="true" spans="1:4">
      <c r="A24" s="116" t="s">
        <v>61</v>
      </c>
      <c r="B24" s="114">
        <f t="shared" si="2"/>
        <v>200</v>
      </c>
      <c r="C24" s="117"/>
      <c r="D24" s="117">
        <v>200</v>
      </c>
    </row>
    <row r="25" ht="19" customHeight="true" spans="1:4">
      <c r="A25" s="116" t="s">
        <v>60</v>
      </c>
      <c r="B25" s="114">
        <f t="shared" si="2"/>
        <v>200</v>
      </c>
      <c r="C25" s="117"/>
      <c r="D25" s="117">
        <v>200</v>
      </c>
    </row>
    <row r="26" ht="19" customHeight="true" spans="1:4">
      <c r="A26" s="116" t="s">
        <v>82</v>
      </c>
      <c r="B26" s="114">
        <f t="shared" si="2"/>
        <v>200</v>
      </c>
      <c r="C26" s="117">
        <v>200</v>
      </c>
      <c r="D26" s="117"/>
    </row>
    <row r="27" ht="19" customHeight="true" spans="1:4">
      <c r="A27" s="116" t="s">
        <v>64</v>
      </c>
      <c r="B27" s="114">
        <f t="shared" si="2"/>
        <v>200</v>
      </c>
      <c r="C27" s="117">
        <v>200</v>
      </c>
      <c r="D27" s="117"/>
    </row>
    <row r="28" ht="19" customHeight="true" spans="1:4">
      <c r="A28" s="116" t="s">
        <v>63</v>
      </c>
      <c r="B28" s="114">
        <f t="shared" si="2"/>
        <v>200</v>
      </c>
      <c r="C28" s="117"/>
      <c r="D28" s="117">
        <v>200</v>
      </c>
    </row>
    <row r="29" ht="19" customHeight="true" spans="1:4">
      <c r="A29" s="116" t="s">
        <v>83</v>
      </c>
      <c r="B29" s="114">
        <f t="shared" si="2"/>
        <v>200</v>
      </c>
      <c r="C29" s="117">
        <v>200</v>
      </c>
      <c r="D29" s="117"/>
    </row>
    <row r="30" ht="19" customHeight="true" spans="1:4">
      <c r="A30" s="116" t="s">
        <v>65</v>
      </c>
      <c r="B30" s="114">
        <f t="shared" si="2"/>
        <v>200</v>
      </c>
      <c r="C30" s="117"/>
      <c r="D30" s="117">
        <v>200</v>
      </c>
    </row>
    <row r="31" ht="19" customHeight="true" spans="1:4">
      <c r="A31" s="116" t="s">
        <v>66</v>
      </c>
      <c r="B31" s="114">
        <f t="shared" si="2"/>
        <v>200</v>
      </c>
      <c r="C31" s="117"/>
      <c r="D31" s="117">
        <v>200</v>
      </c>
    </row>
    <row r="32" ht="19" customHeight="true" spans="1:4">
      <c r="A32" s="116" t="s">
        <v>84</v>
      </c>
      <c r="B32" s="114">
        <f t="shared" si="2"/>
        <v>200</v>
      </c>
      <c r="C32" s="117">
        <v>200</v>
      </c>
      <c r="D32" s="117"/>
    </row>
    <row r="33" ht="19" customHeight="true" spans="1:4">
      <c r="A33" s="116" t="s">
        <v>67</v>
      </c>
      <c r="B33" s="114">
        <f t="shared" si="2"/>
        <v>200</v>
      </c>
      <c r="C33" s="117"/>
      <c r="D33" s="117">
        <v>200</v>
      </c>
    </row>
    <row r="34" ht="19" customHeight="true" spans="1:4">
      <c r="A34" s="116" t="s">
        <v>68</v>
      </c>
      <c r="B34" s="114">
        <f t="shared" si="2"/>
        <v>200</v>
      </c>
      <c r="C34" s="117"/>
      <c r="D34" s="117">
        <v>200</v>
      </c>
    </row>
    <row r="35" ht="19" customHeight="true" spans="1:4">
      <c r="A35" s="116" t="s">
        <v>85</v>
      </c>
      <c r="B35" s="114">
        <f t="shared" si="2"/>
        <v>200</v>
      </c>
      <c r="C35" s="117">
        <v>200</v>
      </c>
      <c r="D35" s="117"/>
    </row>
    <row r="36" ht="19" customHeight="true" spans="1:4">
      <c r="A36" s="116" t="s">
        <v>69</v>
      </c>
      <c r="B36" s="114">
        <f t="shared" si="2"/>
        <v>200</v>
      </c>
      <c r="C36" s="117"/>
      <c r="D36" s="117">
        <v>200</v>
      </c>
    </row>
  </sheetData>
  <mergeCells count="1">
    <mergeCell ref="A2:D2"/>
  </mergeCells>
  <printOptions horizontalCentered="true"/>
  <pageMargins left="0.472222222222222" right="0.472222222222222" top="0.590277777777778" bottom="0.786805555555556" header="0.511805555555556" footer="0.511805555555556"/>
  <pageSetup paperSize="9" fitToHeight="0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9"/>
  <sheetViews>
    <sheetView zoomScale="115" zoomScaleNormal="115" workbookViewId="0">
      <selection activeCell="A1" sqref="A1"/>
    </sheetView>
  </sheetViews>
  <sheetFormatPr defaultColWidth="7.99166666666667" defaultRowHeight="13.5"/>
  <cols>
    <col min="1" max="1" width="8.75" style="73" customWidth="true"/>
    <col min="2" max="2" width="7.375" style="73" customWidth="true"/>
    <col min="3" max="3" width="13.5" style="77" customWidth="true"/>
    <col min="4" max="4" width="11.9083333333333" style="78" customWidth="true"/>
    <col min="5" max="5" width="11.3833333333333" style="78" customWidth="true"/>
    <col min="6" max="6" width="13.75" style="78" customWidth="true"/>
    <col min="7" max="7" width="15.1" style="79" customWidth="true"/>
    <col min="8" max="8" width="55.2" style="79" customWidth="true"/>
    <col min="9" max="9" width="7.99166666666667" style="73" hidden="true" customWidth="true"/>
    <col min="10" max="253" width="7.99166666666667" style="73"/>
    <col min="254" max="16384" width="7.99166666666667" style="80"/>
  </cols>
  <sheetData>
    <row r="1" s="73" customFormat="true" ht="27" customHeight="true" spans="1:256">
      <c r="A1" s="81" t="s">
        <v>86</v>
      </c>
      <c r="B1" s="82"/>
      <c r="C1" s="82"/>
      <c r="D1" s="83"/>
      <c r="E1" s="83"/>
      <c r="F1" s="83"/>
      <c r="G1" s="82"/>
      <c r="H1" s="82"/>
      <c r="IT1" s="80"/>
      <c r="IU1" s="80"/>
      <c r="IV1" s="80"/>
    </row>
    <row r="2" s="73" customFormat="true" ht="33" customHeight="true" spans="1:256">
      <c r="A2" s="84" t="s">
        <v>87</v>
      </c>
      <c r="B2" s="84"/>
      <c r="C2" s="84"/>
      <c r="D2" s="85"/>
      <c r="E2" s="85"/>
      <c r="F2" s="85"/>
      <c r="G2" s="84"/>
      <c r="H2" s="84"/>
      <c r="IT2" s="80"/>
      <c r="IU2" s="80"/>
      <c r="IV2" s="80"/>
    </row>
    <row r="3" s="73" customFormat="true" ht="18.75" spans="1:256">
      <c r="A3" s="86"/>
      <c r="B3" s="86"/>
      <c r="C3" s="86"/>
      <c r="D3" s="87"/>
      <c r="E3" s="98"/>
      <c r="F3" s="87"/>
      <c r="G3" s="86"/>
      <c r="H3" s="99" t="s">
        <v>72</v>
      </c>
      <c r="IT3" s="80"/>
      <c r="IU3" s="80"/>
      <c r="IV3" s="80"/>
    </row>
    <row r="4" s="74" customFormat="true" ht="72" customHeight="true" spans="1:8">
      <c r="A4" s="88" t="s">
        <v>88</v>
      </c>
      <c r="B4" s="88" t="s">
        <v>89</v>
      </c>
      <c r="C4" s="88" t="s">
        <v>90</v>
      </c>
      <c r="D4" s="88" t="s">
        <v>91</v>
      </c>
      <c r="E4" s="88" t="s">
        <v>92</v>
      </c>
      <c r="F4" s="100" t="s">
        <v>93</v>
      </c>
      <c r="G4" s="88" t="s">
        <v>94</v>
      </c>
      <c r="H4" s="88" t="s">
        <v>95</v>
      </c>
    </row>
    <row r="5" s="75" customFormat="true" ht="31" customHeight="true" spans="1:256">
      <c r="A5" s="89" t="s">
        <v>96</v>
      </c>
      <c r="B5" s="90" t="s">
        <v>5</v>
      </c>
      <c r="C5" s="90"/>
      <c r="D5" s="91">
        <f t="shared" ref="D5:F5" si="0">SUM(D6:D9)</f>
        <v>472</v>
      </c>
      <c r="E5" s="91">
        <f t="shared" si="0"/>
        <v>28</v>
      </c>
      <c r="F5" s="91">
        <f t="shared" si="0"/>
        <v>500</v>
      </c>
      <c r="G5" s="90"/>
      <c r="H5" s="90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80"/>
      <c r="IU5" s="80"/>
      <c r="IV5" s="80"/>
    </row>
    <row r="6" s="76" customFormat="true" ht="86" customHeight="true" spans="1:9">
      <c r="A6" s="92"/>
      <c r="B6" s="93" t="s">
        <v>78</v>
      </c>
      <c r="C6" s="94" t="s">
        <v>97</v>
      </c>
      <c r="D6" s="95">
        <v>195</v>
      </c>
      <c r="E6" s="95">
        <v>0</v>
      </c>
      <c r="F6" s="95">
        <f t="shared" ref="F6:F9" si="1">SUM(D6:E6)</f>
        <v>195</v>
      </c>
      <c r="G6" s="92" t="s">
        <v>98</v>
      </c>
      <c r="H6" s="94" t="s">
        <v>99</v>
      </c>
      <c r="I6" s="76" t="s">
        <v>100</v>
      </c>
    </row>
    <row r="7" s="76" customFormat="true" ht="78" customHeight="true" spans="1:9">
      <c r="A7" s="92"/>
      <c r="B7" s="96"/>
      <c r="C7" s="94" t="s">
        <v>101</v>
      </c>
      <c r="D7" s="95">
        <v>95</v>
      </c>
      <c r="E7" s="95">
        <v>28</v>
      </c>
      <c r="F7" s="95">
        <f t="shared" si="1"/>
        <v>123</v>
      </c>
      <c r="G7" s="92" t="s">
        <v>98</v>
      </c>
      <c r="H7" s="94" t="s">
        <v>102</v>
      </c>
      <c r="I7" s="76" t="s">
        <v>103</v>
      </c>
    </row>
    <row r="8" s="76" customFormat="true" ht="93" customHeight="true" spans="1:9">
      <c r="A8" s="92"/>
      <c r="B8" s="96"/>
      <c r="C8" s="94" t="s">
        <v>104</v>
      </c>
      <c r="D8" s="95">
        <v>95</v>
      </c>
      <c r="E8" s="95">
        <v>0</v>
      </c>
      <c r="F8" s="95">
        <f t="shared" si="1"/>
        <v>95</v>
      </c>
      <c r="G8" s="92" t="s">
        <v>98</v>
      </c>
      <c r="H8" s="94" t="s">
        <v>105</v>
      </c>
      <c r="I8" s="76" t="s">
        <v>106</v>
      </c>
    </row>
    <row r="9" s="76" customFormat="true" ht="93" customHeight="true" spans="1:9">
      <c r="A9" s="92"/>
      <c r="B9" s="97"/>
      <c r="C9" s="94" t="s">
        <v>107</v>
      </c>
      <c r="D9" s="95">
        <v>87</v>
      </c>
      <c r="E9" s="95">
        <v>0</v>
      </c>
      <c r="F9" s="95">
        <f t="shared" si="1"/>
        <v>87</v>
      </c>
      <c r="G9" s="92" t="s">
        <v>98</v>
      </c>
      <c r="H9" s="94" t="s">
        <v>108</v>
      </c>
      <c r="I9" s="76" t="s">
        <v>109</v>
      </c>
    </row>
  </sheetData>
  <mergeCells count="4">
    <mergeCell ref="A2:H2"/>
    <mergeCell ref="B5:C5"/>
    <mergeCell ref="A5:A9"/>
    <mergeCell ref="B6:B9"/>
  </mergeCells>
  <pageMargins left="0.75" right="0.75" top="1" bottom="1" header="0.511805555555556" footer="0.511805555555556"/>
  <pageSetup paperSize="9" scale="64" fitToHeight="0" orientation="portrait"/>
  <headerFooter alignWithMargins="0" scaleWithDoc="0"/>
  <colBreaks count="1" manualBreakCount="1">
    <brk id="8" max="655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44"/>
  <sheetViews>
    <sheetView view="pageBreakPreview" zoomScaleNormal="100" zoomScaleSheetLayoutView="100" workbookViewId="0">
      <pane ySplit="4" topLeftCell="A5" activePane="bottomLeft" state="frozen"/>
      <selection/>
      <selection pane="bottomLeft" activeCell="D42" sqref="D24:D42"/>
    </sheetView>
  </sheetViews>
  <sheetFormatPr defaultColWidth="8.1" defaultRowHeight="14.25" outlineLevelCol="4"/>
  <cols>
    <col min="1" max="1" width="8.1" style="47"/>
    <col min="2" max="2" width="24.25" style="47" customWidth="true"/>
    <col min="3" max="3" width="37.25" style="47" customWidth="true"/>
    <col min="4" max="4" width="30.125" style="47" customWidth="true"/>
    <col min="5" max="5" width="14.625" style="48" customWidth="true"/>
    <col min="6" max="251" width="8.1" style="45"/>
    <col min="252" max="16384" width="8.1" style="49"/>
  </cols>
  <sheetData>
    <row r="1" spans="1:1">
      <c r="A1" s="50" t="s">
        <v>110</v>
      </c>
    </row>
    <row r="2" s="45" customFormat="true" ht="18.75" spans="1:5">
      <c r="A2" s="51" t="s">
        <v>111</v>
      </c>
      <c r="B2" s="51"/>
      <c r="C2" s="51"/>
      <c r="D2" s="51"/>
      <c r="E2" s="51"/>
    </row>
    <row r="3" s="46" customFormat="true" ht="19" customHeight="true" spans="1:5">
      <c r="A3" s="52"/>
      <c r="B3" s="52"/>
      <c r="D3" s="53" t="s">
        <v>72</v>
      </c>
      <c r="E3" s="53"/>
    </row>
    <row r="4" s="45" customFormat="true" ht="20" customHeight="true" spans="1:5">
      <c r="A4" s="54" t="s">
        <v>112</v>
      </c>
      <c r="B4" s="54" t="s">
        <v>113</v>
      </c>
      <c r="C4" s="54" t="s">
        <v>114</v>
      </c>
      <c r="D4" s="55" t="s">
        <v>115</v>
      </c>
      <c r="E4" s="55" t="s">
        <v>116</v>
      </c>
    </row>
    <row r="5" s="45" customFormat="true" ht="20" customHeight="true" spans="1:5">
      <c r="A5" s="56" t="s">
        <v>117</v>
      </c>
      <c r="B5" s="57"/>
      <c r="C5" s="58"/>
      <c r="D5" s="55">
        <f>SUM(D6:D42)</f>
        <v>7400</v>
      </c>
      <c r="E5" s="55"/>
    </row>
    <row r="6" s="45" customFormat="true" ht="20" customHeight="true" spans="1:5">
      <c r="A6" s="59">
        <v>1</v>
      </c>
      <c r="B6" s="59" t="s">
        <v>37</v>
      </c>
      <c r="C6" s="60" t="s">
        <v>118</v>
      </c>
      <c r="D6" s="61">
        <v>200</v>
      </c>
      <c r="E6" s="69" t="s">
        <v>119</v>
      </c>
    </row>
    <row r="7" s="45" customFormat="true" ht="20" customHeight="true" spans="1:5">
      <c r="A7" s="59">
        <v>2</v>
      </c>
      <c r="B7" s="59" t="s">
        <v>45</v>
      </c>
      <c r="C7" s="60" t="s">
        <v>120</v>
      </c>
      <c r="D7" s="61">
        <v>200</v>
      </c>
      <c r="E7" s="69"/>
    </row>
    <row r="8" s="45" customFormat="true" ht="20" customHeight="true" spans="1:5">
      <c r="A8" s="59">
        <v>3</v>
      </c>
      <c r="B8" s="59" t="s">
        <v>31</v>
      </c>
      <c r="C8" s="60" t="s">
        <v>121</v>
      </c>
      <c r="D8" s="61">
        <v>200</v>
      </c>
      <c r="E8" s="69"/>
    </row>
    <row r="9" s="45" customFormat="true" ht="20" customHeight="true" spans="1:5">
      <c r="A9" s="59">
        <v>4</v>
      </c>
      <c r="B9" s="59" t="s">
        <v>25</v>
      </c>
      <c r="C9" s="61" t="s">
        <v>122</v>
      </c>
      <c r="D9" s="61">
        <v>200</v>
      </c>
      <c r="E9" s="69"/>
    </row>
    <row r="10" s="45" customFormat="true" ht="20" customHeight="true" spans="1:5">
      <c r="A10" s="59">
        <v>5</v>
      </c>
      <c r="B10" s="59" t="s">
        <v>25</v>
      </c>
      <c r="C10" s="61" t="s">
        <v>123</v>
      </c>
      <c r="D10" s="61">
        <v>200</v>
      </c>
      <c r="E10" s="69"/>
    </row>
    <row r="11" s="45" customFormat="true" ht="20" customHeight="true" spans="1:5">
      <c r="A11" s="59">
        <v>6</v>
      </c>
      <c r="B11" s="59" t="s">
        <v>21</v>
      </c>
      <c r="C11" s="60" t="s">
        <v>124</v>
      </c>
      <c r="D11" s="61">
        <v>200</v>
      </c>
      <c r="E11" s="69"/>
    </row>
    <row r="12" s="45" customFormat="true" ht="20" customHeight="true" spans="1:5">
      <c r="A12" s="59">
        <v>7</v>
      </c>
      <c r="B12" s="59" t="s">
        <v>41</v>
      </c>
      <c r="C12" s="60" t="s">
        <v>125</v>
      </c>
      <c r="D12" s="61">
        <v>200</v>
      </c>
      <c r="E12" s="69"/>
    </row>
    <row r="13" s="45" customFormat="true" ht="20" customHeight="true" spans="1:5">
      <c r="A13" s="59">
        <v>8</v>
      </c>
      <c r="B13" s="59" t="s">
        <v>43</v>
      </c>
      <c r="C13" s="62" t="s">
        <v>126</v>
      </c>
      <c r="D13" s="61">
        <v>200</v>
      </c>
      <c r="E13" s="69"/>
    </row>
    <row r="14" s="45" customFormat="true" ht="20" customHeight="true" spans="1:5">
      <c r="A14" s="59">
        <v>9</v>
      </c>
      <c r="B14" s="59" t="s">
        <v>29</v>
      </c>
      <c r="C14" s="62" t="s">
        <v>127</v>
      </c>
      <c r="D14" s="61">
        <v>200</v>
      </c>
      <c r="E14" s="69"/>
    </row>
    <row r="15" s="45" customFormat="true" ht="20" customHeight="true" spans="1:5">
      <c r="A15" s="59">
        <v>10</v>
      </c>
      <c r="B15" s="59" t="s">
        <v>33</v>
      </c>
      <c r="C15" s="63" t="s">
        <v>128</v>
      </c>
      <c r="D15" s="61">
        <v>200</v>
      </c>
      <c r="E15" s="69"/>
    </row>
    <row r="16" s="45" customFormat="true" ht="20" customHeight="true" spans="1:5">
      <c r="A16" s="59">
        <v>11</v>
      </c>
      <c r="B16" s="59" t="s">
        <v>27</v>
      </c>
      <c r="C16" s="61" t="s">
        <v>129</v>
      </c>
      <c r="D16" s="61">
        <v>200</v>
      </c>
      <c r="E16" s="69"/>
    </row>
    <row r="17" s="45" customFormat="true" ht="20" customHeight="true" spans="1:5">
      <c r="A17" s="59">
        <v>12</v>
      </c>
      <c r="B17" s="59" t="s">
        <v>39</v>
      </c>
      <c r="C17" s="62" t="s">
        <v>130</v>
      </c>
      <c r="D17" s="61">
        <v>200</v>
      </c>
      <c r="E17" s="69"/>
    </row>
    <row r="18" s="45" customFormat="true" ht="20" customHeight="true" spans="1:5">
      <c r="A18" s="59">
        <v>13</v>
      </c>
      <c r="B18" s="59" t="s">
        <v>47</v>
      </c>
      <c r="C18" s="60" t="s">
        <v>131</v>
      </c>
      <c r="D18" s="61">
        <v>200</v>
      </c>
      <c r="E18" s="69"/>
    </row>
    <row r="19" s="45" customFormat="true" ht="20" customHeight="true" spans="1:5">
      <c r="A19" s="59">
        <v>14</v>
      </c>
      <c r="B19" s="59" t="s">
        <v>47</v>
      </c>
      <c r="C19" s="60" t="s">
        <v>132</v>
      </c>
      <c r="D19" s="61">
        <v>200</v>
      </c>
      <c r="E19" s="69"/>
    </row>
    <row r="20" s="45" customFormat="true" ht="20" customHeight="true" spans="1:5">
      <c r="A20" s="59">
        <v>15</v>
      </c>
      <c r="B20" s="59" t="s">
        <v>49</v>
      </c>
      <c r="C20" s="61" t="s">
        <v>133</v>
      </c>
      <c r="D20" s="61">
        <v>200</v>
      </c>
      <c r="E20" s="69"/>
    </row>
    <row r="21" s="45" customFormat="true" ht="20" customHeight="true" spans="1:5">
      <c r="A21" s="59">
        <v>16</v>
      </c>
      <c r="B21" s="59" t="s">
        <v>51</v>
      </c>
      <c r="C21" s="61" t="s">
        <v>134</v>
      </c>
      <c r="D21" s="61">
        <v>200</v>
      </c>
      <c r="E21" s="69"/>
    </row>
    <row r="22" s="45" customFormat="true" ht="20" customHeight="true" spans="1:5">
      <c r="A22" s="59">
        <v>17</v>
      </c>
      <c r="B22" s="59" t="s">
        <v>53</v>
      </c>
      <c r="C22" s="61" t="s">
        <v>135</v>
      </c>
      <c r="D22" s="61">
        <v>200</v>
      </c>
      <c r="E22" s="69"/>
    </row>
    <row r="23" s="45" customFormat="true" ht="20" customHeight="true" spans="1:5">
      <c r="A23" s="59">
        <v>18</v>
      </c>
      <c r="B23" s="59" t="s">
        <v>53</v>
      </c>
      <c r="C23" s="61" t="s">
        <v>136</v>
      </c>
      <c r="D23" s="61">
        <v>200</v>
      </c>
      <c r="E23" s="69"/>
    </row>
    <row r="24" s="45" customFormat="true" ht="20" customHeight="true" spans="1:5">
      <c r="A24" s="59">
        <v>19</v>
      </c>
      <c r="B24" s="59" t="s">
        <v>37</v>
      </c>
      <c r="C24" s="60" t="s">
        <v>137</v>
      </c>
      <c r="D24" s="61">
        <v>200</v>
      </c>
      <c r="E24" s="70" t="s">
        <v>138</v>
      </c>
    </row>
    <row r="25" s="45" customFormat="true" ht="20" customHeight="true" spans="1:5">
      <c r="A25" s="59">
        <v>20</v>
      </c>
      <c r="B25" s="59" t="s">
        <v>45</v>
      </c>
      <c r="C25" s="60" t="s">
        <v>139</v>
      </c>
      <c r="D25" s="61">
        <v>200</v>
      </c>
      <c r="E25" s="71"/>
    </row>
    <row r="26" s="45" customFormat="true" ht="20" customHeight="true" spans="1:5">
      <c r="A26" s="59">
        <v>21</v>
      </c>
      <c r="B26" s="59" t="s">
        <v>31</v>
      </c>
      <c r="C26" s="60" t="s">
        <v>140</v>
      </c>
      <c r="D26" s="61">
        <v>200</v>
      </c>
      <c r="E26" s="71"/>
    </row>
    <row r="27" s="45" customFormat="true" ht="20" customHeight="true" spans="1:5">
      <c r="A27" s="59">
        <v>22</v>
      </c>
      <c r="B27" s="59" t="s">
        <v>25</v>
      </c>
      <c r="C27" s="60" t="s">
        <v>141</v>
      </c>
      <c r="D27" s="61">
        <v>200</v>
      </c>
      <c r="E27" s="71"/>
    </row>
    <row r="28" s="45" customFormat="true" ht="20" customHeight="true" spans="1:5">
      <c r="A28" s="59">
        <v>23</v>
      </c>
      <c r="B28" s="59" t="s">
        <v>25</v>
      </c>
      <c r="C28" s="60" t="s">
        <v>142</v>
      </c>
      <c r="D28" s="61">
        <v>200</v>
      </c>
      <c r="E28" s="71"/>
    </row>
    <row r="29" s="45" customFormat="true" ht="20" customHeight="true" spans="1:5">
      <c r="A29" s="59">
        <v>24</v>
      </c>
      <c r="B29" s="59" t="s">
        <v>25</v>
      </c>
      <c r="C29" s="61" t="s">
        <v>143</v>
      </c>
      <c r="D29" s="61">
        <v>200</v>
      </c>
      <c r="E29" s="71"/>
    </row>
    <row r="30" s="45" customFormat="true" ht="20" customHeight="true" spans="1:5">
      <c r="A30" s="59">
        <v>25</v>
      </c>
      <c r="B30" s="59" t="s">
        <v>41</v>
      </c>
      <c r="C30" s="60" t="s">
        <v>144</v>
      </c>
      <c r="D30" s="61">
        <v>200</v>
      </c>
      <c r="E30" s="71"/>
    </row>
    <row r="31" s="45" customFormat="true" ht="20" customHeight="true" spans="1:5">
      <c r="A31" s="59">
        <v>26</v>
      </c>
      <c r="B31" s="59" t="s">
        <v>43</v>
      </c>
      <c r="C31" s="62" t="s">
        <v>145</v>
      </c>
      <c r="D31" s="61">
        <v>200</v>
      </c>
      <c r="E31" s="71"/>
    </row>
    <row r="32" s="45" customFormat="true" ht="20" customHeight="true" spans="1:5">
      <c r="A32" s="59">
        <v>27</v>
      </c>
      <c r="B32" s="59" t="s">
        <v>43</v>
      </c>
      <c r="C32" s="62" t="s">
        <v>146</v>
      </c>
      <c r="D32" s="61">
        <v>200</v>
      </c>
      <c r="E32" s="71"/>
    </row>
    <row r="33" s="45" customFormat="true" ht="20" customHeight="true" spans="1:5">
      <c r="A33" s="59">
        <v>28</v>
      </c>
      <c r="B33" s="59" t="s">
        <v>29</v>
      </c>
      <c r="C33" s="62" t="s">
        <v>147</v>
      </c>
      <c r="D33" s="61">
        <v>200</v>
      </c>
      <c r="E33" s="71"/>
    </row>
    <row r="34" s="45" customFormat="true" ht="20" customHeight="true" spans="1:5">
      <c r="A34" s="59">
        <v>29</v>
      </c>
      <c r="B34" s="59" t="s">
        <v>29</v>
      </c>
      <c r="C34" s="62" t="s">
        <v>148</v>
      </c>
      <c r="D34" s="61">
        <v>200</v>
      </c>
      <c r="E34" s="71"/>
    </row>
    <row r="35" s="45" customFormat="true" ht="20" customHeight="true" spans="1:5">
      <c r="A35" s="59">
        <v>30</v>
      </c>
      <c r="B35" s="64" t="s">
        <v>27</v>
      </c>
      <c r="C35" s="65" t="s">
        <v>149</v>
      </c>
      <c r="D35" s="61">
        <v>200</v>
      </c>
      <c r="E35" s="71"/>
    </row>
    <row r="36" s="45" customFormat="true" ht="20" customHeight="true" spans="1:5">
      <c r="A36" s="59">
        <v>31</v>
      </c>
      <c r="B36" s="59" t="s">
        <v>27</v>
      </c>
      <c r="C36" s="60" t="s">
        <v>150</v>
      </c>
      <c r="D36" s="61">
        <v>200</v>
      </c>
      <c r="E36" s="71"/>
    </row>
    <row r="37" s="45" customFormat="true" ht="20" customHeight="true" spans="1:5">
      <c r="A37" s="59">
        <v>32</v>
      </c>
      <c r="B37" s="59" t="s">
        <v>39</v>
      </c>
      <c r="C37" s="62" t="s">
        <v>151</v>
      </c>
      <c r="D37" s="61">
        <v>200</v>
      </c>
      <c r="E37" s="71"/>
    </row>
    <row r="38" s="45" customFormat="true" ht="20" customHeight="true" spans="1:5">
      <c r="A38" s="59">
        <v>33</v>
      </c>
      <c r="B38" s="59" t="s">
        <v>47</v>
      </c>
      <c r="C38" s="60" t="s">
        <v>152</v>
      </c>
      <c r="D38" s="61">
        <v>200</v>
      </c>
      <c r="E38" s="71"/>
    </row>
    <row r="39" s="45" customFormat="true" ht="20" customHeight="true" spans="1:5">
      <c r="A39" s="59">
        <v>34</v>
      </c>
      <c r="B39" s="59" t="s">
        <v>47</v>
      </c>
      <c r="C39" s="60" t="s">
        <v>153</v>
      </c>
      <c r="D39" s="61">
        <v>200</v>
      </c>
      <c r="E39" s="71"/>
    </row>
    <row r="40" s="45" customFormat="true" ht="20" customHeight="true" spans="1:5">
      <c r="A40" s="59">
        <v>35</v>
      </c>
      <c r="B40" s="59" t="s">
        <v>51</v>
      </c>
      <c r="C40" s="60" t="s">
        <v>154</v>
      </c>
      <c r="D40" s="61">
        <v>200</v>
      </c>
      <c r="E40" s="71"/>
    </row>
    <row r="41" s="45" customFormat="true" ht="20" customHeight="true" spans="1:5">
      <c r="A41" s="59">
        <v>36</v>
      </c>
      <c r="B41" s="59" t="s">
        <v>51</v>
      </c>
      <c r="C41" s="61" t="s">
        <v>155</v>
      </c>
      <c r="D41" s="61">
        <v>200</v>
      </c>
      <c r="E41" s="71"/>
    </row>
    <row r="42" s="45" customFormat="true" ht="20" customHeight="true" spans="1:5">
      <c r="A42" s="59">
        <v>37</v>
      </c>
      <c r="B42" s="59" t="s">
        <v>53</v>
      </c>
      <c r="C42" s="60" t="s">
        <v>156</v>
      </c>
      <c r="D42" s="61">
        <v>200</v>
      </c>
      <c r="E42" s="72"/>
    </row>
    <row r="43" s="45" customFormat="true" ht="20" customHeight="true" spans="1:5">
      <c r="A43" s="66" t="s">
        <v>157</v>
      </c>
      <c r="B43" s="66"/>
      <c r="C43" s="66"/>
      <c r="D43" s="66"/>
      <c r="E43" s="48"/>
    </row>
    <row r="44" s="45" customFormat="true" spans="1:5">
      <c r="A44" s="47"/>
      <c r="B44" s="47"/>
      <c r="C44" s="67"/>
      <c r="D44" s="68"/>
      <c r="E44" s="48"/>
    </row>
  </sheetData>
  <mergeCells count="6">
    <mergeCell ref="A2:E2"/>
    <mergeCell ref="D3:E3"/>
    <mergeCell ref="A5:C5"/>
    <mergeCell ref="A43:D43"/>
    <mergeCell ref="E6:E23"/>
    <mergeCell ref="E24:E42"/>
  </mergeCells>
  <pageMargins left="0.75" right="0.75" top="1" bottom="1" header="0.511805555555556" footer="0.511805555555556"/>
  <pageSetup paperSize="9" scale="76" fitToHeight="0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9"/>
  <sheetViews>
    <sheetView workbookViewId="0">
      <selection activeCell="E10" sqref="E10"/>
    </sheetView>
  </sheetViews>
  <sheetFormatPr defaultColWidth="9" defaultRowHeight="13.5" outlineLevelCol="5"/>
  <cols>
    <col min="1" max="1" width="8.5" style="1" customWidth="true"/>
    <col min="2" max="2" width="16.875" style="1" customWidth="true"/>
    <col min="3" max="3" width="35" customWidth="true"/>
    <col min="4" max="4" width="15.5" customWidth="true"/>
    <col min="5" max="5" width="12" customWidth="true"/>
    <col min="6" max="6" width="11.875" customWidth="true"/>
  </cols>
  <sheetData>
    <row r="1" ht="24" customHeight="true" spans="1:5">
      <c r="A1" s="30" t="s">
        <v>158</v>
      </c>
      <c r="B1" s="31"/>
      <c r="C1" s="32"/>
      <c r="E1" s="32"/>
    </row>
    <row r="2" ht="34" customHeight="true" spans="1:6">
      <c r="A2" s="33" t="s">
        <v>159</v>
      </c>
      <c r="B2" s="33"/>
      <c r="C2" s="33"/>
      <c r="D2" s="33"/>
      <c r="E2" s="33"/>
      <c r="F2" s="33"/>
    </row>
    <row r="3" ht="21" customHeight="true" spans="1:6">
      <c r="A3" s="31"/>
      <c r="B3" s="31"/>
      <c r="C3" s="32"/>
      <c r="F3" s="44" t="s">
        <v>2</v>
      </c>
    </row>
    <row r="4" s="27" customFormat="true" ht="30" customHeight="true" spans="1:6">
      <c r="A4" s="34" t="s">
        <v>112</v>
      </c>
      <c r="B4" s="34" t="s">
        <v>160</v>
      </c>
      <c r="C4" s="34" t="s">
        <v>161</v>
      </c>
      <c r="D4" s="34" t="s">
        <v>74</v>
      </c>
      <c r="E4" s="34" t="s">
        <v>162</v>
      </c>
      <c r="F4" s="34" t="s">
        <v>76</v>
      </c>
    </row>
    <row r="5" s="27" customFormat="true" ht="30" customHeight="true" spans="1:6">
      <c r="A5" s="34"/>
      <c r="B5" s="34" t="s">
        <v>5</v>
      </c>
      <c r="C5" s="34"/>
      <c r="D5" s="35">
        <f>SUM(D6:D27)/2</f>
        <v>4058</v>
      </c>
      <c r="E5" s="35">
        <f>SUM(E6:E27)/2</f>
        <v>4100</v>
      </c>
      <c r="F5" s="35">
        <f>SUM(F6:F27)/2</f>
        <v>-42</v>
      </c>
    </row>
    <row r="6" s="28" customFormat="true" ht="30" customHeight="true" spans="1:6">
      <c r="A6" s="34"/>
      <c r="B6" s="34" t="s">
        <v>9</v>
      </c>
      <c r="C6" s="36"/>
      <c r="D6" s="37">
        <f>D7</f>
        <v>494</v>
      </c>
      <c r="E6" s="37">
        <f>E7</f>
        <v>500</v>
      </c>
      <c r="F6" s="37">
        <f>F7</f>
        <v>-6</v>
      </c>
    </row>
    <row r="7" s="27" customFormat="true" ht="30" customHeight="true" spans="1:6">
      <c r="A7" s="38">
        <v>1</v>
      </c>
      <c r="B7" s="38" t="s">
        <v>163</v>
      </c>
      <c r="C7" s="39" t="s">
        <v>164</v>
      </c>
      <c r="D7" s="40">
        <v>494</v>
      </c>
      <c r="E7" s="40">
        <v>500</v>
      </c>
      <c r="F7" s="40">
        <f>D7-E7</f>
        <v>-6</v>
      </c>
    </row>
    <row r="8" s="28" customFormat="true" ht="30" customHeight="true" spans="1:6">
      <c r="A8" s="34"/>
      <c r="B8" s="34" t="s">
        <v>13</v>
      </c>
      <c r="C8" s="41"/>
      <c r="D8" s="42">
        <f>SUM(D9:D18)</f>
        <v>1980</v>
      </c>
      <c r="E8" s="42">
        <f>SUM(E9:E18)</f>
        <v>2000</v>
      </c>
      <c r="F8" s="42">
        <f>SUM(F9:F18)</f>
        <v>-20</v>
      </c>
    </row>
    <row r="9" ht="30" customHeight="true" spans="1:6">
      <c r="A9" s="38">
        <v>2</v>
      </c>
      <c r="B9" s="38" t="s">
        <v>21</v>
      </c>
      <c r="C9" s="39" t="s">
        <v>165</v>
      </c>
      <c r="D9" s="40">
        <v>198</v>
      </c>
      <c r="E9" s="40">
        <v>200</v>
      </c>
      <c r="F9" s="40">
        <f>D9-E9</f>
        <v>-2</v>
      </c>
    </row>
    <row r="10" ht="30" customHeight="true" spans="1:6">
      <c r="A10" s="38">
        <v>3</v>
      </c>
      <c r="B10" s="38" t="s">
        <v>25</v>
      </c>
      <c r="C10" s="39" t="s">
        <v>166</v>
      </c>
      <c r="D10" s="40">
        <v>198</v>
      </c>
      <c r="E10" s="40">
        <v>200</v>
      </c>
      <c r="F10" s="40">
        <f t="shared" ref="F10:F27" si="0">D10-E10</f>
        <v>-2</v>
      </c>
    </row>
    <row r="11" ht="30" customHeight="true" spans="1:6">
      <c r="A11" s="38">
        <v>4</v>
      </c>
      <c r="B11" s="38" t="s">
        <v>27</v>
      </c>
      <c r="C11" s="39" t="s">
        <v>167</v>
      </c>
      <c r="D11" s="40">
        <v>198</v>
      </c>
      <c r="E11" s="40">
        <v>200</v>
      </c>
      <c r="F11" s="40">
        <f t="shared" si="0"/>
        <v>-2</v>
      </c>
    </row>
    <row r="12" ht="30" customHeight="true" spans="1:6">
      <c r="A12" s="38">
        <v>5</v>
      </c>
      <c r="B12" s="38" t="s">
        <v>29</v>
      </c>
      <c r="C12" s="39" t="s">
        <v>168</v>
      </c>
      <c r="D12" s="40">
        <v>198</v>
      </c>
      <c r="E12" s="40">
        <v>200</v>
      </c>
      <c r="F12" s="40">
        <f t="shared" si="0"/>
        <v>-2</v>
      </c>
    </row>
    <row r="13" ht="30" customHeight="true" spans="1:6">
      <c r="A13" s="38">
        <v>6</v>
      </c>
      <c r="B13" s="38" t="s">
        <v>31</v>
      </c>
      <c r="C13" s="39" t="s">
        <v>169</v>
      </c>
      <c r="D13" s="40">
        <v>198</v>
      </c>
      <c r="E13" s="40">
        <v>200</v>
      </c>
      <c r="F13" s="40">
        <f t="shared" si="0"/>
        <v>-2</v>
      </c>
    </row>
    <row r="14" ht="30" customHeight="true" spans="1:6">
      <c r="A14" s="38">
        <v>7</v>
      </c>
      <c r="B14" s="38" t="s">
        <v>39</v>
      </c>
      <c r="C14" s="39" t="s">
        <v>170</v>
      </c>
      <c r="D14" s="40">
        <v>198</v>
      </c>
      <c r="E14" s="40">
        <v>200</v>
      </c>
      <c r="F14" s="40">
        <f t="shared" si="0"/>
        <v>-2</v>
      </c>
    </row>
    <row r="15" ht="30" customHeight="true" spans="1:6">
      <c r="A15" s="38">
        <v>8</v>
      </c>
      <c r="B15" s="38" t="s">
        <v>43</v>
      </c>
      <c r="C15" s="39" t="s">
        <v>171</v>
      </c>
      <c r="D15" s="40">
        <v>198</v>
      </c>
      <c r="E15" s="40">
        <v>200</v>
      </c>
      <c r="F15" s="40">
        <f t="shared" si="0"/>
        <v>-2</v>
      </c>
    </row>
    <row r="16" ht="30" customHeight="true" spans="1:6">
      <c r="A16" s="38">
        <v>9</v>
      </c>
      <c r="B16" s="38" t="s">
        <v>45</v>
      </c>
      <c r="C16" s="39" t="s">
        <v>172</v>
      </c>
      <c r="D16" s="40">
        <v>198</v>
      </c>
      <c r="E16" s="40">
        <v>200</v>
      </c>
      <c r="F16" s="40">
        <f t="shared" si="0"/>
        <v>-2</v>
      </c>
    </row>
    <row r="17" ht="30" customHeight="true" spans="1:6">
      <c r="A17" s="38">
        <v>10</v>
      </c>
      <c r="B17" s="38" t="s">
        <v>47</v>
      </c>
      <c r="C17" s="39" t="s">
        <v>173</v>
      </c>
      <c r="D17" s="40">
        <v>198</v>
      </c>
      <c r="E17" s="40">
        <v>200</v>
      </c>
      <c r="F17" s="40">
        <f t="shared" si="0"/>
        <v>-2</v>
      </c>
    </row>
    <row r="18" ht="30" customHeight="true" spans="1:6">
      <c r="A18" s="38">
        <v>11</v>
      </c>
      <c r="B18" s="38" t="s">
        <v>51</v>
      </c>
      <c r="C18" s="39" t="s">
        <v>174</v>
      </c>
      <c r="D18" s="40">
        <v>198</v>
      </c>
      <c r="E18" s="40">
        <v>200</v>
      </c>
      <c r="F18" s="40">
        <f t="shared" si="0"/>
        <v>-2</v>
      </c>
    </row>
    <row r="19" s="29" customFormat="true" ht="30" customHeight="true" spans="1:6">
      <c r="A19" s="34"/>
      <c r="B19" s="34" t="s">
        <v>175</v>
      </c>
      <c r="C19" s="41"/>
      <c r="D19" s="42">
        <f>SUM(D20:D27)</f>
        <v>1584</v>
      </c>
      <c r="E19" s="42">
        <f>SUM(E20:E27)</f>
        <v>1600</v>
      </c>
      <c r="F19" s="42">
        <f>SUM(F20:F27)</f>
        <v>-16</v>
      </c>
    </row>
    <row r="20" ht="30" customHeight="true" spans="1:6">
      <c r="A20" s="38">
        <v>12</v>
      </c>
      <c r="B20" s="38" t="str">
        <f t="shared" ref="B20:B27" si="1">LEFT(C20,3)</f>
        <v>翁源县</v>
      </c>
      <c r="C20" s="39" t="s">
        <v>176</v>
      </c>
      <c r="D20" s="40">
        <v>198</v>
      </c>
      <c r="E20" s="40">
        <v>200</v>
      </c>
      <c r="F20" s="40">
        <f t="shared" si="0"/>
        <v>-2</v>
      </c>
    </row>
    <row r="21" ht="30" customHeight="true" spans="1:6">
      <c r="A21" s="38">
        <v>13</v>
      </c>
      <c r="B21" s="38" t="str">
        <f t="shared" si="1"/>
        <v>连平县</v>
      </c>
      <c r="C21" s="39" t="s">
        <v>177</v>
      </c>
      <c r="D21" s="40">
        <v>198</v>
      </c>
      <c r="E21" s="40">
        <v>200</v>
      </c>
      <c r="F21" s="40">
        <f t="shared" si="0"/>
        <v>-2</v>
      </c>
    </row>
    <row r="22" ht="30" customHeight="true" spans="1:6">
      <c r="A22" s="38">
        <v>14</v>
      </c>
      <c r="B22" s="38" t="str">
        <f t="shared" si="1"/>
        <v>兴宁市</v>
      </c>
      <c r="C22" s="39" t="s">
        <v>178</v>
      </c>
      <c r="D22" s="40">
        <v>198</v>
      </c>
      <c r="E22" s="40">
        <v>200</v>
      </c>
      <c r="F22" s="40">
        <f t="shared" si="0"/>
        <v>-2</v>
      </c>
    </row>
    <row r="23" ht="30" customHeight="true" spans="1:6">
      <c r="A23" s="38">
        <v>15</v>
      </c>
      <c r="B23" s="38" t="str">
        <f t="shared" si="1"/>
        <v>海丰县</v>
      </c>
      <c r="C23" s="39" t="s">
        <v>179</v>
      </c>
      <c r="D23" s="40">
        <v>198</v>
      </c>
      <c r="E23" s="40">
        <v>200</v>
      </c>
      <c r="F23" s="40">
        <f t="shared" si="0"/>
        <v>-2</v>
      </c>
    </row>
    <row r="24" ht="30" customHeight="true" spans="1:6">
      <c r="A24" s="38">
        <v>16</v>
      </c>
      <c r="B24" s="38" t="str">
        <f t="shared" si="1"/>
        <v>徐闻县</v>
      </c>
      <c r="C24" s="39" t="s">
        <v>180</v>
      </c>
      <c r="D24" s="40">
        <v>198</v>
      </c>
      <c r="E24" s="40">
        <v>200</v>
      </c>
      <c r="F24" s="40">
        <f t="shared" si="0"/>
        <v>-2</v>
      </c>
    </row>
    <row r="25" ht="30" customHeight="true" spans="1:6">
      <c r="A25" s="38">
        <v>17</v>
      </c>
      <c r="B25" s="38" t="str">
        <f t="shared" si="1"/>
        <v>德庆县</v>
      </c>
      <c r="C25" s="39" t="s">
        <v>181</v>
      </c>
      <c r="D25" s="40">
        <v>198</v>
      </c>
      <c r="E25" s="40">
        <v>200</v>
      </c>
      <c r="F25" s="40">
        <f t="shared" si="0"/>
        <v>-2</v>
      </c>
    </row>
    <row r="26" ht="30" customHeight="true" spans="1:6">
      <c r="A26" s="38">
        <v>18</v>
      </c>
      <c r="B26" s="38" t="str">
        <f t="shared" si="1"/>
        <v>揭西县</v>
      </c>
      <c r="C26" s="39" t="s">
        <v>182</v>
      </c>
      <c r="D26" s="40">
        <v>198</v>
      </c>
      <c r="E26" s="40">
        <v>200</v>
      </c>
      <c r="F26" s="40">
        <f t="shared" si="0"/>
        <v>-2</v>
      </c>
    </row>
    <row r="27" ht="30" customHeight="true" spans="1:6">
      <c r="A27" s="38">
        <v>19</v>
      </c>
      <c r="B27" s="38" t="str">
        <f t="shared" si="1"/>
        <v>新兴县</v>
      </c>
      <c r="C27" s="39" t="s">
        <v>183</v>
      </c>
      <c r="D27" s="40">
        <v>198</v>
      </c>
      <c r="E27" s="40">
        <v>200</v>
      </c>
      <c r="F27" s="40">
        <f t="shared" si="0"/>
        <v>-2</v>
      </c>
    </row>
    <row r="28" ht="57" customHeight="true" spans="1:6">
      <c r="A28" s="43" t="s">
        <v>184</v>
      </c>
      <c r="B28" s="43"/>
      <c r="C28" s="43"/>
      <c r="D28" s="43"/>
      <c r="E28" s="43"/>
      <c r="F28" s="43"/>
    </row>
    <row r="29" ht="22" customHeight="true"/>
  </sheetData>
  <mergeCells count="2">
    <mergeCell ref="A2:F2"/>
    <mergeCell ref="A28:F28"/>
  </mergeCells>
  <conditionalFormatting sqref="B9:B27">
    <cfRule type="duplicateValues" dxfId="0" priority="1"/>
  </conditionalFormatting>
  <printOptions horizontalCentered="true"/>
  <pageMargins left="0.393055555555556" right="0.393055555555556" top="0.590277777777778" bottom="0.786805555555556" header="0.298611111111111" footer="0.298611111111111"/>
  <pageSetup paperSize="9" scale="86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2"/>
  <sheetViews>
    <sheetView view="pageBreakPreview" zoomScaleNormal="100" zoomScaleSheetLayoutView="100" workbookViewId="0">
      <selection activeCell="Q8" sqref="Q8"/>
    </sheetView>
  </sheetViews>
  <sheetFormatPr defaultColWidth="9" defaultRowHeight="13.5"/>
  <cols>
    <col min="1" max="1" width="6.25" style="2" customWidth="true"/>
    <col min="2" max="2" width="16.625" style="2" customWidth="true"/>
    <col min="3" max="3" width="14.5" style="2" customWidth="true"/>
    <col min="4" max="4" width="12.25" style="2" customWidth="true"/>
    <col min="5" max="5" width="13.25" style="2" customWidth="true"/>
    <col min="6" max="6" width="13.75" style="2" customWidth="true"/>
    <col min="7" max="7" width="13.625" style="2" customWidth="true"/>
    <col min="8" max="8" width="11.5" style="2" customWidth="true"/>
    <col min="9" max="9" width="21.5" style="2" customWidth="true"/>
  </cols>
  <sheetData>
    <row r="1" ht="22" customHeight="true" spans="1:1">
      <c r="A1" s="3" t="s">
        <v>185</v>
      </c>
    </row>
    <row r="2" ht="31" customHeight="true" spans="1:9">
      <c r="A2" s="4" t="s">
        <v>186</v>
      </c>
      <c r="B2" s="5"/>
      <c r="C2" s="5"/>
      <c r="D2" s="5"/>
      <c r="E2" s="5"/>
      <c r="F2" s="5"/>
      <c r="G2" s="5"/>
      <c r="H2" s="5"/>
      <c r="I2" s="5"/>
    </row>
    <row r="3" ht="25" customHeight="true" spans="1:9">
      <c r="A3" s="6"/>
      <c r="B3" s="7"/>
      <c r="C3" s="7"/>
      <c r="D3" s="7"/>
      <c r="E3" s="7"/>
      <c r="F3" s="7"/>
      <c r="G3" s="7"/>
      <c r="H3" s="7"/>
      <c r="I3" s="25" t="s">
        <v>2</v>
      </c>
    </row>
    <row r="4" ht="44" customHeight="true" spans="1:9">
      <c r="A4" s="8" t="s">
        <v>187</v>
      </c>
      <c r="B4" s="9"/>
      <c r="C4" s="10" t="s">
        <v>188</v>
      </c>
      <c r="D4" s="10"/>
      <c r="E4" s="10"/>
      <c r="F4" s="10" t="s">
        <v>189</v>
      </c>
      <c r="G4" s="10"/>
      <c r="H4" s="10"/>
      <c r="I4" s="10" t="s">
        <v>190</v>
      </c>
    </row>
    <row r="5" ht="23" customHeight="true" spans="1:9">
      <c r="A5" s="11"/>
      <c r="B5" s="12"/>
      <c r="C5" s="13" t="s">
        <v>191</v>
      </c>
      <c r="D5" s="13"/>
      <c r="E5" s="13"/>
      <c r="F5" s="13" t="s">
        <v>192</v>
      </c>
      <c r="G5" s="13"/>
      <c r="H5" s="13"/>
      <c r="I5" s="10"/>
    </row>
    <row r="6" ht="24" customHeight="true" spans="1:9">
      <c r="A6" s="14"/>
      <c r="B6" s="15"/>
      <c r="C6" s="16" t="s">
        <v>74</v>
      </c>
      <c r="D6" s="13" t="s">
        <v>162</v>
      </c>
      <c r="E6" s="13" t="s">
        <v>76</v>
      </c>
      <c r="F6" s="16" t="s">
        <v>74</v>
      </c>
      <c r="G6" s="13" t="s">
        <v>162</v>
      </c>
      <c r="H6" s="13" t="s">
        <v>76</v>
      </c>
      <c r="I6" s="10"/>
    </row>
    <row r="7" s="1" customFormat="true" ht="26" customHeight="true" spans="1:9">
      <c r="A7" s="14" t="s">
        <v>5</v>
      </c>
      <c r="B7" s="15"/>
      <c r="C7" s="13">
        <f>C8+C10</f>
        <v>1280</v>
      </c>
      <c r="D7" s="13">
        <f t="shared" ref="D7:I7" si="0">D8+D10</f>
        <v>1600</v>
      </c>
      <c r="E7" s="13">
        <f t="shared" si="0"/>
        <v>-320</v>
      </c>
      <c r="F7" s="13">
        <f t="shared" si="0"/>
        <v>1152</v>
      </c>
      <c r="G7" s="13">
        <f t="shared" si="0"/>
        <v>315</v>
      </c>
      <c r="H7" s="13">
        <f t="shared" si="0"/>
        <v>837</v>
      </c>
      <c r="I7" s="13">
        <f t="shared" si="0"/>
        <v>517</v>
      </c>
    </row>
    <row r="8" s="1" customFormat="true" ht="26" customHeight="true" spans="1:9">
      <c r="A8" s="14" t="s">
        <v>193</v>
      </c>
      <c r="B8" s="15"/>
      <c r="C8" s="13">
        <f>C9</f>
        <v>320</v>
      </c>
      <c r="D8" s="13">
        <f t="shared" ref="D8:I8" si="1">D9</f>
        <v>320</v>
      </c>
      <c r="E8" s="13">
        <f t="shared" si="1"/>
        <v>0</v>
      </c>
      <c r="F8" s="13">
        <f t="shared" si="1"/>
        <v>0</v>
      </c>
      <c r="G8" s="13">
        <f t="shared" si="1"/>
        <v>0</v>
      </c>
      <c r="H8" s="13">
        <f t="shared" si="1"/>
        <v>0</v>
      </c>
      <c r="I8" s="13">
        <f t="shared" si="1"/>
        <v>0</v>
      </c>
    </row>
    <row r="9" ht="26" customHeight="true" spans="1:9">
      <c r="A9" s="17">
        <v>1</v>
      </c>
      <c r="B9" s="18" t="s">
        <v>194</v>
      </c>
      <c r="C9" s="19">
        <v>320</v>
      </c>
      <c r="D9" s="19">
        <v>320</v>
      </c>
      <c r="E9" s="19">
        <f>C9-D9</f>
        <v>0</v>
      </c>
      <c r="F9" s="23">
        <v>0</v>
      </c>
      <c r="G9" s="19">
        <v>0</v>
      </c>
      <c r="H9" s="23">
        <f>F9-G9</f>
        <v>0</v>
      </c>
      <c r="I9" s="26">
        <f>E9+H9</f>
        <v>0</v>
      </c>
    </row>
    <row r="10" ht="26" customHeight="true" spans="1:9">
      <c r="A10" s="14" t="s">
        <v>195</v>
      </c>
      <c r="B10" s="15"/>
      <c r="C10" s="20">
        <f t="shared" ref="C10:I10" si="2">SUM(C11:C31)</f>
        <v>960</v>
      </c>
      <c r="D10" s="20">
        <f t="shared" si="2"/>
        <v>1280</v>
      </c>
      <c r="E10" s="20">
        <f t="shared" si="2"/>
        <v>-320</v>
      </c>
      <c r="F10" s="20">
        <f t="shared" si="2"/>
        <v>1152</v>
      </c>
      <c r="G10" s="20">
        <f t="shared" si="2"/>
        <v>315</v>
      </c>
      <c r="H10" s="20">
        <f t="shared" si="2"/>
        <v>837</v>
      </c>
      <c r="I10" s="20">
        <f t="shared" si="2"/>
        <v>517</v>
      </c>
    </row>
    <row r="11" ht="26" customHeight="true" spans="1:9">
      <c r="A11" s="14">
        <v>2</v>
      </c>
      <c r="B11" s="21" t="s">
        <v>15</v>
      </c>
      <c r="C11" s="19">
        <v>320</v>
      </c>
      <c r="D11" s="19">
        <v>320</v>
      </c>
      <c r="E11" s="19">
        <f t="shared" ref="E10:E31" si="3">C11-D11</f>
        <v>0</v>
      </c>
      <c r="F11" s="24">
        <v>54</v>
      </c>
      <c r="G11" s="19">
        <v>15</v>
      </c>
      <c r="H11" s="23">
        <f t="shared" ref="H10:H31" si="4">F11-G11</f>
        <v>39</v>
      </c>
      <c r="I11" s="26">
        <f t="shared" ref="I10:I31" si="5">E11+H11</f>
        <v>39</v>
      </c>
    </row>
    <row r="12" ht="26" customHeight="true" spans="1:9">
      <c r="A12" s="14">
        <v>3</v>
      </c>
      <c r="B12" s="21" t="s">
        <v>17</v>
      </c>
      <c r="C12" s="19">
        <v>0</v>
      </c>
      <c r="D12" s="19">
        <v>0</v>
      </c>
      <c r="E12" s="19">
        <f t="shared" si="3"/>
        <v>0</v>
      </c>
      <c r="F12" s="24">
        <v>55</v>
      </c>
      <c r="G12" s="19">
        <v>15</v>
      </c>
      <c r="H12" s="23">
        <f t="shared" si="4"/>
        <v>40</v>
      </c>
      <c r="I12" s="26">
        <f t="shared" si="5"/>
        <v>40</v>
      </c>
    </row>
    <row r="13" ht="26" customHeight="true" spans="1:9">
      <c r="A13" s="14">
        <v>4</v>
      </c>
      <c r="B13" s="21" t="s">
        <v>19</v>
      </c>
      <c r="C13" s="19">
        <v>0</v>
      </c>
      <c r="D13" s="19">
        <v>0</v>
      </c>
      <c r="E13" s="19">
        <f t="shared" si="3"/>
        <v>0</v>
      </c>
      <c r="F13" s="24">
        <v>54</v>
      </c>
      <c r="G13" s="19">
        <v>15</v>
      </c>
      <c r="H13" s="23">
        <f t="shared" si="4"/>
        <v>39</v>
      </c>
      <c r="I13" s="26">
        <f t="shared" si="5"/>
        <v>39</v>
      </c>
    </row>
    <row r="14" ht="26" customHeight="true" spans="1:9">
      <c r="A14" s="14">
        <v>5</v>
      </c>
      <c r="B14" s="21" t="s">
        <v>21</v>
      </c>
      <c r="C14" s="19">
        <v>320</v>
      </c>
      <c r="D14" s="19">
        <v>320</v>
      </c>
      <c r="E14" s="19">
        <f t="shared" si="3"/>
        <v>0</v>
      </c>
      <c r="F14" s="24">
        <v>55</v>
      </c>
      <c r="G14" s="19">
        <v>15</v>
      </c>
      <c r="H14" s="23">
        <f t="shared" si="4"/>
        <v>40</v>
      </c>
      <c r="I14" s="26">
        <f t="shared" si="5"/>
        <v>40</v>
      </c>
    </row>
    <row r="15" ht="26" customHeight="true" spans="1:9">
      <c r="A15" s="14">
        <v>6</v>
      </c>
      <c r="B15" s="21" t="s">
        <v>23</v>
      </c>
      <c r="C15" s="19">
        <v>0</v>
      </c>
      <c r="D15" s="19">
        <v>320</v>
      </c>
      <c r="E15" s="19">
        <f t="shared" si="3"/>
        <v>-320</v>
      </c>
      <c r="F15" s="24">
        <v>55</v>
      </c>
      <c r="G15" s="19">
        <v>15</v>
      </c>
      <c r="H15" s="23">
        <f t="shared" si="4"/>
        <v>40</v>
      </c>
      <c r="I15" s="26">
        <f t="shared" si="5"/>
        <v>-280</v>
      </c>
    </row>
    <row r="16" ht="26" customHeight="true" spans="1:9">
      <c r="A16" s="14">
        <v>7</v>
      </c>
      <c r="B16" s="21" t="s">
        <v>25</v>
      </c>
      <c r="C16" s="19">
        <v>0</v>
      </c>
      <c r="D16" s="19">
        <v>0</v>
      </c>
      <c r="E16" s="19">
        <f t="shared" si="3"/>
        <v>0</v>
      </c>
      <c r="F16" s="24">
        <v>55</v>
      </c>
      <c r="G16" s="19">
        <v>15</v>
      </c>
      <c r="H16" s="23">
        <f t="shared" si="4"/>
        <v>40</v>
      </c>
      <c r="I16" s="26">
        <f t="shared" si="5"/>
        <v>40</v>
      </c>
    </row>
    <row r="17" ht="26" customHeight="true" spans="1:9">
      <c r="A17" s="14">
        <v>8</v>
      </c>
      <c r="B17" s="21" t="s">
        <v>27</v>
      </c>
      <c r="C17" s="19">
        <v>0</v>
      </c>
      <c r="D17" s="19">
        <v>0</v>
      </c>
      <c r="E17" s="19">
        <f t="shared" si="3"/>
        <v>0</v>
      </c>
      <c r="F17" s="24">
        <v>55</v>
      </c>
      <c r="G17" s="19">
        <v>15</v>
      </c>
      <c r="H17" s="23">
        <f t="shared" si="4"/>
        <v>40</v>
      </c>
      <c r="I17" s="26">
        <f t="shared" si="5"/>
        <v>40</v>
      </c>
    </row>
    <row r="18" ht="26" customHeight="true" spans="1:9">
      <c r="A18" s="14">
        <v>9</v>
      </c>
      <c r="B18" s="21" t="s">
        <v>29</v>
      </c>
      <c r="C18" s="19">
        <v>320</v>
      </c>
      <c r="D18" s="19">
        <v>320</v>
      </c>
      <c r="E18" s="19">
        <f t="shared" si="3"/>
        <v>0</v>
      </c>
      <c r="F18" s="24">
        <v>55</v>
      </c>
      <c r="G18" s="19">
        <v>15</v>
      </c>
      <c r="H18" s="23">
        <f t="shared" si="4"/>
        <v>40</v>
      </c>
      <c r="I18" s="26">
        <f t="shared" si="5"/>
        <v>40</v>
      </c>
    </row>
    <row r="19" ht="26" customHeight="true" spans="1:9">
      <c r="A19" s="14">
        <v>10</v>
      </c>
      <c r="B19" s="21" t="s">
        <v>31</v>
      </c>
      <c r="C19" s="19">
        <v>0</v>
      </c>
      <c r="D19" s="19">
        <v>0</v>
      </c>
      <c r="E19" s="19">
        <f t="shared" si="3"/>
        <v>0</v>
      </c>
      <c r="F19" s="24">
        <v>54</v>
      </c>
      <c r="G19" s="19">
        <v>15</v>
      </c>
      <c r="H19" s="23">
        <f t="shared" si="4"/>
        <v>39</v>
      </c>
      <c r="I19" s="26">
        <f t="shared" si="5"/>
        <v>39</v>
      </c>
    </row>
    <row r="20" ht="26" customHeight="true" spans="1:9">
      <c r="A20" s="14">
        <v>11</v>
      </c>
      <c r="B20" s="21" t="s">
        <v>33</v>
      </c>
      <c r="C20" s="19">
        <v>0</v>
      </c>
      <c r="D20" s="19">
        <v>0</v>
      </c>
      <c r="E20" s="19">
        <f t="shared" si="3"/>
        <v>0</v>
      </c>
      <c r="F20" s="24">
        <v>55</v>
      </c>
      <c r="G20" s="19">
        <v>15</v>
      </c>
      <c r="H20" s="23">
        <f t="shared" si="4"/>
        <v>40</v>
      </c>
      <c r="I20" s="26">
        <f t="shared" si="5"/>
        <v>40</v>
      </c>
    </row>
    <row r="21" ht="26" customHeight="true" spans="1:9">
      <c r="A21" s="14">
        <v>12</v>
      </c>
      <c r="B21" s="21" t="s">
        <v>34</v>
      </c>
      <c r="C21" s="19">
        <v>0</v>
      </c>
      <c r="D21" s="19">
        <v>0</v>
      </c>
      <c r="E21" s="19">
        <f t="shared" si="3"/>
        <v>0</v>
      </c>
      <c r="F21" s="24">
        <v>55</v>
      </c>
      <c r="G21" s="19">
        <v>15</v>
      </c>
      <c r="H21" s="23">
        <f t="shared" si="4"/>
        <v>40</v>
      </c>
      <c r="I21" s="26">
        <f t="shared" si="5"/>
        <v>40</v>
      </c>
    </row>
    <row r="22" ht="26" customHeight="true" spans="1:9">
      <c r="A22" s="14">
        <v>13</v>
      </c>
      <c r="B22" s="21" t="s">
        <v>35</v>
      </c>
      <c r="C22" s="19">
        <v>0</v>
      </c>
      <c r="D22" s="19">
        <v>0</v>
      </c>
      <c r="E22" s="19">
        <f t="shared" si="3"/>
        <v>0</v>
      </c>
      <c r="F22" s="24">
        <v>55</v>
      </c>
      <c r="G22" s="19">
        <v>15</v>
      </c>
      <c r="H22" s="23">
        <f t="shared" si="4"/>
        <v>40</v>
      </c>
      <c r="I22" s="26">
        <f t="shared" si="5"/>
        <v>40</v>
      </c>
    </row>
    <row r="23" ht="26" customHeight="true" spans="1:9">
      <c r="A23" s="14">
        <v>14</v>
      </c>
      <c r="B23" s="21" t="s">
        <v>37</v>
      </c>
      <c r="C23" s="19">
        <v>0</v>
      </c>
      <c r="D23" s="19">
        <v>0</v>
      </c>
      <c r="E23" s="19">
        <f t="shared" si="3"/>
        <v>0</v>
      </c>
      <c r="F23" s="24">
        <v>55</v>
      </c>
      <c r="G23" s="19">
        <v>15</v>
      </c>
      <c r="H23" s="23">
        <f t="shared" si="4"/>
        <v>40</v>
      </c>
      <c r="I23" s="26">
        <f t="shared" si="5"/>
        <v>40</v>
      </c>
    </row>
    <row r="24" ht="26" customHeight="true" spans="1:9">
      <c r="A24" s="14">
        <v>15</v>
      </c>
      <c r="B24" s="21" t="s">
        <v>39</v>
      </c>
      <c r="C24" s="19">
        <v>0</v>
      </c>
      <c r="D24" s="19">
        <v>0</v>
      </c>
      <c r="E24" s="19">
        <f t="shared" si="3"/>
        <v>0</v>
      </c>
      <c r="F24" s="24">
        <v>55</v>
      </c>
      <c r="G24" s="19">
        <v>15</v>
      </c>
      <c r="H24" s="23">
        <f t="shared" si="4"/>
        <v>40</v>
      </c>
      <c r="I24" s="26">
        <f t="shared" si="5"/>
        <v>40</v>
      </c>
    </row>
    <row r="25" ht="26" customHeight="true" spans="1:9">
      <c r="A25" s="14">
        <v>16</v>
      </c>
      <c r="B25" s="21" t="s">
        <v>41</v>
      </c>
      <c r="C25" s="19">
        <v>0</v>
      </c>
      <c r="D25" s="19">
        <v>0</v>
      </c>
      <c r="E25" s="19">
        <f t="shared" si="3"/>
        <v>0</v>
      </c>
      <c r="F25" s="24">
        <v>55</v>
      </c>
      <c r="G25" s="19">
        <v>15</v>
      </c>
      <c r="H25" s="23">
        <f t="shared" si="4"/>
        <v>40</v>
      </c>
      <c r="I25" s="26">
        <f t="shared" si="5"/>
        <v>40</v>
      </c>
    </row>
    <row r="26" ht="26" customHeight="true" spans="1:9">
      <c r="A26" s="14">
        <v>17</v>
      </c>
      <c r="B26" s="21" t="s">
        <v>43</v>
      </c>
      <c r="C26" s="19">
        <v>0</v>
      </c>
      <c r="D26" s="19">
        <v>0</v>
      </c>
      <c r="E26" s="19">
        <f t="shared" si="3"/>
        <v>0</v>
      </c>
      <c r="F26" s="24">
        <v>55</v>
      </c>
      <c r="G26" s="19">
        <v>15</v>
      </c>
      <c r="H26" s="23">
        <f t="shared" si="4"/>
        <v>40</v>
      </c>
      <c r="I26" s="26">
        <f t="shared" si="5"/>
        <v>40</v>
      </c>
    </row>
    <row r="27" ht="26" customHeight="true" spans="1:9">
      <c r="A27" s="14">
        <v>18</v>
      </c>
      <c r="B27" s="21" t="s">
        <v>45</v>
      </c>
      <c r="C27" s="19">
        <v>0</v>
      </c>
      <c r="D27" s="19">
        <v>0</v>
      </c>
      <c r="E27" s="19">
        <f t="shared" si="3"/>
        <v>0</v>
      </c>
      <c r="F27" s="24">
        <v>55</v>
      </c>
      <c r="G27" s="19">
        <v>15</v>
      </c>
      <c r="H27" s="23">
        <f t="shared" si="4"/>
        <v>40</v>
      </c>
      <c r="I27" s="26">
        <f t="shared" si="5"/>
        <v>40</v>
      </c>
    </row>
    <row r="28" ht="26" customHeight="true" spans="1:9">
      <c r="A28" s="14">
        <v>19</v>
      </c>
      <c r="B28" s="21" t="s">
        <v>47</v>
      </c>
      <c r="C28" s="19">
        <v>0</v>
      </c>
      <c r="D28" s="19">
        <v>0</v>
      </c>
      <c r="E28" s="19">
        <f t="shared" si="3"/>
        <v>0</v>
      </c>
      <c r="F28" s="24">
        <v>55</v>
      </c>
      <c r="G28" s="19">
        <v>15</v>
      </c>
      <c r="H28" s="23">
        <f t="shared" si="4"/>
        <v>40</v>
      </c>
      <c r="I28" s="26">
        <f t="shared" si="5"/>
        <v>40</v>
      </c>
    </row>
    <row r="29" ht="26" customHeight="true" spans="1:9">
      <c r="A29" s="14">
        <v>20</v>
      </c>
      <c r="B29" s="21" t="s">
        <v>49</v>
      </c>
      <c r="C29" s="19">
        <v>0</v>
      </c>
      <c r="D29" s="19">
        <v>0</v>
      </c>
      <c r="E29" s="19">
        <f t="shared" si="3"/>
        <v>0</v>
      </c>
      <c r="F29" s="24">
        <v>55</v>
      </c>
      <c r="G29" s="19">
        <v>15</v>
      </c>
      <c r="H29" s="23">
        <f t="shared" si="4"/>
        <v>40</v>
      </c>
      <c r="I29" s="26">
        <f t="shared" si="5"/>
        <v>40</v>
      </c>
    </row>
    <row r="30" ht="26" customHeight="true" spans="1:9">
      <c r="A30" s="14">
        <v>21</v>
      </c>
      <c r="B30" s="21" t="s">
        <v>51</v>
      </c>
      <c r="C30" s="19">
        <v>0</v>
      </c>
      <c r="D30" s="19">
        <v>0</v>
      </c>
      <c r="E30" s="19">
        <f t="shared" si="3"/>
        <v>0</v>
      </c>
      <c r="F30" s="24">
        <v>55</v>
      </c>
      <c r="G30" s="19">
        <v>15</v>
      </c>
      <c r="H30" s="23">
        <f t="shared" si="4"/>
        <v>40</v>
      </c>
      <c r="I30" s="26">
        <f t="shared" si="5"/>
        <v>40</v>
      </c>
    </row>
    <row r="31" ht="26" customHeight="true" spans="1:9">
      <c r="A31" s="14">
        <v>22</v>
      </c>
      <c r="B31" s="21" t="s">
        <v>53</v>
      </c>
      <c r="C31" s="19">
        <v>0</v>
      </c>
      <c r="D31" s="19">
        <v>0</v>
      </c>
      <c r="E31" s="19">
        <f t="shared" si="3"/>
        <v>0</v>
      </c>
      <c r="F31" s="24">
        <v>55</v>
      </c>
      <c r="G31" s="19">
        <v>15</v>
      </c>
      <c r="H31" s="23">
        <f t="shared" si="4"/>
        <v>40</v>
      </c>
      <c r="I31" s="26">
        <f t="shared" si="5"/>
        <v>40</v>
      </c>
    </row>
    <row r="32" ht="81" customHeight="true" spans="1:9">
      <c r="A32" s="22" t="s">
        <v>196</v>
      </c>
      <c r="B32" s="22"/>
      <c r="C32" s="22"/>
      <c r="D32" s="22"/>
      <c r="E32" s="22"/>
      <c r="F32" s="22"/>
      <c r="G32" s="22"/>
      <c r="H32" s="22"/>
      <c r="I32" s="22"/>
    </row>
  </sheetData>
  <mergeCells count="11">
    <mergeCell ref="A2:I2"/>
    <mergeCell ref="C4:E4"/>
    <mergeCell ref="F4:H4"/>
    <mergeCell ref="C5:E5"/>
    <mergeCell ref="F5:H5"/>
    <mergeCell ref="A7:B7"/>
    <mergeCell ref="A8:B8"/>
    <mergeCell ref="A10:B10"/>
    <mergeCell ref="A32:I32"/>
    <mergeCell ref="I4:I6"/>
    <mergeCell ref="A4:B6"/>
  </mergeCells>
  <pageMargins left="0.75" right="0.75" top="1" bottom="1" header="0.511805555555556" footer="0.511805555555556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省卫生和计划生育委员会</Company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总表</vt:lpstr>
      <vt:lpstr>疾控机构</vt:lpstr>
      <vt:lpstr>省疾控</vt:lpstr>
      <vt:lpstr>县级机构 </vt:lpstr>
      <vt:lpstr>妇幼机构</vt:lpstr>
      <vt:lpstr>职业病防治机构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谢珍妮</dc:creator>
  <cp:lastModifiedBy>ht706</cp:lastModifiedBy>
  <dcterms:created xsi:type="dcterms:W3CDTF">2021-05-13T10:34:00Z</dcterms:created>
  <dcterms:modified xsi:type="dcterms:W3CDTF">2022-06-18T13:48:59Z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