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00" windowHeight="11955" tabRatio="958" firstSheet="23" activeTab="39"/>
  </bookViews>
  <sheets>
    <sheet name="附件2" sheetId="2" r:id="rId1"/>
    <sheet name="附件3" sheetId="3" r:id="rId2"/>
    <sheet name="附件4" sheetId="5" r:id="rId3"/>
    <sheet name="附件5" sheetId="6" r:id="rId4"/>
    <sheet name="附件6" sheetId="8" r:id="rId5"/>
    <sheet name="附件7" sheetId="9" r:id="rId6"/>
    <sheet name="附件8" sheetId="11" r:id="rId7"/>
    <sheet name="附件9" sheetId="12" r:id="rId8"/>
    <sheet name="附件10" sheetId="14" r:id="rId9"/>
    <sheet name="附件11" sheetId="16" r:id="rId10"/>
    <sheet name="附件12" sheetId="19" r:id="rId11"/>
    <sheet name="附件13" sheetId="26" r:id="rId12"/>
    <sheet name="附件14" sheetId="28" r:id="rId13"/>
    <sheet name="附件15-1" sheetId="31" r:id="rId14"/>
    <sheet name="附件15-2" sheetId="32" r:id="rId15"/>
    <sheet name="附件16" sheetId="34" r:id="rId16"/>
    <sheet name="附件17-1" sheetId="35" r:id="rId17"/>
    <sheet name="附件17-2" sheetId="36" r:id="rId18"/>
    <sheet name="附件17-3" sheetId="37" r:id="rId19"/>
    <sheet name="附件17-4" sheetId="38" r:id="rId20"/>
    <sheet name="附件17-5" sheetId="39" r:id="rId21"/>
    <sheet name="附件17-6" sheetId="40" r:id="rId22"/>
    <sheet name="附件17-7" sheetId="41" r:id="rId23"/>
    <sheet name="附件18" sheetId="42" r:id="rId24"/>
    <sheet name="附件19" sheetId="43" r:id="rId25"/>
    <sheet name="附件20" sheetId="44" r:id="rId26"/>
    <sheet name="附件21" sheetId="45" r:id="rId27"/>
    <sheet name="附件22-1" sheetId="48" r:id="rId28"/>
    <sheet name="附件22-2" sheetId="49" r:id="rId29"/>
    <sheet name="附件23" sheetId="50" r:id="rId30"/>
    <sheet name="附件24-1" sheetId="53" r:id="rId31"/>
    <sheet name="附件24-2" sheetId="54" r:id="rId32"/>
    <sheet name="附件24-3" sheetId="55" r:id="rId33"/>
    <sheet name="附件24-4" sheetId="56" r:id="rId34"/>
    <sheet name="附件24-5" sheetId="57" r:id="rId35"/>
    <sheet name="附件24-6" sheetId="58" r:id="rId36"/>
    <sheet name="附件24-7" sheetId="59" r:id="rId37"/>
    <sheet name="附件24-8" sheetId="60" r:id="rId38"/>
    <sheet name="附件24-9" sheetId="61" r:id="rId39"/>
    <sheet name="附件24-10" sheetId="62" r:id="rId40"/>
    <sheet name="附件24-11" sheetId="63" r:id="rId41"/>
    <sheet name="附件24-12" sheetId="64" r:id="rId42"/>
    <sheet name="附件24-13" sheetId="65" r:id="rId43"/>
  </sheets>
  <definedNames>
    <definedName name="Database">#REF!</definedName>
    <definedName name="_xlnm.Print_Titles" localSheetId="0">附件2!$4:$4</definedName>
    <definedName name="_xlnm.Print_Titles">#N/A</definedName>
    <definedName name="_xlnm.Print_Titles" localSheetId="2">附件4!$4:$5</definedName>
    <definedName name="_xlnm.Print_Titles" localSheetId="6">附件8!$4:$4</definedName>
    <definedName name="_xlnm.Print_Area" localSheetId="8">附件10!$A$1:$E$35</definedName>
    <definedName name="_xlnm.Print_Titles" localSheetId="8">附件10!$2:$4</definedName>
    <definedName name="合计">#REF!</definedName>
    <definedName name="_xlnm.Print_Titles" localSheetId="10">附件12!$4:$4</definedName>
    <definedName name="_xlnm.Print_Titles" localSheetId="15">附件16!$4:$4</definedName>
    <definedName name="_xlnm.Print_Area" localSheetId="16">'附件17-1'!$A$1:$G$19</definedName>
    <definedName name="_xlnm.Print_Area" localSheetId="18">'附件17-3'!$A$1:$G$21</definedName>
    <definedName name="_xlnm.Print_Area" localSheetId="20">'附件17-5'!$A$1:$G$23</definedName>
    <definedName name="_xlnm.Print_Area" localSheetId="21">'附件17-6'!$A$1:$G$22</definedName>
    <definedName name="_xlnm.Print_Area" localSheetId="22">'附件17-7'!$A$1:$G$21</definedName>
    <definedName name="_xlnm.Print_Titles" localSheetId="23">附件18!$4:$4</definedName>
    <definedName name="_xlnm.Print_Titles" localSheetId="25">附件20!$3:$4</definedName>
    <definedName name="_xlnm.Print_Titles" localSheetId="26">附件21!$4:$4</definedName>
    <definedName name="_xlnm.Print_Titles" localSheetId="29">附件23!$4:$4</definedName>
    <definedName name="_xlnm.Print_Area" localSheetId="34">'附件24-5'!$A$1:$F$21</definedName>
    <definedName name="_xlnm.Print_Area" localSheetId="36">'附件24-7'!$A$1:$F$21</definedName>
    <definedName name="_xlnm.Print_Area" localSheetId="40">'附件24-11'!$A$1:$F$28</definedName>
    <definedName name="_xlnm.Print_Titles" localSheetId="4">附件6!$4:$4</definedName>
  </definedNames>
  <calcPr calcId="144525"/>
</workbook>
</file>

<file path=xl/sharedStrings.xml><?xml version="1.0" encoding="utf-8"?>
<sst xmlns="http://schemas.openxmlformats.org/spreadsheetml/2006/main" count="950">
  <si>
    <t>附件2</t>
  </si>
  <si>
    <t>天然商品林停伐管护补助项目资金分配方案</t>
  </si>
  <si>
    <t>单位：亩、万元</t>
  </si>
  <si>
    <t>序号</t>
  </si>
  <si>
    <t>单位</t>
  </si>
  <si>
    <t>国有天然
商品林面积</t>
  </si>
  <si>
    <t>金额</t>
  </si>
  <si>
    <t>备注</t>
  </si>
  <si>
    <t>全省合计</t>
  </si>
  <si>
    <t>一</t>
  </si>
  <si>
    <t>市县小计</t>
  </si>
  <si>
    <t>（一）</t>
  </si>
  <si>
    <t>韶关市</t>
  </si>
  <si>
    <t>曲江区</t>
  </si>
  <si>
    <t>始兴县</t>
  </si>
  <si>
    <t>仁化县</t>
  </si>
  <si>
    <t>翁源县</t>
  </si>
  <si>
    <t>新丰县</t>
  </si>
  <si>
    <t>乐昌市</t>
  </si>
  <si>
    <t>南雄市</t>
  </si>
  <si>
    <t>市属单位</t>
  </si>
  <si>
    <t>曲江林场6073亩、仁化林场13269亩、河口林场5530亩、九曲水林场171亩</t>
  </si>
  <si>
    <t>（二）</t>
  </si>
  <si>
    <t>河源市</t>
  </si>
  <si>
    <t>源城区</t>
  </si>
  <si>
    <t>紫金县</t>
  </si>
  <si>
    <t>连平县</t>
  </si>
  <si>
    <t>和平县</t>
  </si>
  <si>
    <t>黎明林场11068亩、牛岭水林场1004亩、红星林场4302亩、坪山林场425亩、下石林场439亩、桂山林场1491亩</t>
  </si>
  <si>
    <t>（三）</t>
  </si>
  <si>
    <t>梅州市</t>
  </si>
  <si>
    <t>大埔县</t>
  </si>
  <si>
    <t>丰顺县</t>
  </si>
  <si>
    <t>蕉岭县</t>
  </si>
  <si>
    <t>兴宁市</t>
  </si>
  <si>
    <t>梅南林场105亩</t>
  </si>
  <si>
    <t>（四）</t>
  </si>
  <si>
    <t>惠州市</t>
  </si>
  <si>
    <t>龙门县</t>
  </si>
  <si>
    <t>汤泉林场1296亩</t>
  </si>
  <si>
    <t>（五）</t>
  </si>
  <si>
    <t>汕尾市</t>
  </si>
  <si>
    <t>黄羌林场445亩、吉溪林场2211亩</t>
  </si>
  <si>
    <t>（六）</t>
  </si>
  <si>
    <t>江门市</t>
  </si>
  <si>
    <t>河排林场3872亩、大沙林场2248亩、狮山林场268亩、四堡林场677亩</t>
  </si>
  <si>
    <t>（七）</t>
  </si>
  <si>
    <t>阳江市</t>
  </si>
  <si>
    <t>阳东县</t>
  </si>
  <si>
    <t>阳春市</t>
  </si>
  <si>
    <t>阳江林场1744亩、花滩林场453亩</t>
  </si>
  <si>
    <t>（八）</t>
  </si>
  <si>
    <t>茂名市</t>
  </si>
  <si>
    <t>八一林场1662亩、厚元林场1629亩、新田林场2357亩、荷塘林场1162亩、文楼林场2285亩、平定林场765亩、电白林场2719亩</t>
  </si>
  <si>
    <t>（九）</t>
  </si>
  <si>
    <t>肇庆市</t>
  </si>
  <si>
    <t>大旺区</t>
  </si>
  <si>
    <t>怀集县</t>
  </si>
  <si>
    <t>清桂林场952亩、葵垌林场55亩</t>
  </si>
  <si>
    <t>（十）</t>
  </si>
  <si>
    <t>清远市</t>
  </si>
  <si>
    <t>连南县</t>
  </si>
  <si>
    <t>小龙林场778亩、龙坪林场3282亩、杨梅林场7016亩、英德林场2231亩、长江坝场134亩、金鸡林场1429亩、铁溪林场158亩、笔架山林场2560亩</t>
  </si>
  <si>
    <t>（十一）</t>
  </si>
  <si>
    <t>潮州市</t>
  </si>
  <si>
    <t>潮安区</t>
  </si>
  <si>
    <t>饶平县</t>
  </si>
  <si>
    <t>韩江林场5027亩</t>
  </si>
  <si>
    <t>（十二）</t>
  </si>
  <si>
    <t>揭阳市</t>
  </si>
  <si>
    <t>揭西县</t>
  </si>
  <si>
    <t>惠来县</t>
  </si>
  <si>
    <t>（十三）</t>
  </si>
  <si>
    <t>云浮市</t>
  </si>
  <si>
    <t>郁南县</t>
  </si>
  <si>
    <t>大云雾林场977亩、同乐林场275亩</t>
  </si>
  <si>
    <t>二</t>
  </si>
  <si>
    <t>省属林场</t>
  </si>
  <si>
    <t>省乳阳林场</t>
  </si>
  <si>
    <t>省连山林场</t>
  </si>
  <si>
    <t>省东江林场</t>
  </si>
  <si>
    <t>省九连山林场</t>
  </si>
  <si>
    <t>省天井山林场</t>
  </si>
  <si>
    <t>附件3</t>
  </si>
  <si>
    <t>天然商品林停伐管护补助项目绩效目标表</t>
  </si>
  <si>
    <t>专项资金类别</t>
  </si>
  <si>
    <t>中央林业改革发展资金</t>
  </si>
  <si>
    <t>项目名称</t>
  </si>
  <si>
    <t>2022年中央林业改革发展资金（天然商品林停伐管护补助）</t>
  </si>
  <si>
    <t>资金总额度（万元）</t>
  </si>
  <si>
    <t>详见分配方案</t>
  </si>
  <si>
    <t>项目绩效总体目标</t>
  </si>
  <si>
    <t>严格限制天然林采伐，加强天然林管护能力建设，有效管护天保工程区外国有天然商品林，逐步提高天然林生态功能，进一步保障国土资源安全。</t>
  </si>
  <si>
    <t>绩
效
指
标</t>
  </si>
  <si>
    <t>一级
指标</t>
  </si>
  <si>
    <t>二级
指标</t>
  </si>
  <si>
    <t>三级指标</t>
  </si>
  <si>
    <t>指标值</t>
  </si>
  <si>
    <t>绩       效       指                  标</t>
  </si>
  <si>
    <t>产出指标</t>
  </si>
  <si>
    <t>数量指标</t>
  </si>
  <si>
    <t>国有天然商品林管护面积</t>
  </si>
  <si>
    <t>203532亩</t>
  </si>
  <si>
    <t>质量指标</t>
  </si>
  <si>
    <t>国有天然商品林管护水平</t>
  </si>
  <si>
    <t>明显提高</t>
  </si>
  <si>
    <t>时效指标</t>
  </si>
  <si>
    <t>工作任务完成及时率</t>
  </si>
  <si>
    <r>
      <rPr>
        <sz val="11"/>
        <color theme="1"/>
        <rFont val="Times New Roman"/>
        <charset val="134"/>
      </rPr>
      <t>90%</t>
    </r>
    <r>
      <rPr>
        <sz val="11"/>
        <color theme="1"/>
        <rFont val="宋体"/>
        <charset val="134"/>
      </rPr>
      <t>以上</t>
    </r>
  </si>
  <si>
    <t>效益指标</t>
  </si>
  <si>
    <t>社会效益指标</t>
  </si>
  <si>
    <t>国有天然商品林区域内有无采伐等违规现象</t>
  </si>
  <si>
    <t>无</t>
  </si>
  <si>
    <t>生态效益指标</t>
  </si>
  <si>
    <t>区域森林火灾受害率</t>
  </si>
  <si>
    <t>≤0.5‰</t>
  </si>
  <si>
    <t>可持续影响指标</t>
  </si>
  <si>
    <r>
      <rPr>
        <sz val="11"/>
        <color theme="1"/>
        <rFont val="宋体"/>
        <charset val="134"/>
      </rPr>
      <t>改善管护区域生态环境（是</t>
    </r>
    <r>
      <rPr>
        <sz val="11"/>
        <color theme="1"/>
        <rFont val="Times New Roman"/>
        <charset val="134"/>
      </rPr>
      <t>/</t>
    </r>
    <r>
      <rPr>
        <sz val="11"/>
        <color theme="1"/>
        <rFont val="宋体"/>
        <charset val="134"/>
      </rPr>
      <t>否）</t>
    </r>
  </si>
  <si>
    <t>是</t>
  </si>
  <si>
    <t>服务对象满意度指标</t>
  </si>
  <si>
    <t>受益人员满意度</t>
  </si>
  <si>
    <t>附件4</t>
  </si>
  <si>
    <t>森林生态效益补偿项目资金分配方案</t>
  </si>
  <si>
    <t>单位：万亩、万元</t>
  </si>
  <si>
    <t>合计</t>
  </si>
  <si>
    <t>国有</t>
  </si>
  <si>
    <t>非国有</t>
  </si>
  <si>
    <t>面积</t>
  </si>
  <si>
    <t>补偿资金</t>
  </si>
  <si>
    <t>广州市</t>
  </si>
  <si>
    <t>从化区</t>
  </si>
  <si>
    <t>深圳市</t>
  </si>
  <si>
    <t>南山区</t>
  </si>
  <si>
    <t>珠海市</t>
  </si>
  <si>
    <t>斗门区</t>
  </si>
  <si>
    <t>万山区</t>
  </si>
  <si>
    <t>高栏港区</t>
  </si>
  <si>
    <t>汕头市</t>
  </si>
  <si>
    <t>潮阳区</t>
  </si>
  <si>
    <t>潮南区</t>
  </si>
  <si>
    <t>浈江区</t>
  </si>
  <si>
    <t>武江区</t>
  </si>
  <si>
    <t>新丰江</t>
  </si>
  <si>
    <t>东源县</t>
  </si>
  <si>
    <t>江东新区</t>
  </si>
  <si>
    <t>梅江区</t>
  </si>
  <si>
    <t>梅县区</t>
  </si>
  <si>
    <t>平远县</t>
  </si>
  <si>
    <t>惠城区</t>
  </si>
  <si>
    <t>仲恺区</t>
  </si>
  <si>
    <t>大亚湾</t>
  </si>
  <si>
    <t>惠东县</t>
  </si>
  <si>
    <t>市城区</t>
  </si>
  <si>
    <t>红海湾</t>
  </si>
  <si>
    <t>深汕合作区</t>
  </si>
  <si>
    <t>江海区</t>
  </si>
  <si>
    <t>台山市</t>
  </si>
  <si>
    <t>恩平市</t>
  </si>
  <si>
    <t>鹤山市</t>
  </si>
  <si>
    <t>江城区</t>
  </si>
  <si>
    <t>海陵区</t>
  </si>
  <si>
    <t>高新区</t>
  </si>
  <si>
    <t>阳西县</t>
  </si>
  <si>
    <t>阳东区</t>
  </si>
  <si>
    <t>湛江市</t>
  </si>
  <si>
    <t>坡头区</t>
  </si>
  <si>
    <t>吴川市</t>
  </si>
  <si>
    <t>遂溪县</t>
  </si>
  <si>
    <t>信宜市</t>
  </si>
  <si>
    <t>电白区</t>
  </si>
  <si>
    <t>滨海新区</t>
  </si>
  <si>
    <t>（十四）</t>
  </si>
  <si>
    <t>高要区</t>
  </si>
  <si>
    <t>（十五）</t>
  </si>
  <si>
    <t>清城区</t>
  </si>
  <si>
    <t>清新区</t>
  </si>
  <si>
    <t>佛冈县</t>
  </si>
  <si>
    <t>连州市</t>
  </si>
  <si>
    <t>阳山县</t>
  </si>
  <si>
    <t>（十六）</t>
  </si>
  <si>
    <t>（十七）</t>
  </si>
  <si>
    <t>揭东区</t>
  </si>
  <si>
    <t>空港区</t>
  </si>
  <si>
    <t>（十八）</t>
  </si>
  <si>
    <t>云城区</t>
  </si>
  <si>
    <t>云安区</t>
  </si>
  <si>
    <t>省直管县小计</t>
  </si>
  <si>
    <t>（十九）</t>
  </si>
  <si>
    <t>南澳县</t>
  </si>
  <si>
    <t>（二十）</t>
  </si>
  <si>
    <t>乳源县</t>
  </si>
  <si>
    <t>（二十一）</t>
  </si>
  <si>
    <t>（二十二）</t>
  </si>
  <si>
    <t>（二十三）</t>
  </si>
  <si>
    <t>（二十四）</t>
  </si>
  <si>
    <t>（二十五）</t>
  </si>
  <si>
    <t>龙川县</t>
  </si>
  <si>
    <t>（二十六）</t>
  </si>
  <si>
    <t>（二十七）</t>
  </si>
  <si>
    <t>（二十八）</t>
  </si>
  <si>
    <t>（二十九）</t>
  </si>
  <si>
    <t>（三十）</t>
  </si>
  <si>
    <t>五华县</t>
  </si>
  <si>
    <t>（三十一）</t>
  </si>
  <si>
    <t>博罗县</t>
  </si>
  <si>
    <t>（三十二）</t>
  </si>
  <si>
    <t>海丰县</t>
  </si>
  <si>
    <t>（三十三）</t>
  </si>
  <si>
    <t>陆丰市</t>
  </si>
  <si>
    <t>（三十四）</t>
  </si>
  <si>
    <t>陆河县</t>
  </si>
  <si>
    <t>（三十五）</t>
  </si>
  <si>
    <t>（三十六）</t>
  </si>
  <si>
    <t>徐闻县</t>
  </si>
  <si>
    <t>（三十七）</t>
  </si>
  <si>
    <t>雷州市</t>
  </si>
  <si>
    <t>（三十八）</t>
  </si>
  <si>
    <t>廉江市</t>
  </si>
  <si>
    <t>（三十九）</t>
  </si>
  <si>
    <t>高州市</t>
  </si>
  <si>
    <t>（四十）</t>
  </si>
  <si>
    <t>化州市</t>
  </si>
  <si>
    <t>（四十一）</t>
  </si>
  <si>
    <t>德庆县</t>
  </si>
  <si>
    <t>（四十二）</t>
  </si>
  <si>
    <t>封开县</t>
  </si>
  <si>
    <t>（四十三）</t>
  </si>
  <si>
    <t>（四十四）</t>
  </si>
  <si>
    <t>英德市</t>
  </si>
  <si>
    <t>（四十五）</t>
  </si>
  <si>
    <t>（四十六）</t>
  </si>
  <si>
    <t>连山县</t>
  </si>
  <si>
    <t>（四十七）</t>
  </si>
  <si>
    <t>（四十八）</t>
  </si>
  <si>
    <t>附件5</t>
  </si>
  <si>
    <t>森林生态效益补偿项目绩效目标表</t>
  </si>
  <si>
    <t>2022年中央林业改革发展资金（森林生态效益补偿）</t>
  </si>
  <si>
    <t>做好全省国家级公益林建设管理和保护工作，有效保障和维护公益林所有者、管护者权益，按时足额发放公益林效益补偿。</t>
  </si>
  <si>
    <t>国家级公益林管护面积</t>
  </si>
  <si>
    <t>2008.83万亩</t>
  </si>
  <si>
    <t>详见第一批和第二批分配方案</t>
  </si>
  <si>
    <t>公益林管护水平</t>
  </si>
  <si>
    <t>成本指标</t>
  </si>
  <si>
    <t>国家级公益林森林生态效益补偿标准</t>
  </si>
  <si>
    <r>
      <rPr>
        <sz val="11"/>
        <color theme="1"/>
        <rFont val="宋体"/>
        <charset val="134"/>
      </rPr>
      <t>国有10元</t>
    </r>
    <r>
      <rPr>
        <sz val="11"/>
        <color theme="1"/>
        <rFont val="Times New Roman"/>
        <charset val="134"/>
      </rPr>
      <t>/</t>
    </r>
    <r>
      <rPr>
        <sz val="11"/>
        <color theme="1"/>
        <rFont val="宋体"/>
        <charset val="134"/>
      </rPr>
      <t>亩
非国有16元/亩</t>
    </r>
  </si>
  <si>
    <t>区域内有无采伐等违规现象</t>
  </si>
  <si>
    <t>附件6</t>
  </si>
  <si>
    <t>林木良种培育补助项目资金分配方案</t>
  </si>
  <si>
    <t>项目金额</t>
  </si>
  <si>
    <t>韶关市曲江区国有小坑林场</t>
  </si>
  <si>
    <t>2022年林木良种培育补助</t>
  </si>
  <si>
    <t>乐昌市龙山林场</t>
  </si>
  <si>
    <t>梅州市农林科学院林业研究所</t>
  </si>
  <si>
    <t>江门市大沙林场</t>
  </si>
  <si>
    <t>江门市新会区林业科学研究所</t>
  </si>
  <si>
    <t>台山市红岭种子园</t>
  </si>
  <si>
    <t>台山市甫草林场</t>
  </si>
  <si>
    <t>湛江市林业良种繁育场</t>
  </si>
  <si>
    <t>信宜市林业科学研究所</t>
  </si>
  <si>
    <t>肇庆市国有大南山林场</t>
  </si>
  <si>
    <t>龙川县林业科学研究所</t>
  </si>
  <si>
    <t>紫金县林业技术推广站</t>
  </si>
  <si>
    <t>梅州市瑞丰源现代农业发展有限公司（兴宁市）</t>
  </si>
  <si>
    <t>丰顺县林业科学研究所</t>
  </si>
  <si>
    <t>海丰县林业科学研究所</t>
  </si>
  <si>
    <t>英德市林业科学研究所</t>
  </si>
  <si>
    <t>饶平县林业技术推广站</t>
  </si>
  <si>
    <t>广东五季丰油茶科技有限公司（罗定市）</t>
  </si>
  <si>
    <t>省级小计</t>
  </si>
  <si>
    <t>广东省林业科学研究院</t>
  </si>
  <si>
    <t>广东省龙眼洞林场</t>
  </si>
  <si>
    <t>国家林业和草原局桉树研究开发中心</t>
  </si>
  <si>
    <t>附件7</t>
  </si>
  <si>
    <t>林木良种培育补助项目绩效目标表</t>
  </si>
  <si>
    <t>林业改革发展资金</t>
  </si>
  <si>
    <t>林木良种培育补助</t>
  </si>
  <si>
    <t xml:space="preserve">加强对国家重点林木良种基地和国家林木种质资源库实施管护，培育林木良种苗木，提高林木良种利用率，提高用材林生长量和经济林产量。   </t>
  </si>
  <si>
    <t>国家重点林木良种基地和国家林木种质资源库面积</t>
  </si>
  <si>
    <t>0.9万亩</t>
  </si>
  <si>
    <t>良种苗木培育任务数量（万株）</t>
  </si>
  <si>
    <t>219万株</t>
  </si>
  <si>
    <t>培育的优良种子标准级别</t>
  </si>
  <si>
    <t>II级以上</t>
  </si>
  <si>
    <t>培育的优良苗木标准级别</t>
  </si>
  <si>
    <t>林木良种培育当期任务完成率</t>
  </si>
  <si>
    <t>≧80%</t>
  </si>
  <si>
    <t>良种基地和种质资源库中央财政补助标准（元/亩）</t>
  </si>
  <si>
    <t>200/500/800</t>
  </si>
  <si>
    <t>种子园、种质资源库800元/亩，采穗圃500元/亩，母树林、试验林200元/亩。</t>
  </si>
  <si>
    <t>良种苗木培育中央财政补助标准（元/株）</t>
  </si>
  <si>
    <t>0.5/1.0</t>
  </si>
  <si>
    <t>油茶等经济林树种补助1.0元/株，其他良种苗木补助0.5元/株。</t>
  </si>
  <si>
    <t>经济效益指标</t>
  </si>
  <si>
    <t>优良种子（穗条）产值（元/亩）</t>
  </si>
  <si>
    <t>优良苗木产值（元/亩）</t>
  </si>
  <si>
    <t>使用良种苗木用材林生长量和经济林产量提高（是否）</t>
  </si>
  <si>
    <t>林木良种培育项目区域公众满意度</t>
  </si>
  <si>
    <t>附件8</t>
  </si>
  <si>
    <t>造林补助项目资金分配方案</t>
  </si>
  <si>
    <t>任务面积</t>
  </si>
  <si>
    <t>安排资金</t>
  </si>
  <si>
    <t>江东新区（市本级）</t>
  </si>
  <si>
    <t>新丰江林管局</t>
  </si>
  <si>
    <t>三</t>
  </si>
  <si>
    <t>城区</t>
  </si>
  <si>
    <t>四</t>
  </si>
  <si>
    <t>五</t>
  </si>
  <si>
    <t>六</t>
  </si>
  <si>
    <t>市本级</t>
  </si>
  <si>
    <t>中林集团雷林公司</t>
  </si>
  <si>
    <t>七</t>
  </si>
  <si>
    <t>八</t>
  </si>
  <si>
    <t>附件9</t>
  </si>
  <si>
    <t>造林补助项目绩效目标表</t>
  </si>
  <si>
    <t>中央财政造林补助</t>
  </si>
  <si>
    <t>2022年中央财政造林补助</t>
  </si>
  <si>
    <t>完成低产低效林改造6万亩</t>
  </si>
  <si>
    <t>项目总指标值</t>
  </si>
  <si>
    <t>迹地更新、低产低效林改造面积</t>
  </si>
  <si>
    <t>6万亩</t>
  </si>
  <si>
    <t>造林成活率</t>
  </si>
  <si>
    <t>≥85%</t>
  </si>
  <si>
    <t>造林合格面积完成率</t>
  </si>
  <si>
    <t>造林任务按时完成率</t>
  </si>
  <si>
    <t>≥90%</t>
  </si>
  <si>
    <t>迹地更新、低产低效林改造</t>
  </si>
  <si>
    <t>705元/亩</t>
  </si>
  <si>
    <t>新造林每年可获得木材储备效益</t>
  </si>
  <si>
    <t>≥62.5元/亩</t>
  </si>
  <si>
    <t>造林每投入10万元可创造就业岗位（个）</t>
  </si>
  <si>
    <t>≥3</t>
  </si>
  <si>
    <t>造林每投入10万元可带动农民增收（万元）</t>
  </si>
  <si>
    <t>≥2.5</t>
  </si>
  <si>
    <t>新造林每年可增加碳汇（吨/亩）</t>
  </si>
  <si>
    <t>≥0.37吨/亩</t>
  </si>
  <si>
    <t>森林抚育促进林分结构改善（是/否）</t>
  </si>
  <si>
    <t>提高森林质量（是/否）</t>
  </si>
  <si>
    <t>造林抚育技术服务满意度</t>
  </si>
  <si>
    <t>公众满意度</t>
  </si>
  <si>
    <t>附件10</t>
  </si>
  <si>
    <t>森林抚育项目资金分配方案</t>
  </si>
  <si>
    <t>建设单位</t>
  </si>
  <si>
    <t>补助金额</t>
  </si>
  <si>
    <t>佛山市林业局</t>
  </si>
  <si>
    <t>（1）</t>
  </si>
  <si>
    <t>云勇林场</t>
  </si>
  <si>
    <t>全国森林经营重点试点单位</t>
  </si>
  <si>
    <t>2</t>
  </si>
  <si>
    <t>汕头市林业局</t>
  </si>
  <si>
    <t>潮阳区、潮南区</t>
  </si>
  <si>
    <t>3</t>
  </si>
  <si>
    <t>韶关市林业局</t>
  </si>
  <si>
    <t>市属林场</t>
  </si>
  <si>
    <t>4</t>
  </si>
  <si>
    <t>河源市林业局</t>
  </si>
  <si>
    <t>5</t>
  </si>
  <si>
    <t>梅州市林业局</t>
  </si>
  <si>
    <t>6</t>
  </si>
  <si>
    <t>惠州市林业局</t>
  </si>
  <si>
    <t>7</t>
  </si>
  <si>
    <t>阳江市林业局</t>
  </si>
  <si>
    <t>8</t>
  </si>
  <si>
    <t>茂名市林业局</t>
  </si>
  <si>
    <t>9</t>
  </si>
  <si>
    <t>肇庆市林业局</t>
  </si>
  <si>
    <t>市属林场、市林科所</t>
  </si>
  <si>
    <t>10</t>
  </si>
  <si>
    <t>清远市林业局</t>
  </si>
  <si>
    <t>市属林场、连山县、连南县</t>
  </si>
  <si>
    <t>11</t>
  </si>
  <si>
    <t>潮州市林业局</t>
  </si>
  <si>
    <t>12</t>
  </si>
  <si>
    <t>云浮市林业局</t>
  </si>
  <si>
    <t>（2）</t>
  </si>
  <si>
    <t>郁南同乐林场</t>
  </si>
  <si>
    <t>全国森林经营试点单位</t>
  </si>
  <si>
    <t>省直单位小计</t>
  </si>
  <si>
    <t>省林科院西江所</t>
  </si>
  <si>
    <t>省沙头角林场</t>
  </si>
  <si>
    <t>省西江林场</t>
  </si>
  <si>
    <t>省云浮林场</t>
  </si>
  <si>
    <t>省德庆林场</t>
  </si>
  <si>
    <t>省郁南林场</t>
  </si>
  <si>
    <t>省乐昌林场</t>
  </si>
  <si>
    <t>其他单位小计</t>
  </si>
  <si>
    <t>中林集团雷州林业局</t>
  </si>
  <si>
    <t>附件11</t>
  </si>
  <si>
    <t>森林抚育项目绩效目标表</t>
  </si>
  <si>
    <t>2022年度林业改革发展资金——天保工程区外森林抚育</t>
  </si>
  <si>
    <t>天保工程区外森林抚育</t>
  </si>
  <si>
    <t xml:space="preserve">完成全省21.69万亩森林抚育任务，采取间伐、割灌除草、施肥、修枝等措施对中幼林进行抚育，改善林分结构，促进林木生长，加快构建稳定的森林生态系统，提高森林生态价值，促进富余劳动力就业增收。
</t>
  </si>
  <si>
    <t>森林抚育面积（万亩）</t>
  </si>
  <si>
    <t/>
  </si>
  <si>
    <t>森林抚育质量合格率</t>
  </si>
  <si>
    <t>森林抚育当期任务完成率</t>
  </si>
  <si>
    <t>≥80%</t>
  </si>
  <si>
    <t>森林、湿地生态系统生态效益发挥</t>
  </si>
  <si>
    <t>较好</t>
  </si>
  <si>
    <t>森林、湿地、荒漠生态系统功能改善可持续影响</t>
  </si>
  <si>
    <t>林区职工、周边群众满意度</t>
  </si>
  <si>
    <t>附件12</t>
  </si>
  <si>
    <t>油茶林营造项目资金分配方案</t>
  </si>
  <si>
    <t xml:space="preserve"> </t>
  </si>
  <si>
    <t>油茶林营造面积</t>
  </si>
  <si>
    <t>油茶林营造</t>
  </si>
  <si>
    <t>含财政省直管县</t>
  </si>
  <si>
    <t>广东省农垦总局</t>
  </si>
  <si>
    <t>附件13</t>
  </si>
  <si>
    <t>油茶林营造项目绩效目标表</t>
  </si>
  <si>
    <t>中央财政林业改革发展资金</t>
  </si>
  <si>
    <t>木本油料林（油茶）营造项目</t>
  </si>
  <si>
    <t>完成全省营造高产油茶林12.6万亩，种植成活率达85%以上。</t>
  </si>
  <si>
    <t>营造面积（万亩）</t>
  </si>
  <si>
    <t>种植成活率</t>
  </si>
  <si>
    <t>资金年度支出率</t>
  </si>
  <si>
    <t>项目年度完成率</t>
  </si>
  <si>
    <t>有利于改善当地生态环境</t>
  </si>
  <si>
    <t>可持续发展与否</t>
  </si>
  <si>
    <t>群众满意度</t>
  </si>
  <si>
    <t>附件14</t>
  </si>
  <si>
    <t>湿地保护修复补助项目资金分配方案</t>
  </si>
  <si>
    <t>单位：万元</t>
  </si>
  <si>
    <t>广东湛江红树林国家级自然保护区管理局</t>
  </si>
  <si>
    <t>湛江红树林国际重要湿地保护修复</t>
  </si>
  <si>
    <t>广东内伶仃福田国家级自然保护区管理局</t>
  </si>
  <si>
    <t>福田红树林国家重要湿地保护修复</t>
  </si>
  <si>
    <t>附件15</t>
  </si>
  <si>
    <t>湿地保护修复补助项目绩效目标表</t>
  </si>
  <si>
    <t>2022年中央林业改革发展资金（湿地保护修复补助）</t>
  </si>
  <si>
    <t>项目实施单位</t>
  </si>
  <si>
    <t>广东省深圳市福田区福田红树林国家重要湿地保护修复2022年617万任务</t>
  </si>
  <si>
    <t>2022年资金总额度（万元）</t>
  </si>
  <si>
    <t>完成福田红树林湿地生态修复工程、本底监测、修复前对象（含地形、水体、植被等）的三维建模等事项；全面铺开修复关键技术研究，包括湿地沉积特征、鸟类栖息地营造、鸟类在线智能识别监测、红树林湿地景观演变、环境因子（灯光、噪音等）对鸟类栖息影响研究、外来红树的生态效应、红树林对生态因子变化的响应机制及福田红树林国家重要湿地保护管理策略等；进一步加强保护区的智慧化管理。</t>
  </si>
  <si>
    <t>水鸟监测频率（次）</t>
  </si>
  <si>
    <t>智能水闸</t>
  </si>
  <si>
    <t>包含软件开发，接入保护区智慧管理系统。</t>
  </si>
  <si>
    <t>红树林保护区入园智慧管理系统</t>
  </si>
  <si>
    <t>包含硬件设施。</t>
  </si>
  <si>
    <t>基围鱼塘改造面积（公顷）</t>
  </si>
  <si>
    <t>保护区智能终端展示屏</t>
  </si>
  <si>
    <t>监测数据有效率（%）</t>
  </si>
  <si>
    <t>改造任务按时完成率（%）</t>
  </si>
  <si>
    <t>保持水鸟数量稳定（是/否）</t>
  </si>
  <si>
    <t>反映鸟类群数量变化情况。</t>
  </si>
  <si>
    <t>保持红树林生态系统功能稳定（是/否）</t>
  </si>
  <si>
    <t>反映项目实施对保持红树林生态系统功能稳定的影响情况。</t>
  </si>
  <si>
    <t>公众满意度（%）</t>
  </si>
  <si>
    <t>≥95%</t>
  </si>
  <si>
    <t>湛江红树林国际重要湿地2022年雷州市红树林生态保护修复项目</t>
  </si>
  <si>
    <t>完成红树林新造林230亩。</t>
  </si>
  <si>
    <t>红树林新造林面积（亩）</t>
  </si>
  <si>
    <t>230亩</t>
  </si>
  <si>
    <t>种植完成管护3个月后成活率</t>
  </si>
  <si>
    <t>种植完成管护3个月后成活率85%以上</t>
  </si>
  <si>
    <t>红树林新造林任务当年完成率（%）</t>
  </si>
  <si>
    <t>通过聘请当地人员进行种植管护,提供就业机会,促进社区经济发展。</t>
  </si>
  <si>
    <t>提高群众保护红树林的意识及积极性,促进保护区社区共管工作。</t>
  </si>
  <si>
    <t>有所提高</t>
  </si>
  <si>
    <t>防风消浪、促淤保滩、固岸护堤、防灾减灾,增加红树林面积，提升红树林生态系统质量，提高湿地鸟类生物多样性，促进红树林湿地生态系统碳汇功能。</t>
  </si>
  <si>
    <t>项目实施后,将持续为沿海地区提供坚实的生态保护屏障，产生长期的生态效益。</t>
  </si>
  <si>
    <t>附件16</t>
  </si>
  <si>
    <t>森林防火补助项目资金分配方案</t>
  </si>
  <si>
    <t>金额
（单位：万元）</t>
  </si>
  <si>
    <t>森林火灾风险普查成果应用示范</t>
  </si>
  <si>
    <t>森林火灾风险普查及成果应用</t>
  </si>
  <si>
    <t>森林火灾风险普查成果应用</t>
  </si>
  <si>
    <t>森林火灾风险普查</t>
  </si>
  <si>
    <t>汕尾市林业局</t>
  </si>
  <si>
    <t>广东云开山省级自然保护区管理处</t>
  </si>
  <si>
    <t>森林火灾风险普查及森林防火宣传项目</t>
  </si>
  <si>
    <t>广东大埔丰溪省级自然保护区管理处</t>
  </si>
  <si>
    <t>广东大埔丰溪省级自然保护区生物防火林带建设工程</t>
  </si>
  <si>
    <t>附件17</t>
  </si>
  <si>
    <t>森林防火补助项目绩效目标表</t>
  </si>
  <si>
    <t>资金名称</t>
  </si>
  <si>
    <t>中央林业改革发展资金（森林防火补助）</t>
  </si>
  <si>
    <t>主管部门</t>
  </si>
  <si>
    <t>广东省林业局</t>
  </si>
  <si>
    <t>用款单位</t>
  </si>
  <si>
    <t>预算金额（万元）</t>
  </si>
  <si>
    <t>总体绩效目标</t>
  </si>
  <si>
    <t>通过开展森林火灾风险普查，形成一整套调查成果资料，主要包括森林可燃物调查数据库、森林火灾重点隐患排查数据库和野外火源调查数据库，成果为广东省森林火灾风险调查评估工作提供数据支撑。通过开展森林防火宣传，提高辖区内周边群众的森林防火意识，做到群防群治，年内森林火灾的次数为零。</t>
  </si>
  <si>
    <t>绩
效
指
标</t>
  </si>
  <si>
    <t>二级指标</t>
  </si>
  <si>
    <t>完成森林火灾风险普查年度报告篇数</t>
  </si>
  <si>
    <t>1篇</t>
  </si>
  <si>
    <t>森林防火宣传品项目数量</t>
  </si>
  <si>
    <t>5项</t>
  </si>
  <si>
    <t>成果质量达标率</t>
  </si>
  <si>
    <t>任务按时完成率</t>
  </si>
  <si>
    <t>研究成果按时结题率</t>
  </si>
  <si>
    <t>经济效益
指标</t>
  </si>
  <si>
    <t>挽回森林火灾带来的经济损失</t>
  </si>
  <si>
    <t>80万</t>
  </si>
  <si>
    <t>生态效益
指标</t>
  </si>
  <si>
    <t>火灾扑灭的复燃率</t>
  </si>
  <si>
    <t>≤3%</t>
  </si>
  <si>
    <t>森林火灾受害率</t>
  </si>
  <si>
    <t>≤0.9‰</t>
  </si>
  <si>
    <t>满意度
指标</t>
  </si>
  <si>
    <t>服务对象
满意度指标</t>
  </si>
  <si>
    <t>2022年度：项目将完成项目立项、项目可行性研究报、项目设计方案和施工图设计、生物防火林带建成2千米，项目质量达标率达到100%，项目完成及时率和实际完成率达到100%，资金投入约为20万元。</t>
  </si>
  <si>
    <t>项目可行性研究报告</t>
  </si>
  <si>
    <t>完成1份报告</t>
  </si>
  <si>
    <t>生物防火林带建设工程</t>
  </si>
  <si>
    <t>建成2千米</t>
  </si>
  <si>
    <t>质量达标率</t>
  </si>
  <si>
    <t>实际及时率</t>
  </si>
  <si>
    <t>资金投入</t>
  </si>
  <si>
    <t>20万元</t>
  </si>
  <si>
    <t>时长投入</t>
  </si>
  <si>
    <t>1年</t>
  </si>
  <si>
    <t>社会效益
指标</t>
  </si>
  <si>
    <t>减少森林火灾对自然生态的破坏</t>
  </si>
  <si>
    <t>效益显著</t>
  </si>
  <si>
    <t>有效保护自然资源和生物多样性</t>
  </si>
  <si>
    <t>可持续影响
指标</t>
  </si>
  <si>
    <t>是否持续提升防火能力</t>
  </si>
  <si>
    <t>周边群众满意度</t>
  </si>
  <si>
    <t>完成森林火灾风险普查成果应用示范</t>
  </si>
  <si>
    <t>风险普查成果应用示范</t>
  </si>
  <si>
    <t>1个镇</t>
  </si>
  <si>
    <t>普查培训班期次</t>
  </si>
  <si>
    <t>2次</t>
  </si>
  <si>
    <t>完成相关报告</t>
  </si>
  <si>
    <t>1份</t>
  </si>
  <si>
    <t>验收合格率</t>
  </si>
  <si>
    <t>≧90%</t>
  </si>
  <si>
    <t>工作任务当期完成率</t>
  </si>
  <si>
    <t>对当地经济发展有促进作用</t>
  </si>
  <si>
    <t>森林防火能力提升效果</t>
  </si>
  <si>
    <t>明显</t>
  </si>
  <si>
    <t>&lt;1‰</t>
  </si>
  <si>
    <t>森林生态系统生态效益发挥</t>
  </si>
  <si>
    <t>森林生态系统功能改善可持续影响</t>
  </si>
  <si>
    <t>辖区民众满意度</t>
  </si>
  <si>
    <t>开展森林火灾风险普查；客观认识森林火灾风险水平，形成相关防治建议；健全森林火灾风险调查评估指标体系，为全市开展森林火灾防治和应急管理，提供权威的风险信息和科学决策依据，完成森林火灾风险普查成果应用示范</t>
  </si>
  <si>
    <t>普查培训班期数</t>
  </si>
  <si>
    <t>&lt;0.9‰</t>
  </si>
  <si>
    <t>开展森林火灾风险普查；客观认识森林火灾风险水平，形成相关防治建议；健全森林火灾风险调查评估指标体系，为全市开展森林火灾防治和应急管理，提供权威的风险信息和科学决策依据，完成森林火灾风险普查成果应用</t>
  </si>
  <si>
    <t>1次</t>
  </si>
  <si>
    <t>成果评审通过率</t>
  </si>
  <si>
    <t>500万</t>
  </si>
  <si>
    <t>成果应用率</t>
  </si>
  <si>
    <t>意见建议采纳率</t>
  </si>
  <si>
    <t>摸清森林火灾风险底数，把握森林火灾发生规律，火灾受害率控制在1‰以下。</t>
  </si>
  <si>
    <t>完成（专题研究/调查等）报告篇数</t>
  </si>
  <si>
    <t>3篇</t>
  </si>
  <si>
    <r>
      <rPr>
        <sz val="11"/>
        <color theme="1"/>
        <rFont val="SimSun"/>
        <charset val="134"/>
      </rPr>
      <t>≧</t>
    </r>
    <r>
      <rPr>
        <sz val="11"/>
        <color theme="1"/>
        <rFont val="宋体"/>
        <charset val="134"/>
      </rPr>
      <t>95%</t>
    </r>
  </si>
  <si>
    <t>挽回森林火灾造成的经济损失</t>
  </si>
  <si>
    <t>300万元</t>
  </si>
  <si>
    <t>火灾扑灭复燃率</t>
  </si>
  <si>
    <r>
      <rPr>
        <sz val="11"/>
        <color theme="1"/>
        <rFont val="SimSun"/>
        <charset val="134"/>
      </rPr>
      <t>≦</t>
    </r>
    <r>
      <rPr>
        <sz val="11"/>
        <color theme="1"/>
        <rFont val="宋体"/>
        <charset val="134"/>
      </rPr>
      <t>3%</t>
    </r>
  </si>
  <si>
    <r>
      <rPr>
        <sz val="11"/>
        <color theme="1"/>
        <rFont val="宋体"/>
        <charset val="134"/>
      </rPr>
      <t>≦1</t>
    </r>
    <r>
      <rPr>
        <sz val="11"/>
        <color theme="1"/>
        <rFont val="Arial"/>
        <charset val="134"/>
      </rPr>
      <t>‰</t>
    </r>
  </si>
  <si>
    <t>≧95%</t>
  </si>
  <si>
    <t>完成示范性森林防火区规划专题调查报告3篇；任务按时完成率90%，研究成果按时结题率90%；成果为广东省森林火灾风险调查评估工作提供数据支撑；引导各市、县、镇相关单位对其管辖区内森林火灾防控工作管理规范化。</t>
  </si>
  <si>
    <t>实施周期指标值</t>
  </si>
  <si>
    <t>完成(专题研究/调查等)报告篇数</t>
  </si>
  <si>
    <t>200万</t>
  </si>
  <si>
    <t>附件18</t>
  </si>
  <si>
    <t>林业有害生物防治补助项目资金分配方案</t>
  </si>
  <si>
    <t>单位：万元、万亩</t>
  </si>
  <si>
    <t>总计</t>
  </si>
  <si>
    <t>采购红火蚁防治药物</t>
  </si>
  <si>
    <t>澄海区</t>
  </si>
  <si>
    <t>松材线虫病疫点镇拔除补助</t>
  </si>
  <si>
    <t>濠江区</t>
  </si>
  <si>
    <t>松材线虫病防治补助</t>
  </si>
  <si>
    <t>惠阳区</t>
  </si>
  <si>
    <t>蓬江区</t>
  </si>
  <si>
    <t>新会区</t>
  </si>
  <si>
    <t>重点预防区松材线虫病预防</t>
  </si>
  <si>
    <t>鼎湖区</t>
  </si>
  <si>
    <t>四会市</t>
  </si>
  <si>
    <t>广宁县</t>
  </si>
  <si>
    <t>榕城区</t>
  </si>
  <si>
    <t>普宁市</t>
  </si>
  <si>
    <t>松材线虫防治补助</t>
  </si>
  <si>
    <t>罗定市</t>
  </si>
  <si>
    <t>新兴县</t>
  </si>
  <si>
    <t>省林业局</t>
  </si>
  <si>
    <t>广东省车八岭国家级保护区</t>
  </si>
  <si>
    <t>附件19</t>
  </si>
  <si>
    <t>林业有害生物防治补助项目绩效目标表</t>
  </si>
  <si>
    <t>2022年中央林业改革发展资金（林业有害生物防治补助）</t>
  </si>
  <si>
    <t>详见绩效明细表（附件2-26）</t>
  </si>
  <si>
    <t>林业有害生物防控</t>
  </si>
  <si>
    <t>3678万元</t>
  </si>
  <si>
    <t>项目绩效年度目标</t>
  </si>
  <si>
    <t>2022年全省林业有害生物防治面积60万亩，成灾率8.2‰以下，林业有害生物防治任务率65%以上，林业有害生物无公害防治率85%以上，林业有害生物防治辖区民众满意度80%以上。</t>
  </si>
  <si>
    <t>防治面积</t>
  </si>
  <si>
    <t>详见明细表</t>
  </si>
  <si>
    <t>林业有害生物防治
成灾率</t>
  </si>
  <si>
    <t>≤8.2‰</t>
  </si>
  <si>
    <t>林业有害生物无公害防治率</t>
  </si>
  <si>
    <t>林业有害生物防治辖区民众满意度</t>
  </si>
  <si>
    <t>附件20</t>
  </si>
  <si>
    <t>林业有害生物防治补助绩效明细表</t>
  </si>
  <si>
    <t>市</t>
  </si>
  <si>
    <t>县</t>
  </si>
  <si>
    <t>防治面积（万亩）</t>
  </si>
  <si>
    <t>成灾率
（%）</t>
  </si>
  <si>
    <t>无公害防治率
（%）</t>
  </si>
  <si>
    <t>小计</t>
  </si>
  <si>
    <t>松材线虫病</t>
  </si>
  <si>
    <t>媒介昆虫防治</t>
  </si>
  <si>
    <t>薇甘菊</t>
  </si>
  <si>
    <t>广州</t>
  </si>
  <si>
    <t>天河区</t>
  </si>
  <si>
    <t>白云区</t>
  </si>
  <si>
    <t>黄埔区</t>
  </si>
  <si>
    <t>番禺区</t>
  </si>
  <si>
    <t>花都区</t>
  </si>
  <si>
    <t>南沙区</t>
  </si>
  <si>
    <t>增城区</t>
  </si>
  <si>
    <t>广州市属林场</t>
  </si>
  <si>
    <t>罗湖区</t>
  </si>
  <si>
    <t>福田区</t>
  </si>
  <si>
    <t>宝安区</t>
  </si>
  <si>
    <t>龙岗区</t>
  </si>
  <si>
    <t>盐田区</t>
  </si>
  <si>
    <t>光明区</t>
  </si>
  <si>
    <t>坪山区</t>
  </si>
  <si>
    <t>龙华区</t>
  </si>
  <si>
    <t>大鹏新区</t>
  </si>
  <si>
    <t>珠海</t>
  </si>
  <si>
    <t>香洲区（含高新区）</t>
  </si>
  <si>
    <t>金湾区</t>
  </si>
  <si>
    <t>汕头</t>
  </si>
  <si>
    <t>金平区</t>
  </si>
  <si>
    <t>濠江区（含礐石风景区）</t>
  </si>
  <si>
    <t>佛山</t>
  </si>
  <si>
    <t>南海区</t>
  </si>
  <si>
    <t>三水区</t>
  </si>
  <si>
    <t>高明区</t>
  </si>
  <si>
    <t>顺德区</t>
  </si>
  <si>
    <t>韶关</t>
  </si>
  <si>
    <r>
      <rPr>
        <sz val="9"/>
        <rFont val="Times New Roman"/>
        <charset val="134"/>
      </rPr>
      <t xml:space="preserve"> </t>
    </r>
    <r>
      <rPr>
        <sz val="9"/>
        <rFont val="宋体"/>
        <charset val="134"/>
      </rPr>
      <t>始兴县</t>
    </r>
  </si>
  <si>
    <t>韶关市属林场</t>
  </si>
  <si>
    <t>河源</t>
  </si>
  <si>
    <t>东源县（含新丰江）</t>
  </si>
  <si>
    <t>紫金县（含江东新区）</t>
  </si>
  <si>
    <t>河源市属林场</t>
  </si>
  <si>
    <t>梅州</t>
  </si>
  <si>
    <t>梅州市属林场</t>
  </si>
  <si>
    <t>惠州</t>
  </si>
  <si>
    <t>惠城区（含仲恺区）</t>
  </si>
  <si>
    <t>惠阳区（含大亚湾区）</t>
  </si>
  <si>
    <t>惠州市属林场</t>
  </si>
  <si>
    <t>汕尾</t>
  </si>
  <si>
    <t>海丰县（含深汕合作区）</t>
  </si>
  <si>
    <t>汕尾市属林场</t>
  </si>
  <si>
    <t>东莞</t>
  </si>
  <si>
    <t>中山</t>
  </si>
  <si>
    <r>
      <rPr>
        <sz val="9"/>
        <color theme="1"/>
        <rFont val="Times New Roman"/>
        <charset val="134"/>
      </rPr>
      <t xml:space="preserve">  </t>
    </r>
    <r>
      <rPr>
        <sz val="9"/>
        <color theme="1"/>
        <rFont val="宋体"/>
        <charset val="134"/>
      </rPr>
      <t>中山</t>
    </r>
  </si>
  <si>
    <t>江门</t>
  </si>
  <si>
    <t>开平市</t>
  </si>
  <si>
    <t>江门市属林场</t>
  </si>
  <si>
    <t>阳江</t>
  </si>
  <si>
    <t>海陵试验区</t>
  </si>
  <si>
    <t>阳江高新区</t>
  </si>
  <si>
    <t>阳江市属林场</t>
  </si>
  <si>
    <t>麻章区</t>
  </si>
  <si>
    <t>湛江开发区</t>
  </si>
  <si>
    <t>湛江市属林场</t>
  </si>
  <si>
    <t>雷州林业局</t>
  </si>
  <si>
    <t>茂名</t>
  </si>
  <si>
    <t>茂南区</t>
  </si>
  <si>
    <t>茂名市属林场</t>
  </si>
  <si>
    <t>肇庆</t>
  </si>
  <si>
    <t>端州区</t>
  </si>
  <si>
    <t>肇庆市属场</t>
  </si>
  <si>
    <t>清远</t>
  </si>
  <si>
    <t>清远市属林场</t>
  </si>
  <si>
    <t>揭阳</t>
  </si>
  <si>
    <t>空港经济区</t>
  </si>
  <si>
    <t>潮州</t>
  </si>
  <si>
    <t>湘桥区</t>
  </si>
  <si>
    <t>潮州市属林场</t>
  </si>
  <si>
    <t>云浮</t>
  </si>
  <si>
    <t>云浮市属场</t>
  </si>
  <si>
    <t>龙洞林场</t>
  </si>
  <si>
    <t>乳阳林场</t>
  </si>
  <si>
    <t>樟木头林场</t>
  </si>
  <si>
    <r>
      <rPr>
        <sz val="9"/>
        <color theme="1"/>
        <rFont val="Times New Roman"/>
        <charset val="134"/>
      </rPr>
      <t> </t>
    </r>
    <r>
      <rPr>
        <sz val="9"/>
        <color theme="1"/>
        <rFont val="宋体"/>
        <charset val="134"/>
      </rPr>
      <t>东江林场</t>
    </r>
  </si>
  <si>
    <t>九连山林场</t>
  </si>
  <si>
    <t>乐昌林场※</t>
  </si>
  <si>
    <t>连山林场※</t>
  </si>
  <si>
    <t>附件21</t>
  </si>
  <si>
    <t>国家重点野生动植物保护
补助项目资金分配方案</t>
  </si>
  <si>
    <t>省直单位</t>
  </si>
  <si>
    <t>广东省野生动物监测救护中心</t>
  </si>
  <si>
    <t>广东省野生动物监测救护中心监测救护能力提升</t>
  </si>
  <si>
    <t>穿山甲种群、栖息地监测及饲养繁育</t>
  </si>
  <si>
    <t>广东省林业调查规划院</t>
  </si>
  <si>
    <t>广东省野猪危害普查及防控宣传</t>
  </si>
  <si>
    <t>市县单位</t>
  </si>
  <si>
    <t>始兴县林业局</t>
  </si>
  <si>
    <t>始兴县野猪防控试点及防控后野猪种群调查监测项目</t>
  </si>
  <si>
    <t>广宁县林业局</t>
  </si>
  <si>
    <t>广宁县野猪防控试点及防控后野猪种群调查监测项目</t>
  </si>
  <si>
    <t>英德市林业局</t>
  </si>
  <si>
    <t>开展防控野猪危害综合试点工作</t>
  </si>
  <si>
    <t>阳山县林业局</t>
  </si>
  <si>
    <t>阳山县野猪防控试点及防控后野猪种群调查监测项目</t>
  </si>
  <si>
    <t>紫金县林业局</t>
  </si>
  <si>
    <t>紫金县野猪防控试点及防控后野猪种群调查监测项目</t>
  </si>
  <si>
    <t>附件22</t>
  </si>
  <si>
    <t>国家重点野生动植物保护补助项目绩效目标表</t>
  </si>
  <si>
    <t>中央林业改革发展资金（国家重点野生动植物保护补助）</t>
  </si>
  <si>
    <t>详见分配方案（附件2-27）</t>
  </si>
  <si>
    <t>野猪防控试点及防控后野猪种群调查监测项目</t>
  </si>
  <si>
    <t>80（每个县20万元）</t>
  </si>
  <si>
    <t>4个县都应完成：
1.全县范围内野猪危害重点区20条野猪捕猎额度
2.重点监测样区20台红外相机的布设
3.野猪监测样线3条
4.野猪危害防范科普宣教活动3场</t>
  </si>
  <si>
    <t>捕猎野猪</t>
  </si>
  <si>
    <t>20条</t>
  </si>
  <si>
    <t>每个县都应完成</t>
  </si>
  <si>
    <t>布设红外相机</t>
  </si>
  <si>
    <t>20台</t>
  </si>
  <si>
    <t>完成野猪监测样线</t>
  </si>
  <si>
    <t>3条</t>
  </si>
  <si>
    <t>完成野猪危害防范科普宣教活动</t>
  </si>
  <si>
    <t>3场</t>
  </si>
  <si>
    <t>项目主要目标达成率</t>
  </si>
  <si>
    <t>项目时间达成率</t>
  </si>
  <si>
    <t>附件22-2</t>
  </si>
  <si>
    <t>项目总体目标</t>
  </si>
  <si>
    <t xml:space="preserve"> 2021年度完成对野猪猎捕20头，完成重点监测样区20台红外相机的布设，完成野猪监测样线3条。完成野猪危害防范科普宣教活动3场。</t>
  </si>
  <si>
    <t>猎捕野猪</t>
  </si>
  <si>
    <t>20头</t>
  </si>
  <si>
    <t>猎捕野猪期限</t>
  </si>
  <si>
    <t>不低于30天</t>
  </si>
  <si>
    <t>为下一步野猪防控提供数据支撑（是/否）</t>
  </si>
  <si>
    <t>附件23</t>
  </si>
  <si>
    <t>林业科技推广示范项目项目资金分配方案</t>
  </si>
  <si>
    <t>项目单位</t>
  </si>
  <si>
    <t>金额（万元）</t>
  </si>
  <si>
    <t>防霉增强型炭化木在建筑上的应用</t>
  </si>
  <si>
    <t>保健植物产品产业化示范</t>
  </si>
  <si>
    <t>广东省大埔县油茶低效林改造标准化示范区</t>
  </si>
  <si>
    <t>广东省东江林场（广东东江森林公园管理处）</t>
  </si>
  <si>
    <t>以楠木、枫香等珍贵阔叶材为培养目标的群落构建技术推广</t>
  </si>
  <si>
    <t>广东省森林资源保育中心</t>
  </si>
  <si>
    <t>土沉香重大害虫黄野螟绿色关键防控技术推广与应用示范</t>
  </si>
  <si>
    <t>广东省云浮林场</t>
  </si>
  <si>
    <t>红锥改良种子园营建技术推广示范</t>
  </si>
  <si>
    <t>广东省德庆林场</t>
  </si>
  <si>
    <t>米老排资源高效培育技术推广示范</t>
  </si>
  <si>
    <t>广东省教育局</t>
  </si>
  <si>
    <t>华南农业大学</t>
  </si>
  <si>
    <t>健康茶油及其新产品生产技术推广</t>
  </si>
  <si>
    <t>肇庆市林业科学研究所</t>
  </si>
  <si>
    <t>促进土沉香高效结香的技术推广与示范</t>
  </si>
  <si>
    <t>惠州市国有梁化林场</t>
  </si>
  <si>
    <t>以樟树、火力楠等珍贵阔叶树为培养目标的群落构建技术推广</t>
  </si>
  <si>
    <t>韶关市林业科学研究所</t>
  </si>
  <si>
    <t>耐寒黑木相思栽培技术示范推广</t>
  </si>
  <si>
    <t>阳江市国有阳江林场</t>
  </si>
  <si>
    <t>红锥优良品系及其高效栽培技术推广示范</t>
  </si>
  <si>
    <t>油茶叶面肥配方及应用技术推广</t>
  </si>
  <si>
    <t>附件24</t>
  </si>
  <si>
    <t>林业科技推广示范项目项目绩效目标表</t>
  </si>
  <si>
    <t>中央林业改革发展资金（林业科技推广示范项目）</t>
  </si>
  <si>
    <r>
      <rPr>
        <sz val="11"/>
        <color theme="1"/>
        <rFont val="仿宋_GB2312"/>
        <charset val="134"/>
      </rPr>
      <t>（1）建成木结构房屋1套，面积120 m</t>
    </r>
    <r>
      <rPr>
        <vertAlign val="superscript"/>
        <sz val="11"/>
        <color theme="1"/>
        <rFont val="仿宋_GB2312"/>
        <charset val="134"/>
      </rPr>
      <t>2</t>
    </r>
    <r>
      <rPr>
        <sz val="11"/>
        <color theme="1"/>
        <rFont val="仿宋_GB2312"/>
        <charset val="134"/>
      </rPr>
      <t>，建设木平台和木栈道共计100 m</t>
    </r>
    <r>
      <rPr>
        <vertAlign val="superscript"/>
        <sz val="11"/>
        <color theme="1"/>
        <rFont val="仿宋_GB2312"/>
        <charset val="134"/>
      </rPr>
      <t>2</t>
    </r>
    <r>
      <rPr>
        <sz val="11"/>
        <color theme="1"/>
        <rFont val="仿宋_GB2312"/>
        <charset val="134"/>
      </rPr>
      <t>。
（2）编写有关培训资料一套,开展2次技术培训，培训人数累计达到</t>
    </r>
    <r>
      <rPr>
        <sz val="11"/>
        <color theme="1"/>
        <rFont val="Microsoft YaHei UI"/>
        <charset val="134"/>
      </rPr>
      <t>65</t>
    </r>
    <r>
      <rPr>
        <sz val="11"/>
        <color theme="1"/>
        <rFont val="仿宋_GB2312"/>
        <charset val="134"/>
      </rPr>
      <t>人次以上。
（3）防腐木材和防霉增强型碳化木材均需国家标准要求。</t>
    </r>
  </si>
  <si>
    <t>组装、集成推广先进、实用的林业技术（项）</t>
  </si>
  <si>
    <t>培训技术人员和林农（人次）</t>
  </si>
  <si>
    <t>防腐木材和防霉增强型碳化木材均需国家标准要求</t>
  </si>
  <si>
    <t>满足国家标准</t>
  </si>
  <si>
    <t>项目进度计划完成率（%）</t>
  </si>
  <si>
    <t>林业科技成果示范及熟化效果（%）</t>
  </si>
  <si>
    <t>≧90</t>
  </si>
  <si>
    <t>科技示范推广对本行业未来的影响（是否显著）</t>
  </si>
  <si>
    <t>显著</t>
  </si>
  <si>
    <t>林业科技推广示范项目参与人员满意度（%）</t>
  </si>
  <si>
    <t>林业科技示范技术培训满意度（%）</t>
  </si>
  <si>
    <t>附件24-2</t>
  </si>
  <si>
    <t xml:space="preserve">   通过项目的实施，开展调味茶、固体饮料和代用茶这3类保健植物产品的配方和工艺研发，建立中试生产示范，生产3类7个保健植物产品，完成产品注册申报及品牌建设；通过带动企业将林下保健植物产品产业化，提升林下保健植物的开发利用水平，提高林产品附加值，为我省林业高质量发展提供技术支撑，具有显著的经济、生态和社会效益。</t>
  </si>
  <si>
    <t>生产保健植物产品</t>
  </si>
  <si>
    <t>10000盒</t>
  </si>
  <si>
    <t>培训材料编制</t>
  </si>
  <si>
    <t>3套</t>
  </si>
  <si>
    <t>培训人员</t>
  </si>
  <si>
    <t>200人</t>
  </si>
  <si>
    <t>带动企业发展</t>
  </si>
  <si>
    <t>≥3家</t>
  </si>
  <si>
    <t>带动山区林农增收</t>
  </si>
  <si>
    <t>显著带动</t>
  </si>
  <si>
    <t>提高林产品附加值</t>
  </si>
  <si>
    <t>显著提高</t>
  </si>
  <si>
    <t>技术培训满意度</t>
  </si>
  <si>
    <t>附件24-3</t>
  </si>
  <si>
    <t>应用“南方次生林经营关键技术研究”技术成果，结合桉树林改造工作要求及示范林地立地条件，为充分体现生态性、适应性和经济性，在桉树采伐迹地以区块内组团随机混交方式营建示范林，为珍贵阔叶材群落构建技术在惠州市推广应用做出全面示范。通过更大面积的推广，进而提高当地林分改造效果，提升森林生态景观功能，提高森林质量与效益，实施森林质量精准提升。</t>
  </si>
  <si>
    <t>建立林业新技术、新品种试验示范林（亩）</t>
  </si>
  <si>
    <t>项目验收通过率</t>
  </si>
  <si>
    <t>≥95</t>
  </si>
  <si>
    <t>项目考核达标率</t>
  </si>
  <si>
    <t>项目进度完成及时率</t>
  </si>
  <si>
    <t>促进林农增产增收（是/否）</t>
  </si>
  <si>
    <t>推广转化实用新技术数量（个）</t>
  </si>
  <si>
    <t>促进生态状况改善（是/否）</t>
  </si>
  <si>
    <t>林业科技推广示范促进行业科技发展（是/否）</t>
  </si>
  <si>
    <t>林业科技服务对象满意度</t>
  </si>
  <si>
    <t>附件24-4</t>
  </si>
  <si>
    <t>惠州市国有梁化林场（广东梁化森林公园管理处）</t>
  </si>
  <si>
    <t>通过应用推广“南方次生林经营关键技术研究”技术成果，结合马尾松等残次林的改造工程，开展示范林营造工作，充分遵循道地适宜、择优建设的原则，在马尾松等残次林等采伐迹地以区块内组团随机混交方式营造珍贵阔叶树林，在择伐后的疏林地以补植套种珍贵阔叶树种方式优化残次林，为珍贵阔叶树群落构建技术在惠州市推广应用形成示范作用。并通过辐射带动推广，逐步提高林场的林相改造质量，提升森林综合利用效益，促进森林产业的高质量发展。</t>
  </si>
  <si>
    <t>建立以樟树、火力楠等珍贵阔叶树为培养目标的群落构建技术推广示范林</t>
  </si>
  <si>
    <t>400亩</t>
  </si>
  <si>
    <t>开展良种选育树种数量</t>
  </si>
  <si>
    <t>≥1个</t>
  </si>
  <si>
    <t>编制培训资料，开展培训班</t>
  </si>
  <si>
    <t>1套资料、1期培训</t>
  </si>
  <si>
    <t>达95%以上</t>
  </si>
  <si>
    <t>3年生林分保存率</t>
  </si>
  <si>
    <t>达90%以上</t>
  </si>
  <si>
    <t>示范林平均树高</t>
  </si>
  <si>
    <t>≥2.0m</t>
  </si>
  <si>
    <t>按照项目作业设计要求完成各项工程建设</t>
  </si>
  <si>
    <t>100%竣工验收</t>
  </si>
  <si>
    <t>按照项目作业设计投资概算完成工程建设</t>
  </si>
  <si>
    <t>100万元</t>
  </si>
  <si>
    <t>林分木材年平均生长量</t>
  </si>
  <si>
    <t>0.3m³/亩</t>
  </si>
  <si>
    <t>林分优化后亩产量提高</t>
  </si>
  <si>
    <t>项目建设期带动就业人数</t>
  </si>
  <si>
    <t>100名</t>
  </si>
  <si>
    <t>培训技术人员和林农</t>
  </si>
  <si>
    <t>50-100人次</t>
  </si>
  <si>
    <t>提高森林资源综合利用率，发挥更多生态效能</t>
  </si>
  <si>
    <t>提升10%</t>
  </si>
  <si>
    <t>良木及乡土阔叶树种的实用展示</t>
  </si>
  <si>
    <t>显著实现</t>
  </si>
  <si>
    <t>使用良种苗木用材林生长量提高情况</t>
  </si>
  <si>
    <t>周边农户满意度</t>
  </si>
  <si>
    <t>90%以上</t>
  </si>
  <si>
    <t>培训学习满意度</t>
  </si>
  <si>
    <t>附件24-5</t>
  </si>
  <si>
    <t xml:space="preserve">广东省林业科学研究院 </t>
  </si>
  <si>
    <t xml:space="preserve">1.营建油茶标准化示范区面积2000亩，带动林业企业或农户60户；
2.撰写培训资料一份，发放资料100份以上，培训基层林业技术人员和林农60-100人次；
3.预期改造后3～5年林分生长壮旺、健康，茶果产量较对照提高20%。         </t>
  </si>
  <si>
    <t>指标1：示范林建设规模（亩）</t>
  </si>
  <si>
    <t>指标2：培训技术人员和林农（人次）</t>
  </si>
  <si>
    <t>指标3：带动林业企业或农户（人次）</t>
  </si>
  <si>
    <t>指标1：标准化示范林保存率（%）</t>
  </si>
  <si>
    <t>指标1：项目进度计划完成率（%）</t>
  </si>
  <si>
    <t>指标1：果实产量提高（%）</t>
  </si>
  <si>
    <t>指标1：林业科技成果示范及熟化效果（%）</t>
  </si>
  <si>
    <t>指标2：标准的使用率（%）</t>
  </si>
  <si>
    <t>指标1：科技示范推广对本行业未来的影响（是否显著）</t>
  </si>
  <si>
    <t>指标1：林业科技推广示范项目参与人员满意度（%）</t>
  </si>
  <si>
    <t>指标2：林业科技示范技术培训满意度（%）</t>
  </si>
  <si>
    <t>附件24-6</t>
  </si>
  <si>
    <t xml:space="preserve">1、提供一套黄野螟监测预报和绿色无公害关键防控技术；
2、集成黄野螟生态绿色调控技术体系并应用示范；
3、培训土沉香病虫害技术人员20-30名，培养研究生1-2名，培养本科生2-4名；
4、参加国内本领域学术交流1-2次；
5、撰写结题报告1份，提价财务审计报告1份；
6、建立6000亩土沉香病虫无公害防控示范林。
</t>
  </si>
  <si>
    <t>黄野螟无公害防治面积</t>
  </si>
  <si>
    <t>6000.00亩</t>
  </si>
  <si>
    <t>林业有害生物防治成灾率</t>
  </si>
  <si>
    <t>临时聘用防治作业人员数</t>
  </si>
  <si>
    <t>10-15人次</t>
  </si>
  <si>
    <t>防治效果达到95%以上</t>
  </si>
  <si>
    <t>提高林木健康程度（是/否）</t>
  </si>
  <si>
    <t>防治区林业有害生物发生程度</t>
  </si>
  <si>
    <t>较上年减轻</t>
  </si>
  <si>
    <t>项目实施效果满意度</t>
  </si>
  <si>
    <t>附件24-7</t>
  </si>
  <si>
    <t>（1）建设油茶叶面肥配方及应用技术示范林2000亩；（2）4年内，油茶示范林单位面积产果量较对照提高20%；（3）推广油茶叶面肥配方及应用技术10000亩；（4）开展技术培训，培训技术人员或林农100人次。</t>
  </si>
  <si>
    <t>指标1：建设油茶叶面肥配方及应用技术示范林（亩）</t>
  </si>
  <si>
    <t>指标3：推广油茶叶面肥配方及应用技术</t>
  </si>
  <si>
    <t>示范林叶面肥配方及应用技术使用率；（%）</t>
  </si>
  <si>
    <t>指标1：示范林预计产值增长率；（%）</t>
  </si>
  <si>
    <t>指标2：林业科技推广示范促进行业科技发展（是/否）</t>
  </si>
  <si>
    <t>附件24-8</t>
  </si>
  <si>
    <t>1、营建黑木相思无性系示范林400亩，造林成活率95%；
2、三年生幼林保存率90%，平均树高7.5m，平均胸径7.5cm；
3、举办培训班1期，培训林业技术骨干和林农等50人次。
4、项目期限内散发宣传和栽培技术资料500份以上，在韶关市境内辐射示范推广5000亩以上。</t>
  </si>
  <si>
    <t>推广省级或国家级良种（个）</t>
  </si>
  <si>
    <t>示范林建设规模（亩）</t>
  </si>
  <si>
    <t>示范林良种应用率（%）</t>
  </si>
  <si>
    <t>示范林成活率（%）</t>
  </si>
  <si>
    <t>示范林保存率（%）</t>
  </si>
  <si>
    <t>人员培训成本（元/人次）</t>
  </si>
  <si>
    <t>标准的使用率（%）</t>
  </si>
  <si>
    <t>附件24-9</t>
  </si>
  <si>
    <t xml:space="preserve">促进土沉香高效结香的技术推广与示范 </t>
  </si>
  <si>
    <t>1.建设示范苗圃5亩，培育土沉香易结香品种嫁接苗不低于2万株。
2.营建优良土沉香易结香品种示范林100亩，年均高生长0.6m，年均地径生长1.1cm。
3.编写《促进土沉香高效结香及栽培技术》，培训技术人员和林农100人以上。</t>
  </si>
  <si>
    <t>提出新技术、新方法</t>
  </si>
  <si>
    <t>2项</t>
  </si>
  <si>
    <t>促进土沉香高效结香及栽培技术</t>
  </si>
  <si>
    <t>发表论文</t>
  </si>
  <si>
    <t>提交技术研究报告数</t>
  </si>
  <si>
    <t>建立林业新技术、新品种试验示范林</t>
  </si>
  <si>
    <t>100亩</t>
  </si>
  <si>
    <t>建立示范苗圃</t>
  </si>
  <si>
    <t>5亩</t>
  </si>
  <si>
    <t>示范林预计产值增长率</t>
  </si>
  <si>
    <t>≥15%</t>
  </si>
  <si>
    <t>促进林农增产增收</t>
  </si>
  <si>
    <t>形成突破关键技术数量</t>
  </si>
  <si>
    <t>促进生态状况改善</t>
  </si>
  <si>
    <t>试验林生物多样性变化情况</t>
  </si>
  <si>
    <t>科技创新项目成果推广应用前景显著</t>
  </si>
  <si>
    <t>林业科技推广示范促进行业科技发展</t>
  </si>
  <si>
    <t>科研人员满意度</t>
  </si>
  <si>
    <t>附件24-10</t>
  </si>
  <si>
    <t>林木优良品系繁育5万株及营造高效栽培技术推广示范林400亩</t>
  </si>
  <si>
    <t>林木良种培育</t>
  </si>
  <si>
    <t>5万株</t>
  </si>
  <si>
    <t>示范造林</t>
  </si>
  <si>
    <t>2023年、2024年分别抚育一次</t>
  </si>
  <si>
    <t>种苗出圃率</t>
  </si>
  <si>
    <t>培育的优质苗木标准级别</t>
  </si>
  <si>
    <t>I、II级</t>
  </si>
  <si>
    <t>种苗质量合格率</t>
  </si>
  <si>
    <t>林业种苗项目当期任务完成及时率</t>
  </si>
  <si>
    <t>良种苗木生产成本</t>
  </si>
  <si>
    <t>不高于普通苗木生产成本</t>
  </si>
  <si>
    <t>带动就业人次</t>
  </si>
  <si>
    <t>良种使用率</t>
  </si>
  <si>
    <t>育苗技术可推广性</t>
  </si>
  <si>
    <t>使用良种苗木用材林生长量和经济林产量提高情况</t>
  </si>
  <si>
    <t>林业种苗项目区域公众满意度</t>
  </si>
  <si>
    <t>附件24-11</t>
  </si>
  <si>
    <t>项目针对茶油产品单一，品质参差不齐，营养成分损失大，精炼工序复杂，自主开发出具有系列知识产权的保健茶油及新产品生产技术，根据茶油的功能和油茶籽各组成部分的化学成分，通过超临界流体萃取技术、分子蒸馏技术、喷雾干燥技术等，开发出最大限度的保留茶油中功能活性成分的健康茶油产品，创制出具有不同功能、形态和应用途径的粉末茶油等茶油新产品，提高茶油加工的附加值，解决茶油产品单一的瓶颈，促进和带动油茶产业快速发展。</t>
  </si>
  <si>
    <t>发表论文数</t>
  </si>
  <si>
    <t>申请知识产权数量</t>
  </si>
  <si>
    <t>培养研究生数</t>
  </si>
  <si>
    <t>提出新技术、新工艺、新方法、新模式数量</t>
  </si>
  <si>
    <t>形成中试线、生产线</t>
  </si>
  <si>
    <t>林产品产值增加率</t>
  </si>
  <si>
    <t>≥30%</t>
  </si>
  <si>
    <t>开发应用新技术、新产品</t>
  </si>
  <si>
    <t>推广转化实用新技术数量</t>
  </si>
  <si>
    <t>科技创新项目成果推广应用前景显著（是/否）</t>
  </si>
  <si>
    <t>提高林产品质量/品质（是/否）</t>
  </si>
  <si>
    <t>附件24-12</t>
  </si>
  <si>
    <t>通过项目的推广示范，广东省西部地区建立红锥繁育基地，熟化红锥优良品系繁育技术并进行推广示范，为提升红锥林地的生产能力奠定基础，同时对山区农民增产增收，提升华南广大山区的林地生产力和经济效益</t>
  </si>
  <si>
    <t>培育</t>
  </si>
  <si>
    <t>造林面积（亩）</t>
  </si>
  <si>
    <t>培训人次</t>
  </si>
  <si>
    <t>≥50</t>
  </si>
  <si>
    <t>造林保存率</t>
  </si>
  <si>
    <t>造林（元/亩）</t>
  </si>
  <si>
    <t>带动当地就业人次</t>
  </si>
  <si>
    <t>提高森林生态系统健康稳定性（是/否）</t>
  </si>
  <si>
    <t>林业发展推广示范作用</t>
  </si>
  <si>
    <t>明显实现</t>
  </si>
  <si>
    <t>发挥林业科技成果示范作用（是/否）</t>
  </si>
  <si>
    <t>参与活动人员满意度</t>
  </si>
  <si>
    <t>附件24-13</t>
  </si>
  <si>
    <t>1、采集优树半同胞子代种质50份，结合苗木繁育技术的集成，培育米老排优良苗木5.0万株；
2、营建立米老排不同模式示范林共400亩，造林成活率达到95%，2年生幼林保存率达到90%，平均树高达到3.0m，平均胸径达到4.0cm，林分基本郁闭，林木长势良好，初步起到示范样板作用；
3、初步筛选出早期速生的优树半同胞子代（家系）5个；
4、举办培训班1-2期，培训50人次以上。</t>
  </si>
  <si>
    <t>林木良种培育数量（万株）</t>
  </si>
  <si>
    <t>米老排示范林建设面积（亩）</t>
  </si>
  <si>
    <t>米老排种苗质量合格率</t>
  </si>
  <si>
    <t>米老排示范林建设造林保存率</t>
  </si>
  <si>
    <t>≥20%</t>
  </si>
</sst>
</file>

<file path=xl/styles.xml><?xml version="1.0" encoding="utf-8"?>
<styleSheet xmlns="http://schemas.openxmlformats.org/spreadsheetml/2006/main">
  <numFmts count="7">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_ "/>
    <numFmt numFmtId="177" formatCode="0_ "/>
    <numFmt numFmtId="178" formatCode="0.00_ "/>
  </numFmts>
  <fonts count="140">
    <font>
      <sz val="11"/>
      <color theme="1"/>
      <name val="宋体"/>
      <charset val="134"/>
      <scheme val="minor"/>
    </font>
    <font>
      <sz val="11"/>
      <color theme="0"/>
      <name val="宋体"/>
      <charset val="134"/>
      <scheme val="minor"/>
    </font>
    <font>
      <sz val="16"/>
      <color theme="0"/>
      <name val="黑体"/>
      <charset val="134"/>
    </font>
    <font>
      <sz val="12"/>
      <color theme="0"/>
      <name val="黑体"/>
      <charset val="134"/>
    </font>
    <font>
      <sz val="22"/>
      <color theme="1"/>
      <name val="方正小标宋简体"/>
      <charset val="134"/>
    </font>
    <font>
      <sz val="16"/>
      <color theme="1"/>
      <name val="方正小标宋简体"/>
      <charset val="134"/>
    </font>
    <font>
      <sz val="10"/>
      <color theme="1"/>
      <name val="仿宋_GB2312"/>
      <charset val="134"/>
    </font>
    <font>
      <sz val="18"/>
      <color theme="1"/>
      <name val="方正小标宋简体"/>
      <charset val="134"/>
    </font>
    <font>
      <sz val="10"/>
      <color theme="1"/>
      <name val="黑体"/>
      <charset val="134"/>
    </font>
    <font>
      <sz val="10"/>
      <name val="黑体"/>
      <charset val="134"/>
    </font>
    <font>
      <sz val="9"/>
      <color rgb="FF000000"/>
      <name val="宋体"/>
      <charset val="134"/>
    </font>
    <font>
      <sz val="10"/>
      <name val="宋体"/>
      <charset val="134"/>
      <scheme val="minor"/>
    </font>
    <font>
      <sz val="10"/>
      <color theme="1"/>
      <name val="宋体"/>
      <charset val="134"/>
      <scheme val="minor"/>
    </font>
    <font>
      <sz val="10"/>
      <name val="宋体"/>
      <charset val="134"/>
    </font>
    <font>
      <sz val="9"/>
      <color theme="1"/>
      <name val="宋体"/>
      <charset val="134"/>
      <scheme val="minor"/>
    </font>
    <font>
      <sz val="10"/>
      <color theme="1"/>
      <name val="SimSun"/>
      <charset val="134"/>
    </font>
    <font>
      <sz val="10"/>
      <color theme="1"/>
      <name val="宋体"/>
      <charset val="134"/>
      <scheme val="major"/>
    </font>
    <font>
      <sz val="11"/>
      <color theme="1"/>
      <name val="仿宋_GB2312"/>
      <charset val="134"/>
    </font>
    <font>
      <sz val="10"/>
      <color theme="1"/>
      <name val="宋体"/>
      <charset val="134"/>
    </font>
    <font>
      <sz val="11"/>
      <name val="宋体"/>
      <charset val="134"/>
    </font>
    <font>
      <sz val="10"/>
      <color theme="1"/>
      <name val="Microsoft YaHei UI"/>
      <charset val="134"/>
    </font>
    <font>
      <sz val="10"/>
      <color theme="1"/>
      <name val="方正小标宋简体"/>
      <charset val="134"/>
    </font>
    <font>
      <sz val="11"/>
      <color theme="1"/>
      <name val="Microsoft YaHei UI"/>
      <charset val="134"/>
    </font>
    <font>
      <sz val="11"/>
      <color theme="1"/>
      <name val="黑体"/>
      <charset val="134"/>
    </font>
    <font>
      <sz val="10"/>
      <color rgb="FF000000"/>
      <name val="宋体"/>
      <charset val="134"/>
      <scheme val="minor"/>
    </font>
    <font>
      <sz val="9"/>
      <name val="宋体"/>
      <charset val="134"/>
      <scheme val="minor"/>
    </font>
    <font>
      <sz val="16"/>
      <name val="黑体"/>
      <charset val="134"/>
    </font>
    <font>
      <sz val="12"/>
      <name val="黑体"/>
      <charset val="134"/>
    </font>
    <font>
      <sz val="11"/>
      <name val="黑体"/>
      <charset val="134"/>
    </font>
    <font>
      <sz val="11"/>
      <color rgb="FF000000"/>
      <name val="宋体"/>
      <charset val="134"/>
    </font>
    <font>
      <sz val="11"/>
      <color theme="1"/>
      <name val="宋体"/>
      <charset val="134"/>
      <scheme val="major"/>
    </font>
    <font>
      <sz val="11"/>
      <color theme="1"/>
      <name val="SimSun"/>
      <charset val="134"/>
    </font>
    <font>
      <sz val="11"/>
      <color rgb="FF000000"/>
      <name val="宋体"/>
      <charset val="134"/>
      <scheme val="minor"/>
    </font>
    <font>
      <sz val="12"/>
      <name val="仿宋_GB2312"/>
      <charset val="134"/>
    </font>
    <font>
      <sz val="12"/>
      <name val="宋体"/>
      <charset val="134"/>
    </font>
    <font>
      <sz val="16"/>
      <name val="宋体"/>
      <charset val="134"/>
    </font>
    <font>
      <b/>
      <sz val="16"/>
      <name val="宋体"/>
      <charset val="134"/>
    </font>
    <font>
      <sz val="22"/>
      <name val="方正小标宋简体"/>
      <charset val="134"/>
    </font>
    <font>
      <b/>
      <sz val="12"/>
      <name val="仿宋_GB2312"/>
      <charset val="134"/>
    </font>
    <font>
      <sz val="12"/>
      <name val="仿宋"/>
      <charset val="134"/>
    </font>
    <font>
      <b/>
      <sz val="11"/>
      <color theme="1"/>
      <name val="宋体"/>
      <charset val="134"/>
      <scheme val="minor"/>
    </font>
    <font>
      <sz val="22"/>
      <color indexed="8"/>
      <name val="方正小标宋简体"/>
      <charset val="134"/>
    </font>
    <font>
      <sz val="16"/>
      <color indexed="8"/>
      <name val="方正小标宋简体"/>
      <charset val="134"/>
    </font>
    <font>
      <sz val="10"/>
      <color indexed="8"/>
      <name val="仿宋_GB2312"/>
      <charset val="134"/>
    </font>
    <font>
      <sz val="18"/>
      <color indexed="8"/>
      <name val="方正小标宋简体"/>
      <charset val="134"/>
    </font>
    <font>
      <sz val="11"/>
      <color indexed="8"/>
      <name val="黑体"/>
      <charset val="134"/>
    </font>
    <font>
      <sz val="11"/>
      <color indexed="8"/>
      <name val="仿宋_GB2312"/>
      <charset val="134"/>
    </font>
    <font>
      <sz val="11"/>
      <color indexed="8"/>
      <name val="宋体"/>
      <charset val="134"/>
    </font>
    <font>
      <sz val="11"/>
      <color indexed="8"/>
      <name val="SimSun"/>
      <charset val="134"/>
    </font>
    <font>
      <sz val="10"/>
      <name val="仿宋_GB2312"/>
      <charset val="134"/>
    </font>
    <font>
      <sz val="8"/>
      <color theme="1"/>
      <name val="宋体"/>
      <charset val="134"/>
      <scheme val="minor"/>
    </font>
    <font>
      <sz val="16"/>
      <color theme="1"/>
      <name val="黑体"/>
      <charset val="134"/>
    </font>
    <font>
      <b/>
      <sz val="18"/>
      <color theme="1"/>
      <name val="方正小标宋简体"/>
      <charset val="134"/>
    </font>
    <font>
      <b/>
      <sz val="10"/>
      <color rgb="FF000000"/>
      <name val="宋体"/>
      <charset val="134"/>
    </font>
    <font>
      <b/>
      <sz val="9"/>
      <color rgb="FF000000"/>
      <name val="宋体"/>
      <charset val="134"/>
    </font>
    <font>
      <b/>
      <sz val="11"/>
      <name val="Times New Roman"/>
      <charset val="134"/>
    </font>
    <font>
      <b/>
      <sz val="12"/>
      <color rgb="FF000000"/>
      <name val="Times New Roman"/>
      <charset val="134"/>
    </font>
    <font>
      <b/>
      <sz val="9"/>
      <color theme="1"/>
      <name val="宋体"/>
      <charset val="134"/>
      <scheme val="minor"/>
    </font>
    <font>
      <sz val="10"/>
      <name val="Arial"/>
      <charset val="0"/>
    </font>
    <font>
      <sz val="11"/>
      <color theme="1"/>
      <name val="Times New Roman"/>
      <charset val="134"/>
    </font>
    <font>
      <sz val="12"/>
      <color theme="1"/>
      <name val="Times New Roman"/>
      <charset val="134"/>
    </font>
    <font>
      <sz val="9"/>
      <color theme="1"/>
      <name val="宋体"/>
      <charset val="134"/>
    </font>
    <font>
      <sz val="11"/>
      <color rgb="FF000000"/>
      <name val="Times New Roman"/>
      <charset val="134"/>
    </font>
    <font>
      <b/>
      <sz val="11"/>
      <name val="宋体"/>
      <charset val="134"/>
      <scheme val="minor"/>
    </font>
    <font>
      <b/>
      <sz val="10"/>
      <name val="宋体"/>
      <charset val="0"/>
    </font>
    <font>
      <b/>
      <sz val="9"/>
      <color theme="1"/>
      <name val="宋体"/>
      <charset val="134"/>
    </font>
    <font>
      <b/>
      <sz val="11"/>
      <color theme="1"/>
      <name val="Times New Roman"/>
      <charset val="134"/>
    </font>
    <font>
      <b/>
      <sz val="12"/>
      <color theme="1"/>
      <name val="Times New Roman"/>
      <charset val="134"/>
    </font>
    <font>
      <b/>
      <sz val="11"/>
      <name val="Times New Roman"/>
      <charset val="0"/>
    </font>
    <font>
      <sz val="9"/>
      <name val="宋体"/>
      <charset val="134"/>
    </font>
    <font>
      <sz val="11"/>
      <name val="Times New Roman"/>
      <charset val="134"/>
    </font>
    <font>
      <sz val="9"/>
      <name val="Times New Roman"/>
      <charset val="134"/>
    </font>
    <font>
      <sz val="11"/>
      <color indexed="8"/>
      <name val="Times New Roman"/>
      <charset val="134"/>
    </font>
    <font>
      <b/>
      <sz val="9"/>
      <name val="宋体"/>
      <charset val="134"/>
    </font>
    <font>
      <b/>
      <sz val="11"/>
      <color rgb="FF000000"/>
      <name val="Times New Roman"/>
      <charset val="134"/>
    </font>
    <font>
      <sz val="9"/>
      <color theme="1"/>
      <name val="Times New Roman"/>
      <charset val="134"/>
    </font>
    <font>
      <sz val="10"/>
      <name val="宋体"/>
      <charset val="0"/>
    </font>
    <font>
      <sz val="12"/>
      <color theme="1"/>
      <name val="黑体"/>
      <charset val="134"/>
    </font>
    <font>
      <sz val="9"/>
      <color theme="1"/>
      <name val="宋体"/>
      <charset val="134"/>
      <scheme val="major"/>
    </font>
    <font>
      <sz val="22"/>
      <color theme="1"/>
      <name val="宋体"/>
      <charset val="134"/>
    </font>
    <font>
      <sz val="11"/>
      <color theme="1"/>
      <name val="宋体"/>
      <charset val="134"/>
    </font>
    <font>
      <b/>
      <sz val="12"/>
      <color theme="1"/>
      <name val="宋体"/>
      <charset val="134"/>
    </font>
    <font>
      <sz val="12"/>
      <color theme="1"/>
      <name val="宋体"/>
      <charset val="134"/>
    </font>
    <font>
      <sz val="10.5"/>
      <color theme="1"/>
      <name val="宋体"/>
      <charset val="134"/>
    </font>
    <font>
      <sz val="10.5"/>
      <color theme="1"/>
      <name val="Times New Roman"/>
      <charset val="134"/>
    </font>
    <font>
      <sz val="10"/>
      <name val="Arial"/>
      <charset val="134"/>
    </font>
    <font>
      <b/>
      <sz val="20"/>
      <color theme="1"/>
      <name val="宋体"/>
      <charset val="134"/>
      <scheme val="minor"/>
    </font>
    <font>
      <b/>
      <sz val="12"/>
      <color rgb="FF000000"/>
      <name val="宋体"/>
      <charset val="134"/>
    </font>
    <font>
      <sz val="12"/>
      <color rgb="FF000000"/>
      <name val="宋体"/>
      <charset val="134"/>
    </font>
    <font>
      <sz val="11"/>
      <name val="宋体"/>
      <charset val="134"/>
      <scheme val="minor"/>
    </font>
    <font>
      <b/>
      <sz val="12"/>
      <name val="宋体"/>
      <charset val="134"/>
    </font>
    <font>
      <b/>
      <sz val="10"/>
      <name val="宋体"/>
      <charset val="134"/>
    </font>
    <font>
      <sz val="16"/>
      <color theme="1"/>
      <name val="仿宋"/>
      <charset val="134"/>
    </font>
    <font>
      <sz val="24"/>
      <name val="宋体"/>
      <charset val="134"/>
    </font>
    <font>
      <b/>
      <sz val="20"/>
      <name val="仿宋"/>
      <charset val="134"/>
    </font>
    <font>
      <sz val="20"/>
      <name val="仿宋"/>
      <charset val="134"/>
    </font>
    <font>
      <b/>
      <sz val="20"/>
      <name val="宋体"/>
      <charset val="134"/>
    </font>
    <font>
      <sz val="16"/>
      <name val="仿宋"/>
      <charset val="134"/>
    </font>
    <font>
      <b/>
      <sz val="16"/>
      <name val="仿宋"/>
      <charset val="134"/>
    </font>
    <font>
      <sz val="12"/>
      <color theme="1"/>
      <name val="仿宋"/>
      <charset val="134"/>
    </font>
    <font>
      <sz val="14"/>
      <color theme="1"/>
      <name val="仿宋"/>
      <charset val="134"/>
    </font>
    <font>
      <b/>
      <sz val="11"/>
      <color rgb="FF000000"/>
      <name val="宋体"/>
      <charset val="134"/>
    </font>
    <font>
      <sz val="16"/>
      <color rgb="FF000000"/>
      <name val="黑体"/>
      <charset val="134"/>
    </font>
    <font>
      <sz val="22"/>
      <color rgb="FF000000"/>
      <name val="方正小标宋简体"/>
      <charset val="134"/>
    </font>
    <font>
      <b/>
      <sz val="12"/>
      <name val="Times New Roman"/>
      <charset val="134"/>
    </font>
    <font>
      <b/>
      <sz val="10"/>
      <name val="Times New Roman"/>
      <charset val="134"/>
    </font>
    <font>
      <sz val="12"/>
      <name val="Times New Roman"/>
      <charset val="134"/>
    </font>
    <font>
      <sz val="10"/>
      <name val="Times New Roman"/>
      <charset val="134"/>
    </font>
    <font>
      <sz val="12"/>
      <color rgb="FF000000"/>
      <name val="Times New Roman"/>
      <charset val="134"/>
    </font>
    <font>
      <sz val="10"/>
      <color rgb="FF000000"/>
      <name val="Times New Roman"/>
      <charset val="134"/>
    </font>
    <font>
      <sz val="11"/>
      <name val="仿宋_GB2312"/>
      <charset val="134"/>
    </font>
    <font>
      <b/>
      <sz val="12"/>
      <color theme="1"/>
      <name val="宋体"/>
      <charset val="134"/>
      <scheme val="minor"/>
    </font>
    <font>
      <sz val="12"/>
      <color theme="1"/>
      <name val="宋体"/>
      <charset val="134"/>
      <scheme val="minor"/>
    </font>
    <font>
      <sz val="18"/>
      <color theme="1"/>
      <name val="宋体"/>
      <charset val="134"/>
      <scheme val="minor"/>
    </font>
    <font>
      <b/>
      <sz val="14"/>
      <color theme="1"/>
      <name val="仿宋"/>
      <charset val="134"/>
    </font>
    <font>
      <sz val="14"/>
      <color rgb="FF000000"/>
      <name val="仿宋"/>
      <charset val="134"/>
    </font>
    <font>
      <sz val="10"/>
      <color rgb="FF000000"/>
      <name val="宋体"/>
      <charset val="134"/>
    </font>
    <font>
      <sz val="10"/>
      <color indexed="8"/>
      <name val="方正仿宋_GBK"/>
      <charset val="134"/>
    </font>
    <font>
      <b/>
      <sz val="20"/>
      <color rgb="FF000000"/>
      <name val="宋体"/>
      <charset val="134"/>
    </font>
    <font>
      <sz val="11"/>
      <color rgb="FF9C6500"/>
      <name val="宋体"/>
      <charset val="0"/>
      <scheme val="minor"/>
    </font>
    <font>
      <sz val="11"/>
      <color rgb="FF3F3F76"/>
      <name val="宋体"/>
      <charset val="0"/>
      <scheme val="minor"/>
    </font>
    <font>
      <b/>
      <sz val="11"/>
      <color rgb="FFFA7D00"/>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vertAlign val="superscript"/>
      <sz val="11"/>
      <color theme="1"/>
      <name val="仿宋_GB2312"/>
      <charset val="134"/>
    </font>
    <font>
      <sz val="11"/>
      <color theme="1"/>
      <name val="Arial"/>
      <charset val="134"/>
    </font>
  </fonts>
  <fills count="33">
    <fill>
      <patternFill patternType="none"/>
    </fill>
    <fill>
      <patternFill patternType="gray125"/>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rgb="FF000000"/>
      </left>
      <right style="thin">
        <color rgb="FF000000"/>
      </right>
      <top/>
      <bottom style="thin">
        <color rgb="FF000000"/>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1">
    <xf numFmtId="0" fontId="0" fillId="0" borderId="0">
      <alignment vertical="center"/>
    </xf>
    <xf numFmtId="0" fontId="34" fillId="0" borderId="0">
      <alignment vertical="center"/>
    </xf>
    <xf numFmtId="0" fontId="29" fillId="0" borderId="0"/>
    <xf numFmtId="42" fontId="0" fillId="0" borderId="0" applyFont="0" applyFill="0" applyBorder="0" applyAlignment="0" applyProtection="0">
      <alignment vertical="center"/>
    </xf>
    <xf numFmtId="0" fontId="122" fillId="8" borderId="0" applyNumberFormat="0" applyBorder="0" applyAlignment="0" applyProtection="0">
      <alignment vertical="center"/>
    </xf>
    <xf numFmtId="0" fontId="120"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2" fillId="6" borderId="0" applyNumberFormat="0" applyBorder="0" applyAlignment="0" applyProtection="0">
      <alignment vertical="center"/>
    </xf>
    <xf numFmtId="0" fontId="127" fillId="11" borderId="0" applyNumberFormat="0" applyBorder="0" applyAlignment="0" applyProtection="0">
      <alignment vertical="center"/>
    </xf>
    <xf numFmtId="43" fontId="0" fillId="0" borderId="0" applyFont="0" applyFill="0" applyBorder="0" applyAlignment="0" applyProtection="0">
      <alignment vertical="center"/>
    </xf>
    <xf numFmtId="0" fontId="123" fillId="13" borderId="0" applyNumberFormat="0" applyBorder="0" applyAlignment="0" applyProtection="0">
      <alignment vertical="center"/>
    </xf>
    <xf numFmtId="0" fontId="1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31" fillId="0" borderId="0" applyNumberFormat="0" applyFill="0" applyBorder="0" applyAlignment="0" applyProtection="0">
      <alignment vertical="center"/>
    </xf>
    <xf numFmtId="0" fontId="0" fillId="14" borderId="15" applyNumberFormat="0" applyFont="0" applyAlignment="0" applyProtection="0">
      <alignment vertical="center"/>
    </xf>
    <xf numFmtId="0" fontId="123" fillId="15" borderId="0" applyNumberFormat="0" applyBorder="0" applyAlignment="0" applyProtection="0">
      <alignment vertical="center"/>
    </xf>
    <xf numFmtId="0" fontId="126" fillId="0" borderId="0" applyNumberFormat="0" applyFill="0" applyBorder="0" applyAlignment="0" applyProtection="0">
      <alignment vertical="center"/>
    </xf>
    <xf numFmtId="0" fontId="128" fillId="0" borderId="0" applyNumberFormat="0" applyFill="0" applyBorder="0" applyAlignment="0" applyProtection="0">
      <alignment vertical="center"/>
    </xf>
    <xf numFmtId="0" fontId="125" fillId="0" borderId="0" applyNumberFormat="0" applyFill="0" applyBorder="0" applyAlignment="0" applyProtection="0">
      <alignment vertical="center"/>
    </xf>
    <xf numFmtId="0" fontId="130" fillId="0" borderId="0" applyNumberFormat="0" applyFill="0" applyBorder="0" applyAlignment="0" applyProtection="0">
      <alignment vertical="center"/>
    </xf>
    <xf numFmtId="0" fontId="124" fillId="0" borderId="14" applyNumberFormat="0" applyFill="0" applyAlignment="0" applyProtection="0">
      <alignment vertical="center"/>
    </xf>
    <xf numFmtId="0" fontId="133" fillId="0" borderId="14" applyNumberFormat="0" applyFill="0" applyAlignment="0" applyProtection="0">
      <alignment vertical="center"/>
    </xf>
    <xf numFmtId="0" fontId="123" fillId="12" borderId="0" applyNumberFormat="0" applyBorder="0" applyAlignment="0" applyProtection="0">
      <alignment vertical="center"/>
    </xf>
    <xf numFmtId="0" fontId="126" fillId="0" borderId="17" applyNumberFormat="0" applyFill="0" applyAlignment="0" applyProtection="0">
      <alignment vertical="center"/>
    </xf>
    <xf numFmtId="0" fontId="123" fillId="18" borderId="0" applyNumberFormat="0" applyBorder="0" applyAlignment="0" applyProtection="0">
      <alignment vertical="center"/>
    </xf>
    <xf numFmtId="0" fontId="135" fillId="4" borderId="18" applyNumberFormat="0" applyAlignment="0" applyProtection="0">
      <alignment vertical="center"/>
    </xf>
    <xf numFmtId="0" fontId="121" fillId="4" borderId="13" applyNumberFormat="0" applyAlignment="0" applyProtection="0">
      <alignment vertical="center"/>
    </xf>
    <xf numFmtId="0" fontId="136" fillId="19" borderId="19" applyNumberFormat="0" applyAlignment="0" applyProtection="0">
      <alignment vertical="center"/>
    </xf>
    <xf numFmtId="0" fontId="122" fillId="21" borderId="0" applyNumberFormat="0" applyBorder="0" applyAlignment="0" applyProtection="0">
      <alignment vertical="center"/>
    </xf>
    <xf numFmtId="0" fontId="123" fillId="22" borderId="0" applyNumberFormat="0" applyBorder="0" applyAlignment="0" applyProtection="0">
      <alignment vertical="center"/>
    </xf>
    <xf numFmtId="0" fontId="137" fillId="0" borderId="20" applyNumberFormat="0" applyFill="0" applyAlignment="0" applyProtection="0">
      <alignment vertical="center"/>
    </xf>
    <xf numFmtId="0" fontId="132" fillId="0" borderId="16" applyNumberFormat="0" applyFill="0" applyAlignment="0" applyProtection="0">
      <alignment vertical="center"/>
    </xf>
    <xf numFmtId="0" fontId="134" fillId="16" borderId="0" applyNumberFormat="0" applyBorder="0" applyAlignment="0" applyProtection="0">
      <alignment vertical="center"/>
    </xf>
    <xf numFmtId="0" fontId="34" fillId="0" borderId="0">
      <alignment vertical="center"/>
    </xf>
    <xf numFmtId="0" fontId="119" fillId="2" borderId="0" applyNumberFormat="0" applyBorder="0" applyAlignment="0" applyProtection="0">
      <alignment vertical="center"/>
    </xf>
    <xf numFmtId="0" fontId="122" fillId="23" borderId="0" applyNumberFormat="0" applyBorder="0" applyAlignment="0" applyProtection="0">
      <alignment vertical="center"/>
    </xf>
    <xf numFmtId="0" fontId="123" fillId="10" borderId="0" applyNumberFormat="0" applyBorder="0" applyAlignment="0" applyProtection="0">
      <alignment vertical="center"/>
    </xf>
    <xf numFmtId="0" fontId="122" fillId="7" borderId="0" applyNumberFormat="0" applyBorder="0" applyAlignment="0" applyProtection="0">
      <alignment vertical="center"/>
    </xf>
    <xf numFmtId="0" fontId="122" fillId="5" borderId="0" applyNumberFormat="0" applyBorder="0" applyAlignment="0" applyProtection="0">
      <alignment vertical="center"/>
    </xf>
    <xf numFmtId="0" fontId="122" fillId="24" borderId="0" applyNumberFormat="0" applyBorder="0" applyAlignment="0" applyProtection="0">
      <alignment vertical="center"/>
    </xf>
    <xf numFmtId="0" fontId="122" fillId="25" borderId="0" applyNumberFormat="0" applyBorder="0" applyAlignment="0" applyProtection="0">
      <alignment vertical="center"/>
    </xf>
    <xf numFmtId="0" fontId="34" fillId="0" borderId="0">
      <alignment vertical="center"/>
    </xf>
    <xf numFmtId="0" fontId="123" fillId="9" borderId="0" applyNumberFormat="0" applyBorder="0" applyAlignment="0" applyProtection="0">
      <alignment vertical="center"/>
    </xf>
    <xf numFmtId="0" fontId="123" fillId="27" borderId="0" applyNumberFormat="0" applyBorder="0" applyAlignment="0" applyProtection="0">
      <alignment vertical="center"/>
    </xf>
    <xf numFmtId="0" fontId="122" fillId="20" borderId="0" applyNumberFormat="0" applyBorder="0" applyAlignment="0" applyProtection="0">
      <alignment vertical="center"/>
    </xf>
    <xf numFmtId="0" fontId="122" fillId="29" borderId="0" applyNumberFormat="0" applyBorder="0" applyAlignment="0" applyProtection="0">
      <alignment vertical="center"/>
    </xf>
    <xf numFmtId="0" fontId="34" fillId="0" borderId="0">
      <alignment vertical="center"/>
    </xf>
    <xf numFmtId="0" fontId="123" fillId="30" borderId="0" applyNumberFormat="0" applyBorder="0" applyAlignment="0" applyProtection="0">
      <alignment vertical="center"/>
    </xf>
    <xf numFmtId="0" fontId="122" fillId="31" borderId="0" applyNumberFormat="0" applyBorder="0" applyAlignment="0" applyProtection="0">
      <alignment vertical="center"/>
    </xf>
    <xf numFmtId="0" fontId="123" fillId="32" borderId="0" applyNumberFormat="0" applyBorder="0" applyAlignment="0" applyProtection="0">
      <alignment vertical="center"/>
    </xf>
    <xf numFmtId="0" fontId="123" fillId="26" borderId="0" applyNumberFormat="0" applyBorder="0" applyAlignment="0" applyProtection="0">
      <alignment vertical="center"/>
    </xf>
    <xf numFmtId="0" fontId="122" fillId="28" borderId="0" applyNumberFormat="0" applyBorder="0" applyAlignment="0" applyProtection="0">
      <alignment vertical="center"/>
    </xf>
    <xf numFmtId="0" fontId="123" fillId="17" borderId="0" applyNumberFormat="0" applyBorder="0" applyAlignment="0" applyProtection="0">
      <alignment vertical="center"/>
    </xf>
    <xf numFmtId="0" fontId="34" fillId="0" borderId="0"/>
    <xf numFmtId="0" fontId="34" fillId="0" borderId="0"/>
    <xf numFmtId="0" fontId="34" fillId="0" borderId="0">
      <alignment vertical="center"/>
    </xf>
    <xf numFmtId="0" fontId="34" fillId="0" borderId="0">
      <alignment vertical="center"/>
    </xf>
    <xf numFmtId="0" fontId="69" fillId="0" borderId="0">
      <alignment vertical="center"/>
    </xf>
    <xf numFmtId="0" fontId="47" fillId="0" borderId="0">
      <alignment vertical="center"/>
    </xf>
    <xf numFmtId="0" fontId="0" fillId="0" borderId="0">
      <alignment vertical="center"/>
    </xf>
  </cellStyleXfs>
  <cellXfs count="376">
    <xf numFmtId="0" fontId="0" fillId="0" borderId="0" xfId="0">
      <alignment vertical="center"/>
    </xf>
    <xf numFmtId="0" fontId="1" fillId="0" borderId="0" xfId="0" applyFont="1" applyFill="1" applyBorder="1" applyAlignment="1">
      <alignment vertical="center"/>
    </xf>
    <xf numFmtId="0" fontId="0" fillId="0" borderId="0" xfId="0" applyFont="1" applyFill="1" applyBorder="1" applyAlignment="1">
      <alignment vertical="center"/>
    </xf>
    <xf numFmtId="0" fontId="2" fillId="0" borderId="0" xfId="0" applyFont="1" applyFill="1" applyBorder="1" applyAlignment="1">
      <alignment horizontal="left" vertical="center"/>
    </xf>
    <xf numFmtId="0" fontId="3"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Fill="1" applyBorder="1" applyAlignment="1">
      <alignment horizontal="left" vertical="center"/>
    </xf>
    <xf numFmtId="0" fontId="7" fillId="0" borderId="0" xfId="0" applyFont="1" applyFill="1" applyBorder="1" applyAlignment="1">
      <alignment horizontal="center" vertical="center"/>
    </xf>
    <xf numFmtId="0" fontId="8"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9" fillId="0" borderId="1" xfId="54" applyFont="1" applyBorder="1" applyAlignment="1">
      <alignment horizontal="center" vertical="center"/>
    </xf>
    <xf numFmtId="0" fontId="9" fillId="0" borderId="1" xfId="54" applyFont="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54" applyFont="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54" applyFont="1" applyBorder="1" applyAlignment="1">
      <alignment horizontal="left" vertical="center" wrapText="1"/>
    </xf>
    <xf numFmtId="0" fontId="14"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54"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54" applyFont="1" applyFill="1" applyBorder="1" applyAlignment="1">
      <alignment horizontal="left" vertical="center" wrapText="1"/>
    </xf>
    <xf numFmtId="0" fontId="2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19" fillId="0" borderId="1" xfId="59" applyFont="1" applyFill="1" applyBorder="1" applyAlignment="1">
      <alignment horizontal="left" vertical="center" wrapText="1"/>
    </xf>
    <xf numFmtId="0" fontId="15" fillId="0" borderId="1" xfId="60" applyFont="1" applyFill="1" applyBorder="1" applyAlignment="1">
      <alignment horizontal="center" vertical="center" wrapText="1"/>
    </xf>
    <xf numFmtId="9" fontId="15" fillId="0" borderId="1" xfId="60" applyNumberFormat="1"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0" fontId="0" fillId="0" borderId="1" xfId="0" applyFont="1" applyFill="1" applyBorder="1" applyAlignment="1">
      <alignment vertical="center"/>
    </xf>
    <xf numFmtId="0" fontId="19" fillId="0" borderId="1" xfId="54" applyNumberFormat="1" applyFont="1" applyFill="1" applyBorder="1" applyAlignment="1">
      <alignment horizontal="center" vertical="center" wrapText="1"/>
    </xf>
    <xf numFmtId="0" fontId="9" fillId="0" borderId="1" xfId="54" applyFont="1" applyBorder="1" applyAlignment="1">
      <alignment horizontal="left" vertical="center" wrapText="1"/>
    </xf>
    <xf numFmtId="9" fontId="15"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9" fillId="0" borderId="2" xfId="54" applyFont="1" applyFill="1" applyBorder="1" applyAlignment="1">
      <alignment horizontal="left" vertical="center" wrapText="1"/>
    </xf>
    <xf numFmtId="0" fontId="16"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9" fillId="0" borderId="1" xfId="54" applyFont="1" applyFill="1" applyBorder="1" applyAlignment="1">
      <alignment horizontal="center" vertical="center" wrapText="1"/>
    </xf>
    <xf numFmtId="0" fontId="10" fillId="0" borderId="4"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xf>
    <xf numFmtId="0" fontId="21" fillId="0" borderId="5" xfId="0" applyFont="1" applyFill="1" applyBorder="1" applyAlignment="1">
      <alignment horizontal="center" vertical="center" wrapText="1"/>
    </xf>
    <xf numFmtId="0" fontId="24" fillId="0" borderId="1" xfId="0" applyFont="1" applyFill="1" applyBorder="1" applyAlignment="1">
      <alignment horizontal="left" vertical="center" wrapText="1"/>
    </xf>
    <xf numFmtId="0" fontId="8" fillId="0" borderId="0" xfId="0" applyFont="1" applyFill="1" applyBorder="1" applyAlignment="1">
      <alignment vertical="center"/>
    </xf>
    <xf numFmtId="0" fontId="15" fillId="0" borderId="1" xfId="0" applyNumberFormat="1" applyFont="1" applyFill="1" applyBorder="1" applyAlignment="1" applyProtection="1">
      <alignment horizontal="center" vertical="center" wrapText="1"/>
    </xf>
    <xf numFmtId="0" fontId="0" fillId="0" borderId="1" xfId="0" applyFont="1" applyFill="1" applyBorder="1" applyAlignment="1">
      <alignment horizontal="justify" vertical="center" wrapText="1"/>
    </xf>
    <xf numFmtId="9" fontId="9" fillId="0" borderId="1" xfId="54" applyNumberFormat="1" applyFont="1" applyBorder="1" applyAlignment="1">
      <alignment horizontal="center" vertical="center" wrapText="1"/>
    </xf>
    <xf numFmtId="9" fontId="8"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25" fillId="0" borderId="1" xfId="54" applyFont="1" applyBorder="1" applyAlignment="1">
      <alignment horizontal="left" vertical="center" wrapText="1"/>
    </xf>
    <xf numFmtId="0" fontId="26" fillId="0" borderId="0" xfId="0" applyFont="1" applyFill="1" applyBorder="1" applyAlignment="1">
      <alignment horizontal="left" vertical="center"/>
    </xf>
    <xf numFmtId="0" fontId="27" fillId="0" borderId="0" xfId="0" applyFont="1" applyFill="1" applyBorder="1" applyAlignment="1">
      <alignment horizontal="left" vertical="center"/>
    </xf>
    <xf numFmtId="0" fontId="23" fillId="0"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8" fillId="0" borderId="1" xfId="54" applyFont="1" applyBorder="1" applyAlignment="1">
      <alignment horizontal="center" vertical="center"/>
    </xf>
    <xf numFmtId="0" fontId="28" fillId="0" borderId="1" xfId="54" applyFont="1" applyBorder="1" applyAlignment="1">
      <alignment horizontal="center" vertical="center" wrapText="1"/>
    </xf>
    <xf numFmtId="0" fontId="29" fillId="0" borderId="1" xfId="0" applyFont="1" applyFill="1" applyBorder="1" applyAlignment="1">
      <alignment horizontal="center" vertical="center" wrapText="1"/>
    </xf>
    <xf numFmtId="0" fontId="28" fillId="0" borderId="1" xfId="54" applyFont="1" applyBorder="1" applyAlignment="1">
      <alignment horizontal="left" vertical="center" wrapText="1"/>
    </xf>
    <xf numFmtId="0" fontId="30" fillId="0"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9"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33" fillId="0" borderId="0" xfId="0" applyFont="1" applyFill="1" applyBorder="1" applyAlignment="1">
      <alignment vertical="center"/>
    </xf>
    <xf numFmtId="0" fontId="34" fillId="0" borderId="0" xfId="0" applyFont="1" applyFill="1" applyBorder="1" applyAlignment="1">
      <alignment horizontal="center" vertical="center"/>
    </xf>
    <xf numFmtId="0" fontId="34" fillId="0" borderId="0" xfId="0" applyFont="1" applyFill="1" applyBorder="1" applyAlignment="1">
      <alignment vertical="center" wrapText="1"/>
    </xf>
    <xf numFmtId="0" fontId="34" fillId="0" borderId="0" xfId="0" applyFont="1" applyFill="1" applyBorder="1" applyAlignment="1">
      <alignment vertical="center"/>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36" fillId="0" borderId="0" xfId="0" applyFont="1" applyFill="1" applyBorder="1" applyAlignment="1">
      <alignment horizontal="center" vertical="center"/>
    </xf>
    <xf numFmtId="0" fontId="37" fillId="0" borderId="0" xfId="0" applyFont="1" applyFill="1" applyBorder="1" applyAlignment="1">
      <alignment horizontal="center" vertical="center" wrapText="1"/>
    </xf>
    <xf numFmtId="0" fontId="37" fillId="0" borderId="0" xfId="0" applyFont="1" applyFill="1" applyBorder="1" applyAlignment="1">
      <alignment vertical="center"/>
    </xf>
    <xf numFmtId="0" fontId="36" fillId="0" borderId="0" xfId="0" applyFont="1" applyFill="1" applyBorder="1" applyAlignment="1">
      <alignment horizontal="center" vertical="center" wrapText="1"/>
    </xf>
    <xf numFmtId="0" fontId="38" fillId="0" borderId="1" xfId="0" applyFont="1" applyFill="1" applyBorder="1" applyAlignment="1">
      <alignment horizontal="center" vertical="center"/>
    </xf>
    <xf numFmtId="0" fontId="38" fillId="0" borderId="1" xfId="0" applyFont="1" applyFill="1" applyBorder="1" applyAlignment="1">
      <alignment horizontal="center" vertical="center" wrapText="1"/>
    </xf>
    <xf numFmtId="0" fontId="39" fillId="0" borderId="1" xfId="0" applyFont="1" applyFill="1" applyBorder="1" applyAlignment="1">
      <alignment horizontal="left" vertical="center" wrapText="1"/>
    </xf>
    <xf numFmtId="0" fontId="33" fillId="0" borderId="1" xfId="0" applyFont="1" applyFill="1" applyBorder="1" applyAlignment="1">
      <alignment horizontal="center" vertical="center"/>
    </xf>
    <xf numFmtId="0" fontId="40" fillId="0" borderId="1" xfId="0" applyFont="1" applyFill="1" applyBorder="1" applyAlignment="1">
      <alignment horizontal="center" vertical="center" wrapText="1"/>
    </xf>
    <xf numFmtId="0" fontId="33" fillId="0" borderId="1" xfId="0" applyFont="1" applyFill="1" applyBorder="1" applyAlignment="1">
      <alignment vertical="center" wrapText="1"/>
    </xf>
    <xf numFmtId="0" fontId="0" fillId="0" borderId="1" xfId="0" applyFont="1" applyFill="1" applyBorder="1" applyAlignment="1">
      <alignment vertical="center" wrapText="1"/>
    </xf>
    <xf numFmtId="0" fontId="41" fillId="0" borderId="0" xfId="0" applyFont="1" applyFill="1" applyBorder="1" applyAlignment="1">
      <alignment horizontal="center" vertical="center" wrapText="1"/>
    </xf>
    <xf numFmtId="0" fontId="41" fillId="0" borderId="0" xfId="0" applyFont="1" applyFill="1" applyBorder="1" applyAlignment="1">
      <alignment horizontal="center" vertical="center"/>
    </xf>
    <xf numFmtId="0" fontId="42" fillId="0" borderId="0" xfId="0" applyFont="1" applyFill="1" applyBorder="1" applyAlignment="1">
      <alignment horizontal="center" vertical="center"/>
    </xf>
    <xf numFmtId="0" fontId="43" fillId="0" borderId="0" xfId="0" applyFont="1" applyFill="1" applyBorder="1" applyAlignment="1">
      <alignment horizontal="left" vertical="center"/>
    </xf>
    <xf numFmtId="0" fontId="44" fillId="0" borderId="0" xfId="0" applyFont="1" applyFill="1" applyBorder="1" applyAlignment="1">
      <alignment horizontal="center" vertical="center"/>
    </xf>
    <xf numFmtId="0" fontId="45" fillId="0" borderId="1" xfId="0" applyFont="1" applyFill="1" applyBorder="1" applyAlignment="1">
      <alignment horizontal="center" vertical="center"/>
    </xf>
    <xf numFmtId="0" fontId="46" fillId="0" borderId="1" xfId="0" applyFont="1" applyFill="1" applyBorder="1" applyAlignment="1">
      <alignment horizontal="center" vertical="center" wrapText="1"/>
    </xf>
    <xf numFmtId="0" fontId="45" fillId="0" borderId="1" xfId="0" applyFont="1" applyFill="1" applyBorder="1" applyAlignment="1">
      <alignment horizontal="center" vertical="center" wrapText="1"/>
    </xf>
    <xf numFmtId="0" fontId="46" fillId="0" borderId="1" xfId="0" applyFont="1" applyFill="1" applyBorder="1" applyAlignment="1">
      <alignment horizontal="left" vertical="center" wrapText="1"/>
    </xf>
    <xf numFmtId="0" fontId="47" fillId="0" borderId="1" xfId="0" applyFont="1" applyFill="1" applyBorder="1" applyAlignment="1">
      <alignment horizontal="center" vertical="center" wrapText="1"/>
    </xf>
    <xf numFmtId="0" fontId="48" fillId="0" borderId="1" xfId="0" applyFont="1" applyFill="1" applyBorder="1" applyAlignment="1">
      <alignment horizontal="center" vertical="center" wrapText="1"/>
    </xf>
    <xf numFmtId="0" fontId="34" fillId="0" borderId="0" xfId="0" applyFont="1" applyFill="1" applyBorder="1" applyAlignment="1">
      <alignment horizontal="left" vertical="center"/>
    </xf>
    <xf numFmtId="0" fontId="36" fillId="0" borderId="0" xfId="0" applyFont="1" applyFill="1" applyBorder="1" applyAlignment="1">
      <alignment horizontal="left" vertical="center"/>
    </xf>
    <xf numFmtId="0" fontId="34" fillId="0" borderId="0" xfId="0" applyFont="1" applyFill="1" applyBorder="1" applyAlignment="1">
      <alignment horizontal="center" vertical="center" wrapText="1"/>
    </xf>
    <xf numFmtId="49" fontId="38" fillId="0" borderId="1" xfId="0" applyNumberFormat="1" applyFont="1" applyFill="1" applyBorder="1" applyAlignment="1">
      <alignment horizontal="center" vertical="center"/>
    </xf>
    <xf numFmtId="0" fontId="33" fillId="0" borderId="1" xfId="0" applyFont="1" applyFill="1" applyBorder="1" applyAlignment="1">
      <alignment vertical="center"/>
    </xf>
    <xf numFmtId="0" fontId="39" fillId="0" borderId="1" xfId="0" applyFont="1" applyFill="1" applyBorder="1" applyAlignment="1">
      <alignment horizontal="center" vertical="center" wrapText="1"/>
    </xf>
    <xf numFmtId="0" fontId="38" fillId="0" borderId="1" xfId="0" applyFont="1" applyFill="1" applyBorder="1" applyAlignment="1">
      <alignment vertical="center"/>
    </xf>
    <xf numFmtId="0" fontId="39" fillId="0" borderId="4" xfId="0" applyFont="1" applyFill="1" applyBorder="1" applyAlignment="1">
      <alignment horizontal="center" vertical="center" wrapText="1"/>
    </xf>
    <xf numFmtId="0" fontId="49" fillId="0" borderId="1" xfId="0" applyFont="1" applyFill="1" applyBorder="1" applyAlignment="1">
      <alignment horizontal="center" vertical="center" wrapText="1"/>
    </xf>
    <xf numFmtId="0" fontId="0" fillId="0" borderId="0" xfId="0" applyFill="1" applyAlignment="1">
      <alignment vertical="center"/>
    </xf>
    <xf numFmtId="0" fontId="40" fillId="0" borderId="0" xfId="0" applyFont="1" applyFill="1" applyAlignment="1">
      <alignment vertical="center"/>
    </xf>
    <xf numFmtId="0" fontId="50" fillId="0" borderId="0" xfId="0" applyFont="1" applyFill="1" applyAlignment="1">
      <alignment vertical="center"/>
    </xf>
    <xf numFmtId="0" fontId="51" fillId="0" borderId="0" xfId="0" applyFont="1" applyFill="1" applyAlignment="1">
      <alignment vertical="center"/>
    </xf>
    <xf numFmtId="0" fontId="4" fillId="0" borderId="0" xfId="0" applyFont="1" applyFill="1" applyAlignment="1">
      <alignment horizontal="center" vertical="center" wrapText="1"/>
    </xf>
    <xf numFmtId="0" fontId="52" fillId="0" borderId="0" xfId="0" applyFont="1" applyFill="1" applyAlignment="1">
      <alignment horizontal="center" vertical="center" wrapText="1"/>
    </xf>
    <xf numFmtId="0" fontId="53" fillId="0" borderId="1" xfId="0" applyFont="1" applyFill="1" applyBorder="1" applyAlignment="1">
      <alignment horizontal="center" vertical="center" wrapText="1"/>
    </xf>
    <xf numFmtId="0" fontId="53" fillId="0" borderId="5" xfId="0" applyFont="1" applyFill="1" applyBorder="1" applyAlignment="1">
      <alignment horizontal="center" vertical="center" wrapText="1"/>
    </xf>
    <xf numFmtId="0" fontId="53" fillId="0" borderId="6" xfId="0" applyFont="1" applyFill="1" applyBorder="1" applyAlignment="1">
      <alignment horizontal="center" vertical="center" wrapText="1"/>
    </xf>
    <xf numFmtId="0" fontId="53" fillId="0" borderId="7" xfId="0"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xf>
    <xf numFmtId="0" fontId="54" fillId="0" borderId="1" xfId="0" applyFont="1" applyFill="1" applyBorder="1" applyAlignment="1">
      <alignment horizontal="center" vertical="center" wrapText="1"/>
    </xf>
    <xf numFmtId="178" fontId="54" fillId="0" borderId="1" xfId="0" applyNumberFormat="1" applyFont="1" applyFill="1" applyBorder="1" applyAlignment="1">
      <alignment horizontal="center" vertical="center" wrapText="1"/>
    </xf>
    <xf numFmtId="178" fontId="55" fillId="0" borderId="1" xfId="0" applyNumberFormat="1" applyFont="1" applyFill="1" applyBorder="1" applyAlignment="1">
      <alignment horizontal="center" vertical="center" wrapText="1"/>
    </xf>
    <xf numFmtId="178" fontId="56" fillId="0" borderId="1" xfId="0" applyNumberFormat="1" applyFont="1" applyFill="1" applyBorder="1" applyAlignment="1">
      <alignment horizontal="center" vertical="center" wrapText="1"/>
    </xf>
    <xf numFmtId="178" fontId="40" fillId="0" borderId="1" xfId="0" applyNumberFormat="1" applyFont="1" applyFill="1" applyBorder="1" applyAlignment="1">
      <alignment horizontal="center" vertical="center"/>
    </xf>
    <xf numFmtId="0" fontId="40"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8" fillId="0" borderId="1" xfId="0" applyNumberFormat="1" applyFont="1" applyFill="1" applyBorder="1" applyAlignment="1">
      <alignment horizontal="center" vertical="center"/>
    </xf>
    <xf numFmtId="178" fontId="59" fillId="0" borderId="1" xfId="0" applyNumberFormat="1" applyFont="1" applyFill="1" applyBorder="1" applyAlignment="1">
      <alignment horizontal="center" vertical="center" wrapText="1"/>
    </xf>
    <xf numFmtId="178" fontId="60" fillId="0" borderId="1" xfId="0" applyNumberFormat="1" applyFont="1" applyFill="1" applyBorder="1" applyAlignment="1">
      <alignment horizontal="center" vertical="center"/>
    </xf>
    <xf numFmtId="0" fontId="61" fillId="0" borderId="1" xfId="0" applyFont="1" applyFill="1" applyBorder="1" applyAlignment="1">
      <alignment horizontal="center" vertical="center" wrapText="1"/>
    </xf>
    <xf numFmtId="178" fontId="62" fillId="0" borderId="1" xfId="0" applyNumberFormat="1" applyFont="1" applyFill="1" applyBorder="1" applyAlignment="1">
      <alignment horizontal="center" vertical="center" wrapText="1"/>
    </xf>
    <xf numFmtId="0" fontId="63" fillId="0" borderId="1" xfId="0" applyFont="1" applyFill="1" applyBorder="1" applyAlignment="1">
      <alignment horizontal="center" vertical="center"/>
    </xf>
    <xf numFmtId="0" fontId="64"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57" fillId="0" borderId="1" xfId="0" applyFont="1" applyFill="1" applyBorder="1" applyAlignment="1">
      <alignment horizontal="center" vertical="center"/>
    </xf>
    <xf numFmtId="0" fontId="65" fillId="0" borderId="1" xfId="0" applyFont="1" applyFill="1" applyBorder="1" applyAlignment="1">
      <alignment horizontal="center" vertical="center" wrapText="1"/>
    </xf>
    <xf numFmtId="178" fontId="66" fillId="0" borderId="1" xfId="0" applyNumberFormat="1" applyFont="1" applyFill="1" applyBorder="1" applyAlignment="1">
      <alignment horizontal="center" vertical="center" wrapText="1"/>
    </xf>
    <xf numFmtId="178" fontId="67" fillId="0" borderId="1" xfId="0" applyNumberFormat="1" applyFont="1" applyFill="1" applyBorder="1" applyAlignment="1">
      <alignment horizontal="center" vertical="center"/>
    </xf>
    <xf numFmtId="178" fontId="19" fillId="0" borderId="1" xfId="0" applyNumberFormat="1" applyFont="1" applyFill="1" applyBorder="1" applyAlignment="1">
      <alignment horizontal="center" vertical="center" wrapText="1"/>
    </xf>
    <xf numFmtId="178" fontId="68" fillId="0" borderId="1" xfId="0" applyNumberFormat="1" applyFont="1" applyFill="1" applyBorder="1" applyAlignment="1">
      <alignment horizontal="center" vertical="center" wrapText="1"/>
    </xf>
    <xf numFmtId="0" fontId="69" fillId="0" borderId="1" xfId="58" applyFont="1" applyFill="1" applyBorder="1" applyAlignment="1">
      <alignment horizontal="center" vertical="center" wrapText="1"/>
    </xf>
    <xf numFmtId="178" fontId="70" fillId="0" borderId="1" xfId="58" applyNumberFormat="1" applyFont="1" applyFill="1" applyBorder="1" applyAlignment="1">
      <alignment horizontal="center" vertical="center" wrapText="1"/>
    </xf>
    <xf numFmtId="178" fontId="0" fillId="0" borderId="1" xfId="0" applyNumberFormat="1" applyFill="1" applyBorder="1" applyAlignment="1">
      <alignment horizontal="center" vertical="center"/>
    </xf>
    <xf numFmtId="0" fontId="71" fillId="0" borderId="1" xfId="58" applyFont="1" applyFill="1" applyBorder="1" applyAlignment="1">
      <alignment horizontal="center" vertical="center" wrapText="1"/>
    </xf>
    <xf numFmtId="178" fontId="72" fillId="0" borderId="1" xfId="0" applyNumberFormat="1" applyFont="1" applyFill="1" applyBorder="1" applyAlignment="1">
      <alignment horizontal="center" vertical="center" wrapText="1"/>
    </xf>
    <xf numFmtId="178" fontId="70" fillId="0" borderId="1" xfId="0" applyNumberFormat="1" applyFont="1" applyFill="1" applyBorder="1" applyAlignment="1">
      <alignment horizontal="center" vertical="center" wrapText="1"/>
    </xf>
    <xf numFmtId="0" fontId="73" fillId="0" borderId="1" xfId="58" applyFont="1" applyFill="1" applyBorder="1" applyAlignment="1">
      <alignment horizontal="center" vertical="center" wrapText="1"/>
    </xf>
    <xf numFmtId="177" fontId="69" fillId="0" borderId="1"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177" fontId="73" fillId="0" borderId="1" xfId="0" applyNumberFormat="1" applyFont="1" applyFill="1" applyBorder="1" applyAlignment="1">
      <alignment horizontal="center" vertical="center" wrapText="1"/>
    </xf>
    <xf numFmtId="0" fontId="69" fillId="0" borderId="1" xfId="0" applyFont="1" applyFill="1" applyBorder="1" applyAlignment="1">
      <alignment horizontal="center" vertical="center" wrapText="1"/>
    </xf>
    <xf numFmtId="178" fontId="70" fillId="0" borderId="1" xfId="0" applyNumberFormat="1" applyFont="1" applyFill="1" applyBorder="1" applyAlignment="1">
      <alignment horizontal="center" vertical="center"/>
    </xf>
    <xf numFmtId="0" fontId="73" fillId="0" borderId="1" xfId="0" applyFont="1" applyFill="1" applyBorder="1" applyAlignment="1">
      <alignment horizontal="center" vertical="center" wrapText="1"/>
    </xf>
    <xf numFmtId="178" fontId="74" fillId="0" borderId="1" xfId="0" applyNumberFormat="1" applyFont="1" applyFill="1" applyBorder="1" applyAlignment="1">
      <alignment horizontal="center" vertical="center"/>
    </xf>
    <xf numFmtId="0" fontId="75" fillId="0" borderId="1" xfId="0" applyFont="1" applyFill="1" applyBorder="1" applyAlignment="1">
      <alignment horizontal="center" vertical="center" wrapText="1"/>
    </xf>
    <xf numFmtId="0" fontId="76" fillId="0" borderId="1" xfId="0" applyNumberFormat="1" applyFont="1" applyFill="1" applyBorder="1" applyAlignment="1">
      <alignment horizontal="center" vertical="center"/>
    </xf>
    <xf numFmtId="0" fontId="65" fillId="0" borderId="1" xfId="0" applyFont="1" applyFill="1" applyBorder="1" applyAlignment="1">
      <alignment horizontal="center" vertical="center"/>
    </xf>
    <xf numFmtId="178" fontId="66" fillId="0" borderId="1" xfId="0" applyNumberFormat="1" applyFont="1" applyFill="1" applyBorder="1" applyAlignment="1">
      <alignment horizontal="center" vertical="center"/>
    </xf>
    <xf numFmtId="0" fontId="61" fillId="0" borderId="1" xfId="0" applyFont="1" applyFill="1" applyBorder="1" applyAlignment="1">
      <alignment horizontal="center" vertical="center"/>
    </xf>
    <xf numFmtId="178" fontId="59" fillId="0" borderId="1" xfId="0" applyNumberFormat="1" applyFont="1" applyFill="1" applyBorder="1" applyAlignment="1">
      <alignment horizontal="center" vertical="center"/>
    </xf>
    <xf numFmtId="0" fontId="0" fillId="0" borderId="0" xfId="0" applyFill="1" applyBorder="1" applyAlignment="1">
      <alignment vertical="center"/>
    </xf>
    <xf numFmtId="0" fontId="51" fillId="0" borderId="0" xfId="0" applyFont="1" applyFill="1" applyBorder="1" applyAlignment="1">
      <alignment horizontal="left" vertical="center"/>
    </xf>
    <xf numFmtId="0" fontId="77" fillId="0" borderId="0" xfId="0" applyFont="1" applyFill="1" applyBorder="1" applyAlignment="1">
      <alignment horizontal="left" vertical="center"/>
    </xf>
    <xf numFmtId="0" fontId="18" fillId="0" borderId="1" xfId="0" applyFont="1" applyFill="1" applyBorder="1" applyAlignment="1">
      <alignment horizontal="center" vertical="center"/>
    </xf>
    <xf numFmtId="0" fontId="13" fillId="0" borderId="1" xfId="54" applyFont="1" applyFill="1" applyBorder="1" applyAlignment="1">
      <alignment horizontal="center" vertical="center" wrapText="1"/>
    </xf>
    <xf numFmtId="0" fontId="78" fillId="0" borderId="1" xfId="0" applyFont="1" applyFill="1" applyBorder="1" applyAlignment="1">
      <alignment horizontal="center" vertical="center" wrapText="1"/>
    </xf>
    <xf numFmtId="9" fontId="78" fillId="0" borderId="1" xfId="0" applyNumberFormat="1" applyFont="1" applyFill="1" applyBorder="1" applyAlignment="1">
      <alignment horizontal="center" vertical="center" wrapText="1"/>
    </xf>
    <xf numFmtId="0" fontId="4" fillId="0" borderId="0" xfId="0" applyFont="1" applyFill="1" applyAlignment="1">
      <alignment vertical="center"/>
    </xf>
    <xf numFmtId="0" fontId="79" fillId="0" borderId="0" xfId="0" applyFont="1" applyFill="1" applyAlignment="1">
      <alignment horizontal="center" vertical="center"/>
    </xf>
    <xf numFmtId="0" fontId="80" fillId="0" borderId="0" xfId="0" applyFont="1" applyFill="1" applyAlignment="1">
      <alignment horizontal="center" vertical="center"/>
    </xf>
    <xf numFmtId="0" fontId="81" fillId="0" borderId="1" xfId="0" applyFont="1" applyFill="1" applyBorder="1" applyAlignment="1">
      <alignment horizontal="center" vertical="center" wrapText="1"/>
    </xf>
    <xf numFmtId="0" fontId="67" fillId="0" borderId="1" xfId="0" applyFont="1" applyFill="1" applyBorder="1" applyAlignment="1">
      <alignment horizontal="center" vertical="center" wrapText="1"/>
    </xf>
    <xf numFmtId="0" fontId="67" fillId="0" borderId="1" xfId="0" applyFont="1" applyFill="1" applyBorder="1" applyAlignment="1">
      <alignment horizontal="left" vertical="center" wrapText="1"/>
    </xf>
    <xf numFmtId="0" fontId="60" fillId="0" borderId="1" xfId="0" applyFont="1" applyFill="1" applyBorder="1" applyAlignment="1">
      <alignment horizontal="center" vertical="center" wrapText="1"/>
    </xf>
    <xf numFmtId="0" fontId="82" fillId="0" borderId="1" xfId="0" applyFont="1" applyFill="1" applyBorder="1" applyAlignment="1">
      <alignment horizontal="center" vertical="center" wrapText="1"/>
    </xf>
    <xf numFmtId="0" fontId="82" fillId="0" borderId="1" xfId="0" applyFont="1" applyFill="1" applyBorder="1" applyAlignment="1">
      <alignment horizontal="left" vertical="center" wrapText="1"/>
    </xf>
    <xf numFmtId="0" fontId="81" fillId="0" borderId="1" xfId="0" applyFont="1" applyFill="1" applyBorder="1" applyAlignment="1">
      <alignment horizontal="left" vertical="center" wrapText="1"/>
    </xf>
    <xf numFmtId="0" fontId="83" fillId="0" borderId="0" xfId="0" applyFont="1" applyFill="1" applyBorder="1" applyAlignment="1">
      <alignment horizontal="justify" vertical="center"/>
    </xf>
    <xf numFmtId="0" fontId="84" fillId="0" borderId="0" xfId="0" applyFont="1" applyFill="1" applyBorder="1" applyAlignment="1">
      <alignment horizontal="justify" vertical="center"/>
    </xf>
    <xf numFmtId="0" fontId="21" fillId="0" borderId="0" xfId="0" applyFont="1" applyFill="1" applyBorder="1" applyAlignment="1">
      <alignment horizontal="center" vertical="center"/>
    </xf>
    <xf numFmtId="0" fontId="80" fillId="0" borderId="1" xfId="0" applyFont="1" applyFill="1" applyBorder="1" applyAlignment="1">
      <alignment horizontal="center" vertical="center"/>
    </xf>
    <xf numFmtId="0" fontId="80" fillId="0" borderId="1" xfId="0" applyFont="1" applyFill="1" applyBorder="1" applyAlignment="1">
      <alignment horizontal="center" vertical="center" wrapText="1"/>
    </xf>
    <xf numFmtId="0" fontId="19" fillId="0" borderId="1" xfId="54" applyFont="1" applyBorder="1" applyAlignment="1">
      <alignment horizontal="left" vertical="center" wrapText="1"/>
    </xf>
    <xf numFmtId="9" fontId="19" fillId="0" borderId="1" xfId="0"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23" fillId="0" borderId="1" xfId="0" applyFont="1" applyFill="1" applyBorder="1" applyAlignment="1">
      <alignment vertical="center" wrapText="1"/>
    </xf>
    <xf numFmtId="0" fontId="80" fillId="0" borderId="1" xfId="0" applyFont="1" applyFill="1" applyBorder="1" applyAlignment="1">
      <alignment horizontal="left" vertical="center" wrapText="1"/>
    </xf>
    <xf numFmtId="0" fontId="31" fillId="0" borderId="1" xfId="0" applyFont="1" applyFill="1" applyBorder="1" applyAlignment="1">
      <alignment horizontal="left" vertical="center" wrapText="1"/>
    </xf>
    <xf numFmtId="9" fontId="80" fillId="0" borderId="1" xfId="0" applyNumberFormat="1" applyFont="1" applyFill="1" applyBorder="1" applyAlignment="1">
      <alignment horizontal="left" vertical="center" wrapText="1"/>
    </xf>
    <xf numFmtId="0" fontId="19" fillId="0" borderId="1" xfId="54" applyFont="1" applyBorder="1" applyAlignment="1">
      <alignment horizontal="center" vertical="center" wrapText="1"/>
    </xf>
    <xf numFmtId="0" fontId="0"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80" fillId="0" borderId="1" xfId="0" applyFont="1" applyFill="1" applyBorder="1" applyAlignment="1">
      <alignment vertical="center"/>
    </xf>
    <xf numFmtId="9" fontId="80" fillId="0" borderId="1" xfId="0" applyNumberFormat="1" applyFont="1" applyFill="1" applyBorder="1" applyAlignment="1">
      <alignment horizontal="center" vertical="center" wrapText="1"/>
    </xf>
    <xf numFmtId="0" fontId="19" fillId="0" borderId="1" xfId="54" applyFont="1" applyBorder="1" applyAlignment="1">
      <alignment horizontal="left" vertical="center"/>
    </xf>
    <xf numFmtId="0" fontId="13" fillId="0" borderId="1" xfId="54" applyFont="1" applyBorder="1" applyAlignment="1">
      <alignment horizontal="center" vertical="center" wrapText="1"/>
    </xf>
    <xf numFmtId="9" fontId="18" fillId="0" borderId="1" xfId="0" applyNumberFormat="1" applyFont="1" applyFill="1" applyBorder="1" applyAlignment="1">
      <alignment horizontal="center" vertical="center" wrapText="1"/>
    </xf>
    <xf numFmtId="0" fontId="85" fillId="0" borderId="1" xfId="54" applyFont="1" applyBorder="1" applyAlignment="1">
      <alignment horizontal="center" vertical="center" wrapText="1"/>
    </xf>
    <xf numFmtId="0" fontId="18" fillId="0" borderId="1" xfId="0" applyFont="1" applyFill="1" applyBorder="1" applyAlignment="1">
      <alignment horizontal="left" vertical="center" wrapText="1"/>
    </xf>
    <xf numFmtId="9" fontId="18" fillId="0" borderId="1" xfId="0" applyNumberFormat="1" applyFont="1" applyFill="1" applyBorder="1" applyAlignment="1">
      <alignment horizontal="left" vertical="center" wrapText="1"/>
    </xf>
    <xf numFmtId="0" fontId="80" fillId="0" borderId="1" xfId="0" applyFont="1" applyFill="1" applyBorder="1" applyAlignment="1">
      <alignment vertical="center" wrapText="1"/>
    </xf>
    <xf numFmtId="0" fontId="0" fillId="0" borderId="0" xfId="0" applyFont="1" applyFill="1" applyAlignment="1">
      <alignment vertical="center"/>
    </xf>
    <xf numFmtId="0" fontId="86" fillId="0" borderId="0" xfId="0" applyFont="1" applyFill="1" applyAlignment="1">
      <alignment horizontal="center" vertical="center" wrapText="1"/>
    </xf>
    <xf numFmtId="0" fontId="87" fillId="0" borderId="1" xfId="0" applyFont="1" applyFill="1" applyBorder="1" applyAlignment="1">
      <alignment horizontal="center" vertical="center" wrapText="1"/>
    </xf>
    <xf numFmtId="0" fontId="88" fillId="0" borderId="1" xfId="0" applyFont="1" applyFill="1" applyBorder="1" applyAlignment="1">
      <alignment horizontal="center" vertical="center" wrapText="1"/>
    </xf>
    <xf numFmtId="0" fontId="88" fillId="0" borderId="1" xfId="0" applyFont="1" applyFill="1" applyBorder="1" applyAlignment="1">
      <alignment horizontal="left" vertical="center" wrapText="1"/>
    </xf>
    <xf numFmtId="0" fontId="88" fillId="0" borderId="1" xfId="0" applyFont="1" applyFill="1" applyBorder="1" applyAlignment="1">
      <alignment vertical="center" wrapText="1"/>
    </xf>
    <xf numFmtId="0" fontId="87" fillId="0" borderId="1" xfId="0" applyFont="1" applyFill="1" applyBorder="1" applyAlignment="1">
      <alignment horizontal="left" vertical="center" wrapText="1"/>
    </xf>
    <xf numFmtId="0" fontId="87" fillId="0" borderId="1" xfId="0" applyFont="1" applyFill="1" applyBorder="1" applyAlignment="1">
      <alignment vertical="center" wrapText="1"/>
    </xf>
    <xf numFmtId="0" fontId="0" fillId="0" borderId="0" xfId="0" applyFont="1" applyFill="1" applyAlignment="1">
      <alignment horizontal="center" vertical="center"/>
    </xf>
    <xf numFmtId="0" fontId="28" fillId="0" borderId="1" xfId="54" applyFont="1" applyFill="1" applyBorder="1" applyAlignment="1">
      <alignment horizontal="left" vertical="center" wrapText="1"/>
    </xf>
    <xf numFmtId="0" fontId="89" fillId="0" borderId="1" xfId="54" applyFont="1" applyBorder="1" applyAlignment="1">
      <alignment horizontal="left" vertical="center" wrapText="1"/>
    </xf>
    <xf numFmtId="0" fontId="26" fillId="0" borderId="0" xfId="0" applyFont="1" applyFill="1" applyBorder="1" applyAlignment="1">
      <alignment vertical="center"/>
    </xf>
    <xf numFmtId="0" fontId="90" fillId="0" borderId="0" xfId="0" applyFont="1" applyFill="1" applyBorder="1" applyAlignment="1">
      <alignment horizontal="right" vertical="center" wrapText="1"/>
    </xf>
    <xf numFmtId="0" fontId="90" fillId="0" borderId="1" xfId="0" applyFont="1" applyFill="1" applyBorder="1" applyAlignment="1">
      <alignment horizontal="center" vertical="center"/>
    </xf>
    <xf numFmtId="0" fontId="90" fillId="0" borderId="1" xfId="0" applyFont="1" applyFill="1" applyBorder="1" applyAlignment="1">
      <alignment horizontal="center" vertical="center" wrapText="1"/>
    </xf>
    <xf numFmtId="0" fontId="90" fillId="0" borderId="2" xfId="0" applyNumberFormat="1" applyFont="1" applyFill="1" applyBorder="1" applyAlignment="1">
      <alignment horizontal="center" vertical="center" wrapText="1"/>
    </xf>
    <xf numFmtId="0" fontId="91" fillId="0" borderId="2" xfId="0" applyNumberFormat="1" applyFont="1" applyFill="1" applyBorder="1" applyAlignment="1">
      <alignment horizontal="center" vertical="center" wrapText="1"/>
    </xf>
    <xf numFmtId="0" fontId="34" fillId="0" borderId="1" xfId="0" applyNumberFormat="1" applyFont="1" applyFill="1" applyBorder="1" applyAlignment="1">
      <alignment horizontal="center" vertical="center" wrapText="1"/>
    </xf>
    <xf numFmtId="0" fontId="92" fillId="0" borderId="0" xfId="0" applyFont="1" applyFill="1" applyBorder="1" applyAlignment="1">
      <alignment horizontal="left" vertical="center"/>
    </xf>
    <xf numFmtId="9" fontId="0" fillId="0" borderId="1" xfId="0" applyNumberFormat="1" applyFont="1" applyFill="1" applyBorder="1" applyAlignment="1">
      <alignment horizontal="center" vertical="center" wrapText="1"/>
    </xf>
    <xf numFmtId="0" fontId="93" fillId="0" borderId="0" xfId="0" applyFont="1" applyFill="1" applyBorder="1" applyAlignment="1"/>
    <xf numFmtId="0" fontId="94" fillId="0" borderId="0" xfId="42" applyFont="1" applyAlignment="1">
      <alignment horizontal="center" vertical="center"/>
    </xf>
    <xf numFmtId="0" fontId="94" fillId="0" borderId="0" xfId="42" applyFont="1">
      <alignment vertical="center"/>
    </xf>
    <xf numFmtId="0" fontId="95" fillId="0" borderId="0" xfId="42" applyFont="1">
      <alignment vertical="center"/>
    </xf>
    <xf numFmtId="0" fontId="95" fillId="0" borderId="0" xfId="0" applyFont="1" applyFill="1" applyBorder="1" applyAlignment="1"/>
    <xf numFmtId="178" fontId="95" fillId="0" borderId="0" xfId="42" applyNumberFormat="1" applyFont="1">
      <alignment vertical="center"/>
    </xf>
    <xf numFmtId="178" fontId="95" fillId="0" borderId="0" xfId="42" applyNumberFormat="1" applyFont="1" applyAlignment="1">
      <alignment horizontal="right" vertical="center"/>
    </xf>
    <xf numFmtId="176" fontId="95" fillId="0" borderId="0" xfId="42" applyNumberFormat="1" applyFont="1" applyAlignment="1">
      <alignment horizontal="right" vertical="center"/>
    </xf>
    <xf numFmtId="0" fontId="26" fillId="0" borderId="0" xfId="0" applyFont="1" applyFill="1" applyBorder="1" applyAlignment="1"/>
    <xf numFmtId="178" fontId="37" fillId="0" borderId="0" xfId="0" applyNumberFormat="1" applyFont="1" applyFill="1" applyBorder="1" applyAlignment="1">
      <alignment horizontal="center" vertical="center" wrapText="1"/>
    </xf>
    <xf numFmtId="0" fontId="96" fillId="0" borderId="0" xfId="0" applyFont="1" applyFill="1" applyBorder="1" applyAlignment="1">
      <alignment horizontal="center" vertical="center" wrapText="1"/>
    </xf>
    <xf numFmtId="0" fontId="93" fillId="0" borderId="0" xfId="42" applyFont="1">
      <alignment vertical="center"/>
    </xf>
    <xf numFmtId="0" fontId="95" fillId="0" borderId="8" xfId="0" applyFont="1" applyFill="1" applyBorder="1" applyAlignment="1"/>
    <xf numFmtId="178" fontId="95" fillId="0" borderId="0" xfId="0" applyNumberFormat="1" applyFont="1" applyFill="1" applyBorder="1" applyAlignment="1"/>
    <xf numFmtId="178" fontId="97" fillId="0" borderId="0" xfId="0" applyNumberFormat="1" applyFont="1" applyFill="1" applyBorder="1" applyAlignment="1">
      <alignment horizontal="right"/>
    </xf>
    <xf numFmtId="176" fontId="97" fillId="0" borderId="0" xfId="0" applyNumberFormat="1" applyFont="1" applyFill="1" applyBorder="1" applyAlignment="1">
      <alignment horizontal="right"/>
    </xf>
    <xf numFmtId="0" fontId="98" fillId="0" borderId="1" xfId="0" applyFont="1" applyFill="1" applyBorder="1" applyAlignment="1">
      <alignment horizontal="center" vertical="center" wrapText="1"/>
    </xf>
    <xf numFmtId="178" fontId="98" fillId="0" borderId="1" xfId="0" applyNumberFormat="1" applyFont="1" applyFill="1" applyBorder="1" applyAlignment="1">
      <alignment horizontal="center" vertical="center" wrapText="1"/>
    </xf>
    <xf numFmtId="176" fontId="98" fillId="0" borderId="1" xfId="0" applyNumberFormat="1" applyFont="1" applyFill="1" applyBorder="1" applyAlignment="1">
      <alignment horizontal="center" vertical="center" wrapText="1"/>
    </xf>
    <xf numFmtId="0" fontId="98" fillId="0" borderId="1" xfId="0" applyFont="1" applyFill="1" applyBorder="1" applyAlignment="1">
      <alignment vertical="center"/>
    </xf>
    <xf numFmtId="178" fontId="99" fillId="0" borderId="1" xfId="10" applyNumberFormat="1" applyFont="1" applyBorder="1" applyAlignment="1">
      <alignment horizontal="right" vertical="center" wrapText="1"/>
    </xf>
    <xf numFmtId="176" fontId="97" fillId="0" borderId="1" xfId="0" applyNumberFormat="1" applyFont="1" applyFill="1" applyBorder="1" applyAlignment="1">
      <alignment horizontal="center" vertical="center" wrapText="1"/>
    </xf>
    <xf numFmtId="0" fontId="97" fillId="0" borderId="1" xfId="0" applyFont="1" applyFill="1" applyBorder="1" applyAlignment="1">
      <alignment horizontal="center" vertical="center" wrapText="1"/>
    </xf>
    <xf numFmtId="0" fontId="97" fillId="0" borderId="1" xfId="0" applyFont="1" applyFill="1" applyBorder="1" applyAlignment="1">
      <alignment horizontal="left" vertical="center" wrapText="1"/>
    </xf>
    <xf numFmtId="178" fontId="39" fillId="0" borderId="1" xfId="10" applyNumberFormat="1" applyFont="1" applyBorder="1" applyAlignment="1">
      <alignment horizontal="right" vertical="center" wrapText="1"/>
    </xf>
    <xf numFmtId="0" fontId="97" fillId="0" borderId="1" xfId="42" applyFont="1" applyBorder="1" applyAlignment="1">
      <alignment horizontal="left" vertical="center"/>
    </xf>
    <xf numFmtId="0" fontId="97" fillId="0" borderId="9" xfId="0" applyFont="1" applyFill="1" applyBorder="1" applyAlignment="1">
      <alignment horizontal="center" vertical="center" wrapText="1"/>
    </xf>
    <xf numFmtId="0" fontId="100" fillId="0" borderId="1" xfId="0" applyFont="1" applyFill="1" applyBorder="1" applyAlignment="1">
      <alignment horizontal="left" vertical="center"/>
    </xf>
    <xf numFmtId="176" fontId="97" fillId="0" borderId="9" xfId="0" applyNumberFormat="1" applyFont="1" applyFill="1" applyBorder="1" applyAlignment="1">
      <alignment horizontal="center" vertical="center" wrapText="1"/>
    </xf>
    <xf numFmtId="0" fontId="100" fillId="0" borderId="1" xfId="0" applyFont="1" applyFill="1" applyBorder="1" applyAlignment="1">
      <alignment horizontal="left" vertical="center" wrapText="1"/>
    </xf>
    <xf numFmtId="0" fontId="94" fillId="0" borderId="0" xfId="0" applyFont="1" applyFill="1" applyBorder="1" applyAlignment="1">
      <alignment horizontal="center"/>
    </xf>
    <xf numFmtId="0" fontId="94" fillId="0" borderId="0" xfId="0" applyFont="1" applyFill="1" applyBorder="1" applyAlignment="1"/>
    <xf numFmtId="0" fontId="101" fillId="0" borderId="0" xfId="0" applyFont="1" applyFill="1" applyAlignment="1">
      <alignment horizontal="center" vertical="center"/>
    </xf>
    <xf numFmtId="0" fontId="29" fillId="0" borderId="0" xfId="0" applyFont="1" applyFill="1" applyAlignment="1">
      <alignment horizontal="center" vertical="center"/>
    </xf>
    <xf numFmtId="0" fontId="29" fillId="0" borderId="0" xfId="0" applyFont="1" applyFill="1" applyAlignment="1">
      <alignment horizontal="center" vertical="center" wrapText="1"/>
    </xf>
    <xf numFmtId="0" fontId="102" fillId="0" borderId="0" xfId="0" applyFont="1" applyFill="1" applyAlignment="1">
      <alignment horizontal="left" vertical="center"/>
    </xf>
    <xf numFmtId="0" fontId="103" fillId="0" borderId="0" xfId="0" applyFont="1" applyFill="1" applyAlignment="1">
      <alignment horizontal="center" vertical="center" wrapText="1"/>
    </xf>
    <xf numFmtId="0" fontId="104" fillId="0" borderId="0" xfId="0" applyFont="1" applyFill="1" applyBorder="1" applyAlignment="1">
      <alignment horizontal="right" vertical="center" wrapText="1"/>
    </xf>
    <xf numFmtId="0" fontId="101" fillId="0" borderId="1" xfId="0" applyFont="1" applyFill="1" applyBorder="1" applyAlignment="1">
      <alignment horizontal="center" vertical="center"/>
    </xf>
    <xf numFmtId="0" fontId="101" fillId="0" borderId="10" xfId="0" applyFont="1" applyFill="1" applyBorder="1" applyAlignment="1">
      <alignment horizontal="center" vertical="center"/>
    </xf>
    <xf numFmtId="0" fontId="101" fillId="0" borderId="11" xfId="0" applyFont="1" applyFill="1" applyBorder="1" applyAlignment="1">
      <alignment horizontal="center" vertical="center"/>
    </xf>
    <xf numFmtId="0" fontId="91" fillId="0" borderId="1" xfId="0" applyFont="1" applyFill="1" applyBorder="1" applyAlignment="1">
      <alignment horizontal="center" vertical="center" wrapText="1"/>
    </xf>
    <xf numFmtId="0" fontId="90" fillId="0" borderId="2" xfId="0" applyFont="1" applyFill="1" applyBorder="1" applyAlignment="1">
      <alignment horizontal="center" vertical="center" wrapText="1"/>
    </xf>
    <xf numFmtId="0" fontId="104" fillId="0" borderId="1" xfId="0" applyFont="1" applyFill="1" applyBorder="1" applyAlignment="1">
      <alignment horizontal="center" vertical="center"/>
    </xf>
    <xf numFmtId="0" fontId="105" fillId="0" borderId="1" xfId="0" applyFont="1" applyFill="1" applyBorder="1" applyAlignment="1">
      <alignment horizontal="center" vertical="center" wrapText="1"/>
    </xf>
    <xf numFmtId="0" fontId="29" fillId="0" borderId="1" xfId="0" applyFont="1" applyFill="1" applyBorder="1" applyAlignment="1">
      <alignment horizontal="center" vertical="center"/>
    </xf>
    <xf numFmtId="0" fontId="34" fillId="0" borderId="1" xfId="0" applyFont="1" applyFill="1" applyBorder="1" applyAlignment="1">
      <alignment horizontal="center" vertical="center" wrapText="1"/>
    </xf>
    <xf numFmtId="0" fontId="106" fillId="0" borderId="1" xfId="0" applyFont="1" applyFill="1" applyBorder="1" applyAlignment="1">
      <alignment horizontal="center" vertical="center"/>
    </xf>
    <xf numFmtId="0" fontId="107" fillId="0" borderId="1" xfId="0" applyFont="1" applyFill="1" applyBorder="1" applyAlignment="1">
      <alignment horizontal="center" vertical="center" wrapText="1"/>
    </xf>
    <xf numFmtId="49" fontId="29" fillId="0" borderId="1" xfId="0" applyNumberFormat="1" applyFont="1" applyFill="1" applyBorder="1" applyAlignment="1">
      <alignment horizontal="center" vertical="center"/>
    </xf>
    <xf numFmtId="0" fontId="88" fillId="0" borderId="1" xfId="2" applyFont="1" applyFill="1" applyBorder="1" applyAlignment="1">
      <alignment horizontal="center" vertical="center"/>
    </xf>
    <xf numFmtId="0" fontId="108" fillId="0" borderId="1" xfId="0" applyFont="1" applyFill="1" applyBorder="1" applyAlignment="1">
      <alignment horizontal="center" vertical="center"/>
    </xf>
    <xf numFmtId="0" fontId="109" fillId="0" borderId="1"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17" fillId="0" borderId="4"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7" fillId="0" borderId="4" xfId="0" applyFont="1" applyFill="1" applyBorder="1" applyAlignment="1">
      <alignment horizontal="left" vertical="center" wrapText="1"/>
    </xf>
    <xf numFmtId="0" fontId="28" fillId="0" borderId="4" xfId="54" applyFont="1" applyBorder="1" applyAlignment="1">
      <alignment horizontal="center" vertical="center"/>
    </xf>
    <xf numFmtId="0" fontId="28" fillId="0" borderId="4" xfId="54" applyFont="1" applyBorder="1" applyAlignment="1">
      <alignment horizontal="center" vertical="center" wrapText="1"/>
    </xf>
    <xf numFmtId="0" fontId="28" fillId="0" borderId="12" xfId="54" applyFont="1" applyBorder="1" applyAlignment="1">
      <alignment horizontal="center" vertical="center" wrapText="1"/>
    </xf>
    <xf numFmtId="0" fontId="28" fillId="0" borderId="2" xfId="54" applyFont="1" applyBorder="1" applyAlignment="1">
      <alignment horizontal="center" vertical="center"/>
    </xf>
    <xf numFmtId="0" fontId="28" fillId="0" borderId="3" xfId="54" applyFont="1" applyBorder="1" applyAlignment="1">
      <alignment horizontal="center" vertical="center"/>
    </xf>
    <xf numFmtId="0" fontId="28" fillId="0" borderId="3" xfId="54" applyFont="1" applyBorder="1" applyAlignment="1">
      <alignment horizontal="center" vertical="center" wrapText="1"/>
    </xf>
    <xf numFmtId="0" fontId="28" fillId="0" borderId="10" xfId="54" applyFont="1" applyBorder="1" applyAlignment="1">
      <alignment horizontal="center" vertical="center" wrapText="1"/>
    </xf>
    <xf numFmtId="0" fontId="28" fillId="0" borderId="2" xfId="54" applyFont="1" applyBorder="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110" fillId="0" borderId="5" xfId="0" applyFont="1" applyFill="1" applyBorder="1" applyAlignment="1">
      <alignment horizontal="left" vertical="center" wrapText="1"/>
    </xf>
    <xf numFmtId="0" fontId="110"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111" fillId="0" borderId="0" xfId="0" applyFont="1" applyFill="1" applyAlignment="1">
      <alignment vertical="center" wrapText="1"/>
    </xf>
    <xf numFmtId="0" fontId="112" fillId="0" borderId="0" xfId="0" applyFont="1" applyFill="1" applyAlignment="1">
      <alignment horizontal="center" vertical="center" wrapText="1"/>
    </xf>
    <xf numFmtId="0" fontId="100" fillId="0" borderId="0" xfId="0" applyFont="1" applyFill="1" applyAlignment="1">
      <alignment horizontal="right" vertical="center" wrapText="1"/>
    </xf>
    <xf numFmtId="0" fontId="112" fillId="0" borderId="0" xfId="0" applyFont="1" applyFill="1" applyAlignment="1">
      <alignment horizontal="right" vertical="center" wrapText="1"/>
    </xf>
    <xf numFmtId="0" fontId="112" fillId="0" borderId="0" xfId="0" applyFont="1" applyFill="1" applyAlignment="1">
      <alignment vertical="center" wrapText="1"/>
    </xf>
    <xf numFmtId="0" fontId="51" fillId="0" borderId="0" xfId="0" applyFont="1" applyFill="1" applyAlignment="1">
      <alignment horizontal="center" vertical="center" wrapText="1"/>
    </xf>
    <xf numFmtId="0" fontId="4" fillId="0" borderId="0" xfId="0" applyFont="1" applyFill="1" applyAlignment="1">
      <alignment vertical="center" wrapText="1"/>
    </xf>
    <xf numFmtId="0" fontId="113" fillId="0" borderId="0" xfId="0" applyFont="1" applyFill="1" applyBorder="1" applyAlignment="1">
      <alignment horizontal="center" vertical="center" wrapText="1"/>
    </xf>
    <xf numFmtId="0" fontId="100" fillId="0" borderId="0" xfId="0" applyFont="1" applyFill="1" applyBorder="1" applyAlignment="1">
      <alignment horizontal="left" vertical="center" wrapText="1"/>
    </xf>
    <xf numFmtId="0" fontId="100" fillId="0" borderId="1" xfId="0" applyFont="1" applyFill="1" applyBorder="1" applyAlignment="1">
      <alignment horizontal="center" vertical="center" wrapText="1"/>
    </xf>
    <xf numFmtId="0" fontId="114" fillId="0" borderId="1" xfId="0" applyFont="1" applyFill="1" applyBorder="1" applyAlignment="1">
      <alignment horizontal="center" vertical="center" wrapText="1"/>
    </xf>
    <xf numFmtId="0" fontId="114" fillId="0" borderId="1" xfId="0" applyFont="1" applyFill="1" applyBorder="1" applyAlignment="1">
      <alignment horizontal="right" vertical="center" wrapText="1"/>
    </xf>
    <xf numFmtId="2" fontId="114" fillId="0" borderId="1" xfId="0" applyNumberFormat="1" applyFont="1" applyFill="1" applyBorder="1" applyAlignment="1">
      <alignment horizontal="right" vertical="center" wrapText="1"/>
    </xf>
    <xf numFmtId="178" fontId="114" fillId="0" borderId="1" xfId="0" applyNumberFormat="1" applyFont="1" applyFill="1" applyBorder="1" applyAlignment="1">
      <alignment horizontal="right" vertical="center" wrapText="1"/>
    </xf>
    <xf numFmtId="177" fontId="100" fillId="0" borderId="1" xfId="0" applyNumberFormat="1" applyFont="1" applyFill="1" applyBorder="1" applyAlignment="1">
      <alignment horizontal="right" vertical="center" wrapText="1"/>
    </xf>
    <xf numFmtId="178" fontId="100" fillId="0" borderId="1" xfId="0" applyNumberFormat="1" applyFont="1" applyFill="1" applyBorder="1" applyAlignment="1">
      <alignment horizontal="right" vertical="center" wrapText="1"/>
    </xf>
    <xf numFmtId="0" fontId="100" fillId="0" borderId="1" xfId="0" applyFont="1" applyFill="1" applyBorder="1" applyAlignment="1">
      <alignment horizontal="right" vertical="center" wrapText="1"/>
    </xf>
    <xf numFmtId="1" fontId="114" fillId="0" borderId="1" xfId="0" applyNumberFormat="1" applyFont="1" applyFill="1" applyBorder="1" applyAlignment="1">
      <alignment horizontal="right" vertical="center" wrapText="1"/>
    </xf>
    <xf numFmtId="0" fontId="115" fillId="0" borderId="1" xfId="0" applyFont="1" applyFill="1" applyBorder="1" applyAlignment="1">
      <alignment horizontal="center" vertical="center" wrapText="1"/>
    </xf>
    <xf numFmtId="0" fontId="115" fillId="0" borderId="1" xfId="0" applyFont="1" applyFill="1" applyBorder="1" applyAlignment="1">
      <alignment horizontal="right"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49" fillId="0" borderId="4" xfId="54" applyFont="1" applyFill="1" applyBorder="1" applyAlignment="1">
      <alignment horizontal="center" vertical="center" wrapText="1"/>
    </xf>
    <xf numFmtId="0" fontId="49" fillId="0" borderId="1" xfId="54" applyFont="1" applyFill="1" applyBorder="1" applyAlignment="1">
      <alignment vertical="center" wrapText="1"/>
    </xf>
    <xf numFmtId="0" fontId="49" fillId="0" borderId="2" xfId="54" applyFont="1" applyFill="1" applyBorder="1" applyAlignment="1">
      <alignment horizontal="center" vertical="center" wrapText="1"/>
    </xf>
    <xf numFmtId="0" fontId="10" fillId="0" borderId="5" xfId="0" applyFont="1" applyFill="1" applyBorder="1" applyAlignment="1">
      <alignment horizontal="center" vertical="center" wrapText="1"/>
    </xf>
    <xf numFmtId="0" fontId="49" fillId="0" borderId="1" xfId="54" applyFont="1" applyFill="1" applyBorder="1" applyAlignment="1">
      <alignment horizontal="center" vertical="center" wrapText="1"/>
    </xf>
    <xf numFmtId="0" fontId="116"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16" fillId="0" borderId="4" xfId="0" applyFont="1" applyFill="1" applyBorder="1" applyAlignment="1">
      <alignment horizontal="center" vertical="center" wrapText="1"/>
    </xf>
    <xf numFmtId="0" fontId="116" fillId="0" borderId="2" xfId="0" applyFont="1" applyFill="1" applyBorder="1" applyAlignment="1">
      <alignment horizontal="center" vertical="center" wrapText="1"/>
    </xf>
    <xf numFmtId="0" fontId="117" fillId="0" borderId="1" xfId="0" applyFont="1" applyFill="1" applyBorder="1" applyAlignment="1">
      <alignment vertical="center" wrapText="1"/>
    </xf>
    <xf numFmtId="49" fontId="117" fillId="0" borderId="1" xfId="0" applyNumberFormat="1" applyFont="1" applyFill="1" applyBorder="1" applyAlignment="1">
      <alignment horizontal="center" vertical="center"/>
    </xf>
    <xf numFmtId="0" fontId="12" fillId="0" borderId="1" xfId="0" applyFont="1" applyFill="1" applyBorder="1" applyAlignment="1">
      <alignment vertical="center"/>
    </xf>
    <xf numFmtId="0" fontId="0" fillId="0" borderId="0" xfId="0" applyFill="1" applyAlignment="1">
      <alignment horizontal="center" vertical="center"/>
    </xf>
    <xf numFmtId="0" fontId="103" fillId="0" borderId="0" xfId="0" applyFont="1" applyFill="1" applyAlignment="1">
      <alignment horizontal="center" vertical="center"/>
    </xf>
    <xf numFmtId="0" fontId="118" fillId="0" borderId="0" xfId="0" applyFont="1" applyFill="1" applyAlignment="1">
      <alignment horizontal="center" vertical="center"/>
    </xf>
    <xf numFmtId="0" fontId="87" fillId="0" borderId="4" xfId="0" applyFont="1" applyFill="1" applyBorder="1" applyAlignment="1">
      <alignment horizontal="center" vertical="center" wrapText="1"/>
    </xf>
    <xf numFmtId="0" fontId="88" fillId="0" borderId="1" xfId="0" applyFont="1" applyFill="1" applyBorder="1" applyAlignment="1">
      <alignment horizontal="justify" vertical="center" wrapText="1"/>
    </xf>
    <xf numFmtId="0" fontId="97" fillId="0" borderId="0" xfId="0" applyFont="1" applyFill="1" applyAlignment="1">
      <alignment horizontal="justify" vertical="center" indent="2" readingOrder="1"/>
    </xf>
    <xf numFmtId="0" fontId="0" fillId="0" borderId="1" xfId="0" applyFill="1" applyBorder="1" applyAlignment="1">
      <alignment vertical="center"/>
    </xf>
    <xf numFmtId="0" fontId="59" fillId="0" borderId="1" xfId="0" applyFont="1" applyFill="1" applyBorder="1" applyAlignment="1">
      <alignment horizontal="center" vertical="center" wrapText="1"/>
    </xf>
    <xf numFmtId="0" fontId="29" fillId="0" borderId="0" xfId="0" applyFont="1" applyFill="1" applyAlignment="1">
      <alignment vertical="center"/>
    </xf>
    <xf numFmtId="0" fontId="102" fillId="0" borderId="0" xfId="0" applyFont="1" applyFill="1" applyAlignment="1">
      <alignment vertical="center"/>
    </xf>
    <xf numFmtId="0" fontId="118" fillId="0" borderId="0" xfId="0" applyFont="1" applyFill="1" applyAlignment="1">
      <alignment horizontal="center" vertical="center" wrapText="1"/>
    </xf>
    <xf numFmtId="0" fontId="29" fillId="0" borderId="0" xfId="0" applyFont="1" applyFill="1" applyAlignment="1">
      <alignment horizontal="right" vertical="center" wrapText="1"/>
    </xf>
    <xf numFmtId="0" fontId="29" fillId="0" borderId="1" xfId="0" applyFont="1" applyFill="1" applyBorder="1" applyAlignment="1">
      <alignment vertical="center"/>
    </xf>
    <xf numFmtId="178" fontId="101" fillId="0" borderId="1" xfId="0" applyNumberFormat="1" applyFont="1" applyFill="1" applyBorder="1" applyAlignment="1">
      <alignment horizontal="center" vertical="center"/>
    </xf>
    <xf numFmtId="0" fontId="101" fillId="0" borderId="1" xfId="0" applyFont="1" applyFill="1" applyBorder="1" applyAlignment="1">
      <alignment horizontal="left" vertical="center"/>
    </xf>
    <xf numFmtId="0" fontId="29" fillId="0" borderId="1" xfId="0" applyFont="1" applyFill="1" applyBorder="1" applyAlignment="1">
      <alignment horizontal="right" vertical="center"/>
    </xf>
    <xf numFmtId="178" fontId="29" fillId="0" borderId="1" xfId="0" applyNumberFormat="1" applyFont="1" applyFill="1" applyBorder="1" applyAlignment="1">
      <alignment horizontal="center" vertical="center"/>
    </xf>
    <xf numFmtId="178" fontId="29" fillId="0" borderId="1" xfId="0" applyNumberFormat="1" applyFont="1" applyFill="1" applyBorder="1" applyAlignment="1">
      <alignment horizontal="right" vertical="center"/>
    </xf>
    <xf numFmtId="0" fontId="101" fillId="0" borderId="1" xfId="0" applyFont="1" applyFill="1" applyBorder="1" applyAlignment="1">
      <alignment horizontal="right" vertical="center"/>
    </xf>
    <xf numFmtId="178" fontId="116" fillId="0" borderId="1" xfId="0" applyNumberFormat="1" applyFont="1" applyFill="1" applyBorder="1" applyAlignment="1">
      <alignment horizontal="left" vertical="center" wrapText="1"/>
    </xf>
    <xf numFmtId="0" fontId="112" fillId="0" borderId="0" xfId="0" applyFont="1" applyFill="1" applyAlignment="1">
      <alignment vertical="center"/>
    </xf>
    <xf numFmtId="0" fontId="112" fillId="0" borderId="0" xfId="0" applyFont="1" applyFill="1" applyAlignment="1">
      <alignment horizontal="right" vertical="center"/>
    </xf>
    <xf numFmtId="177" fontId="112" fillId="0" borderId="0" xfId="0" applyNumberFormat="1" applyFont="1" applyFill="1" applyAlignment="1">
      <alignment vertical="center"/>
    </xf>
    <xf numFmtId="0" fontId="4" fillId="0" borderId="0" xfId="0" applyFont="1" applyFill="1" applyAlignment="1">
      <alignment horizontal="center" vertical="center"/>
    </xf>
    <xf numFmtId="0" fontId="111" fillId="0" borderId="1" xfId="0" applyFont="1" applyFill="1" applyBorder="1" applyAlignment="1">
      <alignment vertical="center"/>
    </xf>
    <xf numFmtId="0" fontId="111" fillId="0" borderId="1" xfId="0" applyFont="1" applyFill="1" applyBorder="1" applyAlignment="1">
      <alignment horizontal="center" vertical="center"/>
    </xf>
    <xf numFmtId="177" fontId="111" fillId="0" borderId="1" xfId="0" applyNumberFormat="1" applyFont="1" applyFill="1" applyBorder="1" applyAlignment="1">
      <alignment horizontal="center" vertical="center" wrapText="1"/>
    </xf>
    <xf numFmtId="177" fontId="111" fillId="0" borderId="1" xfId="0" applyNumberFormat="1" applyFont="1" applyFill="1" applyBorder="1" applyAlignment="1">
      <alignment horizontal="center" vertical="center"/>
    </xf>
    <xf numFmtId="0" fontId="111" fillId="0" borderId="1" xfId="0" applyFont="1" applyFill="1" applyBorder="1" applyAlignment="1">
      <alignment horizontal="center" vertical="center" wrapText="1"/>
    </xf>
    <xf numFmtId="0" fontId="112" fillId="0" borderId="0" xfId="0" applyFont="1" applyFill="1" applyBorder="1" applyAlignment="1">
      <alignment vertical="center"/>
    </xf>
    <xf numFmtId="0" fontId="112" fillId="0" borderId="1" xfId="0" applyFont="1" applyFill="1" applyBorder="1" applyAlignment="1">
      <alignment horizontal="center" vertical="center"/>
    </xf>
    <xf numFmtId="0" fontId="112" fillId="0" borderId="1" xfId="0" applyFont="1" applyFill="1" applyBorder="1" applyAlignment="1">
      <alignment vertical="center" wrapText="1"/>
    </xf>
    <xf numFmtId="177" fontId="111" fillId="0" borderId="0" xfId="0" applyNumberFormat="1" applyFont="1" applyFill="1" applyBorder="1" applyAlignment="1">
      <alignment horizontal="center" vertical="center"/>
    </xf>
    <xf numFmtId="177" fontId="111" fillId="0" borderId="0" xfId="0" applyNumberFormat="1" applyFont="1" applyFill="1" applyAlignment="1">
      <alignment horizontal="center" vertical="center"/>
    </xf>
    <xf numFmtId="0" fontId="111" fillId="0" borderId="1" xfId="0" applyFont="1" applyFill="1" applyBorder="1" applyAlignment="1">
      <alignment horizontal="left" vertical="center"/>
    </xf>
    <xf numFmtId="0" fontId="112" fillId="0" borderId="1" xfId="0" applyFont="1" applyFill="1" applyBorder="1" applyAlignment="1">
      <alignment horizontal="right" vertical="center"/>
    </xf>
    <xf numFmtId="178" fontId="112" fillId="0" borderId="1" xfId="0" applyNumberFormat="1" applyFont="1" applyFill="1" applyBorder="1" applyAlignment="1">
      <alignment vertical="center"/>
    </xf>
    <xf numFmtId="177" fontId="112" fillId="0" borderId="1" xfId="0" applyNumberFormat="1" applyFont="1" applyFill="1" applyBorder="1" applyAlignment="1">
      <alignment vertical="center" wrapText="1"/>
    </xf>
    <xf numFmtId="0" fontId="112" fillId="0" borderId="1" xfId="0" applyFont="1" applyFill="1" applyBorder="1" applyAlignment="1">
      <alignment horizontal="left" vertical="center" wrapText="1"/>
    </xf>
  </cellXfs>
  <cellStyles count="61">
    <cellStyle name="常规" xfId="0" builtinId="0"/>
    <cellStyle name="常规_附表2：油茶主产区林地资源情况表1" xfId="1"/>
    <cellStyle name="常规_全省林地按地类面积统计表" xfId="2"/>
    <cellStyle name="货币[0]" xfId="3" builtinId="7"/>
    <cellStyle name="20% - 强调文字颜色 3" xfId="4" builtinId="38"/>
    <cellStyle name="输入" xfId="5" builtinId="20"/>
    <cellStyle name="货币" xfId="6" builtinId="4"/>
    <cellStyle name="千位分隔[0]" xfId="7" builtinId="6"/>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_附表7：油茶良种种苗基地建设规划任务"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常规_附表3：全国油茶种植现状统计表" xfId="42"/>
    <cellStyle name="强调文字颜色 3" xfId="43" builtinId="37"/>
    <cellStyle name="强调文字颜色 4" xfId="44" builtinId="41"/>
    <cellStyle name="20% - 强调文字颜色 4" xfId="45" builtinId="42"/>
    <cellStyle name="40% - 强调文字颜色 4" xfId="46" builtinId="43"/>
    <cellStyle name="常规_附表8：科技支撑任务表" xfId="47"/>
    <cellStyle name="强调文字颜色 5" xfId="48" builtinId="45"/>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常规 2" xfId="54"/>
    <cellStyle name="常规_油茶产业规划表_油茶表6.22" xfId="55"/>
    <cellStyle name="常规_附表4：全国油茶良种种苗生产情况统计表" xfId="56"/>
    <cellStyle name="常规_附表6：规划营造林任务1103" xfId="57"/>
    <cellStyle name="常规_附件2" xfId="58"/>
    <cellStyle name="常规 7" xfId="59"/>
    <cellStyle name="常规 3" xfId="6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6" Type="http://schemas.openxmlformats.org/officeDocument/2006/relationships/sharedStrings" Target="sharedStrings.xml"/><Relationship Id="rId45" Type="http://schemas.openxmlformats.org/officeDocument/2006/relationships/styles" Target="styles.xml"/><Relationship Id="rId44" Type="http://schemas.openxmlformats.org/officeDocument/2006/relationships/theme" Target="theme/theme1.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3"/>
  <sheetViews>
    <sheetView workbookViewId="0">
      <selection activeCell="B60" sqref="B60"/>
    </sheetView>
  </sheetViews>
  <sheetFormatPr defaultColWidth="9" defaultRowHeight="25" customHeight="1" outlineLevelCol="6"/>
  <cols>
    <col min="1" max="1" width="8.45" style="357" customWidth="1"/>
    <col min="2" max="2" width="16.625" style="358" customWidth="1"/>
    <col min="3" max="3" width="12.1833333333333" style="358" customWidth="1"/>
    <col min="4" max="4" width="19.1833333333333" style="359" customWidth="1"/>
    <col min="5" max="5" width="35.75" style="357" customWidth="1"/>
    <col min="6" max="6" width="14" style="357"/>
    <col min="7" max="7" width="9.25833333333333" style="357"/>
    <col min="8" max="16384" width="9" style="357"/>
  </cols>
  <sheetData>
    <row r="1" ht="34" customHeight="1" spans="1:1">
      <c r="A1" s="119" t="s">
        <v>0</v>
      </c>
    </row>
    <row r="2" ht="50" customHeight="1" spans="1:5">
      <c r="A2" s="120" t="s">
        <v>1</v>
      </c>
      <c r="B2" s="360"/>
      <c r="C2" s="360"/>
      <c r="D2" s="360"/>
      <c r="E2" s="360"/>
    </row>
    <row r="3" ht="19" customHeight="1" spans="5:5">
      <c r="E3" s="358" t="s">
        <v>2</v>
      </c>
    </row>
    <row r="4" ht="33" customHeight="1" spans="1:7">
      <c r="A4" s="361" t="s">
        <v>3</v>
      </c>
      <c r="B4" s="362" t="s">
        <v>4</v>
      </c>
      <c r="C4" s="363" t="s">
        <v>5</v>
      </c>
      <c r="D4" s="364" t="s">
        <v>6</v>
      </c>
      <c r="E4" s="365" t="s">
        <v>7</v>
      </c>
      <c r="G4" s="366"/>
    </row>
    <row r="5" customHeight="1" spans="1:7">
      <c r="A5" s="367"/>
      <c r="B5" s="362" t="s">
        <v>8</v>
      </c>
      <c r="C5" s="362">
        <f>C6+C58</f>
        <v>203532</v>
      </c>
      <c r="D5" s="362">
        <f>D6+D58</f>
        <v>136</v>
      </c>
      <c r="E5" s="368"/>
      <c r="G5" s="369"/>
    </row>
    <row r="6" customHeight="1" spans="1:7">
      <c r="A6" s="362" t="s">
        <v>9</v>
      </c>
      <c r="B6" s="361" t="s">
        <v>10</v>
      </c>
      <c r="C6" s="362">
        <f>C7+C16+C22+C28+C31+C33+C35+C39+C41+C45+C48+C52+C55</f>
        <v>178315</v>
      </c>
      <c r="D6" s="362">
        <f>D7+D16+D22+D28+D31+D33+D35+D39+D41+D45+D48+D52+D55</f>
        <v>119.14</v>
      </c>
      <c r="E6" s="368"/>
      <c r="G6" s="370"/>
    </row>
    <row r="7" ht="21" customHeight="1" spans="1:5">
      <c r="A7" s="367" t="s">
        <v>11</v>
      </c>
      <c r="B7" s="371" t="s">
        <v>12</v>
      </c>
      <c r="C7" s="371">
        <f>SUM(C8:C15)</f>
        <v>63204</v>
      </c>
      <c r="D7" s="371">
        <f>SUM(D8:D15)</f>
        <v>42.23</v>
      </c>
      <c r="E7" s="368"/>
    </row>
    <row r="8" ht="21" customHeight="1" spans="1:5">
      <c r="A8" s="367">
        <v>1</v>
      </c>
      <c r="B8" s="372" t="s">
        <v>13</v>
      </c>
      <c r="C8" s="372">
        <v>258</v>
      </c>
      <c r="D8" s="373">
        <f t="shared" ref="D8:D15" si="0">ROUND(136/203532*C8,2)</f>
        <v>0.17</v>
      </c>
      <c r="E8" s="368"/>
    </row>
    <row r="9" ht="21" customHeight="1" spans="1:5">
      <c r="A9" s="367">
        <v>2</v>
      </c>
      <c r="B9" s="372" t="s">
        <v>14</v>
      </c>
      <c r="C9" s="372">
        <v>5329</v>
      </c>
      <c r="D9" s="373">
        <f t="shared" si="0"/>
        <v>3.56</v>
      </c>
      <c r="E9" s="368"/>
    </row>
    <row r="10" ht="21" customHeight="1" spans="1:5">
      <c r="A10" s="367">
        <v>3</v>
      </c>
      <c r="B10" s="372" t="s">
        <v>15</v>
      </c>
      <c r="C10" s="372">
        <v>13877</v>
      </c>
      <c r="D10" s="373">
        <f t="shared" si="0"/>
        <v>9.27</v>
      </c>
      <c r="E10" s="368"/>
    </row>
    <row r="11" ht="21" customHeight="1" spans="1:5">
      <c r="A11" s="367">
        <v>4</v>
      </c>
      <c r="B11" s="372" t="s">
        <v>16</v>
      </c>
      <c r="C11" s="372">
        <v>14507</v>
      </c>
      <c r="D11" s="373">
        <f t="shared" si="0"/>
        <v>9.69</v>
      </c>
      <c r="E11" s="368"/>
    </row>
    <row r="12" ht="21" customHeight="1" spans="1:5">
      <c r="A12" s="367">
        <v>5</v>
      </c>
      <c r="B12" s="372" t="s">
        <v>17</v>
      </c>
      <c r="C12" s="372">
        <v>1026</v>
      </c>
      <c r="D12" s="373">
        <f t="shared" si="0"/>
        <v>0.69</v>
      </c>
      <c r="E12" s="368"/>
    </row>
    <row r="13" ht="21" customHeight="1" spans="1:5">
      <c r="A13" s="367">
        <v>6</v>
      </c>
      <c r="B13" s="372" t="s">
        <v>18</v>
      </c>
      <c r="C13" s="372">
        <v>2437</v>
      </c>
      <c r="D13" s="373">
        <f t="shared" si="0"/>
        <v>1.63</v>
      </c>
      <c r="E13" s="368"/>
    </row>
    <row r="14" ht="21" customHeight="1" spans="1:5">
      <c r="A14" s="367">
        <v>7</v>
      </c>
      <c r="B14" s="372" t="s">
        <v>19</v>
      </c>
      <c r="C14" s="372">
        <v>727</v>
      </c>
      <c r="D14" s="373">
        <f t="shared" si="0"/>
        <v>0.49</v>
      </c>
      <c r="E14" s="368"/>
    </row>
    <row r="15" ht="42.75" spans="1:5">
      <c r="A15" s="367">
        <v>8</v>
      </c>
      <c r="B15" s="372" t="s">
        <v>20</v>
      </c>
      <c r="C15" s="372">
        <v>25043</v>
      </c>
      <c r="D15" s="373">
        <f t="shared" si="0"/>
        <v>16.73</v>
      </c>
      <c r="E15" s="368" t="s">
        <v>21</v>
      </c>
    </row>
    <row r="16" ht="21" customHeight="1" spans="1:5">
      <c r="A16" s="362" t="s">
        <v>22</v>
      </c>
      <c r="B16" s="371" t="s">
        <v>23</v>
      </c>
      <c r="C16" s="371">
        <f>SUM(C17:C21)</f>
        <v>20624</v>
      </c>
      <c r="D16" s="371">
        <f>SUM(D17:D21)</f>
        <v>13.77</v>
      </c>
      <c r="E16" s="368"/>
    </row>
    <row r="17" ht="21" customHeight="1" spans="1:5">
      <c r="A17" s="367">
        <v>1</v>
      </c>
      <c r="B17" s="372" t="s">
        <v>24</v>
      </c>
      <c r="C17" s="372">
        <v>537</v>
      </c>
      <c r="D17" s="373">
        <f t="shared" ref="D17:D21" si="1">ROUND(136/203532*C17,2)</f>
        <v>0.36</v>
      </c>
      <c r="E17" s="368"/>
    </row>
    <row r="18" ht="21" customHeight="1" spans="1:5">
      <c r="A18" s="367">
        <v>2</v>
      </c>
      <c r="B18" s="372" t="s">
        <v>25</v>
      </c>
      <c r="C18" s="372">
        <v>202</v>
      </c>
      <c r="D18" s="373">
        <f t="shared" si="1"/>
        <v>0.13</v>
      </c>
      <c r="E18" s="368"/>
    </row>
    <row r="19" ht="21" customHeight="1" spans="1:5">
      <c r="A19" s="367">
        <v>3</v>
      </c>
      <c r="B19" s="372" t="s">
        <v>26</v>
      </c>
      <c r="C19" s="372">
        <v>215</v>
      </c>
      <c r="D19" s="373">
        <f t="shared" si="1"/>
        <v>0.14</v>
      </c>
      <c r="E19" s="368"/>
    </row>
    <row r="20" ht="21" customHeight="1" spans="1:5">
      <c r="A20" s="367">
        <v>4</v>
      </c>
      <c r="B20" s="372" t="s">
        <v>27</v>
      </c>
      <c r="C20" s="372">
        <v>941</v>
      </c>
      <c r="D20" s="373">
        <f t="shared" si="1"/>
        <v>0.63</v>
      </c>
      <c r="E20" s="368"/>
    </row>
    <row r="21" ht="57" spans="1:5">
      <c r="A21" s="367">
        <v>5</v>
      </c>
      <c r="B21" s="372" t="s">
        <v>20</v>
      </c>
      <c r="C21" s="372">
        <v>18729</v>
      </c>
      <c r="D21" s="373">
        <f t="shared" si="1"/>
        <v>12.51</v>
      </c>
      <c r="E21" s="368" t="s">
        <v>28</v>
      </c>
    </row>
    <row r="22" ht="21" customHeight="1" spans="1:5">
      <c r="A22" s="362" t="s">
        <v>29</v>
      </c>
      <c r="B22" s="371" t="s">
        <v>30</v>
      </c>
      <c r="C22" s="371">
        <f>SUM(C23:C27)</f>
        <v>6076</v>
      </c>
      <c r="D22" s="371">
        <f>SUM(D23:D27)</f>
        <v>4.06</v>
      </c>
      <c r="E22" s="368"/>
    </row>
    <row r="23" ht="21" customHeight="1" spans="1:5">
      <c r="A23" s="367">
        <v>1</v>
      </c>
      <c r="B23" s="372" t="s">
        <v>31</v>
      </c>
      <c r="C23" s="372">
        <v>160</v>
      </c>
      <c r="D23" s="373">
        <f t="shared" ref="D23:D27" si="2">ROUND(136/203532*C23,2)</f>
        <v>0.11</v>
      </c>
      <c r="E23" s="374"/>
    </row>
    <row r="24" ht="21" customHeight="1" spans="1:5">
      <c r="A24" s="367">
        <v>2</v>
      </c>
      <c r="B24" s="372" t="s">
        <v>32</v>
      </c>
      <c r="C24" s="372">
        <v>141</v>
      </c>
      <c r="D24" s="373">
        <f t="shared" si="2"/>
        <v>0.09</v>
      </c>
      <c r="E24" s="374"/>
    </row>
    <row r="25" ht="21" customHeight="1" spans="1:5">
      <c r="A25" s="367">
        <v>3</v>
      </c>
      <c r="B25" s="372" t="s">
        <v>33</v>
      </c>
      <c r="C25" s="372">
        <v>5096</v>
      </c>
      <c r="D25" s="373">
        <f t="shared" si="2"/>
        <v>3.41</v>
      </c>
      <c r="E25" s="374"/>
    </row>
    <row r="26" ht="21" customHeight="1" spans="1:5">
      <c r="A26" s="367">
        <v>4</v>
      </c>
      <c r="B26" s="372" t="s">
        <v>34</v>
      </c>
      <c r="C26" s="372">
        <v>574</v>
      </c>
      <c r="D26" s="373">
        <f t="shared" si="2"/>
        <v>0.38</v>
      </c>
      <c r="E26" s="374"/>
    </row>
    <row r="27" ht="21" customHeight="1" spans="1:5">
      <c r="A27" s="367">
        <v>5</v>
      </c>
      <c r="B27" s="372" t="s">
        <v>20</v>
      </c>
      <c r="C27" s="372">
        <v>105</v>
      </c>
      <c r="D27" s="373">
        <f t="shared" si="2"/>
        <v>0.07</v>
      </c>
      <c r="E27" s="374" t="s">
        <v>35</v>
      </c>
    </row>
    <row r="28" ht="21" customHeight="1" spans="1:5">
      <c r="A28" s="362" t="s">
        <v>36</v>
      </c>
      <c r="B28" s="371" t="s">
        <v>37</v>
      </c>
      <c r="C28" s="371">
        <f>SUM(C29:C30)</f>
        <v>19781</v>
      </c>
      <c r="D28" s="371">
        <f>SUM(D29:D30)</f>
        <v>13.22</v>
      </c>
      <c r="E28" s="368"/>
    </row>
    <row r="29" ht="21" customHeight="1" spans="1:5">
      <c r="A29" s="367">
        <v>1</v>
      </c>
      <c r="B29" s="372" t="s">
        <v>38</v>
      </c>
      <c r="C29" s="372">
        <v>18485</v>
      </c>
      <c r="D29" s="373">
        <f t="shared" ref="D29:D32" si="3">ROUND(136/203532*C29,2)</f>
        <v>12.35</v>
      </c>
      <c r="E29" s="368"/>
    </row>
    <row r="30" ht="14.25" spans="1:5">
      <c r="A30" s="367">
        <v>2</v>
      </c>
      <c r="B30" s="372" t="s">
        <v>20</v>
      </c>
      <c r="C30" s="372">
        <v>1296</v>
      </c>
      <c r="D30" s="373">
        <f t="shared" si="3"/>
        <v>0.87</v>
      </c>
      <c r="E30" s="368" t="s">
        <v>39</v>
      </c>
    </row>
    <row r="31" ht="21" customHeight="1" spans="1:5">
      <c r="A31" s="362" t="s">
        <v>40</v>
      </c>
      <c r="B31" s="371" t="s">
        <v>41</v>
      </c>
      <c r="C31" s="371">
        <f>C32</f>
        <v>2656</v>
      </c>
      <c r="D31" s="371">
        <f>D32</f>
        <v>1.77</v>
      </c>
      <c r="E31" s="368"/>
    </row>
    <row r="32" ht="14.25" spans="1:5">
      <c r="A32" s="367">
        <v>1</v>
      </c>
      <c r="B32" s="372" t="s">
        <v>20</v>
      </c>
      <c r="C32" s="372">
        <v>2656</v>
      </c>
      <c r="D32" s="373">
        <f t="shared" si="3"/>
        <v>1.77</v>
      </c>
      <c r="E32" s="375" t="s">
        <v>42</v>
      </c>
    </row>
    <row r="33" ht="21" customHeight="1" spans="1:5">
      <c r="A33" s="362" t="s">
        <v>43</v>
      </c>
      <c r="B33" s="371" t="s">
        <v>44</v>
      </c>
      <c r="C33" s="371">
        <f>C34</f>
        <v>7065</v>
      </c>
      <c r="D33" s="371">
        <f>D34</f>
        <v>4.72</v>
      </c>
      <c r="E33" s="368"/>
    </row>
    <row r="34" ht="28.5" spans="1:5">
      <c r="A34" s="367">
        <v>1</v>
      </c>
      <c r="B34" s="372" t="s">
        <v>20</v>
      </c>
      <c r="C34" s="372">
        <v>7065</v>
      </c>
      <c r="D34" s="373">
        <f t="shared" ref="D34:D38" si="4">ROUND(136/203532*C34,2)</f>
        <v>4.72</v>
      </c>
      <c r="E34" s="375" t="s">
        <v>45</v>
      </c>
    </row>
    <row r="35" ht="21" customHeight="1" spans="1:5">
      <c r="A35" s="362" t="s">
        <v>46</v>
      </c>
      <c r="B35" s="371" t="s">
        <v>47</v>
      </c>
      <c r="C35" s="371">
        <f>SUM(C36:C38)</f>
        <v>8168</v>
      </c>
      <c r="D35" s="371">
        <f>SUM(D36:D38)</f>
        <v>5.46</v>
      </c>
      <c r="E35" s="368"/>
    </row>
    <row r="36" ht="21" customHeight="1" spans="1:5">
      <c r="A36" s="367">
        <v>1</v>
      </c>
      <c r="B36" s="372" t="s">
        <v>48</v>
      </c>
      <c r="C36" s="372">
        <v>904</v>
      </c>
      <c r="D36" s="373">
        <f t="shared" si="4"/>
        <v>0.6</v>
      </c>
      <c r="E36" s="368"/>
    </row>
    <row r="37" ht="21" customHeight="1" spans="1:5">
      <c r="A37" s="367">
        <v>2</v>
      </c>
      <c r="B37" s="372" t="s">
        <v>49</v>
      </c>
      <c r="C37" s="372">
        <v>5067</v>
      </c>
      <c r="D37" s="373">
        <f t="shared" si="4"/>
        <v>3.39</v>
      </c>
      <c r="E37" s="368"/>
    </row>
    <row r="38" ht="14.25" spans="1:5">
      <c r="A38" s="367">
        <v>3</v>
      </c>
      <c r="B38" s="372" t="s">
        <v>20</v>
      </c>
      <c r="C38" s="372">
        <v>2197</v>
      </c>
      <c r="D38" s="373">
        <f t="shared" si="4"/>
        <v>1.47</v>
      </c>
      <c r="E38" s="368" t="s">
        <v>50</v>
      </c>
    </row>
    <row r="39" ht="21" customHeight="1" spans="1:5">
      <c r="A39" s="362" t="s">
        <v>51</v>
      </c>
      <c r="B39" s="371" t="s">
        <v>52</v>
      </c>
      <c r="C39" s="371">
        <f>C40</f>
        <v>12579</v>
      </c>
      <c r="D39" s="371">
        <f>D40</f>
        <v>8.41</v>
      </c>
      <c r="E39" s="368"/>
    </row>
    <row r="40" ht="57" spans="1:5">
      <c r="A40" s="367">
        <v>1</v>
      </c>
      <c r="B40" s="372" t="s">
        <v>20</v>
      </c>
      <c r="C40" s="372">
        <v>12579</v>
      </c>
      <c r="D40" s="373">
        <f t="shared" ref="D40:D44" si="5">ROUND(136/203532*C40,2)</f>
        <v>8.41</v>
      </c>
      <c r="E40" s="375" t="s">
        <v>53</v>
      </c>
    </row>
    <row r="41" ht="21" customHeight="1" spans="1:5">
      <c r="A41" s="362" t="s">
        <v>54</v>
      </c>
      <c r="B41" s="371" t="s">
        <v>55</v>
      </c>
      <c r="C41" s="371">
        <f>SUM(C42:C44)</f>
        <v>4200</v>
      </c>
      <c r="D41" s="371">
        <f>SUM(D42:D44)</f>
        <v>2.8</v>
      </c>
      <c r="E41" s="368"/>
    </row>
    <row r="42" ht="21" customHeight="1" spans="1:5">
      <c r="A42" s="367">
        <v>1</v>
      </c>
      <c r="B42" s="372" t="s">
        <v>56</v>
      </c>
      <c r="C42" s="372">
        <v>151</v>
      </c>
      <c r="D42" s="373">
        <f t="shared" si="5"/>
        <v>0.1</v>
      </c>
      <c r="E42" s="368"/>
    </row>
    <row r="43" ht="21" customHeight="1" spans="1:5">
      <c r="A43" s="367">
        <v>2</v>
      </c>
      <c r="B43" s="372" t="s">
        <v>57</v>
      </c>
      <c r="C43" s="372">
        <v>3042</v>
      </c>
      <c r="D43" s="373">
        <f t="shared" si="5"/>
        <v>2.03</v>
      </c>
      <c r="E43" s="368"/>
    </row>
    <row r="44" ht="14.25" spans="1:5">
      <c r="A44" s="367">
        <v>3</v>
      </c>
      <c r="B44" s="372" t="s">
        <v>20</v>
      </c>
      <c r="C44" s="372">
        <v>1007</v>
      </c>
      <c r="D44" s="373">
        <f t="shared" si="5"/>
        <v>0.67</v>
      </c>
      <c r="E44" s="368" t="s">
        <v>58</v>
      </c>
    </row>
    <row r="45" ht="21" customHeight="1" spans="1:5">
      <c r="A45" s="362" t="s">
        <v>59</v>
      </c>
      <c r="B45" s="371" t="s">
        <v>60</v>
      </c>
      <c r="C45" s="371">
        <f>SUM(C46:C47)</f>
        <v>19042</v>
      </c>
      <c r="D45" s="371">
        <f>SUM(D46:D47)</f>
        <v>12.72</v>
      </c>
      <c r="E45" s="368"/>
    </row>
    <row r="46" ht="21" customHeight="1" spans="1:5">
      <c r="A46" s="367">
        <v>1</v>
      </c>
      <c r="B46" s="372" t="s">
        <v>61</v>
      </c>
      <c r="C46" s="372">
        <v>1454</v>
      </c>
      <c r="D46" s="373">
        <f t="shared" ref="D46:D51" si="6">ROUND(136/203532*C46,2)</f>
        <v>0.97</v>
      </c>
      <c r="E46" s="368"/>
    </row>
    <row r="47" ht="57" spans="1:5">
      <c r="A47" s="367">
        <v>2</v>
      </c>
      <c r="B47" s="372" t="s">
        <v>20</v>
      </c>
      <c r="C47" s="372">
        <v>17588</v>
      </c>
      <c r="D47" s="373">
        <f t="shared" si="6"/>
        <v>11.75</v>
      </c>
      <c r="E47" s="368" t="s">
        <v>62</v>
      </c>
    </row>
    <row r="48" ht="21" customHeight="1" spans="1:5">
      <c r="A48" s="362" t="s">
        <v>63</v>
      </c>
      <c r="B48" s="371" t="s">
        <v>64</v>
      </c>
      <c r="C48" s="371">
        <f>SUM(C49:C51)</f>
        <v>5932</v>
      </c>
      <c r="D48" s="371">
        <f>SUM(D49:D51)</f>
        <v>3.97</v>
      </c>
      <c r="E48" s="368"/>
    </row>
    <row r="49" ht="21" customHeight="1" spans="1:5">
      <c r="A49" s="367">
        <v>1</v>
      </c>
      <c r="B49" s="372" t="s">
        <v>65</v>
      </c>
      <c r="C49" s="372">
        <v>582</v>
      </c>
      <c r="D49" s="373">
        <f t="shared" si="6"/>
        <v>0.39</v>
      </c>
      <c r="E49" s="368"/>
    </row>
    <row r="50" ht="21" customHeight="1" spans="1:5">
      <c r="A50" s="367">
        <v>2</v>
      </c>
      <c r="B50" s="372" t="s">
        <v>66</v>
      </c>
      <c r="C50" s="372">
        <v>323</v>
      </c>
      <c r="D50" s="373">
        <f t="shared" si="6"/>
        <v>0.22</v>
      </c>
      <c r="E50" s="368"/>
    </row>
    <row r="51" ht="21" customHeight="1" spans="1:5">
      <c r="A51" s="367">
        <v>3</v>
      </c>
      <c r="B51" s="372" t="s">
        <v>20</v>
      </c>
      <c r="C51" s="372">
        <v>5027</v>
      </c>
      <c r="D51" s="373">
        <f t="shared" si="6"/>
        <v>3.36</v>
      </c>
      <c r="E51" s="368" t="s">
        <v>67</v>
      </c>
    </row>
    <row r="52" ht="21" customHeight="1" spans="1:5">
      <c r="A52" s="362" t="s">
        <v>68</v>
      </c>
      <c r="B52" s="371" t="s">
        <v>69</v>
      </c>
      <c r="C52" s="371">
        <f>SUM(C53:C54)</f>
        <v>7660</v>
      </c>
      <c r="D52" s="371">
        <f>SUM(D53:D54)</f>
        <v>5.12</v>
      </c>
      <c r="E52" s="368"/>
    </row>
    <row r="53" ht="21" customHeight="1" spans="1:5">
      <c r="A53" s="367">
        <v>1</v>
      </c>
      <c r="B53" s="372" t="s">
        <v>70</v>
      </c>
      <c r="C53" s="372">
        <v>3152</v>
      </c>
      <c r="D53" s="373">
        <f t="shared" ref="D53:D57" si="7">ROUND(136/203532*C53,2)</f>
        <v>2.11</v>
      </c>
      <c r="E53" s="368"/>
    </row>
    <row r="54" ht="21" customHeight="1" spans="1:5">
      <c r="A54" s="367">
        <v>2</v>
      </c>
      <c r="B54" s="372" t="s">
        <v>71</v>
      </c>
      <c r="C54" s="372">
        <v>4508</v>
      </c>
      <c r="D54" s="373">
        <f t="shared" si="7"/>
        <v>3.01</v>
      </c>
      <c r="E54" s="368"/>
    </row>
    <row r="55" ht="21" customHeight="1" spans="1:5">
      <c r="A55" s="362" t="s">
        <v>72</v>
      </c>
      <c r="B55" s="371" t="s">
        <v>73</v>
      </c>
      <c r="C55" s="371">
        <f>SUM(C56:C57)</f>
        <v>1328</v>
      </c>
      <c r="D55" s="371">
        <f>SUM(D56:D57)</f>
        <v>0.89</v>
      </c>
      <c r="E55" s="368"/>
    </row>
    <row r="56" ht="21" customHeight="1" spans="1:5">
      <c r="A56" s="367">
        <v>1</v>
      </c>
      <c r="B56" s="372" t="s">
        <v>74</v>
      </c>
      <c r="C56" s="372">
        <v>76</v>
      </c>
      <c r="D56" s="373">
        <f t="shared" si="7"/>
        <v>0.05</v>
      </c>
      <c r="E56" s="368"/>
    </row>
    <row r="57" ht="14.25" spans="1:5">
      <c r="A57" s="367">
        <v>2</v>
      </c>
      <c r="B57" s="372" t="s">
        <v>20</v>
      </c>
      <c r="C57" s="372">
        <v>1252</v>
      </c>
      <c r="D57" s="373">
        <f t="shared" si="7"/>
        <v>0.84</v>
      </c>
      <c r="E57" s="368" t="s">
        <v>75</v>
      </c>
    </row>
    <row r="58" ht="21" customHeight="1" spans="1:5">
      <c r="A58" s="362" t="s">
        <v>76</v>
      </c>
      <c r="B58" s="371" t="s">
        <v>77</v>
      </c>
      <c r="C58" s="371">
        <f>SUM(C59:C63)</f>
        <v>25217</v>
      </c>
      <c r="D58" s="371">
        <f>SUM(D59:D63)</f>
        <v>16.86</v>
      </c>
      <c r="E58" s="368"/>
    </row>
    <row r="59" ht="21" customHeight="1" spans="1:5">
      <c r="A59" s="367">
        <v>1</v>
      </c>
      <c r="B59" s="372" t="s">
        <v>78</v>
      </c>
      <c r="C59" s="372">
        <v>3761</v>
      </c>
      <c r="D59" s="373">
        <f t="shared" ref="D59:D62" si="8">ROUND(136/203532*C59,2)</f>
        <v>2.51</v>
      </c>
      <c r="E59" s="368"/>
    </row>
    <row r="60" ht="21" customHeight="1" spans="1:5">
      <c r="A60" s="367">
        <v>2</v>
      </c>
      <c r="B60" s="372" t="s">
        <v>79</v>
      </c>
      <c r="C60" s="372">
        <v>340</v>
      </c>
      <c r="D60" s="373">
        <f t="shared" si="8"/>
        <v>0.23</v>
      </c>
      <c r="E60" s="368"/>
    </row>
    <row r="61" ht="21" customHeight="1" spans="1:5">
      <c r="A61" s="367">
        <v>3</v>
      </c>
      <c r="B61" s="372" t="s">
        <v>80</v>
      </c>
      <c r="C61" s="372">
        <v>3180</v>
      </c>
      <c r="D61" s="373">
        <f t="shared" si="8"/>
        <v>2.12</v>
      </c>
      <c r="E61" s="368"/>
    </row>
    <row r="62" ht="21" customHeight="1" spans="1:5">
      <c r="A62" s="367">
        <v>4</v>
      </c>
      <c r="B62" s="372" t="s">
        <v>81</v>
      </c>
      <c r="C62" s="372">
        <v>2400</v>
      </c>
      <c r="D62" s="373">
        <f t="shared" si="8"/>
        <v>1.6</v>
      </c>
      <c r="E62" s="368"/>
    </row>
    <row r="63" ht="21" customHeight="1" spans="1:5">
      <c r="A63" s="367">
        <v>5</v>
      </c>
      <c r="B63" s="372" t="s">
        <v>82</v>
      </c>
      <c r="C63" s="372">
        <v>15536</v>
      </c>
      <c r="D63" s="373">
        <v>10.4</v>
      </c>
      <c r="E63" s="368"/>
    </row>
  </sheetData>
  <mergeCells count="1">
    <mergeCell ref="A2:E2"/>
  </mergeCells>
  <printOptions horizontalCentered="1"/>
  <pageMargins left="0.747916666666667" right="0.747916666666667" top="0.802777777777778" bottom="0.60625" header="0.511805555555556" footer="0.511805555555556"/>
  <pageSetup paperSize="9" scale="95" fitToHeight="0"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5"/>
  <sheetViews>
    <sheetView view="pageBreakPreview" zoomScaleNormal="85" zoomScaleSheetLayoutView="100" workbookViewId="0">
      <selection activeCell="A4" sqref="A4:F15"/>
    </sheetView>
  </sheetViews>
  <sheetFormatPr defaultColWidth="9" defaultRowHeight="13.5" outlineLevelCol="5"/>
  <cols>
    <col min="1" max="1" width="8.25" style="169" customWidth="1"/>
    <col min="2" max="2" width="7.71666666666667" style="169" customWidth="1"/>
    <col min="3" max="3" width="11.375" style="169" customWidth="1"/>
    <col min="4" max="5" width="22.875" style="169" customWidth="1"/>
    <col min="6" max="6" width="13.25" style="169" customWidth="1"/>
    <col min="7" max="16384" width="9" style="169"/>
  </cols>
  <sheetData>
    <row r="1" ht="34" customHeight="1" spans="1:2">
      <c r="A1" s="170" t="s">
        <v>386</v>
      </c>
      <c r="B1" s="171"/>
    </row>
    <row r="2" ht="30" customHeight="1" spans="1:6">
      <c r="A2" s="5" t="s">
        <v>387</v>
      </c>
      <c r="B2" s="6"/>
      <c r="C2" s="6"/>
      <c r="D2" s="6"/>
      <c r="E2" s="6"/>
      <c r="F2" s="7"/>
    </row>
    <row r="3" ht="10" customHeight="1" spans="1:6">
      <c r="A3" s="8"/>
      <c r="B3" s="8"/>
      <c r="C3" s="8"/>
      <c r="D3" s="9"/>
      <c r="E3" s="8"/>
      <c r="F3" s="9"/>
    </row>
    <row r="4" ht="20.1" customHeight="1" spans="1:6">
      <c r="A4" s="10" t="s">
        <v>85</v>
      </c>
      <c r="B4" s="10"/>
      <c r="C4" s="10"/>
      <c r="D4" s="27" t="s">
        <v>388</v>
      </c>
      <c r="E4" s="27"/>
      <c r="F4" s="27"/>
    </row>
    <row r="5" ht="26.1" customHeight="1" spans="1:6">
      <c r="A5" s="10" t="s">
        <v>87</v>
      </c>
      <c r="B5" s="10"/>
      <c r="C5" s="10"/>
      <c r="D5" s="28" t="s">
        <v>389</v>
      </c>
      <c r="E5" s="28"/>
      <c r="F5" s="28"/>
    </row>
    <row r="6" ht="21" customHeight="1" spans="1:6">
      <c r="A6" s="13" t="s">
        <v>89</v>
      </c>
      <c r="B6" s="13"/>
      <c r="C6" s="13"/>
      <c r="D6" s="48">
        <v>4368</v>
      </c>
      <c r="E6" s="48"/>
      <c r="F6" s="48"/>
    </row>
    <row r="7" ht="65" customHeight="1" spans="1:6">
      <c r="A7" s="13" t="s">
        <v>91</v>
      </c>
      <c r="B7" s="13"/>
      <c r="C7" s="13"/>
      <c r="D7" s="29" t="s">
        <v>390</v>
      </c>
      <c r="E7" s="29"/>
      <c r="F7" s="29"/>
    </row>
    <row r="8" ht="44" customHeight="1" spans="1:6">
      <c r="A8" s="15" t="s">
        <v>93</v>
      </c>
      <c r="B8" s="15" t="s">
        <v>94</v>
      </c>
      <c r="C8" s="16" t="s">
        <v>95</v>
      </c>
      <c r="D8" s="16" t="s">
        <v>96</v>
      </c>
      <c r="E8" s="16" t="s">
        <v>97</v>
      </c>
      <c r="F8" s="16" t="s">
        <v>7</v>
      </c>
    </row>
    <row r="9" ht="34" customHeight="1" spans="1:6">
      <c r="A9" s="15"/>
      <c r="B9" s="15"/>
      <c r="C9" s="16"/>
      <c r="D9" s="16"/>
      <c r="E9" s="16"/>
      <c r="F9" s="16"/>
    </row>
    <row r="10" ht="41" customHeight="1" spans="1:6">
      <c r="A10" s="17" t="s">
        <v>98</v>
      </c>
      <c r="B10" s="17" t="s">
        <v>99</v>
      </c>
      <c r="C10" s="17" t="s">
        <v>100</v>
      </c>
      <c r="D10" s="45" t="s">
        <v>391</v>
      </c>
      <c r="E10" s="24" t="s">
        <v>90</v>
      </c>
      <c r="F10" s="19" t="s">
        <v>392</v>
      </c>
    </row>
    <row r="11" ht="41" customHeight="1" spans="1:6">
      <c r="A11" s="17"/>
      <c r="B11" s="17"/>
      <c r="C11" s="17" t="s">
        <v>103</v>
      </c>
      <c r="D11" s="45" t="s">
        <v>393</v>
      </c>
      <c r="E11" s="23" t="s">
        <v>324</v>
      </c>
      <c r="F11" s="19"/>
    </row>
    <row r="12" ht="41" customHeight="1" spans="1:6">
      <c r="A12" s="17"/>
      <c r="B12" s="17"/>
      <c r="C12" s="17" t="s">
        <v>106</v>
      </c>
      <c r="D12" s="45" t="s">
        <v>394</v>
      </c>
      <c r="E12" s="46" t="s">
        <v>395</v>
      </c>
      <c r="F12" s="19"/>
    </row>
    <row r="13" ht="41" customHeight="1" spans="1:6">
      <c r="A13" s="17"/>
      <c r="B13" s="17" t="s">
        <v>109</v>
      </c>
      <c r="C13" s="17" t="s">
        <v>113</v>
      </c>
      <c r="D13" s="45" t="s">
        <v>396</v>
      </c>
      <c r="E13" s="24" t="s">
        <v>397</v>
      </c>
      <c r="F13" s="19"/>
    </row>
    <row r="14" ht="41" customHeight="1" spans="1:6">
      <c r="A14" s="17"/>
      <c r="B14" s="17"/>
      <c r="C14" s="17" t="s">
        <v>116</v>
      </c>
      <c r="D14" s="45" t="s">
        <v>398</v>
      </c>
      <c r="E14" s="24" t="s">
        <v>397</v>
      </c>
      <c r="F14" s="19"/>
    </row>
    <row r="15" ht="41" customHeight="1" spans="1:6">
      <c r="A15" s="17"/>
      <c r="B15" s="17"/>
      <c r="C15" s="17" t="s">
        <v>119</v>
      </c>
      <c r="D15" s="45" t="s">
        <v>399</v>
      </c>
      <c r="E15" s="46" t="s">
        <v>395</v>
      </c>
      <c r="F15" s="19"/>
    </row>
  </sheetData>
  <mergeCells count="19">
    <mergeCell ref="A1:B1"/>
    <mergeCell ref="A2:F2"/>
    <mergeCell ref="A4:C4"/>
    <mergeCell ref="D4:F4"/>
    <mergeCell ref="A5:C5"/>
    <mergeCell ref="D5:F5"/>
    <mergeCell ref="A6:C6"/>
    <mergeCell ref="D6:F6"/>
    <mergeCell ref="A7:C7"/>
    <mergeCell ref="D7:F7"/>
    <mergeCell ref="A8:A9"/>
    <mergeCell ref="A10:A15"/>
    <mergeCell ref="B8:B9"/>
    <mergeCell ref="B10:B12"/>
    <mergeCell ref="B13:B15"/>
    <mergeCell ref="C8:C9"/>
    <mergeCell ref="D8:D9"/>
    <mergeCell ref="E8:E9"/>
    <mergeCell ref="F8:F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U31"/>
  <sheetViews>
    <sheetView showZeros="0" view="pageBreakPreview" zoomScale="60" zoomScaleNormal="85" zoomScaleSheetLayoutView="60" workbookViewId="0">
      <selection activeCell="C14" sqref="C14"/>
    </sheetView>
  </sheetViews>
  <sheetFormatPr defaultColWidth="9" defaultRowHeight="25.5"/>
  <cols>
    <col min="1" max="1" width="9.7" style="234" customWidth="1"/>
    <col min="2" max="2" width="14.1166666666667" style="233" customWidth="1"/>
    <col min="3" max="3" width="19.1166666666667" style="233" customWidth="1"/>
    <col min="4" max="4" width="13.5333333333333" style="235" customWidth="1"/>
    <col min="5" max="5" width="13.525" style="236" customWidth="1"/>
    <col min="6" max="6" width="22.2916666666667" style="237" customWidth="1"/>
    <col min="7" max="7" width="17.5" style="233" customWidth="1"/>
    <col min="8" max="8" width="9.375" style="233"/>
    <col min="9" max="10" width="9" style="233"/>
    <col min="11" max="11" width="9.375" style="233"/>
    <col min="12" max="237" width="9" style="233"/>
    <col min="238" max="16384" width="9" style="234"/>
  </cols>
  <sheetData>
    <row r="1" ht="34" customHeight="1" spans="1:1">
      <c r="A1" s="238" t="s">
        <v>400</v>
      </c>
    </row>
    <row r="2" s="230" customFormat="1" ht="45" customHeight="1" spans="1:237">
      <c r="A2" s="86" t="s">
        <v>401</v>
      </c>
      <c r="B2" s="86"/>
      <c r="C2" s="86"/>
      <c r="D2" s="239"/>
      <c r="E2" s="239"/>
      <c r="F2" s="240"/>
      <c r="G2" s="241"/>
      <c r="H2" s="241"/>
      <c r="I2" s="241"/>
      <c r="J2" s="241"/>
      <c r="K2" s="241"/>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c r="AP2" s="241"/>
      <c r="AQ2" s="241"/>
      <c r="AR2" s="241"/>
      <c r="AS2" s="241"/>
      <c r="AT2" s="241"/>
      <c r="AU2" s="241"/>
      <c r="AV2" s="241"/>
      <c r="AW2" s="241"/>
      <c r="AX2" s="241"/>
      <c r="AY2" s="241"/>
      <c r="AZ2" s="241"/>
      <c r="BA2" s="241"/>
      <c r="BB2" s="241"/>
      <c r="BC2" s="241"/>
      <c r="BD2" s="241"/>
      <c r="BE2" s="241"/>
      <c r="BF2" s="241"/>
      <c r="BG2" s="241"/>
      <c r="BH2" s="241"/>
      <c r="BI2" s="241"/>
      <c r="BJ2" s="241"/>
      <c r="BK2" s="241"/>
      <c r="BL2" s="241"/>
      <c r="BM2" s="241"/>
      <c r="BN2" s="241"/>
      <c r="BO2" s="241"/>
      <c r="BP2" s="241"/>
      <c r="BQ2" s="241"/>
      <c r="BR2" s="241"/>
      <c r="BS2" s="241"/>
      <c r="BT2" s="241"/>
      <c r="BU2" s="241"/>
      <c r="BV2" s="241"/>
      <c r="BW2" s="241"/>
      <c r="BX2" s="241"/>
      <c r="BY2" s="241"/>
      <c r="BZ2" s="241"/>
      <c r="CA2" s="241"/>
      <c r="CB2" s="241"/>
      <c r="CC2" s="241"/>
      <c r="CD2" s="241"/>
      <c r="CE2" s="241"/>
      <c r="CF2" s="241"/>
      <c r="CG2" s="241"/>
      <c r="CH2" s="241"/>
      <c r="CI2" s="241"/>
      <c r="CJ2" s="241"/>
      <c r="CK2" s="241"/>
      <c r="CL2" s="241"/>
      <c r="CM2" s="241"/>
      <c r="CN2" s="241"/>
      <c r="CO2" s="241"/>
      <c r="CP2" s="241"/>
      <c r="CQ2" s="241"/>
      <c r="CR2" s="241"/>
      <c r="CS2" s="241"/>
      <c r="CT2" s="241"/>
      <c r="CU2" s="241"/>
      <c r="CV2" s="241"/>
      <c r="CW2" s="241"/>
      <c r="CX2" s="241"/>
      <c r="CY2" s="241"/>
      <c r="CZ2" s="241"/>
      <c r="DA2" s="241"/>
      <c r="DB2" s="241"/>
      <c r="DC2" s="241"/>
      <c r="DD2" s="241"/>
      <c r="DE2" s="241"/>
      <c r="DF2" s="241"/>
      <c r="DG2" s="241"/>
      <c r="DH2" s="241"/>
      <c r="DI2" s="241"/>
      <c r="DJ2" s="241"/>
      <c r="DK2" s="241"/>
      <c r="DL2" s="241"/>
      <c r="DM2" s="241"/>
      <c r="DN2" s="241"/>
      <c r="DO2" s="241"/>
      <c r="DP2" s="241"/>
      <c r="DQ2" s="241"/>
      <c r="DR2" s="241"/>
      <c r="DS2" s="241"/>
      <c r="DT2" s="241"/>
      <c r="DU2" s="241"/>
      <c r="DV2" s="241"/>
      <c r="DW2" s="241"/>
      <c r="DX2" s="241"/>
      <c r="DY2" s="241"/>
      <c r="DZ2" s="241"/>
      <c r="EA2" s="241"/>
      <c r="EB2" s="241"/>
      <c r="EC2" s="241"/>
      <c r="ED2" s="241"/>
      <c r="EE2" s="241"/>
      <c r="EF2" s="241"/>
      <c r="EG2" s="241"/>
      <c r="EH2" s="241"/>
      <c r="EI2" s="241"/>
      <c r="EJ2" s="241"/>
      <c r="EK2" s="241"/>
      <c r="EL2" s="241"/>
      <c r="EM2" s="241"/>
      <c r="EN2" s="241"/>
      <c r="EO2" s="241"/>
      <c r="EP2" s="241"/>
      <c r="EQ2" s="241"/>
      <c r="ER2" s="241"/>
      <c r="ES2" s="241"/>
      <c r="ET2" s="241"/>
      <c r="EU2" s="241"/>
      <c r="EV2" s="241"/>
      <c r="EW2" s="241"/>
      <c r="EX2" s="241"/>
      <c r="EY2" s="241"/>
      <c r="EZ2" s="241"/>
      <c r="FA2" s="241"/>
      <c r="FB2" s="241"/>
      <c r="FC2" s="241"/>
      <c r="FD2" s="241"/>
      <c r="FE2" s="241"/>
      <c r="FF2" s="241"/>
      <c r="FG2" s="241"/>
      <c r="FH2" s="241"/>
      <c r="FI2" s="241"/>
      <c r="FJ2" s="241"/>
      <c r="FK2" s="241"/>
      <c r="FL2" s="241"/>
      <c r="FM2" s="241"/>
      <c r="FN2" s="241"/>
      <c r="FO2" s="241"/>
      <c r="FP2" s="241"/>
      <c r="FQ2" s="241"/>
      <c r="FR2" s="241"/>
      <c r="FS2" s="241"/>
      <c r="FT2" s="241"/>
      <c r="FU2" s="241"/>
      <c r="FV2" s="241"/>
      <c r="FW2" s="241"/>
      <c r="FX2" s="241"/>
      <c r="FY2" s="241"/>
      <c r="FZ2" s="241"/>
      <c r="GA2" s="241"/>
      <c r="GB2" s="241"/>
      <c r="GC2" s="241"/>
      <c r="GD2" s="241"/>
      <c r="GE2" s="241"/>
      <c r="GF2" s="241"/>
      <c r="GG2" s="241"/>
      <c r="GH2" s="241"/>
      <c r="GI2" s="241"/>
      <c r="GJ2" s="241"/>
      <c r="GK2" s="241"/>
      <c r="GL2" s="241"/>
      <c r="GM2" s="241"/>
      <c r="GN2" s="241"/>
      <c r="GO2" s="241"/>
      <c r="GP2" s="241"/>
      <c r="GQ2" s="241"/>
      <c r="GR2" s="241"/>
      <c r="GS2" s="241"/>
      <c r="GT2" s="241"/>
      <c r="GU2" s="241"/>
      <c r="GV2" s="241"/>
      <c r="GW2" s="241"/>
      <c r="GX2" s="241"/>
      <c r="GY2" s="241"/>
      <c r="GZ2" s="241"/>
      <c r="HA2" s="241"/>
      <c r="HB2" s="241"/>
      <c r="HC2" s="241"/>
      <c r="HD2" s="241"/>
      <c r="HE2" s="241"/>
      <c r="HF2" s="241"/>
      <c r="HG2" s="241"/>
      <c r="HH2" s="241"/>
      <c r="HI2" s="241"/>
      <c r="HJ2" s="241"/>
      <c r="HK2" s="241"/>
      <c r="HL2" s="241"/>
      <c r="HM2" s="241"/>
      <c r="HN2" s="241"/>
      <c r="HO2" s="241"/>
      <c r="HP2" s="241"/>
      <c r="HQ2" s="241"/>
      <c r="HR2" s="241"/>
      <c r="HS2" s="241"/>
      <c r="HT2" s="241"/>
      <c r="HU2" s="241"/>
      <c r="HV2" s="241"/>
      <c r="HW2" s="241"/>
      <c r="HX2" s="241"/>
      <c r="HY2" s="241"/>
      <c r="HZ2" s="241"/>
      <c r="IA2" s="241"/>
      <c r="IB2" s="241"/>
      <c r="IC2" s="241"/>
    </row>
    <row r="3" ht="22" customHeight="1" spans="2:6">
      <c r="B3" s="242" t="s">
        <v>402</v>
      </c>
      <c r="C3" s="234"/>
      <c r="D3" s="243"/>
      <c r="E3" s="244"/>
      <c r="F3" s="245" t="s">
        <v>123</v>
      </c>
    </row>
    <row r="4" s="231" customFormat="1" ht="48" customHeight="1" spans="1:255">
      <c r="A4" s="246" t="s">
        <v>3</v>
      </c>
      <c r="B4" s="246" t="s">
        <v>4</v>
      </c>
      <c r="C4" s="246" t="s">
        <v>87</v>
      </c>
      <c r="D4" s="247" t="s">
        <v>6</v>
      </c>
      <c r="E4" s="247" t="s">
        <v>403</v>
      </c>
      <c r="F4" s="248" t="s">
        <v>7</v>
      </c>
      <c r="ID4" s="260"/>
      <c r="IE4" s="260"/>
      <c r="IF4" s="260"/>
      <c r="IG4" s="260"/>
      <c r="IH4" s="260"/>
      <c r="II4" s="260"/>
      <c r="IJ4" s="260"/>
      <c r="IK4" s="260"/>
      <c r="IL4" s="260"/>
      <c r="IM4" s="260"/>
      <c r="IN4" s="260"/>
      <c r="IO4" s="260"/>
      <c r="IP4" s="260"/>
      <c r="IQ4" s="260"/>
      <c r="IR4" s="260"/>
      <c r="IS4" s="260"/>
      <c r="IT4" s="260"/>
      <c r="IU4" s="260"/>
    </row>
    <row r="5" s="232" customFormat="1" ht="32" customHeight="1" spans="1:255">
      <c r="A5" s="249"/>
      <c r="B5" s="246" t="s">
        <v>8</v>
      </c>
      <c r="C5" s="246"/>
      <c r="D5" s="250">
        <v>5414</v>
      </c>
      <c r="E5" s="250">
        <v>12.6</v>
      </c>
      <c r="F5" s="251"/>
      <c r="ID5" s="261"/>
      <c r="IE5" s="261"/>
      <c r="IF5" s="261"/>
      <c r="IG5" s="261"/>
      <c r="IH5" s="261"/>
      <c r="II5" s="261"/>
      <c r="IJ5" s="261"/>
      <c r="IK5" s="261"/>
      <c r="IL5" s="261"/>
      <c r="IM5" s="261"/>
      <c r="IN5" s="261"/>
      <c r="IO5" s="261"/>
      <c r="IP5" s="261"/>
      <c r="IQ5" s="261"/>
      <c r="IR5" s="261"/>
      <c r="IS5" s="261"/>
      <c r="IT5" s="261"/>
      <c r="IU5" s="261"/>
    </row>
    <row r="6" s="232" customFormat="1" ht="41" customHeight="1" spans="1:255">
      <c r="A6" s="252">
        <v>1</v>
      </c>
      <c r="B6" s="253" t="s">
        <v>12</v>
      </c>
      <c r="C6" s="253" t="s">
        <v>404</v>
      </c>
      <c r="D6" s="254">
        <v>429.4</v>
      </c>
      <c r="E6" s="254">
        <v>1</v>
      </c>
      <c r="F6" s="251" t="s">
        <v>405</v>
      </c>
      <c r="ID6" s="261"/>
      <c r="IE6" s="261"/>
      <c r="IF6" s="261"/>
      <c r="IG6" s="261"/>
      <c r="IH6" s="261"/>
      <c r="II6" s="261"/>
      <c r="IJ6" s="261"/>
      <c r="IK6" s="261"/>
      <c r="IL6" s="261"/>
      <c r="IM6" s="261"/>
      <c r="IN6" s="261"/>
      <c r="IO6" s="261"/>
      <c r="IP6" s="261"/>
      <c r="IQ6" s="261"/>
      <c r="IR6" s="261"/>
      <c r="IS6" s="261"/>
      <c r="IT6" s="261"/>
      <c r="IU6" s="261"/>
    </row>
    <row r="7" s="232" customFormat="1" ht="41" customHeight="1" spans="1:255">
      <c r="A7" s="252">
        <v>2</v>
      </c>
      <c r="B7" s="253" t="s">
        <v>23</v>
      </c>
      <c r="C7" s="253" t="s">
        <v>404</v>
      </c>
      <c r="D7" s="250">
        <v>1289.1</v>
      </c>
      <c r="E7" s="250">
        <v>3</v>
      </c>
      <c r="F7" s="251" t="s">
        <v>405</v>
      </c>
      <c r="ID7" s="261"/>
      <c r="IE7" s="261"/>
      <c r="IF7" s="261"/>
      <c r="IG7" s="261"/>
      <c r="IH7" s="261"/>
      <c r="II7" s="261"/>
      <c r="IJ7" s="261"/>
      <c r="IK7" s="261"/>
      <c r="IL7" s="261"/>
      <c r="IM7" s="261"/>
      <c r="IN7" s="261"/>
      <c r="IO7" s="261"/>
      <c r="IP7" s="261"/>
      <c r="IQ7" s="261"/>
      <c r="IR7" s="261"/>
      <c r="IS7" s="261"/>
      <c r="IT7" s="261"/>
      <c r="IU7" s="261"/>
    </row>
    <row r="8" s="232" customFormat="1" ht="41" customHeight="1" spans="1:255">
      <c r="A8" s="252">
        <v>3</v>
      </c>
      <c r="B8" s="253" t="s">
        <v>30</v>
      </c>
      <c r="C8" s="253" t="s">
        <v>404</v>
      </c>
      <c r="D8" s="250">
        <v>859.4</v>
      </c>
      <c r="E8" s="250">
        <v>2</v>
      </c>
      <c r="F8" s="251" t="s">
        <v>405</v>
      </c>
      <c r="ID8" s="261"/>
      <c r="IE8" s="261"/>
      <c r="IF8" s="261"/>
      <c r="IG8" s="261"/>
      <c r="IH8" s="261"/>
      <c r="II8" s="261"/>
      <c r="IJ8" s="261"/>
      <c r="IK8" s="261"/>
      <c r="IL8" s="261"/>
      <c r="IM8" s="261"/>
      <c r="IN8" s="261"/>
      <c r="IO8" s="261"/>
      <c r="IP8" s="261"/>
      <c r="IQ8" s="261"/>
      <c r="IR8" s="261"/>
      <c r="IS8" s="261"/>
      <c r="IT8" s="261"/>
      <c r="IU8" s="261"/>
    </row>
    <row r="9" s="232" customFormat="1" ht="41" customHeight="1" spans="1:255">
      <c r="A9" s="252">
        <v>4</v>
      </c>
      <c r="B9" s="253" t="s">
        <v>37</v>
      </c>
      <c r="C9" s="253" t="s">
        <v>404</v>
      </c>
      <c r="D9" s="250">
        <v>128.9</v>
      </c>
      <c r="E9" s="250">
        <v>0.3</v>
      </c>
      <c r="F9" s="251" t="s">
        <v>405</v>
      </c>
      <c r="ID9" s="261"/>
      <c r="IE9" s="261"/>
      <c r="IF9" s="261"/>
      <c r="IG9" s="261"/>
      <c r="IH9" s="261"/>
      <c r="II9" s="261"/>
      <c r="IJ9" s="261"/>
      <c r="IK9" s="261"/>
      <c r="IL9" s="261"/>
      <c r="IM9" s="261"/>
      <c r="IN9" s="261"/>
      <c r="IO9" s="261"/>
      <c r="IP9" s="261"/>
      <c r="IQ9" s="261"/>
      <c r="IR9" s="261"/>
      <c r="IS9" s="261"/>
      <c r="IT9" s="261"/>
      <c r="IU9" s="261"/>
    </row>
    <row r="10" s="232" customFormat="1" ht="41" customHeight="1" spans="1:255">
      <c r="A10" s="252">
        <v>5</v>
      </c>
      <c r="B10" s="255" t="s">
        <v>52</v>
      </c>
      <c r="C10" s="253" t="s">
        <v>404</v>
      </c>
      <c r="D10" s="250">
        <v>429.7</v>
      </c>
      <c r="E10" s="254">
        <v>1</v>
      </c>
      <c r="F10" s="251" t="s">
        <v>405</v>
      </c>
      <c r="ID10" s="261"/>
      <c r="IE10" s="261"/>
      <c r="IF10" s="261"/>
      <c r="IG10" s="261"/>
      <c r="IH10" s="261"/>
      <c r="II10" s="261"/>
      <c r="IJ10" s="261"/>
      <c r="IK10" s="261"/>
      <c r="IL10" s="261"/>
      <c r="IM10" s="261"/>
      <c r="IN10" s="261"/>
      <c r="IO10" s="261"/>
      <c r="IP10" s="261"/>
      <c r="IQ10" s="261"/>
      <c r="IR10" s="261"/>
      <c r="IS10" s="261"/>
      <c r="IT10" s="261"/>
      <c r="IU10" s="261"/>
    </row>
    <row r="11" s="232" customFormat="1" ht="41" customHeight="1" spans="1:255">
      <c r="A11" s="252">
        <v>6</v>
      </c>
      <c r="B11" s="253" t="s">
        <v>60</v>
      </c>
      <c r="C11" s="253" t="s">
        <v>404</v>
      </c>
      <c r="D11" s="250">
        <v>429.8</v>
      </c>
      <c r="E11" s="250">
        <v>1</v>
      </c>
      <c r="F11" s="251" t="s">
        <v>405</v>
      </c>
      <c r="ID11" s="261"/>
      <c r="IE11" s="261"/>
      <c r="IF11" s="261"/>
      <c r="IG11" s="261"/>
      <c r="IH11" s="261"/>
      <c r="II11" s="261"/>
      <c r="IJ11" s="261"/>
      <c r="IK11" s="261"/>
      <c r="IL11" s="261"/>
      <c r="IM11" s="261"/>
      <c r="IN11" s="261"/>
      <c r="IO11" s="261"/>
      <c r="IP11" s="261"/>
      <c r="IQ11" s="261"/>
      <c r="IR11" s="261"/>
      <c r="IS11" s="261"/>
      <c r="IT11" s="261"/>
      <c r="IU11" s="261"/>
    </row>
    <row r="12" s="233" customFormat="1" ht="41" customHeight="1" spans="1:6">
      <c r="A12" s="252">
        <v>7</v>
      </c>
      <c r="B12" s="255" t="s">
        <v>164</v>
      </c>
      <c r="C12" s="253" t="s">
        <v>404</v>
      </c>
      <c r="D12" s="250">
        <v>43</v>
      </c>
      <c r="E12" s="250">
        <v>0.1</v>
      </c>
      <c r="F12" s="251" t="s">
        <v>405</v>
      </c>
    </row>
    <row r="13" s="233" customFormat="1" ht="41" customHeight="1" spans="1:6">
      <c r="A13" s="252">
        <v>8</v>
      </c>
      <c r="B13" s="255" t="s">
        <v>47</v>
      </c>
      <c r="C13" s="253" t="s">
        <v>404</v>
      </c>
      <c r="D13" s="250">
        <v>214.8</v>
      </c>
      <c r="E13" s="250">
        <v>0.5</v>
      </c>
      <c r="F13" s="251" t="s">
        <v>405</v>
      </c>
    </row>
    <row r="14" s="233" customFormat="1" ht="41" customHeight="1" spans="1:6">
      <c r="A14" s="252">
        <v>9</v>
      </c>
      <c r="B14" s="255" t="s">
        <v>73</v>
      </c>
      <c r="C14" s="253" t="s">
        <v>404</v>
      </c>
      <c r="D14" s="254">
        <v>343.8</v>
      </c>
      <c r="E14" s="254">
        <v>0.8</v>
      </c>
      <c r="F14" s="251" t="s">
        <v>405</v>
      </c>
    </row>
    <row r="15" s="232" customFormat="1" ht="41" customHeight="1" spans="1:255">
      <c r="A15" s="252">
        <v>10</v>
      </c>
      <c r="B15" s="255" t="s">
        <v>69</v>
      </c>
      <c r="C15" s="253" t="s">
        <v>404</v>
      </c>
      <c r="D15" s="250">
        <v>472.6</v>
      </c>
      <c r="E15" s="250">
        <v>1.1</v>
      </c>
      <c r="F15" s="251" t="s">
        <v>405</v>
      </c>
      <c r="ID15" s="261"/>
      <c r="IE15" s="261"/>
      <c r="IF15" s="261"/>
      <c r="IG15" s="261"/>
      <c r="IH15" s="261"/>
      <c r="II15" s="261"/>
      <c r="IJ15" s="261"/>
      <c r="IK15" s="261"/>
      <c r="IL15" s="261"/>
      <c r="IM15" s="261"/>
      <c r="IN15" s="261"/>
      <c r="IO15" s="261"/>
      <c r="IP15" s="261"/>
      <c r="IQ15" s="261"/>
      <c r="IR15" s="261"/>
      <c r="IS15" s="261"/>
      <c r="IT15" s="261"/>
      <c r="IU15" s="261"/>
    </row>
    <row r="16" s="232" customFormat="1" ht="41" customHeight="1" spans="1:255">
      <c r="A16" s="256">
        <v>11</v>
      </c>
      <c r="B16" s="257" t="s">
        <v>55</v>
      </c>
      <c r="C16" s="253" t="s">
        <v>404</v>
      </c>
      <c r="D16" s="250">
        <v>214.9</v>
      </c>
      <c r="E16" s="250">
        <v>0.5</v>
      </c>
      <c r="F16" s="258"/>
      <c r="ID16" s="261"/>
      <c r="IE16" s="261"/>
      <c r="IF16" s="261"/>
      <c r="IG16" s="261"/>
      <c r="IH16" s="261"/>
      <c r="II16" s="261"/>
      <c r="IJ16" s="261"/>
      <c r="IK16" s="261"/>
      <c r="IL16" s="261"/>
      <c r="IM16" s="261"/>
      <c r="IN16" s="261"/>
      <c r="IO16" s="261"/>
      <c r="IP16" s="261"/>
      <c r="IQ16" s="261"/>
      <c r="IR16" s="261"/>
      <c r="IS16" s="261"/>
      <c r="IT16" s="261"/>
      <c r="IU16" s="261"/>
    </row>
    <row r="17" s="232" customFormat="1" ht="41" customHeight="1" spans="1:255">
      <c r="A17" s="256">
        <v>12</v>
      </c>
      <c r="B17" s="257" t="s">
        <v>41</v>
      </c>
      <c r="C17" s="253" t="s">
        <v>404</v>
      </c>
      <c r="D17" s="250">
        <v>129</v>
      </c>
      <c r="E17" s="250">
        <v>0.3</v>
      </c>
      <c r="F17" s="258"/>
      <c r="ID17" s="261"/>
      <c r="IE17" s="261"/>
      <c r="IF17" s="261"/>
      <c r="IG17" s="261"/>
      <c r="IH17" s="261"/>
      <c r="II17" s="261"/>
      <c r="IJ17" s="261"/>
      <c r="IK17" s="261"/>
      <c r="IL17" s="261"/>
      <c r="IM17" s="261"/>
      <c r="IN17" s="261"/>
      <c r="IO17" s="261"/>
      <c r="IP17" s="261"/>
      <c r="IQ17" s="261"/>
      <c r="IR17" s="261"/>
      <c r="IS17" s="261"/>
      <c r="IT17" s="261"/>
      <c r="IU17" s="261"/>
    </row>
    <row r="18" s="232" customFormat="1" ht="51" customHeight="1" spans="1:255">
      <c r="A18" s="256">
        <v>13</v>
      </c>
      <c r="B18" s="259" t="s">
        <v>406</v>
      </c>
      <c r="C18" s="253" t="s">
        <v>404</v>
      </c>
      <c r="D18" s="250">
        <v>429.6</v>
      </c>
      <c r="E18" s="250">
        <v>1</v>
      </c>
      <c r="F18" s="258"/>
      <c r="ID18" s="261"/>
      <c r="IE18" s="261"/>
      <c r="IF18" s="261"/>
      <c r="IG18" s="261"/>
      <c r="IH18" s="261"/>
      <c r="II18" s="261"/>
      <c r="IJ18" s="261"/>
      <c r="IK18" s="261"/>
      <c r="IL18" s="261"/>
      <c r="IM18" s="261"/>
      <c r="IN18" s="261"/>
      <c r="IO18" s="261"/>
      <c r="IP18" s="261"/>
      <c r="IQ18" s="261"/>
      <c r="IR18" s="261"/>
      <c r="IS18" s="261"/>
      <c r="IT18" s="261"/>
      <c r="IU18" s="261"/>
    </row>
    <row r="19" s="233" customFormat="1" ht="30" customHeight="1" spans="4:6">
      <c r="D19" s="235"/>
      <c r="E19" s="236"/>
      <c r="F19" s="237"/>
    </row>
    <row r="20" s="233" customFormat="1" ht="30" customHeight="1" spans="4:6">
      <c r="D20" s="235"/>
      <c r="E20" s="236"/>
      <c r="F20" s="237"/>
    </row>
    <row r="21" s="233" customFormat="1" ht="30" customHeight="1" spans="4:6">
      <c r="D21" s="235"/>
      <c r="E21" s="236"/>
      <c r="F21" s="237"/>
    </row>
    <row r="22" s="233" customFormat="1" ht="30" customHeight="1" spans="4:6">
      <c r="D22" s="235"/>
      <c r="E22" s="236"/>
      <c r="F22" s="237"/>
    </row>
    <row r="23" s="233" customFormat="1" ht="30" customHeight="1" spans="4:6">
      <c r="D23" s="235"/>
      <c r="E23" s="236"/>
      <c r="F23" s="237"/>
    </row>
    <row r="24" s="233" customFormat="1" ht="30" customHeight="1" spans="4:6">
      <c r="D24" s="235"/>
      <c r="E24" s="236"/>
      <c r="F24" s="237"/>
    </row>
    <row r="25" s="233" customFormat="1" ht="30" customHeight="1" spans="4:6">
      <c r="D25" s="235"/>
      <c r="E25" s="236"/>
      <c r="F25" s="237"/>
    </row>
    <row r="26" s="233" customFormat="1" ht="30" customHeight="1" spans="4:6">
      <c r="D26" s="235"/>
      <c r="E26" s="236"/>
      <c r="F26" s="237"/>
    </row>
    <row r="27" s="233" customFormat="1" ht="30" customHeight="1" spans="4:6">
      <c r="D27" s="235"/>
      <c r="E27" s="236"/>
      <c r="F27" s="237"/>
    </row>
    <row r="28" s="233" customFormat="1" ht="30" customHeight="1" spans="4:6">
      <c r="D28" s="235"/>
      <c r="E28" s="236"/>
      <c r="F28" s="237"/>
    </row>
    <row r="29" s="233" customFormat="1" ht="30" customHeight="1" spans="4:6">
      <c r="D29" s="235"/>
      <c r="E29" s="236"/>
      <c r="F29" s="237"/>
    </row>
    <row r="30" s="233" customFormat="1" ht="30" customHeight="1" spans="4:6">
      <c r="D30" s="235"/>
      <c r="E30" s="236"/>
      <c r="F30" s="237"/>
    </row>
    <row r="31" s="233" customFormat="1" ht="30" customHeight="1" spans="4:6">
      <c r="D31" s="235"/>
      <c r="E31" s="236"/>
      <c r="F31" s="237"/>
    </row>
  </sheetData>
  <mergeCells count="1">
    <mergeCell ref="A2:F2"/>
  </mergeCells>
  <printOptions horizontalCentered="1"/>
  <pageMargins left="0.747916666666667" right="0.747916666666667" top="0.802777777777778" bottom="0.60625" header="0.511805555555556" footer="0.511805555555556"/>
  <pageSetup paperSize="9" scale="95" fitToHeight="0"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85" zoomScaleSheetLayoutView="100" workbookViewId="0">
      <selection activeCell="A4" sqref="A4:F16"/>
    </sheetView>
  </sheetViews>
  <sheetFormatPr defaultColWidth="9" defaultRowHeight="13.5" outlineLevelCol="5"/>
  <cols>
    <col min="1" max="1" width="8.25" style="169" customWidth="1"/>
    <col min="2" max="2" width="9.75" style="169" customWidth="1"/>
    <col min="3" max="3" width="14.625" style="169" customWidth="1"/>
    <col min="4" max="5" width="20.625" style="169" customWidth="1"/>
    <col min="6" max="6" width="12.875" style="169" customWidth="1"/>
    <col min="7" max="16384" width="9" style="169"/>
  </cols>
  <sheetData>
    <row r="1" ht="34" customHeight="1" spans="1:2">
      <c r="A1" s="170" t="s">
        <v>407</v>
      </c>
      <c r="B1" s="228"/>
    </row>
    <row r="2" ht="30" customHeight="1" spans="1:6">
      <c r="A2" s="5" t="s">
        <v>408</v>
      </c>
      <c r="B2" s="6"/>
      <c r="C2" s="6"/>
      <c r="D2" s="6"/>
      <c r="E2" s="6"/>
      <c r="F2" s="7"/>
    </row>
    <row r="3" ht="10" customHeight="1" spans="1:6">
      <c r="A3" s="8"/>
      <c r="B3" s="8"/>
      <c r="C3" s="8"/>
      <c r="D3" s="9"/>
      <c r="E3" s="188"/>
      <c r="F3" s="9"/>
    </row>
    <row r="4" ht="20.1" customHeight="1" spans="1:6">
      <c r="A4" s="10" t="s">
        <v>85</v>
      </c>
      <c r="B4" s="10"/>
      <c r="C4" s="10"/>
      <c r="D4" s="27" t="s">
        <v>409</v>
      </c>
      <c r="E4" s="27"/>
      <c r="F4" s="27"/>
    </row>
    <row r="5" ht="26.1" customHeight="1" spans="1:6">
      <c r="A5" s="10" t="s">
        <v>87</v>
      </c>
      <c r="B5" s="10"/>
      <c r="C5" s="10"/>
      <c r="D5" s="28" t="s">
        <v>410</v>
      </c>
      <c r="E5" s="28"/>
      <c r="F5" s="28"/>
    </row>
    <row r="6" ht="21" customHeight="1" spans="1:6">
      <c r="A6" s="13" t="s">
        <v>89</v>
      </c>
      <c r="B6" s="13"/>
      <c r="C6" s="13"/>
      <c r="D6" s="48">
        <v>5414</v>
      </c>
      <c r="E6" s="48"/>
      <c r="F6" s="48"/>
    </row>
    <row r="7" ht="65" customHeight="1" spans="1:6">
      <c r="A7" s="13" t="s">
        <v>91</v>
      </c>
      <c r="B7" s="13"/>
      <c r="C7" s="13"/>
      <c r="D7" s="29" t="s">
        <v>411</v>
      </c>
      <c r="E7" s="29"/>
      <c r="F7" s="29"/>
    </row>
    <row r="8" ht="44" customHeight="1" spans="1:6">
      <c r="A8" s="71" t="s">
        <v>93</v>
      </c>
      <c r="B8" s="71" t="s">
        <v>94</v>
      </c>
      <c r="C8" s="72" t="s">
        <v>95</v>
      </c>
      <c r="D8" s="72" t="s">
        <v>96</v>
      </c>
      <c r="E8" s="72" t="s">
        <v>97</v>
      </c>
      <c r="F8" s="72" t="s">
        <v>7</v>
      </c>
    </row>
    <row r="9" ht="44" customHeight="1" spans="1:6">
      <c r="A9" s="71"/>
      <c r="B9" s="71"/>
      <c r="C9" s="72"/>
      <c r="D9" s="72"/>
      <c r="E9" s="72"/>
      <c r="F9" s="72"/>
    </row>
    <row r="10" ht="29" customHeight="1" spans="1:6">
      <c r="A10" s="73" t="s">
        <v>98</v>
      </c>
      <c r="B10" s="73" t="s">
        <v>99</v>
      </c>
      <c r="C10" s="73" t="s">
        <v>100</v>
      </c>
      <c r="D10" s="220" t="s">
        <v>412</v>
      </c>
      <c r="E10" s="12">
        <v>12.6</v>
      </c>
      <c r="F10" s="12"/>
    </row>
    <row r="11" ht="29" customHeight="1" spans="1:6">
      <c r="A11" s="73"/>
      <c r="B11" s="73"/>
      <c r="C11" s="73" t="s">
        <v>103</v>
      </c>
      <c r="D11" s="220" t="s">
        <v>413</v>
      </c>
      <c r="E11" s="229">
        <v>0.85</v>
      </c>
      <c r="F11" s="12"/>
    </row>
    <row r="12" ht="29" customHeight="1" spans="1:6">
      <c r="A12" s="73"/>
      <c r="B12" s="73"/>
      <c r="C12" s="73" t="s">
        <v>106</v>
      </c>
      <c r="D12" s="220" t="s">
        <v>414</v>
      </c>
      <c r="E12" s="229">
        <v>1</v>
      </c>
      <c r="F12" s="12"/>
    </row>
    <row r="13" ht="29" customHeight="1" spans="1:6">
      <c r="A13" s="73"/>
      <c r="B13" s="73"/>
      <c r="C13" s="73"/>
      <c r="D13" s="220" t="s">
        <v>415</v>
      </c>
      <c r="E13" s="229">
        <v>1</v>
      </c>
      <c r="F13" s="12"/>
    </row>
    <row r="14" ht="29" customHeight="1" spans="1:6">
      <c r="A14" s="73"/>
      <c r="B14" s="73" t="s">
        <v>109</v>
      </c>
      <c r="C14" s="73" t="s">
        <v>113</v>
      </c>
      <c r="D14" s="220" t="s">
        <v>416</v>
      </c>
      <c r="E14" s="12" t="s">
        <v>118</v>
      </c>
      <c r="F14" s="12"/>
    </row>
    <row r="15" ht="29" customHeight="1" spans="1:6">
      <c r="A15" s="73"/>
      <c r="B15" s="73"/>
      <c r="C15" s="73" t="s">
        <v>116</v>
      </c>
      <c r="D15" s="220" t="s">
        <v>417</v>
      </c>
      <c r="E15" s="12" t="s">
        <v>118</v>
      </c>
      <c r="F15" s="12"/>
    </row>
    <row r="16" ht="29" customHeight="1" spans="1:6">
      <c r="A16" s="73"/>
      <c r="B16" s="73"/>
      <c r="C16" s="73" t="s">
        <v>119</v>
      </c>
      <c r="D16" s="220" t="s">
        <v>418</v>
      </c>
      <c r="E16" s="229">
        <v>0.9</v>
      </c>
      <c r="F16" s="12"/>
    </row>
  </sheetData>
  <mergeCells count="20">
    <mergeCell ref="A1:B1"/>
    <mergeCell ref="A2:F2"/>
    <mergeCell ref="A4:C4"/>
    <mergeCell ref="D4:F4"/>
    <mergeCell ref="A5:C5"/>
    <mergeCell ref="D5:F5"/>
    <mergeCell ref="A6:C6"/>
    <mergeCell ref="D6:F6"/>
    <mergeCell ref="A7:C7"/>
    <mergeCell ref="D7:F7"/>
    <mergeCell ref="A8:A9"/>
    <mergeCell ref="A10:A16"/>
    <mergeCell ref="B8:B9"/>
    <mergeCell ref="B10:B13"/>
    <mergeCell ref="B14:B16"/>
    <mergeCell ref="C8:C9"/>
    <mergeCell ref="C12:C13"/>
    <mergeCell ref="D8:D9"/>
    <mergeCell ref="E8:E9"/>
    <mergeCell ref="F8:F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7"/>
  <sheetViews>
    <sheetView view="pageBreakPreview" zoomScaleNormal="100" zoomScaleSheetLayoutView="100" workbookViewId="0">
      <selection activeCell="C4" sqref="C4"/>
    </sheetView>
  </sheetViews>
  <sheetFormatPr defaultColWidth="9" defaultRowHeight="14.25" outlineLevelRow="6" outlineLevelCol="4"/>
  <cols>
    <col min="1" max="1" width="7.25" style="82" customWidth="1"/>
    <col min="2" max="2" width="23.25" style="82" customWidth="1"/>
    <col min="3" max="3" width="16.625" style="82" customWidth="1"/>
    <col min="4" max="4" width="18.625" style="82" customWidth="1"/>
    <col min="5" max="5" width="13.75" style="82" customWidth="1"/>
    <col min="6" max="16384" width="9" style="82"/>
  </cols>
  <sheetData>
    <row r="1" ht="34" customHeight="1" spans="1:1">
      <c r="A1" s="221" t="s">
        <v>419</v>
      </c>
    </row>
    <row r="2" ht="63" customHeight="1" spans="1:5">
      <c r="A2" s="86" t="s">
        <v>420</v>
      </c>
      <c r="B2" s="86"/>
      <c r="C2" s="86"/>
      <c r="D2" s="86"/>
      <c r="E2" s="86"/>
    </row>
    <row r="3" ht="27" customHeight="1" spans="1:5">
      <c r="A3" s="222" t="s">
        <v>421</v>
      </c>
      <c r="B3" s="222"/>
      <c r="C3" s="222"/>
      <c r="D3" s="222"/>
      <c r="E3" s="222"/>
    </row>
    <row r="4" ht="46" customHeight="1" spans="1:5">
      <c r="A4" s="223" t="s">
        <v>3</v>
      </c>
      <c r="B4" s="223" t="s">
        <v>4</v>
      </c>
      <c r="C4" s="224" t="s">
        <v>87</v>
      </c>
      <c r="D4" s="224" t="s">
        <v>6</v>
      </c>
      <c r="E4" s="224" t="s">
        <v>7</v>
      </c>
    </row>
    <row r="5" ht="32" customHeight="1" spans="1:5">
      <c r="A5" s="225"/>
      <c r="B5" s="225" t="s">
        <v>8</v>
      </c>
      <c r="C5" s="226"/>
      <c r="D5" s="226">
        <f>SUM(D6:D7)</f>
        <v>1417</v>
      </c>
      <c r="E5" s="226"/>
    </row>
    <row r="6" ht="96" customHeight="1" spans="1:5">
      <c r="A6" s="227" t="s">
        <v>9</v>
      </c>
      <c r="B6" s="227" t="s">
        <v>422</v>
      </c>
      <c r="C6" s="227" t="s">
        <v>423</v>
      </c>
      <c r="D6" s="227">
        <v>800</v>
      </c>
      <c r="E6" s="227"/>
    </row>
    <row r="7" ht="63" customHeight="1" spans="1:5">
      <c r="A7" s="227" t="s">
        <v>76</v>
      </c>
      <c r="B7" s="227" t="s">
        <v>424</v>
      </c>
      <c r="C7" s="227" t="s">
        <v>425</v>
      </c>
      <c r="D7" s="227">
        <v>617</v>
      </c>
      <c r="E7" s="227"/>
    </row>
  </sheetData>
  <mergeCells count="2">
    <mergeCell ref="A2:E2"/>
    <mergeCell ref="A3:E3"/>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view="pageBreakPreview" zoomScaleNormal="85" zoomScaleSheetLayoutView="100" workbookViewId="0">
      <selection activeCell="D17" sqref="D17"/>
    </sheetView>
  </sheetViews>
  <sheetFormatPr defaultColWidth="9" defaultRowHeight="13.5" outlineLevelCol="5"/>
  <cols>
    <col min="1" max="2" width="8.875" style="169" customWidth="1"/>
    <col min="3" max="3" width="14.25" style="169" customWidth="1"/>
    <col min="4" max="5" width="18.625" style="169" customWidth="1"/>
    <col min="6" max="6" width="20.5" style="169" customWidth="1"/>
    <col min="7" max="16384" width="9" style="169"/>
  </cols>
  <sheetData>
    <row r="1" ht="34" customHeight="1" spans="1:2">
      <c r="A1" s="170" t="s">
        <v>426</v>
      </c>
      <c r="B1" s="171"/>
    </row>
    <row r="2" ht="30" customHeight="1" spans="1:6">
      <c r="A2" s="5" t="s">
        <v>427</v>
      </c>
      <c r="B2" s="6"/>
      <c r="C2" s="6"/>
      <c r="D2" s="6"/>
      <c r="E2" s="6"/>
      <c r="F2" s="7"/>
    </row>
    <row r="3" ht="10.15" customHeight="1" spans="1:6">
      <c r="A3" s="8"/>
      <c r="B3" s="8"/>
      <c r="C3" s="8"/>
      <c r="D3" s="9"/>
      <c r="E3" s="8"/>
      <c r="F3" s="9"/>
    </row>
    <row r="4" ht="28" customHeight="1" spans="1:6">
      <c r="A4" s="10" t="s">
        <v>85</v>
      </c>
      <c r="B4" s="10"/>
      <c r="C4" s="10"/>
      <c r="D4" s="27" t="s">
        <v>428</v>
      </c>
      <c r="E4" s="27"/>
      <c r="F4" s="27"/>
    </row>
    <row r="5" ht="28" customHeight="1" spans="1:6">
      <c r="A5" s="10" t="s">
        <v>429</v>
      </c>
      <c r="B5" s="10"/>
      <c r="C5" s="10"/>
      <c r="D5" s="28" t="s">
        <v>424</v>
      </c>
      <c r="E5" s="28"/>
      <c r="F5" s="28"/>
    </row>
    <row r="6" ht="28" customHeight="1" spans="1:6">
      <c r="A6" s="10" t="s">
        <v>87</v>
      </c>
      <c r="B6" s="10"/>
      <c r="C6" s="10"/>
      <c r="D6" s="28" t="s">
        <v>430</v>
      </c>
      <c r="E6" s="28"/>
      <c r="F6" s="28"/>
    </row>
    <row r="7" ht="28" customHeight="1" spans="1:6">
      <c r="A7" s="13" t="s">
        <v>431</v>
      </c>
      <c r="B7" s="13"/>
      <c r="C7" s="13"/>
      <c r="D7" s="48">
        <v>617</v>
      </c>
      <c r="E7" s="48"/>
      <c r="F7" s="48"/>
    </row>
    <row r="8" ht="98" customHeight="1" spans="1:6">
      <c r="A8" s="13" t="s">
        <v>91</v>
      </c>
      <c r="B8" s="13"/>
      <c r="C8" s="13"/>
      <c r="D8" s="29" t="s">
        <v>432</v>
      </c>
      <c r="E8" s="29"/>
      <c r="F8" s="29"/>
    </row>
    <row r="9" ht="43.9" customHeight="1" spans="1:6">
      <c r="A9" s="71" t="s">
        <v>93</v>
      </c>
      <c r="B9" s="71" t="s">
        <v>94</v>
      </c>
      <c r="C9" s="72" t="s">
        <v>95</v>
      </c>
      <c r="D9" s="72" t="s">
        <v>96</v>
      </c>
      <c r="E9" s="72" t="s">
        <v>97</v>
      </c>
      <c r="F9" s="72" t="s">
        <v>7</v>
      </c>
    </row>
    <row r="10" ht="6" customHeight="1" spans="1:6">
      <c r="A10" s="71"/>
      <c r="B10" s="71"/>
      <c r="C10" s="72"/>
      <c r="D10" s="72"/>
      <c r="E10" s="72"/>
      <c r="F10" s="72"/>
    </row>
    <row r="11" ht="36" customHeight="1" spans="1:6">
      <c r="A11" s="73" t="s">
        <v>98</v>
      </c>
      <c r="B11" s="73" t="s">
        <v>99</v>
      </c>
      <c r="C11" s="73" t="s">
        <v>100</v>
      </c>
      <c r="D11" s="74" t="s">
        <v>433</v>
      </c>
      <c r="E11" s="75">
        <v>3</v>
      </c>
      <c r="F11" s="12"/>
    </row>
    <row r="12" ht="36" customHeight="1" spans="1:6">
      <c r="A12" s="73"/>
      <c r="B12" s="73"/>
      <c r="C12" s="73"/>
      <c r="D12" s="74" t="s">
        <v>434</v>
      </c>
      <c r="E12" s="75">
        <v>3</v>
      </c>
      <c r="F12" s="14" t="s">
        <v>435</v>
      </c>
    </row>
    <row r="13" ht="36" customHeight="1" spans="1:6">
      <c r="A13" s="73"/>
      <c r="B13" s="73"/>
      <c r="C13" s="73"/>
      <c r="D13" s="74" t="s">
        <v>436</v>
      </c>
      <c r="E13" s="75">
        <v>1</v>
      </c>
      <c r="F13" s="14" t="s">
        <v>437</v>
      </c>
    </row>
    <row r="14" ht="36" customHeight="1" spans="1:6">
      <c r="A14" s="73"/>
      <c r="B14" s="73"/>
      <c r="C14" s="73"/>
      <c r="D14" s="74" t="s">
        <v>438</v>
      </c>
      <c r="E14" s="75">
        <v>2</v>
      </c>
      <c r="F14" s="14"/>
    </row>
    <row r="15" ht="36" customHeight="1" spans="1:6">
      <c r="A15" s="73"/>
      <c r="B15" s="73"/>
      <c r="C15" s="73"/>
      <c r="D15" s="74" t="s">
        <v>439</v>
      </c>
      <c r="E15" s="75">
        <v>1</v>
      </c>
      <c r="F15" s="14"/>
    </row>
    <row r="16" ht="36" customHeight="1" spans="1:6">
      <c r="A16" s="73"/>
      <c r="B16" s="73"/>
      <c r="C16" s="73" t="s">
        <v>103</v>
      </c>
      <c r="D16" s="74" t="s">
        <v>440</v>
      </c>
      <c r="E16" s="77" t="s">
        <v>324</v>
      </c>
      <c r="F16" s="14"/>
    </row>
    <row r="17" ht="36" customHeight="1" spans="1:6">
      <c r="A17" s="73"/>
      <c r="B17" s="73"/>
      <c r="C17" s="73" t="s">
        <v>106</v>
      </c>
      <c r="D17" s="74" t="s">
        <v>441</v>
      </c>
      <c r="E17" s="77" t="s">
        <v>324</v>
      </c>
      <c r="F17" s="14"/>
    </row>
    <row r="18" ht="36" customHeight="1" spans="1:6">
      <c r="A18" s="73"/>
      <c r="B18" s="73" t="s">
        <v>109</v>
      </c>
      <c r="C18" s="73" t="s">
        <v>110</v>
      </c>
      <c r="D18" s="74" t="s">
        <v>442</v>
      </c>
      <c r="E18" s="72" t="s">
        <v>118</v>
      </c>
      <c r="F18" s="220" t="s">
        <v>443</v>
      </c>
    </row>
    <row r="19" ht="45" customHeight="1" spans="1:6">
      <c r="A19" s="73"/>
      <c r="B19" s="73"/>
      <c r="C19" s="73" t="s">
        <v>116</v>
      </c>
      <c r="D19" s="74" t="s">
        <v>444</v>
      </c>
      <c r="E19" s="72" t="s">
        <v>118</v>
      </c>
      <c r="F19" s="220" t="s">
        <v>445</v>
      </c>
    </row>
    <row r="20" ht="36" customHeight="1" spans="1:6">
      <c r="A20" s="73"/>
      <c r="B20" s="73"/>
      <c r="C20" s="73" t="s">
        <v>119</v>
      </c>
      <c r="D20" s="74" t="s">
        <v>446</v>
      </c>
      <c r="E20" s="77" t="s">
        <v>447</v>
      </c>
      <c r="F20" s="14"/>
    </row>
  </sheetData>
  <mergeCells count="22">
    <mergeCell ref="A1:B1"/>
    <mergeCell ref="A2:F2"/>
    <mergeCell ref="A4:C4"/>
    <mergeCell ref="D4:F4"/>
    <mergeCell ref="A5:C5"/>
    <mergeCell ref="D5:F5"/>
    <mergeCell ref="A6:C6"/>
    <mergeCell ref="D6:F6"/>
    <mergeCell ref="A7:C7"/>
    <mergeCell ref="D7:F7"/>
    <mergeCell ref="A8:C8"/>
    <mergeCell ref="D8:F8"/>
    <mergeCell ref="A9:A10"/>
    <mergeCell ref="A11:A20"/>
    <mergeCell ref="B9:B10"/>
    <mergeCell ref="B11:B17"/>
    <mergeCell ref="B18:B20"/>
    <mergeCell ref="C9:C10"/>
    <mergeCell ref="C11:C15"/>
    <mergeCell ref="D9:D10"/>
    <mergeCell ref="E9:E10"/>
    <mergeCell ref="F9:F10"/>
  </mergeCells>
  <printOptions horizontalCentered="1"/>
  <pageMargins left="0.747916666666667" right="0.747916666666667" top="0.802777777777778" bottom="0.60625" header="0.511805555555556" footer="0.511805555555556"/>
  <pageSetup paperSize="9" scale="98" fitToHeight="0"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view="pageBreakPreview" zoomScaleNormal="85" zoomScaleSheetLayoutView="100" workbookViewId="0">
      <selection activeCell="D4" sqref="D4:F4"/>
    </sheetView>
  </sheetViews>
  <sheetFormatPr defaultColWidth="9" defaultRowHeight="13.5" outlineLevelCol="5"/>
  <cols>
    <col min="1" max="2" width="10" style="169" customWidth="1"/>
    <col min="3" max="3" width="12.125" style="169" customWidth="1"/>
    <col min="4" max="4" width="25.25" style="169" customWidth="1"/>
    <col min="5" max="5" width="23.625" style="169" customWidth="1"/>
    <col min="6" max="6" width="14.25" style="169" customWidth="1"/>
    <col min="7" max="16384" width="9" style="169"/>
  </cols>
  <sheetData>
    <row r="1" ht="10" customHeight="1" spans="1:2">
      <c r="A1" s="170"/>
      <c r="B1" s="171"/>
    </row>
    <row r="2" ht="30" customHeight="1" spans="1:6">
      <c r="A2" s="5" t="s">
        <v>427</v>
      </c>
      <c r="B2" s="6"/>
      <c r="C2" s="6"/>
      <c r="D2" s="6"/>
      <c r="E2" s="6"/>
      <c r="F2" s="7"/>
    </row>
    <row r="3" ht="10" customHeight="1" spans="1:6">
      <c r="A3" s="8"/>
      <c r="B3" s="8"/>
      <c r="C3" s="8"/>
      <c r="D3" s="9"/>
      <c r="E3" s="8"/>
      <c r="F3" s="9"/>
    </row>
    <row r="4" s="169" customFormat="1" ht="20.1" customHeight="1" spans="1:6">
      <c r="A4" s="10" t="s">
        <v>85</v>
      </c>
      <c r="B4" s="10"/>
      <c r="C4" s="10"/>
      <c r="D4" s="27" t="s">
        <v>428</v>
      </c>
      <c r="E4" s="27"/>
      <c r="F4" s="27"/>
    </row>
    <row r="5" ht="26.1" customHeight="1" spans="1:6">
      <c r="A5" s="10" t="s">
        <v>429</v>
      </c>
      <c r="B5" s="10"/>
      <c r="C5" s="10"/>
      <c r="D5" s="28" t="s">
        <v>422</v>
      </c>
      <c r="E5" s="28"/>
      <c r="F5" s="28"/>
    </row>
    <row r="6" ht="26.1" customHeight="1" spans="1:6">
      <c r="A6" s="10" t="s">
        <v>87</v>
      </c>
      <c r="B6" s="10"/>
      <c r="C6" s="10"/>
      <c r="D6" s="28" t="s">
        <v>448</v>
      </c>
      <c r="E6" s="28"/>
      <c r="F6" s="28"/>
    </row>
    <row r="7" ht="21" customHeight="1" spans="1:6">
      <c r="A7" s="13" t="s">
        <v>431</v>
      </c>
      <c r="B7" s="13"/>
      <c r="C7" s="13"/>
      <c r="D7" s="48">
        <v>800</v>
      </c>
      <c r="E7" s="48"/>
      <c r="F7" s="48"/>
    </row>
    <row r="8" ht="29" customHeight="1" spans="1:6">
      <c r="A8" s="13" t="s">
        <v>91</v>
      </c>
      <c r="B8" s="13"/>
      <c r="C8" s="13"/>
      <c r="D8" s="28" t="s">
        <v>449</v>
      </c>
      <c r="E8" s="28"/>
      <c r="F8" s="28"/>
    </row>
    <row r="9" ht="23" customHeight="1" spans="1:6">
      <c r="A9" s="71" t="s">
        <v>93</v>
      </c>
      <c r="B9" s="71" t="s">
        <v>94</v>
      </c>
      <c r="C9" s="72" t="s">
        <v>95</v>
      </c>
      <c r="D9" s="72" t="s">
        <v>96</v>
      </c>
      <c r="E9" s="72" t="s">
        <v>97</v>
      </c>
      <c r="F9" s="72" t="s">
        <v>7</v>
      </c>
    </row>
    <row r="10" ht="21" customHeight="1" spans="1:6">
      <c r="A10" s="71"/>
      <c r="B10" s="71"/>
      <c r="C10" s="72"/>
      <c r="D10" s="72"/>
      <c r="E10" s="72"/>
      <c r="F10" s="72"/>
    </row>
    <row r="11" ht="27" customHeight="1" spans="1:6">
      <c r="A11" s="73" t="s">
        <v>98</v>
      </c>
      <c r="B11" s="73" t="s">
        <v>99</v>
      </c>
      <c r="C11" s="73" t="s">
        <v>100</v>
      </c>
      <c r="D11" s="74" t="s">
        <v>450</v>
      </c>
      <c r="E11" s="75" t="s">
        <v>451</v>
      </c>
      <c r="F11" s="12"/>
    </row>
    <row r="12" ht="27" spans="1:6">
      <c r="A12" s="73"/>
      <c r="B12" s="73"/>
      <c r="C12" s="73" t="s">
        <v>103</v>
      </c>
      <c r="D12" s="74" t="s">
        <v>452</v>
      </c>
      <c r="E12" s="196" t="s">
        <v>453</v>
      </c>
      <c r="F12" s="12"/>
    </row>
    <row r="13" ht="34" customHeight="1" spans="1:6">
      <c r="A13" s="73"/>
      <c r="B13" s="73"/>
      <c r="C13" s="73" t="s">
        <v>106</v>
      </c>
      <c r="D13" s="74" t="s">
        <v>454</v>
      </c>
      <c r="E13" s="77">
        <v>1</v>
      </c>
      <c r="F13" s="12"/>
    </row>
    <row r="14" ht="52" customHeight="1" spans="1:6">
      <c r="A14" s="73"/>
      <c r="B14" s="73" t="s">
        <v>109</v>
      </c>
      <c r="C14" s="73" t="s">
        <v>292</v>
      </c>
      <c r="D14" s="219" t="s">
        <v>455</v>
      </c>
      <c r="E14" s="75" t="s">
        <v>118</v>
      </c>
      <c r="F14" s="12"/>
    </row>
    <row r="15" ht="14" customHeight="1" spans="1:6">
      <c r="A15" s="73"/>
      <c r="B15" s="73"/>
      <c r="C15" s="73" t="s">
        <v>110</v>
      </c>
      <c r="D15" s="219" t="s">
        <v>456</v>
      </c>
      <c r="E15" s="76" t="s">
        <v>457</v>
      </c>
      <c r="F15" s="12"/>
    </row>
    <row r="16" ht="38" customHeight="1" spans="1:6">
      <c r="A16" s="73"/>
      <c r="B16" s="73"/>
      <c r="C16" s="73"/>
      <c r="D16" s="219"/>
      <c r="E16" s="76"/>
      <c r="F16" s="12"/>
    </row>
    <row r="17" ht="95" customHeight="1" spans="1:6">
      <c r="A17" s="73"/>
      <c r="B17" s="73"/>
      <c r="C17" s="73" t="s">
        <v>113</v>
      </c>
      <c r="D17" s="219" t="s">
        <v>458</v>
      </c>
      <c r="E17" s="75" t="s">
        <v>118</v>
      </c>
      <c r="F17" s="12"/>
    </row>
    <row r="18" ht="53" customHeight="1" spans="1:6">
      <c r="A18" s="73"/>
      <c r="B18" s="73"/>
      <c r="C18" s="73" t="s">
        <v>116</v>
      </c>
      <c r="D18" s="219" t="s">
        <v>459</v>
      </c>
      <c r="E18" s="75" t="s">
        <v>118</v>
      </c>
      <c r="F18" s="12"/>
    </row>
    <row r="19" ht="27" spans="1:6">
      <c r="A19" s="73"/>
      <c r="B19" s="73"/>
      <c r="C19" s="73" t="s">
        <v>119</v>
      </c>
      <c r="D19" s="219" t="s">
        <v>446</v>
      </c>
      <c r="E19" s="77" t="s">
        <v>324</v>
      </c>
      <c r="F19" s="12"/>
    </row>
  </sheetData>
  <mergeCells count="25">
    <mergeCell ref="A1:B1"/>
    <mergeCell ref="A2:F2"/>
    <mergeCell ref="A4:C4"/>
    <mergeCell ref="D4:F4"/>
    <mergeCell ref="A5:C5"/>
    <mergeCell ref="D5:F5"/>
    <mergeCell ref="A6:C6"/>
    <mergeCell ref="D6:F6"/>
    <mergeCell ref="A7:C7"/>
    <mergeCell ref="D7:F7"/>
    <mergeCell ref="A8:C8"/>
    <mergeCell ref="D8:F8"/>
    <mergeCell ref="A9:A10"/>
    <mergeCell ref="A11:A19"/>
    <mergeCell ref="B9:B10"/>
    <mergeCell ref="B11:B13"/>
    <mergeCell ref="B14:B19"/>
    <mergeCell ref="C9:C10"/>
    <mergeCell ref="C15:C16"/>
    <mergeCell ref="D9:D10"/>
    <mergeCell ref="D15:D16"/>
    <mergeCell ref="E9:E10"/>
    <mergeCell ref="E15:E16"/>
    <mergeCell ref="F9:F10"/>
    <mergeCell ref="F15:F16"/>
  </mergeCells>
  <printOptions horizontalCentered="1"/>
  <pageMargins left="0.747916666666667" right="0.747916666666667" top="0.802777777777778" bottom="0.60625" header="0.511805555555556" footer="0.511805555555556"/>
  <pageSetup paperSize="9" scale="92" fitToHeight="0" orientation="portrait"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4"/>
  <sheetViews>
    <sheetView view="pageBreakPreview" zoomScaleNormal="85" zoomScaleSheetLayoutView="100" workbookViewId="0">
      <pane ySplit="3" topLeftCell="A4" activePane="bottomLeft" state="frozen"/>
      <selection/>
      <selection pane="bottomLeft" activeCell="A1" sqref="A1"/>
    </sheetView>
  </sheetViews>
  <sheetFormatPr defaultColWidth="9" defaultRowHeight="13.5"/>
  <cols>
    <col min="1" max="1" width="9.55833333333333" style="210" customWidth="1"/>
    <col min="2" max="2" width="19.7" style="210" customWidth="1"/>
    <col min="3" max="3" width="35.1416666666667" style="210" customWidth="1"/>
    <col min="4" max="4" width="16.125" style="210" customWidth="1"/>
    <col min="5" max="5" width="14.1083333333333" style="210" customWidth="1"/>
    <col min="6" max="6" width="12.4166666666667" style="210"/>
    <col min="7" max="7" width="12.6333333333333" style="210"/>
    <col min="8" max="8" width="10.25" style="210" customWidth="1"/>
    <col min="9" max="11" width="9" style="210" customWidth="1"/>
    <col min="12" max="12" width="9.55" style="210"/>
    <col min="13" max="16384" width="9" style="210"/>
  </cols>
  <sheetData>
    <row r="1" ht="34" customHeight="1" spans="1:1">
      <c r="A1" s="119" t="s">
        <v>460</v>
      </c>
    </row>
    <row r="2" ht="51" customHeight="1" spans="1:13">
      <c r="A2" s="120" t="s">
        <v>461</v>
      </c>
      <c r="B2" s="120"/>
      <c r="C2" s="120"/>
      <c r="D2" s="120"/>
      <c r="E2" s="120"/>
      <c r="M2" s="218"/>
    </row>
    <row r="3" ht="18" customHeight="1" spans="1:4">
      <c r="A3" s="211"/>
      <c r="B3" s="211"/>
      <c r="C3" s="211"/>
      <c r="D3" s="211"/>
    </row>
    <row r="4" ht="66" customHeight="1" spans="1:5">
      <c r="A4" s="212" t="s">
        <v>3</v>
      </c>
      <c r="B4" s="212" t="s">
        <v>4</v>
      </c>
      <c r="C4" s="212" t="s">
        <v>87</v>
      </c>
      <c r="D4" s="212" t="s">
        <v>462</v>
      </c>
      <c r="E4" s="212" t="s">
        <v>7</v>
      </c>
    </row>
    <row r="5" ht="50" customHeight="1" spans="1:5">
      <c r="A5" s="213"/>
      <c r="B5" s="212" t="s">
        <v>8</v>
      </c>
      <c r="C5" s="212"/>
      <c r="D5" s="212">
        <f>D6+D12</f>
        <v>557</v>
      </c>
      <c r="E5" s="213"/>
    </row>
    <row r="6" ht="50" customHeight="1" spans="1:5">
      <c r="A6" s="212" t="s">
        <v>9</v>
      </c>
      <c r="B6" s="212" t="s">
        <v>10</v>
      </c>
      <c r="C6" s="212"/>
      <c r="D6" s="212">
        <f>SUM(D7:D11)</f>
        <v>500</v>
      </c>
      <c r="E6" s="212"/>
    </row>
    <row r="7" ht="50" customHeight="1" spans="1:5">
      <c r="A7" s="213">
        <v>1</v>
      </c>
      <c r="B7" s="214" t="s">
        <v>356</v>
      </c>
      <c r="C7" s="214" t="s">
        <v>463</v>
      </c>
      <c r="D7" s="213">
        <v>100</v>
      </c>
      <c r="E7" s="215"/>
    </row>
    <row r="8" ht="50" customHeight="1" spans="1:5">
      <c r="A8" s="213">
        <v>2</v>
      </c>
      <c r="B8" s="214" t="s">
        <v>370</v>
      </c>
      <c r="C8" s="214" t="s">
        <v>464</v>
      </c>
      <c r="D8" s="213">
        <v>100</v>
      </c>
      <c r="E8" s="215"/>
    </row>
    <row r="9" ht="50" customHeight="1" spans="1:5">
      <c r="A9" s="213">
        <v>3</v>
      </c>
      <c r="B9" s="214" t="s">
        <v>362</v>
      </c>
      <c r="C9" s="214" t="s">
        <v>465</v>
      </c>
      <c r="D9" s="213">
        <v>100</v>
      </c>
      <c r="E9" s="215"/>
    </row>
    <row r="10" ht="50" customHeight="1" spans="1:5">
      <c r="A10" s="213">
        <v>4</v>
      </c>
      <c r="B10" s="214" t="s">
        <v>360</v>
      </c>
      <c r="C10" s="214" t="s">
        <v>466</v>
      </c>
      <c r="D10" s="213">
        <v>100</v>
      </c>
      <c r="E10" s="215"/>
    </row>
    <row r="11" ht="50" customHeight="1" spans="1:5">
      <c r="A11" s="213">
        <v>5</v>
      </c>
      <c r="B11" s="214" t="s">
        <v>467</v>
      </c>
      <c r="C11" s="214" t="s">
        <v>464</v>
      </c>
      <c r="D11" s="213">
        <v>100</v>
      </c>
      <c r="E11" s="215"/>
    </row>
    <row r="12" s="117" customFormat="1" ht="50" customHeight="1" spans="1:5">
      <c r="A12" s="212" t="s">
        <v>76</v>
      </c>
      <c r="B12" s="212" t="s">
        <v>268</v>
      </c>
      <c r="C12" s="216"/>
      <c r="D12" s="212">
        <f>SUM(D13:D14)</f>
        <v>57</v>
      </c>
      <c r="E12" s="217"/>
    </row>
    <row r="13" ht="50" customHeight="1" spans="1:5">
      <c r="A13" s="213">
        <v>1</v>
      </c>
      <c r="B13" s="214" t="s">
        <v>468</v>
      </c>
      <c r="C13" s="214" t="s">
        <v>469</v>
      </c>
      <c r="D13" s="213">
        <v>37</v>
      </c>
      <c r="E13" s="215"/>
    </row>
    <row r="14" ht="50" customHeight="1" spans="1:5">
      <c r="A14" s="213">
        <v>2</v>
      </c>
      <c r="B14" s="214" t="s">
        <v>470</v>
      </c>
      <c r="C14" s="214" t="s">
        <v>471</v>
      </c>
      <c r="D14" s="213">
        <v>20</v>
      </c>
      <c r="E14" s="215"/>
    </row>
  </sheetData>
  <mergeCells count="1">
    <mergeCell ref="A2:E2"/>
  </mergeCells>
  <printOptions horizontalCentered="1"/>
  <pageMargins left="0.747916666666667" right="0.747916666666667" top="0.802777777777778" bottom="0.60625" header="0.511805555555556" footer="0.511805555555556"/>
  <pageSetup paperSize="9" scale="93" fitToHeight="0" orientation="portrait"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9"/>
  <sheetViews>
    <sheetView view="pageBreakPreview" zoomScaleNormal="130" zoomScaleSheetLayoutView="100" workbookViewId="0">
      <selection activeCell="F19" sqref="F19:G19"/>
    </sheetView>
  </sheetViews>
  <sheetFormatPr defaultColWidth="9" defaultRowHeight="13.5" outlineLevelCol="6"/>
  <cols>
    <col min="1" max="2" width="9.63333333333333" style="2" customWidth="1"/>
    <col min="3" max="3" width="11.375" style="2" customWidth="1"/>
    <col min="4" max="6" width="9.63333333333333" style="2" customWidth="1"/>
    <col min="7" max="7" width="15.5" style="2" customWidth="1"/>
    <col min="8" max="16384" width="9" style="2"/>
  </cols>
  <sheetData>
    <row r="1" ht="34" customHeight="1" spans="1:2">
      <c r="A1" s="170" t="s">
        <v>472</v>
      </c>
      <c r="B1" s="171"/>
    </row>
    <row r="2" ht="30" customHeight="1" spans="1:7">
      <c r="A2" s="5" t="s">
        <v>473</v>
      </c>
      <c r="B2" s="6"/>
      <c r="C2" s="6"/>
      <c r="D2" s="6"/>
      <c r="E2" s="6"/>
      <c r="F2" s="7"/>
      <c r="G2" s="7"/>
    </row>
    <row r="3" ht="10" customHeight="1" spans="1:7">
      <c r="A3" s="8"/>
      <c r="B3" s="8"/>
      <c r="C3" s="8"/>
      <c r="D3" s="9"/>
      <c r="E3" s="8"/>
      <c r="F3" s="188"/>
      <c r="G3" s="9"/>
    </row>
    <row r="4" ht="20" customHeight="1" spans="1:7">
      <c r="A4" s="69" t="s">
        <v>474</v>
      </c>
      <c r="B4" s="69"/>
      <c r="C4" s="189" t="s">
        <v>475</v>
      </c>
      <c r="D4" s="189"/>
      <c r="E4" s="189"/>
      <c r="F4" s="189"/>
      <c r="G4" s="189"/>
    </row>
    <row r="5" ht="20" customHeight="1" spans="1:7">
      <c r="A5" s="69" t="s">
        <v>87</v>
      </c>
      <c r="B5" s="69"/>
      <c r="C5" s="189" t="s">
        <v>469</v>
      </c>
      <c r="D5" s="189"/>
      <c r="E5" s="189"/>
      <c r="F5" s="189"/>
      <c r="G5" s="189"/>
    </row>
    <row r="6" ht="42" customHeight="1" spans="1:7">
      <c r="A6" s="69" t="s">
        <v>476</v>
      </c>
      <c r="B6" s="69"/>
      <c r="C6" s="189" t="s">
        <v>477</v>
      </c>
      <c r="D6" s="189"/>
      <c r="E6" s="48" t="s">
        <v>478</v>
      </c>
      <c r="F6" s="194"/>
      <c r="G6" s="209" t="s">
        <v>468</v>
      </c>
    </row>
    <row r="7" ht="32" customHeight="1" spans="1:7">
      <c r="A7" s="48" t="s">
        <v>479</v>
      </c>
      <c r="B7" s="48"/>
      <c r="C7" s="189">
        <v>37</v>
      </c>
      <c r="D7" s="189"/>
      <c r="E7" s="189"/>
      <c r="F7" s="189"/>
      <c r="G7" s="189"/>
    </row>
    <row r="8" ht="20" customHeight="1" spans="1:7">
      <c r="A8" s="48" t="s">
        <v>480</v>
      </c>
      <c r="B8" s="48"/>
      <c r="C8" s="195" t="s">
        <v>481</v>
      </c>
      <c r="D8" s="195"/>
      <c r="E8" s="195"/>
      <c r="F8" s="195"/>
      <c r="G8" s="195"/>
    </row>
    <row r="9" ht="78" customHeight="1" spans="1:7">
      <c r="A9" s="48"/>
      <c r="B9" s="48"/>
      <c r="C9" s="195"/>
      <c r="D9" s="195"/>
      <c r="E9" s="195"/>
      <c r="F9" s="195"/>
      <c r="G9" s="195"/>
    </row>
    <row r="10" ht="22" customHeight="1" spans="1:7">
      <c r="A10" s="72" t="s">
        <v>482</v>
      </c>
      <c r="B10" s="71" t="s">
        <v>94</v>
      </c>
      <c r="C10" s="72" t="s">
        <v>483</v>
      </c>
      <c r="D10" s="72" t="s">
        <v>96</v>
      </c>
      <c r="E10" s="72"/>
      <c r="F10" s="72" t="s">
        <v>97</v>
      </c>
      <c r="G10" s="72"/>
    </row>
    <row r="11" ht="38" customHeight="1" spans="1:7">
      <c r="A11" s="71"/>
      <c r="B11" s="73" t="s">
        <v>99</v>
      </c>
      <c r="C11" s="73" t="s">
        <v>100</v>
      </c>
      <c r="D11" s="191" t="s">
        <v>484</v>
      </c>
      <c r="E11" s="191"/>
      <c r="F11" s="190" t="s">
        <v>485</v>
      </c>
      <c r="G11" s="190"/>
    </row>
    <row r="12" ht="38" customHeight="1" spans="1:7">
      <c r="A12" s="71"/>
      <c r="B12" s="73"/>
      <c r="C12" s="73"/>
      <c r="D12" s="191" t="s">
        <v>486</v>
      </c>
      <c r="E12" s="191"/>
      <c r="F12" s="190" t="s">
        <v>487</v>
      </c>
      <c r="G12" s="190"/>
    </row>
    <row r="13" ht="38" customHeight="1" spans="1:7">
      <c r="A13" s="71"/>
      <c r="B13" s="73"/>
      <c r="C13" s="73" t="s">
        <v>103</v>
      </c>
      <c r="D13" s="191" t="s">
        <v>488</v>
      </c>
      <c r="E13" s="191"/>
      <c r="F13" s="32" t="s">
        <v>447</v>
      </c>
      <c r="G13" s="32"/>
    </row>
    <row r="14" ht="38" customHeight="1" spans="1:7">
      <c r="A14" s="71"/>
      <c r="B14" s="73"/>
      <c r="C14" s="73" t="s">
        <v>106</v>
      </c>
      <c r="D14" s="191" t="s">
        <v>489</v>
      </c>
      <c r="E14" s="191"/>
      <c r="F14" s="32" t="s">
        <v>324</v>
      </c>
      <c r="G14" s="32"/>
    </row>
    <row r="15" ht="38" customHeight="1" spans="1:7">
      <c r="A15" s="71"/>
      <c r="B15" s="73"/>
      <c r="C15" s="73"/>
      <c r="D15" s="191" t="s">
        <v>490</v>
      </c>
      <c r="E15" s="191"/>
      <c r="F15" s="32" t="s">
        <v>324</v>
      </c>
      <c r="G15" s="32"/>
    </row>
    <row r="16" ht="38" customHeight="1" spans="1:7">
      <c r="A16" s="71"/>
      <c r="B16" s="73" t="s">
        <v>109</v>
      </c>
      <c r="C16" s="73" t="s">
        <v>491</v>
      </c>
      <c r="D16" s="191" t="s">
        <v>492</v>
      </c>
      <c r="E16" s="191"/>
      <c r="F16" s="190" t="s">
        <v>493</v>
      </c>
      <c r="G16" s="190"/>
    </row>
    <row r="17" ht="38" customHeight="1" spans="1:7">
      <c r="A17" s="71"/>
      <c r="B17" s="73"/>
      <c r="C17" s="73" t="s">
        <v>494</v>
      </c>
      <c r="D17" s="191" t="s">
        <v>495</v>
      </c>
      <c r="E17" s="191"/>
      <c r="F17" s="193" t="s">
        <v>496</v>
      </c>
      <c r="G17" s="193"/>
    </row>
    <row r="18" ht="38" customHeight="1" spans="1:7">
      <c r="A18" s="71"/>
      <c r="B18" s="73"/>
      <c r="C18" s="73"/>
      <c r="D18" s="191" t="s">
        <v>497</v>
      </c>
      <c r="E18" s="191"/>
      <c r="F18" s="193" t="s">
        <v>498</v>
      </c>
      <c r="G18" s="193"/>
    </row>
    <row r="19" ht="38" customHeight="1" spans="1:7">
      <c r="A19" s="71"/>
      <c r="B19" s="73" t="s">
        <v>499</v>
      </c>
      <c r="C19" s="73" t="s">
        <v>500</v>
      </c>
      <c r="D19" s="191" t="s">
        <v>338</v>
      </c>
      <c r="E19" s="191"/>
      <c r="F19" s="32" t="s">
        <v>447</v>
      </c>
      <c r="G19" s="32"/>
    </row>
  </sheetData>
  <mergeCells count="39">
    <mergeCell ref="A1:B1"/>
    <mergeCell ref="A2:G2"/>
    <mergeCell ref="A4:B4"/>
    <mergeCell ref="C4:G4"/>
    <mergeCell ref="A5:B5"/>
    <mergeCell ref="C5:G5"/>
    <mergeCell ref="A6:B6"/>
    <mergeCell ref="C6:D6"/>
    <mergeCell ref="E6:F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A10:A19"/>
    <mergeCell ref="B11:B15"/>
    <mergeCell ref="B16:B18"/>
    <mergeCell ref="C11:C12"/>
    <mergeCell ref="C14:C15"/>
    <mergeCell ref="C17:C18"/>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85" zoomScaleSheetLayoutView="100" workbookViewId="0">
      <selection activeCell="C8" sqref="C8:G9"/>
    </sheetView>
  </sheetViews>
  <sheetFormatPr defaultColWidth="9" defaultRowHeight="13.5" outlineLevelCol="6"/>
  <cols>
    <col min="1" max="4" width="9.63333333333333" style="2" customWidth="1"/>
    <col min="5" max="7" width="11.375" style="2" customWidth="1"/>
    <col min="8" max="16384" width="9" style="2"/>
  </cols>
  <sheetData>
    <row r="1" ht="34" customHeight="1" spans="1:2">
      <c r="A1" s="170"/>
      <c r="B1" s="171"/>
    </row>
    <row r="2" ht="30" customHeight="1" spans="1:7">
      <c r="A2" s="5" t="s">
        <v>473</v>
      </c>
      <c r="B2" s="6"/>
      <c r="C2" s="6"/>
      <c r="D2" s="6"/>
      <c r="E2" s="6"/>
      <c r="F2" s="7"/>
      <c r="G2" s="7"/>
    </row>
    <row r="3" ht="9.95" customHeight="1" spans="1:7">
      <c r="A3" s="8"/>
      <c r="B3" s="8"/>
      <c r="C3" s="8"/>
      <c r="D3" s="9"/>
      <c r="E3" s="8"/>
      <c r="F3" s="188"/>
      <c r="G3" s="188"/>
    </row>
    <row r="4" ht="20" customHeight="1" spans="1:7">
      <c r="A4" s="69" t="s">
        <v>474</v>
      </c>
      <c r="B4" s="69"/>
      <c r="C4" s="189" t="s">
        <v>475</v>
      </c>
      <c r="D4" s="189"/>
      <c r="E4" s="189"/>
      <c r="F4" s="189"/>
      <c r="G4" s="189"/>
    </row>
    <row r="5" ht="20.1" customHeight="1" spans="1:7">
      <c r="A5" s="10" t="s">
        <v>87</v>
      </c>
      <c r="B5" s="10"/>
      <c r="C5" s="172" t="s">
        <v>471</v>
      </c>
      <c r="D5" s="172"/>
      <c r="E5" s="172"/>
      <c r="F5" s="172"/>
      <c r="G5" s="172"/>
    </row>
    <row r="6" ht="45" customHeight="1" spans="1:7">
      <c r="A6" s="10" t="s">
        <v>476</v>
      </c>
      <c r="B6" s="10"/>
      <c r="C6" s="172" t="s">
        <v>477</v>
      </c>
      <c r="D6" s="172"/>
      <c r="E6" s="13" t="s">
        <v>478</v>
      </c>
      <c r="F6" s="190" t="s">
        <v>470</v>
      </c>
      <c r="G6" s="190"/>
    </row>
    <row r="7" ht="32.1" customHeight="1" spans="1:7">
      <c r="A7" s="13" t="s">
        <v>89</v>
      </c>
      <c r="B7" s="13"/>
      <c r="C7" s="189">
        <v>20</v>
      </c>
      <c r="D7" s="189"/>
      <c r="E7" s="189"/>
      <c r="F7" s="189"/>
      <c r="G7" s="189"/>
    </row>
    <row r="8" ht="20.1" customHeight="1" spans="1:7">
      <c r="A8" s="13" t="s">
        <v>480</v>
      </c>
      <c r="B8" s="13"/>
      <c r="C8" s="30" t="s">
        <v>501</v>
      </c>
      <c r="D8" s="30"/>
      <c r="E8" s="30"/>
      <c r="F8" s="30"/>
      <c r="G8" s="30"/>
    </row>
    <row r="9" ht="56" customHeight="1" spans="1:7">
      <c r="A9" s="13"/>
      <c r="B9" s="13"/>
      <c r="C9" s="30"/>
      <c r="D9" s="30"/>
      <c r="E9" s="30"/>
      <c r="F9" s="30"/>
      <c r="G9" s="30"/>
    </row>
    <row r="10" ht="20.1" customHeight="1" spans="1:7">
      <c r="A10" s="16" t="s">
        <v>482</v>
      </c>
      <c r="B10" s="15" t="s">
        <v>94</v>
      </c>
      <c r="C10" s="16" t="s">
        <v>483</v>
      </c>
      <c r="D10" s="16" t="s">
        <v>96</v>
      </c>
      <c r="E10" s="16"/>
      <c r="F10" s="16" t="s">
        <v>97</v>
      </c>
      <c r="G10" s="16"/>
    </row>
    <row r="11" ht="20.1" customHeight="1" spans="1:7">
      <c r="A11" s="15"/>
      <c r="B11" s="17" t="s">
        <v>99</v>
      </c>
      <c r="C11" s="17" t="s">
        <v>100</v>
      </c>
      <c r="D11" s="20" t="s">
        <v>502</v>
      </c>
      <c r="E11" s="20"/>
      <c r="F11" s="207" t="s">
        <v>503</v>
      </c>
      <c r="G11" s="207"/>
    </row>
    <row r="12" ht="29" customHeight="1" spans="1:7">
      <c r="A12" s="15"/>
      <c r="B12" s="17"/>
      <c r="C12" s="17"/>
      <c r="D12" s="20" t="s">
        <v>504</v>
      </c>
      <c r="E12" s="20"/>
      <c r="F12" s="207" t="s">
        <v>505</v>
      </c>
      <c r="G12" s="207"/>
    </row>
    <row r="13" ht="20.1" customHeight="1" spans="1:7">
      <c r="A13" s="15"/>
      <c r="B13" s="17"/>
      <c r="C13" s="17" t="s">
        <v>103</v>
      </c>
      <c r="D13" s="20" t="s">
        <v>506</v>
      </c>
      <c r="E13" s="20"/>
      <c r="F13" s="208">
        <v>1</v>
      </c>
      <c r="G13" s="207"/>
    </row>
    <row r="14" ht="20.1" customHeight="1" spans="1:7">
      <c r="A14" s="15"/>
      <c r="B14" s="17"/>
      <c r="C14" s="17" t="s">
        <v>106</v>
      </c>
      <c r="D14" s="20" t="s">
        <v>507</v>
      </c>
      <c r="E14" s="20"/>
      <c r="F14" s="208">
        <v>1</v>
      </c>
      <c r="G14" s="208"/>
    </row>
    <row r="15" ht="20.1" customHeight="1" spans="1:7">
      <c r="A15" s="15"/>
      <c r="B15" s="17"/>
      <c r="C15" s="17" t="s">
        <v>242</v>
      </c>
      <c r="D15" s="20" t="s">
        <v>508</v>
      </c>
      <c r="E15" s="20"/>
      <c r="F15" s="207" t="s">
        <v>509</v>
      </c>
      <c r="G15" s="207"/>
    </row>
    <row r="16" ht="20.1" customHeight="1" spans="1:7">
      <c r="A16" s="15"/>
      <c r="B16" s="17"/>
      <c r="C16" s="17"/>
      <c r="D16" s="20" t="s">
        <v>510</v>
      </c>
      <c r="E16" s="20"/>
      <c r="F16" s="207" t="s">
        <v>511</v>
      </c>
      <c r="G16" s="207"/>
    </row>
    <row r="17" ht="25.5" customHeight="1" spans="1:7">
      <c r="A17" s="15"/>
      <c r="B17" s="17" t="s">
        <v>109</v>
      </c>
      <c r="C17" s="17" t="s">
        <v>491</v>
      </c>
      <c r="D17" s="20" t="s">
        <v>497</v>
      </c>
      <c r="E17" s="20"/>
      <c r="F17" s="207" t="s">
        <v>498</v>
      </c>
      <c r="G17" s="207"/>
    </row>
    <row r="18" ht="26.25" customHeight="1" spans="1:7">
      <c r="A18" s="15"/>
      <c r="B18" s="17"/>
      <c r="C18" s="17" t="s">
        <v>512</v>
      </c>
      <c r="D18" s="20" t="s">
        <v>513</v>
      </c>
      <c r="E18" s="20"/>
      <c r="F18" s="207" t="s">
        <v>514</v>
      </c>
      <c r="G18" s="207"/>
    </row>
    <row r="19" ht="26.25" customHeight="1" spans="1:7">
      <c r="A19" s="15"/>
      <c r="B19" s="17"/>
      <c r="C19" s="17" t="s">
        <v>494</v>
      </c>
      <c r="D19" s="20" t="s">
        <v>515</v>
      </c>
      <c r="E19" s="20"/>
      <c r="F19" s="207" t="s">
        <v>514</v>
      </c>
      <c r="G19" s="207"/>
    </row>
    <row r="20" ht="26.25" customHeight="1" spans="1:7">
      <c r="A20" s="15"/>
      <c r="B20" s="17"/>
      <c r="C20" s="17" t="s">
        <v>516</v>
      </c>
      <c r="D20" s="20" t="s">
        <v>517</v>
      </c>
      <c r="E20" s="20"/>
      <c r="F20" s="207" t="s">
        <v>118</v>
      </c>
      <c r="G20" s="207"/>
    </row>
    <row r="21" ht="26.25" customHeight="1" spans="1:7">
      <c r="A21" s="15"/>
      <c r="B21" s="17" t="s">
        <v>499</v>
      </c>
      <c r="C21" s="17" t="s">
        <v>500</v>
      </c>
      <c r="D21" s="20" t="s">
        <v>518</v>
      </c>
      <c r="E21" s="20"/>
      <c r="F21" s="208">
        <v>1</v>
      </c>
      <c r="G21" s="207"/>
    </row>
  </sheetData>
  <mergeCells count="42">
    <mergeCell ref="A1:B1"/>
    <mergeCell ref="A2:G2"/>
    <mergeCell ref="A4:B4"/>
    <mergeCell ref="C4:G4"/>
    <mergeCell ref="A5:B5"/>
    <mergeCell ref="C5:G5"/>
    <mergeCell ref="A6:B6"/>
    <mergeCell ref="C6:D6"/>
    <mergeCell ref="F6:G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A10:A21"/>
    <mergeCell ref="B11:B16"/>
    <mergeCell ref="B17:B20"/>
    <mergeCell ref="C11:C12"/>
    <mergeCell ref="C15:C16"/>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85" zoomScaleSheetLayoutView="100" workbookViewId="0">
      <selection activeCell="C8" sqref="C8:G9"/>
    </sheetView>
  </sheetViews>
  <sheetFormatPr defaultColWidth="9" defaultRowHeight="13.5" outlineLevelCol="6"/>
  <cols>
    <col min="1" max="3" width="9.63333333333333" style="2" customWidth="1"/>
    <col min="4" max="4" width="9.63333333333333" style="199" customWidth="1"/>
    <col min="5" max="7" width="14.5" style="199" customWidth="1"/>
    <col min="8" max="16384" width="9" style="2"/>
  </cols>
  <sheetData>
    <row r="1" ht="34" customHeight="1" spans="1:2">
      <c r="A1" s="170"/>
      <c r="B1" s="171"/>
    </row>
    <row r="2" ht="28.5" spans="1:7">
      <c r="A2" s="5" t="s">
        <v>473</v>
      </c>
      <c r="B2" s="6"/>
      <c r="C2" s="6"/>
      <c r="D2" s="6"/>
      <c r="E2" s="6"/>
      <c r="F2" s="7"/>
      <c r="G2" s="7"/>
    </row>
    <row r="3" ht="10" customHeight="1" spans="1:7">
      <c r="A3" s="8"/>
      <c r="B3" s="8"/>
      <c r="C3" s="8"/>
      <c r="D3" s="9"/>
      <c r="E3" s="200"/>
      <c r="F3" s="188"/>
      <c r="G3" s="188"/>
    </row>
    <row r="4" ht="20" customHeight="1" spans="1:7">
      <c r="A4" s="69" t="s">
        <v>474</v>
      </c>
      <c r="B4" s="69"/>
      <c r="C4" s="189" t="s">
        <v>475</v>
      </c>
      <c r="D4" s="189"/>
      <c r="E4" s="189"/>
      <c r="F4" s="189"/>
      <c r="G4" s="189"/>
    </row>
    <row r="5" ht="20" customHeight="1" spans="1:7">
      <c r="A5" s="10" t="s">
        <v>87</v>
      </c>
      <c r="B5" s="10"/>
      <c r="C5" s="172" t="s">
        <v>463</v>
      </c>
      <c r="D5" s="172"/>
      <c r="E5" s="172"/>
      <c r="F5" s="172"/>
      <c r="G5" s="172"/>
    </row>
    <row r="6" ht="20" customHeight="1" spans="1:7">
      <c r="A6" s="10" t="s">
        <v>476</v>
      </c>
      <c r="B6" s="10"/>
      <c r="C6" s="189" t="s">
        <v>356</v>
      </c>
      <c r="D6" s="189"/>
      <c r="E6" s="13" t="s">
        <v>478</v>
      </c>
      <c r="F6" s="189" t="s">
        <v>356</v>
      </c>
      <c r="G6" s="189"/>
    </row>
    <row r="7" ht="32" customHeight="1" spans="1:7">
      <c r="A7" s="13" t="s">
        <v>89</v>
      </c>
      <c r="B7" s="13"/>
      <c r="C7" s="48">
        <v>100</v>
      </c>
      <c r="D7" s="48"/>
      <c r="E7" s="48"/>
      <c r="F7" s="48"/>
      <c r="G7" s="48"/>
    </row>
    <row r="8" ht="20" customHeight="1" spans="1:7">
      <c r="A8" s="13" t="s">
        <v>480</v>
      </c>
      <c r="B8" s="13"/>
      <c r="C8" s="30" t="s">
        <v>519</v>
      </c>
      <c r="D8" s="30"/>
      <c r="E8" s="30"/>
      <c r="F8" s="30"/>
      <c r="G8" s="30"/>
    </row>
    <row r="9" ht="30" customHeight="1" spans="1:7">
      <c r="A9" s="13"/>
      <c r="B9" s="13"/>
      <c r="C9" s="30"/>
      <c r="D9" s="30"/>
      <c r="E9" s="30"/>
      <c r="F9" s="30"/>
      <c r="G9" s="30"/>
    </row>
    <row r="10" ht="20" customHeight="1" spans="1:7">
      <c r="A10" s="16" t="s">
        <v>482</v>
      </c>
      <c r="B10" s="15" t="s">
        <v>94</v>
      </c>
      <c r="C10" s="16" t="s">
        <v>483</v>
      </c>
      <c r="D10" s="16" t="s">
        <v>96</v>
      </c>
      <c r="E10" s="16"/>
      <c r="F10" s="16" t="s">
        <v>97</v>
      </c>
      <c r="G10" s="16"/>
    </row>
    <row r="11" ht="20" customHeight="1" spans="1:7">
      <c r="A11" s="15"/>
      <c r="B11" s="17" t="s">
        <v>99</v>
      </c>
      <c r="C11" s="17" t="s">
        <v>100</v>
      </c>
      <c r="D11" s="204" t="s">
        <v>520</v>
      </c>
      <c r="E11" s="204"/>
      <c r="F11" s="30" t="s">
        <v>521</v>
      </c>
      <c r="G11" s="30"/>
    </row>
    <row r="12" ht="20" customHeight="1" spans="1:7">
      <c r="A12" s="15"/>
      <c r="B12" s="17"/>
      <c r="C12" s="17"/>
      <c r="D12" s="204" t="s">
        <v>522</v>
      </c>
      <c r="E12" s="204"/>
      <c r="F12" s="30" t="s">
        <v>523</v>
      </c>
      <c r="G12" s="30"/>
    </row>
    <row r="13" ht="20" customHeight="1" spans="1:7">
      <c r="A13" s="15"/>
      <c r="B13" s="17"/>
      <c r="C13" s="17"/>
      <c r="D13" s="20" t="s">
        <v>524</v>
      </c>
      <c r="E13" s="20"/>
      <c r="F13" s="30" t="s">
        <v>525</v>
      </c>
      <c r="G13" s="30"/>
    </row>
    <row r="14" ht="20" customHeight="1" spans="1:7">
      <c r="A14" s="15"/>
      <c r="B14" s="17"/>
      <c r="C14" s="17" t="s">
        <v>103</v>
      </c>
      <c r="D14" s="204" t="s">
        <v>526</v>
      </c>
      <c r="E14" s="204"/>
      <c r="F14" s="30" t="s">
        <v>527</v>
      </c>
      <c r="G14" s="30"/>
    </row>
    <row r="15" ht="20" customHeight="1" spans="1:7">
      <c r="A15" s="15"/>
      <c r="B15" s="17"/>
      <c r="C15" s="17" t="s">
        <v>106</v>
      </c>
      <c r="D15" s="204" t="s">
        <v>528</v>
      </c>
      <c r="E15" s="204"/>
      <c r="F15" s="205">
        <v>1</v>
      </c>
      <c r="G15" s="205"/>
    </row>
    <row r="16" ht="26" customHeight="1" spans="1:7">
      <c r="A16" s="15"/>
      <c r="B16" s="17" t="s">
        <v>109</v>
      </c>
      <c r="C16" s="17" t="s">
        <v>491</v>
      </c>
      <c r="D16" s="204" t="s">
        <v>529</v>
      </c>
      <c r="E16" s="204"/>
      <c r="F16" s="30" t="s">
        <v>118</v>
      </c>
      <c r="G16" s="30"/>
    </row>
    <row r="17" ht="20" customHeight="1" spans="1:7">
      <c r="A17" s="15"/>
      <c r="B17" s="17"/>
      <c r="C17" s="17" t="s">
        <v>512</v>
      </c>
      <c r="D17" s="204" t="s">
        <v>530</v>
      </c>
      <c r="E17" s="204"/>
      <c r="F17" s="30" t="s">
        <v>531</v>
      </c>
      <c r="G17" s="30"/>
    </row>
    <row r="18" ht="20" customHeight="1" spans="1:7">
      <c r="A18" s="15"/>
      <c r="B18" s="17"/>
      <c r="C18" s="17" t="s">
        <v>494</v>
      </c>
      <c r="D18" s="204" t="s">
        <v>497</v>
      </c>
      <c r="E18" s="204"/>
      <c r="F18" s="30" t="s">
        <v>532</v>
      </c>
      <c r="G18" s="30"/>
    </row>
    <row r="19" ht="29" customHeight="1" spans="1:7">
      <c r="A19" s="15"/>
      <c r="B19" s="17"/>
      <c r="C19" s="17"/>
      <c r="D19" s="206" t="s">
        <v>533</v>
      </c>
      <c r="E19" s="204"/>
      <c r="F19" s="30" t="s">
        <v>531</v>
      </c>
      <c r="G19" s="30"/>
    </row>
    <row r="20" ht="27" customHeight="1" spans="1:7">
      <c r="A20" s="15"/>
      <c r="B20" s="17"/>
      <c r="C20" s="17" t="s">
        <v>516</v>
      </c>
      <c r="D20" s="204" t="s">
        <v>534</v>
      </c>
      <c r="E20" s="204"/>
      <c r="F20" s="30" t="s">
        <v>118</v>
      </c>
      <c r="G20" s="30"/>
    </row>
    <row r="21" ht="45" customHeight="1" spans="1:7">
      <c r="A21" s="15"/>
      <c r="B21" s="17" t="s">
        <v>499</v>
      </c>
      <c r="C21" s="17" t="s">
        <v>500</v>
      </c>
      <c r="D21" s="204" t="s">
        <v>535</v>
      </c>
      <c r="E21" s="204"/>
      <c r="F21" s="30" t="s">
        <v>527</v>
      </c>
      <c r="G21" s="30"/>
    </row>
  </sheetData>
  <mergeCells count="42">
    <mergeCell ref="A1:B1"/>
    <mergeCell ref="A2:G2"/>
    <mergeCell ref="A4:B4"/>
    <mergeCell ref="C4:G4"/>
    <mergeCell ref="A5:B5"/>
    <mergeCell ref="C5:G5"/>
    <mergeCell ref="A6:B6"/>
    <mergeCell ref="C6:D6"/>
    <mergeCell ref="F6:G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A10:A21"/>
    <mergeCell ref="B11:B15"/>
    <mergeCell ref="B16:B20"/>
    <mergeCell ref="C11:C13"/>
    <mergeCell ref="C18:C19"/>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85" zoomScaleSheetLayoutView="100" workbookViewId="0">
      <selection activeCell="E10" sqref="E10"/>
    </sheetView>
  </sheetViews>
  <sheetFormatPr defaultColWidth="9" defaultRowHeight="13.5" outlineLevelCol="5"/>
  <cols>
    <col min="1" max="1" width="8.25833333333333" style="169" customWidth="1"/>
    <col min="2" max="2" width="7.71666666666667" style="169" customWidth="1"/>
    <col min="3" max="3" width="14" style="169" customWidth="1"/>
    <col min="4" max="5" width="21.875" style="169" customWidth="1"/>
    <col min="6" max="6" width="12.875" style="169" customWidth="1"/>
    <col min="7" max="16384" width="9" style="169"/>
  </cols>
  <sheetData>
    <row r="1" ht="34" customHeight="1" spans="1:2">
      <c r="A1" s="170" t="s">
        <v>83</v>
      </c>
      <c r="B1" s="171"/>
    </row>
    <row r="2" ht="44" customHeight="1" spans="1:6">
      <c r="A2" s="5" t="s">
        <v>84</v>
      </c>
      <c r="B2" s="6"/>
      <c r="C2" s="6"/>
      <c r="D2" s="6"/>
      <c r="E2" s="6"/>
      <c r="F2" s="7"/>
    </row>
    <row r="3" ht="10" customHeight="1" spans="1:6">
      <c r="A3" s="8"/>
      <c r="B3" s="8"/>
      <c r="C3" s="8"/>
      <c r="D3" s="9"/>
      <c r="E3" s="8"/>
      <c r="F3" s="9"/>
    </row>
    <row r="4" ht="20.1" customHeight="1" spans="1:6">
      <c r="A4" s="69" t="s">
        <v>85</v>
      </c>
      <c r="B4" s="69"/>
      <c r="C4" s="69"/>
      <c r="D4" s="27" t="s">
        <v>86</v>
      </c>
      <c r="E4" s="27"/>
      <c r="F4" s="27"/>
    </row>
    <row r="5" ht="26.1" customHeight="1" spans="1:6">
      <c r="A5" s="69" t="s">
        <v>87</v>
      </c>
      <c r="B5" s="69"/>
      <c r="C5" s="69"/>
      <c r="D5" s="28" t="s">
        <v>88</v>
      </c>
      <c r="E5" s="28"/>
      <c r="F5" s="28"/>
    </row>
    <row r="6" ht="21" customHeight="1" spans="1:6">
      <c r="A6" s="48" t="s">
        <v>89</v>
      </c>
      <c r="B6" s="48"/>
      <c r="C6" s="48"/>
      <c r="D6" s="48" t="s">
        <v>90</v>
      </c>
      <c r="E6" s="48"/>
      <c r="F6" s="48"/>
    </row>
    <row r="7" ht="65" customHeight="1" spans="1:6">
      <c r="A7" s="48" t="s">
        <v>91</v>
      </c>
      <c r="B7" s="48"/>
      <c r="C7" s="48"/>
      <c r="D7" s="29" t="s">
        <v>92</v>
      </c>
      <c r="E7" s="29"/>
      <c r="F7" s="29"/>
    </row>
    <row r="8" ht="44" customHeight="1" spans="1:6">
      <c r="A8" s="71" t="s">
        <v>93</v>
      </c>
      <c r="B8" s="71" t="s">
        <v>94</v>
      </c>
      <c r="C8" s="72" t="s">
        <v>95</v>
      </c>
      <c r="D8" s="72" t="s">
        <v>96</v>
      </c>
      <c r="E8" s="72" t="s">
        <v>97</v>
      </c>
      <c r="F8" s="72" t="s">
        <v>7</v>
      </c>
    </row>
    <row r="9" ht="44" customHeight="1" spans="1:6">
      <c r="A9" s="71"/>
      <c r="B9" s="71"/>
      <c r="C9" s="72"/>
      <c r="D9" s="72"/>
      <c r="E9" s="72"/>
      <c r="F9" s="72"/>
    </row>
    <row r="10" ht="39" customHeight="1" spans="1:6">
      <c r="A10" s="73" t="s">
        <v>98</v>
      </c>
      <c r="B10" s="73" t="s">
        <v>99</v>
      </c>
      <c r="C10" s="73" t="s">
        <v>100</v>
      </c>
      <c r="D10" s="75" t="s">
        <v>101</v>
      </c>
      <c r="E10" s="76" t="s">
        <v>102</v>
      </c>
      <c r="F10" s="76" t="s">
        <v>90</v>
      </c>
    </row>
    <row r="11" ht="39" customHeight="1" spans="1:6">
      <c r="A11" s="73"/>
      <c r="B11" s="73"/>
      <c r="C11" s="73" t="s">
        <v>103</v>
      </c>
      <c r="D11" s="190" t="s">
        <v>104</v>
      </c>
      <c r="E11" s="190" t="s">
        <v>105</v>
      </c>
      <c r="F11" s="12"/>
    </row>
    <row r="12" ht="39" customHeight="1" spans="1:6">
      <c r="A12" s="73"/>
      <c r="B12" s="73"/>
      <c r="C12" s="73" t="s">
        <v>106</v>
      </c>
      <c r="D12" s="190" t="s">
        <v>107</v>
      </c>
      <c r="E12" s="344" t="s">
        <v>108</v>
      </c>
      <c r="F12" s="12"/>
    </row>
    <row r="13" ht="39" customHeight="1" spans="1:6">
      <c r="A13" s="73"/>
      <c r="B13" s="73" t="s">
        <v>109</v>
      </c>
      <c r="C13" s="73" t="s">
        <v>110</v>
      </c>
      <c r="D13" s="190" t="s">
        <v>111</v>
      </c>
      <c r="E13" s="190" t="s">
        <v>112</v>
      </c>
      <c r="F13" s="12"/>
    </row>
    <row r="14" ht="39" customHeight="1" spans="1:6">
      <c r="A14" s="73"/>
      <c r="B14" s="73"/>
      <c r="C14" s="73" t="s">
        <v>113</v>
      </c>
      <c r="D14" s="190" t="s">
        <v>114</v>
      </c>
      <c r="E14" s="75" t="s">
        <v>115</v>
      </c>
      <c r="F14" s="12"/>
    </row>
    <row r="15" ht="39" customHeight="1" spans="1:6">
      <c r="A15" s="73"/>
      <c r="B15" s="73"/>
      <c r="C15" s="73" t="s">
        <v>116</v>
      </c>
      <c r="D15" s="190" t="s">
        <v>117</v>
      </c>
      <c r="E15" s="190" t="s">
        <v>118</v>
      </c>
      <c r="F15" s="12"/>
    </row>
    <row r="16" ht="39" customHeight="1" spans="1:6">
      <c r="A16" s="73"/>
      <c r="B16" s="73"/>
      <c r="C16" s="73" t="s">
        <v>119</v>
      </c>
      <c r="D16" s="190" t="s">
        <v>120</v>
      </c>
      <c r="E16" s="344" t="s">
        <v>108</v>
      </c>
      <c r="F16" s="12"/>
    </row>
  </sheetData>
  <mergeCells count="19">
    <mergeCell ref="A1:B1"/>
    <mergeCell ref="A2:F2"/>
    <mergeCell ref="A4:C4"/>
    <mergeCell ref="D4:F4"/>
    <mergeCell ref="A5:C5"/>
    <mergeCell ref="D5:F5"/>
    <mergeCell ref="A6:C6"/>
    <mergeCell ref="D6:F6"/>
    <mergeCell ref="A7:C7"/>
    <mergeCell ref="D7:F7"/>
    <mergeCell ref="A8:A9"/>
    <mergeCell ref="A10:A16"/>
    <mergeCell ref="B8:B9"/>
    <mergeCell ref="B10:B12"/>
    <mergeCell ref="B13:B16"/>
    <mergeCell ref="C8:C9"/>
    <mergeCell ref="D8:D9"/>
    <mergeCell ref="E8:E9"/>
    <mergeCell ref="F8:F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0"/>
  <sheetViews>
    <sheetView view="pageBreakPreview" zoomScaleNormal="85" zoomScaleSheetLayoutView="100" topLeftCell="A7" workbookViewId="0">
      <selection activeCell="D17" sqref="D17:E17"/>
    </sheetView>
  </sheetViews>
  <sheetFormatPr defaultColWidth="9" defaultRowHeight="13.5" outlineLevelCol="6"/>
  <cols>
    <col min="1" max="1" width="9.63333333333333" style="2" customWidth="1"/>
    <col min="2" max="2" width="11.25" style="2" customWidth="1"/>
    <col min="3" max="7" width="10.875" style="2" customWidth="1"/>
    <col min="8" max="16384" width="9" style="2"/>
  </cols>
  <sheetData>
    <row r="1" ht="34" customHeight="1" spans="1:2">
      <c r="A1" s="170"/>
      <c r="B1" s="171"/>
    </row>
    <row r="2" ht="30" customHeight="1" spans="1:7">
      <c r="A2" s="5" t="s">
        <v>473</v>
      </c>
      <c r="B2" s="6"/>
      <c r="C2" s="6"/>
      <c r="D2" s="6"/>
      <c r="E2" s="6"/>
      <c r="F2" s="7"/>
      <c r="G2" s="7"/>
    </row>
    <row r="3" ht="10" customHeight="1" spans="1:7">
      <c r="A3" s="8"/>
      <c r="B3" s="8"/>
      <c r="C3" s="8"/>
      <c r="D3" s="9"/>
      <c r="E3" s="8"/>
      <c r="F3" s="188"/>
      <c r="G3" s="188"/>
    </row>
    <row r="4" ht="20" customHeight="1" spans="1:7">
      <c r="A4" s="69" t="s">
        <v>474</v>
      </c>
      <c r="B4" s="69"/>
      <c r="C4" s="189" t="s">
        <v>475</v>
      </c>
      <c r="D4" s="189"/>
      <c r="E4" s="189"/>
      <c r="F4" s="189"/>
      <c r="G4" s="189"/>
    </row>
    <row r="5" ht="20" customHeight="1" spans="1:7">
      <c r="A5" s="69" t="s">
        <v>87</v>
      </c>
      <c r="B5" s="69"/>
      <c r="C5" s="189" t="s">
        <v>464</v>
      </c>
      <c r="D5" s="189"/>
      <c r="E5" s="189"/>
      <c r="F5" s="189"/>
      <c r="G5" s="189"/>
    </row>
    <row r="6" ht="20" customHeight="1" spans="1:7">
      <c r="A6" s="69" t="s">
        <v>476</v>
      </c>
      <c r="B6" s="69"/>
      <c r="C6" s="189" t="s">
        <v>370</v>
      </c>
      <c r="D6" s="189"/>
      <c r="E6" s="194" t="s">
        <v>478</v>
      </c>
      <c r="F6" s="189" t="s">
        <v>370</v>
      </c>
      <c r="G6" s="201"/>
    </row>
    <row r="7" ht="32" customHeight="1" spans="1:7">
      <c r="A7" s="48" t="s">
        <v>89</v>
      </c>
      <c r="B7" s="48"/>
      <c r="C7" s="189">
        <v>100</v>
      </c>
      <c r="D7" s="189"/>
      <c r="E7" s="189"/>
      <c r="F7" s="189"/>
      <c r="G7" s="189"/>
    </row>
    <row r="8" ht="20" customHeight="1" spans="1:7">
      <c r="A8" s="48" t="s">
        <v>480</v>
      </c>
      <c r="B8" s="48"/>
      <c r="C8" s="190" t="s">
        <v>536</v>
      </c>
      <c r="D8" s="190"/>
      <c r="E8" s="190"/>
      <c r="F8" s="190"/>
      <c r="G8" s="190"/>
    </row>
    <row r="9" ht="63" customHeight="1" spans="1:7">
      <c r="A9" s="48"/>
      <c r="B9" s="48"/>
      <c r="C9" s="190"/>
      <c r="D9" s="190"/>
      <c r="E9" s="190"/>
      <c r="F9" s="190"/>
      <c r="G9" s="190"/>
    </row>
    <row r="10" ht="20" customHeight="1" spans="1:7">
      <c r="A10" s="72" t="s">
        <v>482</v>
      </c>
      <c r="B10" s="71" t="s">
        <v>94</v>
      </c>
      <c r="C10" s="72" t="s">
        <v>483</v>
      </c>
      <c r="D10" s="72" t="s">
        <v>96</v>
      </c>
      <c r="E10" s="72"/>
      <c r="F10" s="72" t="s">
        <v>97</v>
      </c>
      <c r="G10" s="72"/>
    </row>
    <row r="11" ht="32" customHeight="1" spans="1:7">
      <c r="A11" s="71"/>
      <c r="B11" s="73" t="s">
        <v>99</v>
      </c>
      <c r="C11" s="73" t="s">
        <v>100</v>
      </c>
      <c r="D11" s="191" t="s">
        <v>524</v>
      </c>
      <c r="E11" s="191"/>
      <c r="F11" s="190" t="s">
        <v>525</v>
      </c>
      <c r="G11" s="190"/>
    </row>
    <row r="12" ht="20" customHeight="1" spans="1:7">
      <c r="A12" s="71"/>
      <c r="B12" s="73"/>
      <c r="C12" s="73"/>
      <c r="D12" s="191" t="s">
        <v>537</v>
      </c>
      <c r="E12" s="191"/>
      <c r="F12" s="190">
        <v>1</v>
      </c>
      <c r="G12" s="190"/>
    </row>
    <row r="13" ht="36" customHeight="1" spans="1:7">
      <c r="A13" s="71"/>
      <c r="B13" s="73"/>
      <c r="C13" s="73" t="s">
        <v>103</v>
      </c>
      <c r="D13" s="191" t="s">
        <v>526</v>
      </c>
      <c r="E13" s="191"/>
      <c r="F13" s="202">
        <v>0.9</v>
      </c>
      <c r="G13" s="190"/>
    </row>
    <row r="14" ht="36" customHeight="1" spans="1:7">
      <c r="A14" s="71"/>
      <c r="B14" s="73"/>
      <c r="C14" s="73" t="s">
        <v>106</v>
      </c>
      <c r="D14" s="191" t="s">
        <v>528</v>
      </c>
      <c r="E14" s="191"/>
      <c r="F14" s="202">
        <v>1</v>
      </c>
      <c r="G14" s="202"/>
    </row>
    <row r="15" ht="36" customHeight="1" spans="1:7">
      <c r="A15" s="71"/>
      <c r="B15" s="73" t="s">
        <v>109</v>
      </c>
      <c r="C15" s="73" t="s">
        <v>491</v>
      </c>
      <c r="D15" s="203" t="s">
        <v>529</v>
      </c>
      <c r="E15" s="203"/>
      <c r="F15" s="190" t="s">
        <v>118</v>
      </c>
      <c r="G15" s="190"/>
    </row>
    <row r="16" ht="36" customHeight="1" spans="1:7">
      <c r="A16" s="71"/>
      <c r="B16" s="73"/>
      <c r="C16" s="73" t="s">
        <v>512</v>
      </c>
      <c r="D16" s="191" t="s">
        <v>530</v>
      </c>
      <c r="E16" s="191"/>
      <c r="F16" s="190" t="s">
        <v>531</v>
      </c>
      <c r="G16" s="190"/>
    </row>
    <row r="17" ht="36" customHeight="1" spans="1:7">
      <c r="A17" s="71"/>
      <c r="B17" s="73"/>
      <c r="C17" s="73" t="s">
        <v>494</v>
      </c>
      <c r="D17" s="198" t="s">
        <v>497</v>
      </c>
      <c r="E17" s="198"/>
      <c r="F17" s="190" t="s">
        <v>538</v>
      </c>
      <c r="G17" s="190"/>
    </row>
    <row r="18" ht="36" customHeight="1" spans="1:7">
      <c r="A18" s="71"/>
      <c r="B18" s="73"/>
      <c r="C18" s="73"/>
      <c r="D18" s="198" t="s">
        <v>533</v>
      </c>
      <c r="E18" s="198"/>
      <c r="F18" s="190" t="s">
        <v>531</v>
      </c>
      <c r="G18" s="190"/>
    </row>
    <row r="19" ht="36" customHeight="1" spans="1:7">
      <c r="A19" s="71"/>
      <c r="B19" s="73"/>
      <c r="C19" s="73" t="s">
        <v>516</v>
      </c>
      <c r="D19" s="198" t="s">
        <v>534</v>
      </c>
      <c r="E19" s="198"/>
      <c r="F19" s="190" t="s">
        <v>118</v>
      </c>
      <c r="G19" s="190"/>
    </row>
    <row r="20" ht="36" customHeight="1" spans="1:7">
      <c r="A20" s="71"/>
      <c r="B20" s="73" t="s">
        <v>499</v>
      </c>
      <c r="C20" s="73" t="s">
        <v>500</v>
      </c>
      <c r="D20" s="198" t="s">
        <v>535</v>
      </c>
      <c r="E20" s="198"/>
      <c r="F20" s="190" t="s">
        <v>527</v>
      </c>
      <c r="G20" s="190"/>
    </row>
  </sheetData>
  <mergeCells count="40">
    <mergeCell ref="A1:B1"/>
    <mergeCell ref="A2:G2"/>
    <mergeCell ref="A4:B4"/>
    <mergeCell ref="C4:G4"/>
    <mergeCell ref="A5:B5"/>
    <mergeCell ref="C5:G5"/>
    <mergeCell ref="A6:B6"/>
    <mergeCell ref="C6:D6"/>
    <mergeCell ref="F6:G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A10:A20"/>
    <mergeCell ref="B11:B14"/>
    <mergeCell ref="B15:B19"/>
    <mergeCell ref="C11:C12"/>
    <mergeCell ref="C17:C18"/>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3"/>
  <sheetViews>
    <sheetView view="pageBreakPreview" zoomScaleNormal="85" zoomScaleSheetLayoutView="100" topLeftCell="A10" workbookViewId="0">
      <selection activeCell="C3" sqref="C3"/>
    </sheetView>
  </sheetViews>
  <sheetFormatPr defaultColWidth="9" defaultRowHeight="13.5" outlineLevelCol="6"/>
  <cols>
    <col min="1" max="3" width="9.63333333333333" style="2" customWidth="1"/>
    <col min="4" max="4" width="9.63333333333333" style="199" customWidth="1"/>
    <col min="5" max="7" width="15.125" style="199" customWidth="1"/>
    <col min="8" max="16384" width="9" style="2"/>
  </cols>
  <sheetData>
    <row r="1" ht="12" customHeight="1" spans="1:2">
      <c r="A1" s="170"/>
      <c r="B1" s="171"/>
    </row>
    <row r="2" ht="30" customHeight="1" spans="1:7">
      <c r="A2" s="5" t="s">
        <v>473</v>
      </c>
      <c r="B2" s="6"/>
      <c r="C2" s="6"/>
      <c r="D2" s="6"/>
      <c r="E2" s="6"/>
      <c r="F2" s="7"/>
      <c r="G2" s="7"/>
    </row>
    <row r="3" ht="10" customHeight="1" spans="1:7">
      <c r="A3" s="8"/>
      <c r="B3" s="8"/>
      <c r="C3" s="8"/>
      <c r="D3" s="9"/>
      <c r="E3" s="200"/>
      <c r="F3" s="188"/>
      <c r="G3" s="188"/>
    </row>
    <row r="4" s="2" customFormat="1" ht="20" customHeight="1" spans="1:7">
      <c r="A4" s="69" t="s">
        <v>474</v>
      </c>
      <c r="B4" s="69"/>
      <c r="C4" s="189" t="s">
        <v>475</v>
      </c>
      <c r="D4" s="189"/>
      <c r="E4" s="189"/>
      <c r="F4" s="189"/>
      <c r="G4" s="189"/>
    </row>
    <row r="5" ht="20" customHeight="1" spans="1:7">
      <c r="A5" s="69" t="s">
        <v>87</v>
      </c>
      <c r="B5" s="69"/>
      <c r="C5" s="189" t="s">
        <v>465</v>
      </c>
      <c r="D5" s="189"/>
      <c r="E5" s="189"/>
      <c r="F5" s="189"/>
      <c r="G5" s="189"/>
    </row>
    <row r="6" ht="20" customHeight="1" spans="1:7">
      <c r="A6" s="69" t="s">
        <v>476</v>
      </c>
      <c r="B6" s="69"/>
      <c r="C6" s="189" t="s">
        <v>362</v>
      </c>
      <c r="D6" s="189"/>
      <c r="E6" s="189"/>
      <c r="F6" s="48" t="s">
        <v>478</v>
      </c>
      <c r="G6" s="189" t="s">
        <v>362</v>
      </c>
    </row>
    <row r="7" ht="32" customHeight="1" spans="1:7">
      <c r="A7" s="48" t="s">
        <v>89</v>
      </c>
      <c r="B7" s="48"/>
      <c r="C7" s="190">
        <v>100</v>
      </c>
      <c r="D7" s="190"/>
      <c r="E7" s="190"/>
      <c r="F7" s="190"/>
      <c r="G7" s="190"/>
    </row>
    <row r="8" ht="20" customHeight="1" spans="1:7">
      <c r="A8" s="48" t="s">
        <v>480</v>
      </c>
      <c r="B8" s="48"/>
      <c r="C8" s="190" t="s">
        <v>539</v>
      </c>
      <c r="D8" s="190"/>
      <c r="E8" s="190"/>
      <c r="F8" s="190"/>
      <c r="G8" s="190"/>
    </row>
    <row r="9" ht="33" customHeight="1" spans="1:7">
      <c r="A9" s="48"/>
      <c r="B9" s="48"/>
      <c r="C9" s="190"/>
      <c r="D9" s="190"/>
      <c r="E9" s="190"/>
      <c r="F9" s="190"/>
      <c r="G9" s="190"/>
    </row>
    <row r="10" ht="30" customHeight="1" spans="1:7">
      <c r="A10" s="72" t="s">
        <v>482</v>
      </c>
      <c r="B10" s="71" t="s">
        <v>94</v>
      </c>
      <c r="C10" s="72" t="s">
        <v>483</v>
      </c>
      <c r="D10" s="72" t="s">
        <v>96</v>
      </c>
      <c r="E10" s="72"/>
      <c r="F10" s="72" t="s">
        <v>97</v>
      </c>
      <c r="G10" s="72"/>
    </row>
    <row r="11" ht="30" customHeight="1" spans="1:7">
      <c r="A11" s="71"/>
      <c r="B11" s="73" t="s">
        <v>99</v>
      </c>
      <c r="C11" s="73" t="s">
        <v>100</v>
      </c>
      <c r="D11" s="198" t="s">
        <v>522</v>
      </c>
      <c r="E11" s="198"/>
      <c r="F11" s="190" t="s">
        <v>540</v>
      </c>
      <c r="G11" s="190"/>
    </row>
    <row r="12" ht="30" customHeight="1" spans="1:7">
      <c r="A12" s="71"/>
      <c r="B12" s="73"/>
      <c r="C12" s="73"/>
      <c r="D12" s="198" t="s">
        <v>524</v>
      </c>
      <c r="E12" s="198"/>
      <c r="F12" s="190" t="s">
        <v>525</v>
      </c>
      <c r="G12" s="190"/>
    </row>
    <row r="13" ht="30" customHeight="1" spans="1:7">
      <c r="A13" s="71"/>
      <c r="B13" s="73"/>
      <c r="C13" s="73" t="s">
        <v>103</v>
      </c>
      <c r="D13" s="191" t="s">
        <v>541</v>
      </c>
      <c r="E13" s="191"/>
      <c r="F13" s="192" t="s">
        <v>447</v>
      </c>
      <c r="G13" s="192"/>
    </row>
    <row r="14" ht="30" customHeight="1" spans="1:7">
      <c r="A14" s="71"/>
      <c r="B14" s="73"/>
      <c r="C14" s="73"/>
      <c r="D14" s="191" t="s">
        <v>488</v>
      </c>
      <c r="E14" s="191"/>
      <c r="F14" s="32" t="s">
        <v>447</v>
      </c>
      <c r="G14" s="32"/>
    </row>
    <row r="15" ht="30" customHeight="1" spans="1:7">
      <c r="A15" s="71"/>
      <c r="B15" s="73"/>
      <c r="C15" s="73" t="s">
        <v>106</v>
      </c>
      <c r="D15" s="191" t="s">
        <v>489</v>
      </c>
      <c r="E15" s="191"/>
      <c r="F15" s="32" t="s">
        <v>324</v>
      </c>
      <c r="G15" s="32"/>
    </row>
    <row r="16" ht="30" customHeight="1" spans="1:7">
      <c r="A16" s="71"/>
      <c r="B16" s="73"/>
      <c r="C16" s="73"/>
      <c r="D16" s="191" t="s">
        <v>490</v>
      </c>
      <c r="E16" s="191"/>
      <c r="F16" s="32" t="s">
        <v>324</v>
      </c>
      <c r="G16" s="32"/>
    </row>
    <row r="17" ht="30" customHeight="1" spans="1:7">
      <c r="A17" s="71"/>
      <c r="B17" s="73" t="s">
        <v>109</v>
      </c>
      <c r="C17" s="73" t="s">
        <v>491</v>
      </c>
      <c r="D17" s="191" t="s">
        <v>492</v>
      </c>
      <c r="E17" s="191"/>
      <c r="F17" s="190" t="s">
        <v>542</v>
      </c>
      <c r="G17" s="190"/>
    </row>
    <row r="18" ht="30" customHeight="1" spans="1:7">
      <c r="A18" s="71"/>
      <c r="B18" s="73"/>
      <c r="C18" s="73" t="s">
        <v>512</v>
      </c>
      <c r="D18" s="191" t="s">
        <v>543</v>
      </c>
      <c r="E18" s="191"/>
      <c r="F18" s="192" t="s">
        <v>324</v>
      </c>
      <c r="G18" s="192"/>
    </row>
    <row r="19" ht="30" customHeight="1" spans="1:7">
      <c r="A19" s="71"/>
      <c r="B19" s="73"/>
      <c r="C19" s="73"/>
      <c r="D19" s="191" t="s">
        <v>544</v>
      </c>
      <c r="E19" s="191"/>
      <c r="F19" s="32" t="s">
        <v>324</v>
      </c>
      <c r="G19" s="32"/>
    </row>
    <row r="20" ht="30" customHeight="1" spans="1:7">
      <c r="A20" s="71"/>
      <c r="B20" s="73"/>
      <c r="C20" s="73" t="s">
        <v>494</v>
      </c>
      <c r="D20" s="191" t="s">
        <v>495</v>
      </c>
      <c r="E20" s="191"/>
      <c r="F20" s="193" t="s">
        <v>496</v>
      </c>
      <c r="G20" s="193"/>
    </row>
    <row r="21" ht="30" customHeight="1" spans="1:7">
      <c r="A21" s="71"/>
      <c r="B21" s="73"/>
      <c r="C21" s="73"/>
      <c r="D21" s="191" t="s">
        <v>497</v>
      </c>
      <c r="E21" s="191"/>
      <c r="F21" s="193" t="s">
        <v>498</v>
      </c>
      <c r="G21" s="193"/>
    </row>
    <row r="22" ht="44" customHeight="1" spans="1:7">
      <c r="A22" s="71"/>
      <c r="B22" s="73"/>
      <c r="C22" s="73" t="s">
        <v>116</v>
      </c>
      <c r="D22" s="198" t="s">
        <v>534</v>
      </c>
      <c r="E22" s="198"/>
      <c r="F22" s="190" t="s">
        <v>118</v>
      </c>
      <c r="G22" s="190"/>
    </row>
    <row r="23" ht="46" customHeight="1" spans="1:7">
      <c r="A23" s="71"/>
      <c r="B23" s="73" t="s">
        <v>499</v>
      </c>
      <c r="C23" s="73" t="s">
        <v>500</v>
      </c>
      <c r="D23" s="198" t="s">
        <v>535</v>
      </c>
      <c r="E23" s="198"/>
      <c r="F23" s="32" t="s">
        <v>447</v>
      </c>
      <c r="G23" s="32"/>
    </row>
  </sheetData>
  <mergeCells count="48">
    <mergeCell ref="A1:B1"/>
    <mergeCell ref="A2:G2"/>
    <mergeCell ref="A4:B4"/>
    <mergeCell ref="C4:G4"/>
    <mergeCell ref="A5:B5"/>
    <mergeCell ref="C5:G5"/>
    <mergeCell ref="A6:B6"/>
    <mergeCell ref="C6:E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A10:A23"/>
    <mergeCell ref="B11:B16"/>
    <mergeCell ref="B17:B22"/>
    <mergeCell ref="C11:C12"/>
    <mergeCell ref="C13:C14"/>
    <mergeCell ref="C15:C16"/>
    <mergeCell ref="C18:C19"/>
    <mergeCell ref="C20:C21"/>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view="pageBreakPreview" zoomScaleNormal="90" zoomScaleSheetLayoutView="100" workbookViewId="0">
      <selection activeCell="C8" sqref="C8:G9"/>
    </sheetView>
  </sheetViews>
  <sheetFormatPr defaultColWidth="9" defaultRowHeight="13.5" outlineLevelCol="6"/>
  <cols>
    <col min="1" max="2" width="9.63333333333333" style="2" customWidth="1"/>
    <col min="3" max="3" width="11.625" style="2" customWidth="1"/>
    <col min="4" max="6" width="10.875" style="2" customWidth="1"/>
    <col min="7" max="7" width="9.63333333333333" style="2" customWidth="1"/>
    <col min="8" max="16384" width="9" style="2"/>
  </cols>
  <sheetData>
    <row r="1" ht="34" customHeight="1" spans="1:2">
      <c r="A1" s="170"/>
      <c r="B1" s="171"/>
    </row>
    <row r="2" ht="30" customHeight="1" spans="1:7">
      <c r="A2" s="5" t="s">
        <v>473</v>
      </c>
      <c r="B2" s="6"/>
      <c r="C2" s="6"/>
      <c r="D2" s="6"/>
      <c r="E2" s="6"/>
      <c r="F2" s="7"/>
      <c r="G2" s="7"/>
    </row>
    <row r="3" ht="10" customHeight="1" spans="1:7">
      <c r="A3" s="8"/>
      <c r="B3" s="8"/>
      <c r="C3" s="8"/>
      <c r="D3" s="9"/>
      <c r="E3" s="8"/>
      <c r="F3" s="188"/>
      <c r="G3" s="188"/>
    </row>
    <row r="4" ht="20" customHeight="1" spans="1:7">
      <c r="A4" s="69" t="s">
        <v>474</v>
      </c>
      <c r="B4" s="69"/>
      <c r="C4" s="189" t="s">
        <v>475</v>
      </c>
      <c r="D4" s="189"/>
      <c r="E4" s="189"/>
      <c r="F4" s="189"/>
      <c r="G4" s="189"/>
    </row>
    <row r="5" ht="20" customHeight="1" spans="1:7">
      <c r="A5" s="69" t="s">
        <v>87</v>
      </c>
      <c r="B5" s="69"/>
      <c r="C5" s="189" t="s">
        <v>466</v>
      </c>
      <c r="D5" s="189"/>
      <c r="E5" s="189"/>
      <c r="F5" s="189"/>
      <c r="G5" s="189"/>
    </row>
    <row r="6" ht="20" customHeight="1" spans="1:7">
      <c r="A6" s="69" t="s">
        <v>476</v>
      </c>
      <c r="B6" s="69"/>
      <c r="C6" s="189" t="s">
        <v>360</v>
      </c>
      <c r="D6" s="189"/>
      <c r="E6" s="194" t="s">
        <v>478</v>
      </c>
      <c r="F6" s="189" t="s">
        <v>360</v>
      </c>
      <c r="G6" s="189"/>
    </row>
    <row r="7" ht="32" customHeight="1" spans="1:7">
      <c r="A7" s="48" t="s">
        <v>89</v>
      </c>
      <c r="B7" s="48"/>
      <c r="C7" s="190">
        <v>100</v>
      </c>
      <c r="D7" s="190"/>
      <c r="E7" s="190"/>
      <c r="F7" s="190"/>
      <c r="G7" s="190"/>
    </row>
    <row r="8" ht="20" customHeight="1" spans="1:7">
      <c r="A8" s="48" t="s">
        <v>480</v>
      </c>
      <c r="B8" s="48"/>
      <c r="C8" s="190" t="s">
        <v>545</v>
      </c>
      <c r="D8" s="190"/>
      <c r="E8" s="190"/>
      <c r="F8" s="190"/>
      <c r="G8" s="190"/>
    </row>
    <row r="9" ht="24" customHeight="1" spans="1:7">
      <c r="A9" s="48"/>
      <c r="B9" s="48"/>
      <c r="C9" s="190"/>
      <c r="D9" s="190"/>
      <c r="E9" s="190"/>
      <c r="F9" s="190"/>
      <c r="G9" s="190"/>
    </row>
    <row r="10" ht="20" customHeight="1" spans="1:7">
      <c r="A10" s="72" t="s">
        <v>482</v>
      </c>
      <c r="B10" s="71" t="s">
        <v>94</v>
      </c>
      <c r="C10" s="72" t="s">
        <v>483</v>
      </c>
      <c r="D10" s="72" t="s">
        <v>96</v>
      </c>
      <c r="E10" s="72"/>
      <c r="F10" s="72" t="s">
        <v>97</v>
      </c>
      <c r="G10" s="72"/>
    </row>
    <row r="11" ht="30" customHeight="1" spans="1:7">
      <c r="A11" s="71"/>
      <c r="B11" s="73" t="s">
        <v>99</v>
      </c>
      <c r="C11" s="73" t="s">
        <v>100</v>
      </c>
      <c r="D11" s="191" t="s">
        <v>546</v>
      </c>
      <c r="E11" s="191"/>
      <c r="F11" s="195" t="s">
        <v>547</v>
      </c>
      <c r="G11" s="195"/>
    </row>
    <row r="12" ht="20" customHeight="1" spans="1:7">
      <c r="A12" s="71"/>
      <c r="B12" s="73"/>
      <c r="C12" s="73" t="s">
        <v>103</v>
      </c>
      <c r="D12" s="191" t="s">
        <v>541</v>
      </c>
      <c r="E12" s="191"/>
      <c r="F12" s="196" t="s">
        <v>548</v>
      </c>
      <c r="G12" s="195"/>
    </row>
    <row r="13" ht="20" customHeight="1" spans="1:7">
      <c r="A13" s="71"/>
      <c r="B13" s="73"/>
      <c r="C13" s="73"/>
      <c r="D13" s="191" t="s">
        <v>488</v>
      </c>
      <c r="E13" s="191"/>
      <c r="F13" s="196" t="s">
        <v>548</v>
      </c>
      <c r="G13" s="195"/>
    </row>
    <row r="14" ht="20" customHeight="1" spans="1:7">
      <c r="A14" s="71"/>
      <c r="B14" s="73"/>
      <c r="C14" s="73" t="s">
        <v>106</v>
      </c>
      <c r="D14" s="191" t="s">
        <v>489</v>
      </c>
      <c r="E14" s="191"/>
      <c r="F14" s="197" t="s">
        <v>527</v>
      </c>
      <c r="G14" s="197"/>
    </row>
    <row r="15" ht="20" customHeight="1" spans="1:7">
      <c r="A15" s="71"/>
      <c r="B15" s="73"/>
      <c r="C15" s="73"/>
      <c r="D15" s="191" t="s">
        <v>490</v>
      </c>
      <c r="E15" s="191"/>
      <c r="F15" s="197" t="s">
        <v>527</v>
      </c>
      <c r="G15" s="197"/>
    </row>
    <row r="16" ht="28" customHeight="1" spans="1:7">
      <c r="A16" s="71"/>
      <c r="B16" s="73" t="s">
        <v>109</v>
      </c>
      <c r="C16" s="73" t="s">
        <v>491</v>
      </c>
      <c r="D16" s="191" t="s">
        <v>549</v>
      </c>
      <c r="E16" s="191"/>
      <c r="F16" s="195" t="s">
        <v>550</v>
      </c>
      <c r="G16" s="195"/>
    </row>
    <row r="17" ht="26" customHeight="1" spans="1:7">
      <c r="A17" s="71"/>
      <c r="B17" s="73"/>
      <c r="C17" s="73" t="s">
        <v>512</v>
      </c>
      <c r="D17" s="191" t="s">
        <v>543</v>
      </c>
      <c r="E17" s="191"/>
      <c r="F17" s="195" t="s">
        <v>527</v>
      </c>
      <c r="G17" s="195"/>
    </row>
    <row r="18" ht="20" customHeight="1" spans="1:7">
      <c r="A18" s="71"/>
      <c r="B18" s="73"/>
      <c r="C18" s="73"/>
      <c r="D18" s="191" t="s">
        <v>544</v>
      </c>
      <c r="E18" s="191"/>
      <c r="F18" s="195" t="s">
        <v>527</v>
      </c>
      <c r="G18" s="195"/>
    </row>
    <row r="19" ht="24" customHeight="1" spans="1:7">
      <c r="A19" s="71"/>
      <c r="B19" s="73"/>
      <c r="C19" s="73" t="s">
        <v>494</v>
      </c>
      <c r="D19" s="191" t="s">
        <v>551</v>
      </c>
      <c r="E19" s="191"/>
      <c r="F19" s="196" t="s">
        <v>552</v>
      </c>
      <c r="G19" s="195"/>
    </row>
    <row r="20" ht="20" customHeight="1" spans="1:7">
      <c r="A20" s="71"/>
      <c r="B20" s="73"/>
      <c r="C20" s="73"/>
      <c r="D20" s="191" t="s">
        <v>497</v>
      </c>
      <c r="E20" s="191"/>
      <c r="F20" s="195" t="s">
        <v>553</v>
      </c>
      <c r="G20" s="195"/>
    </row>
    <row r="21" ht="34" customHeight="1" spans="1:7">
      <c r="A21" s="71"/>
      <c r="B21" s="73"/>
      <c r="C21" s="73" t="s">
        <v>516</v>
      </c>
      <c r="D21" s="198" t="s">
        <v>534</v>
      </c>
      <c r="E21" s="198"/>
      <c r="F21" s="190" t="s">
        <v>118</v>
      </c>
      <c r="G21" s="190"/>
    </row>
    <row r="22" ht="45" customHeight="1" spans="1:7">
      <c r="A22" s="71"/>
      <c r="B22" s="73" t="s">
        <v>499</v>
      </c>
      <c r="C22" s="73" t="s">
        <v>500</v>
      </c>
      <c r="D22" s="191" t="s">
        <v>338</v>
      </c>
      <c r="E22" s="191"/>
      <c r="F22" s="195" t="s">
        <v>554</v>
      </c>
      <c r="G22" s="195"/>
    </row>
  </sheetData>
  <mergeCells count="46">
    <mergeCell ref="A1:B1"/>
    <mergeCell ref="A2:G2"/>
    <mergeCell ref="A4:B4"/>
    <mergeCell ref="C4:G4"/>
    <mergeCell ref="A5:B5"/>
    <mergeCell ref="C5:G5"/>
    <mergeCell ref="A6:B6"/>
    <mergeCell ref="C6:D6"/>
    <mergeCell ref="F6:G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A10:A22"/>
    <mergeCell ref="B11:B15"/>
    <mergeCell ref="B16:B21"/>
    <mergeCell ref="C12:C13"/>
    <mergeCell ref="C14:C15"/>
    <mergeCell ref="C17:C18"/>
    <mergeCell ref="C19:C20"/>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85" zoomScaleSheetLayoutView="100" workbookViewId="0">
      <selection activeCell="D12" sqref="D12:E12"/>
    </sheetView>
  </sheetViews>
  <sheetFormatPr defaultColWidth="9" defaultRowHeight="13.5" outlineLevelCol="6"/>
  <cols>
    <col min="1" max="2" width="9.63333333333333" style="2" customWidth="1"/>
    <col min="3" max="3" width="12.5" style="2" customWidth="1"/>
    <col min="4" max="4" width="9.63333333333333" style="2" customWidth="1"/>
    <col min="5" max="5" width="9.5" style="2" customWidth="1"/>
    <col min="6" max="6" width="11.5" style="2" customWidth="1"/>
    <col min="7" max="7" width="14.25" style="2" customWidth="1"/>
    <col min="8" max="16384" width="9" style="2"/>
  </cols>
  <sheetData>
    <row r="1" ht="24" customHeight="1" spans="1:2">
      <c r="A1" s="170"/>
      <c r="B1" s="171"/>
    </row>
    <row r="2" ht="30" customHeight="1" spans="1:7">
      <c r="A2" s="5" t="s">
        <v>473</v>
      </c>
      <c r="B2" s="6"/>
      <c r="C2" s="6"/>
      <c r="D2" s="6"/>
      <c r="E2" s="6"/>
      <c r="F2" s="7"/>
      <c r="G2" s="7"/>
    </row>
    <row r="3" ht="10" customHeight="1" spans="1:7">
      <c r="A3" s="8"/>
      <c r="B3" s="8"/>
      <c r="C3" s="8"/>
      <c r="D3" s="9"/>
      <c r="E3" s="8"/>
      <c r="F3" s="188"/>
      <c r="G3" s="188"/>
    </row>
    <row r="4" ht="20" customHeight="1" spans="1:7">
      <c r="A4" s="69" t="s">
        <v>474</v>
      </c>
      <c r="B4" s="69"/>
      <c r="C4" s="189" t="s">
        <v>475</v>
      </c>
      <c r="D4" s="189"/>
      <c r="E4" s="189"/>
      <c r="F4" s="189"/>
      <c r="G4" s="189"/>
    </row>
    <row r="5" ht="24" customHeight="1" spans="1:7">
      <c r="A5" s="69" t="s">
        <v>87</v>
      </c>
      <c r="B5" s="69"/>
      <c r="C5" s="189" t="s">
        <v>464</v>
      </c>
      <c r="D5" s="189"/>
      <c r="E5" s="189"/>
      <c r="F5" s="189"/>
      <c r="G5" s="189"/>
    </row>
    <row r="6" ht="24" customHeight="1" spans="1:7">
      <c r="A6" s="69" t="s">
        <v>476</v>
      </c>
      <c r="B6" s="69"/>
      <c r="C6" s="189" t="s">
        <v>467</v>
      </c>
      <c r="D6" s="189"/>
      <c r="E6" s="189"/>
      <c r="F6" s="48" t="s">
        <v>478</v>
      </c>
      <c r="G6" s="189" t="s">
        <v>467</v>
      </c>
    </row>
    <row r="7" ht="24" customHeight="1" spans="1:7">
      <c r="A7" s="48" t="s">
        <v>89</v>
      </c>
      <c r="B7" s="48"/>
      <c r="C7" s="189">
        <v>100</v>
      </c>
      <c r="D7" s="189"/>
      <c r="E7" s="189"/>
      <c r="F7" s="189"/>
      <c r="G7" s="189"/>
    </row>
    <row r="8" ht="20" customHeight="1" spans="1:7">
      <c r="A8" s="48" t="s">
        <v>480</v>
      </c>
      <c r="B8" s="48"/>
      <c r="C8" s="190" t="s">
        <v>555</v>
      </c>
      <c r="D8" s="190"/>
      <c r="E8" s="190"/>
      <c r="F8" s="190"/>
      <c r="G8" s="190"/>
    </row>
    <row r="9" ht="61" customHeight="1" spans="1:7">
      <c r="A9" s="48"/>
      <c r="B9" s="48"/>
      <c r="C9" s="190"/>
      <c r="D9" s="190"/>
      <c r="E9" s="190"/>
      <c r="F9" s="190"/>
      <c r="G9" s="190"/>
    </row>
    <row r="10" ht="26" customHeight="1" spans="1:7">
      <c r="A10" s="72" t="s">
        <v>482</v>
      </c>
      <c r="B10" s="71" t="s">
        <v>94</v>
      </c>
      <c r="C10" s="72" t="s">
        <v>483</v>
      </c>
      <c r="D10" s="72" t="s">
        <v>96</v>
      </c>
      <c r="E10" s="72"/>
      <c r="F10" s="72" t="s">
        <v>556</v>
      </c>
      <c r="G10" s="72"/>
    </row>
    <row r="11" ht="29" customHeight="1" spans="1:7">
      <c r="A11" s="71"/>
      <c r="B11" s="73" t="s">
        <v>99</v>
      </c>
      <c r="C11" s="73" t="s">
        <v>100</v>
      </c>
      <c r="D11" s="191" t="s">
        <v>557</v>
      </c>
      <c r="E11" s="191"/>
      <c r="F11" s="75" t="s">
        <v>547</v>
      </c>
      <c r="G11" s="75"/>
    </row>
    <row r="12" ht="20" customHeight="1" spans="1:7">
      <c r="A12" s="71"/>
      <c r="B12" s="73"/>
      <c r="C12" s="73" t="s">
        <v>103</v>
      </c>
      <c r="D12" s="191" t="s">
        <v>541</v>
      </c>
      <c r="E12" s="191"/>
      <c r="F12" s="192" t="s">
        <v>447</v>
      </c>
      <c r="G12" s="192"/>
    </row>
    <row r="13" ht="20" customHeight="1" spans="1:7">
      <c r="A13" s="71"/>
      <c r="B13" s="73"/>
      <c r="C13" s="73"/>
      <c r="D13" s="191" t="s">
        <v>488</v>
      </c>
      <c r="E13" s="191"/>
      <c r="F13" s="32" t="s">
        <v>447</v>
      </c>
      <c r="G13" s="32"/>
    </row>
    <row r="14" ht="20" customHeight="1" spans="1:7">
      <c r="A14" s="71"/>
      <c r="B14" s="73"/>
      <c r="C14" s="73" t="s">
        <v>106</v>
      </c>
      <c r="D14" s="191" t="s">
        <v>489</v>
      </c>
      <c r="E14" s="191"/>
      <c r="F14" s="32" t="s">
        <v>324</v>
      </c>
      <c r="G14" s="32"/>
    </row>
    <row r="15" ht="20" customHeight="1" spans="1:7">
      <c r="A15" s="71"/>
      <c r="B15" s="73"/>
      <c r="C15" s="73"/>
      <c r="D15" s="191" t="s">
        <v>490</v>
      </c>
      <c r="E15" s="191"/>
      <c r="F15" s="32" t="s">
        <v>324</v>
      </c>
      <c r="G15" s="32"/>
    </row>
    <row r="16" ht="36" customHeight="1" spans="1:7">
      <c r="A16" s="71"/>
      <c r="B16" s="73" t="s">
        <v>109</v>
      </c>
      <c r="C16" s="73" t="s">
        <v>491</v>
      </c>
      <c r="D16" s="191" t="s">
        <v>492</v>
      </c>
      <c r="E16" s="191"/>
      <c r="F16" s="190" t="s">
        <v>558</v>
      </c>
      <c r="G16" s="190"/>
    </row>
    <row r="17" ht="20" customHeight="1" spans="1:7">
      <c r="A17" s="71"/>
      <c r="B17" s="73"/>
      <c r="C17" s="73" t="s">
        <v>512</v>
      </c>
      <c r="D17" s="191" t="s">
        <v>543</v>
      </c>
      <c r="E17" s="191"/>
      <c r="F17" s="192" t="s">
        <v>324</v>
      </c>
      <c r="G17" s="192"/>
    </row>
    <row r="18" ht="20" customHeight="1" spans="1:7">
      <c r="A18" s="71"/>
      <c r="B18" s="73"/>
      <c r="C18" s="73"/>
      <c r="D18" s="191" t="s">
        <v>544</v>
      </c>
      <c r="E18" s="191"/>
      <c r="F18" s="32" t="s">
        <v>324</v>
      </c>
      <c r="G18" s="32"/>
    </row>
    <row r="19" ht="20" customHeight="1" spans="1:7">
      <c r="A19" s="71"/>
      <c r="B19" s="73"/>
      <c r="C19" s="73" t="s">
        <v>494</v>
      </c>
      <c r="D19" s="191" t="s">
        <v>495</v>
      </c>
      <c r="E19" s="191"/>
      <c r="F19" s="193" t="s">
        <v>496</v>
      </c>
      <c r="G19" s="193"/>
    </row>
    <row r="20" ht="20" customHeight="1" spans="1:7">
      <c r="A20" s="71"/>
      <c r="B20" s="73"/>
      <c r="C20" s="73"/>
      <c r="D20" s="191" t="s">
        <v>497</v>
      </c>
      <c r="E20" s="191"/>
      <c r="F20" s="193" t="s">
        <v>498</v>
      </c>
      <c r="G20" s="193"/>
    </row>
    <row r="21" ht="39" customHeight="1" spans="1:7">
      <c r="A21" s="71"/>
      <c r="B21" s="73" t="s">
        <v>499</v>
      </c>
      <c r="C21" s="73" t="s">
        <v>500</v>
      </c>
      <c r="D21" s="191" t="s">
        <v>338</v>
      </c>
      <c r="E21" s="191"/>
      <c r="F21" s="32" t="s">
        <v>447</v>
      </c>
      <c r="G21" s="32"/>
    </row>
  </sheetData>
  <mergeCells count="43">
    <mergeCell ref="A1:B1"/>
    <mergeCell ref="A2:G2"/>
    <mergeCell ref="A4:B4"/>
    <mergeCell ref="C4:G4"/>
    <mergeCell ref="A5:B5"/>
    <mergeCell ref="C5:G5"/>
    <mergeCell ref="A6:B6"/>
    <mergeCell ref="C6:E6"/>
    <mergeCell ref="A7:B7"/>
    <mergeCell ref="C7:G7"/>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A10:A21"/>
    <mergeCell ref="B11:B15"/>
    <mergeCell ref="B16:B20"/>
    <mergeCell ref="C12:C13"/>
    <mergeCell ref="C14:C15"/>
    <mergeCell ref="C17:C18"/>
    <mergeCell ref="C19:C20"/>
    <mergeCell ref="A8:B9"/>
    <mergeCell ref="C8:G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0"/>
  <sheetViews>
    <sheetView view="pageBreakPreview" zoomScaleNormal="100" zoomScaleSheetLayoutView="100" workbookViewId="0">
      <pane xSplit="1" ySplit="1" topLeftCell="B95" activePane="bottomRight" state="frozen"/>
      <selection/>
      <selection pane="topRight"/>
      <selection pane="bottomLeft"/>
      <selection pane="bottomRight" activeCell="C19" sqref="C19"/>
    </sheetView>
  </sheetViews>
  <sheetFormatPr defaultColWidth="9" defaultRowHeight="13.5" outlineLevelCol="4"/>
  <cols>
    <col min="1" max="1" width="10" style="116" customWidth="1"/>
    <col min="2" max="2" width="18" style="116" customWidth="1"/>
    <col min="3" max="3" width="25.125" style="116" customWidth="1"/>
    <col min="4" max="4" width="34.875" style="116" customWidth="1"/>
    <col min="5" max="16384" width="9" style="116"/>
  </cols>
  <sheetData>
    <row r="1" ht="34" customHeight="1" spans="1:1">
      <c r="A1" s="119" t="s">
        <v>559</v>
      </c>
    </row>
    <row r="2" ht="55" customHeight="1" spans="1:5">
      <c r="A2" s="120" t="s">
        <v>560</v>
      </c>
      <c r="B2" s="120"/>
      <c r="C2" s="120"/>
      <c r="D2" s="120"/>
      <c r="E2" s="176"/>
    </row>
    <row r="3" ht="20" customHeight="1" spans="1:4">
      <c r="A3" s="177"/>
      <c r="B3" s="177"/>
      <c r="C3" s="177"/>
      <c r="D3" s="178" t="s">
        <v>561</v>
      </c>
    </row>
    <row r="4" ht="20" customHeight="1" spans="1:4">
      <c r="A4" s="179" t="s">
        <v>3</v>
      </c>
      <c r="B4" s="179" t="s">
        <v>4</v>
      </c>
      <c r="C4" s="179" t="s">
        <v>342</v>
      </c>
      <c r="D4" s="179" t="s">
        <v>7</v>
      </c>
    </row>
    <row r="5" ht="20" customHeight="1" spans="1:4">
      <c r="A5" s="180"/>
      <c r="B5" s="179" t="s">
        <v>562</v>
      </c>
      <c r="C5" s="180">
        <v>3678</v>
      </c>
      <c r="D5" s="180"/>
    </row>
    <row r="6" s="117" customFormat="1" ht="20" customHeight="1" spans="1:4">
      <c r="A6" s="179" t="s">
        <v>9</v>
      </c>
      <c r="B6" s="179" t="s">
        <v>10</v>
      </c>
      <c r="C6" s="180">
        <v>3660</v>
      </c>
      <c r="D6" s="181"/>
    </row>
    <row r="7" s="117" customFormat="1" ht="20" customHeight="1" spans="1:4">
      <c r="A7" s="179" t="s">
        <v>11</v>
      </c>
      <c r="B7" s="179" t="s">
        <v>137</v>
      </c>
      <c r="C7" s="180">
        <v>260</v>
      </c>
      <c r="D7" s="181"/>
    </row>
    <row r="8" ht="20" customHeight="1" spans="1:4">
      <c r="A8" s="182">
        <v>1</v>
      </c>
      <c r="B8" s="183" t="s">
        <v>308</v>
      </c>
      <c r="C8" s="182">
        <v>20</v>
      </c>
      <c r="D8" s="184" t="s">
        <v>563</v>
      </c>
    </row>
    <row r="9" ht="20" customHeight="1" spans="1:4">
      <c r="A9" s="182">
        <v>2</v>
      </c>
      <c r="B9" s="183" t="s">
        <v>564</v>
      </c>
      <c r="C9" s="182">
        <v>60</v>
      </c>
      <c r="D9" s="184" t="s">
        <v>565</v>
      </c>
    </row>
    <row r="10" ht="20" customHeight="1" spans="1:4">
      <c r="A10" s="182">
        <v>3</v>
      </c>
      <c r="B10" s="183" t="s">
        <v>566</v>
      </c>
      <c r="C10" s="182">
        <v>60</v>
      </c>
      <c r="D10" s="184" t="s">
        <v>565</v>
      </c>
    </row>
    <row r="11" ht="20" customHeight="1" spans="1:4">
      <c r="A11" s="182">
        <v>4</v>
      </c>
      <c r="B11" s="183" t="s">
        <v>139</v>
      </c>
      <c r="C11" s="182">
        <v>60</v>
      </c>
      <c r="D11" s="184" t="s">
        <v>565</v>
      </c>
    </row>
    <row r="12" ht="20" customHeight="1" spans="1:4">
      <c r="A12" s="182">
        <v>5</v>
      </c>
      <c r="B12" s="183" t="s">
        <v>188</v>
      </c>
      <c r="C12" s="182">
        <v>60</v>
      </c>
      <c r="D12" s="184" t="s">
        <v>565</v>
      </c>
    </row>
    <row r="13" s="117" customFormat="1" ht="20" customHeight="1" spans="1:4">
      <c r="A13" s="179" t="s">
        <v>22</v>
      </c>
      <c r="B13" s="179" t="s">
        <v>12</v>
      </c>
      <c r="C13" s="180">
        <v>440</v>
      </c>
      <c r="D13" s="181"/>
    </row>
    <row r="14" ht="20" customHeight="1" spans="1:4">
      <c r="A14" s="182">
        <v>1</v>
      </c>
      <c r="B14" s="183" t="s">
        <v>308</v>
      </c>
      <c r="C14" s="182">
        <v>20</v>
      </c>
      <c r="D14" s="184" t="s">
        <v>563</v>
      </c>
    </row>
    <row r="15" ht="20" customHeight="1" spans="1:4">
      <c r="A15" s="182">
        <v>2</v>
      </c>
      <c r="B15" s="183" t="s">
        <v>13</v>
      </c>
      <c r="C15" s="182">
        <v>60</v>
      </c>
      <c r="D15" s="184" t="s">
        <v>565</v>
      </c>
    </row>
    <row r="16" ht="20" customHeight="1" spans="1:4">
      <c r="A16" s="182">
        <v>3</v>
      </c>
      <c r="B16" s="183" t="s">
        <v>18</v>
      </c>
      <c r="C16" s="182">
        <v>60</v>
      </c>
      <c r="D16" s="184" t="s">
        <v>565</v>
      </c>
    </row>
    <row r="17" ht="20" customHeight="1" spans="1:4">
      <c r="A17" s="182">
        <v>4</v>
      </c>
      <c r="B17" s="183" t="s">
        <v>19</v>
      </c>
      <c r="C17" s="182">
        <v>60</v>
      </c>
      <c r="D17" s="184" t="s">
        <v>565</v>
      </c>
    </row>
    <row r="18" ht="20" customHeight="1" spans="1:4">
      <c r="A18" s="182">
        <v>5</v>
      </c>
      <c r="B18" s="183" t="s">
        <v>14</v>
      </c>
      <c r="C18" s="182">
        <v>60</v>
      </c>
      <c r="D18" s="184" t="s">
        <v>565</v>
      </c>
    </row>
    <row r="19" ht="20" customHeight="1" spans="1:4">
      <c r="A19" s="182">
        <v>6</v>
      </c>
      <c r="B19" s="183" t="s">
        <v>15</v>
      </c>
      <c r="C19" s="182">
        <v>60</v>
      </c>
      <c r="D19" s="184" t="s">
        <v>565</v>
      </c>
    </row>
    <row r="20" ht="20" customHeight="1" spans="1:4">
      <c r="A20" s="182">
        <v>7</v>
      </c>
      <c r="B20" s="183" t="s">
        <v>16</v>
      </c>
      <c r="C20" s="182">
        <v>60</v>
      </c>
      <c r="D20" s="184" t="s">
        <v>565</v>
      </c>
    </row>
    <row r="21" ht="20" customHeight="1" spans="1:4">
      <c r="A21" s="182">
        <v>8</v>
      </c>
      <c r="B21" s="183" t="s">
        <v>190</v>
      </c>
      <c r="C21" s="182">
        <v>60</v>
      </c>
      <c r="D21" s="184" t="s">
        <v>565</v>
      </c>
    </row>
    <row r="22" s="117" customFormat="1" ht="20" customHeight="1" spans="1:4">
      <c r="A22" s="179" t="s">
        <v>29</v>
      </c>
      <c r="B22" s="179" t="s">
        <v>23</v>
      </c>
      <c r="C22" s="180">
        <v>260</v>
      </c>
      <c r="D22" s="181"/>
    </row>
    <row r="23" ht="20" customHeight="1" spans="1:4">
      <c r="A23" s="182">
        <v>1</v>
      </c>
      <c r="B23" s="183" t="s">
        <v>308</v>
      </c>
      <c r="C23" s="182">
        <v>20</v>
      </c>
      <c r="D23" s="184" t="s">
        <v>563</v>
      </c>
    </row>
    <row r="24" ht="20" customHeight="1" spans="1:4">
      <c r="A24" s="182">
        <v>2</v>
      </c>
      <c r="B24" s="183" t="s">
        <v>24</v>
      </c>
      <c r="C24" s="182">
        <v>60</v>
      </c>
      <c r="D24" s="184" t="s">
        <v>565</v>
      </c>
    </row>
    <row r="25" ht="20" customHeight="1" spans="1:4">
      <c r="A25" s="182">
        <v>3</v>
      </c>
      <c r="B25" s="183" t="s">
        <v>143</v>
      </c>
      <c r="C25" s="182">
        <v>60</v>
      </c>
      <c r="D25" s="184" t="s">
        <v>565</v>
      </c>
    </row>
    <row r="26" ht="20" customHeight="1" spans="1:4">
      <c r="A26" s="182">
        <v>4</v>
      </c>
      <c r="B26" s="183" t="s">
        <v>27</v>
      </c>
      <c r="C26" s="182">
        <v>60</v>
      </c>
      <c r="D26" s="184" t="s">
        <v>565</v>
      </c>
    </row>
    <row r="27" ht="20" customHeight="1" spans="1:4">
      <c r="A27" s="182">
        <v>5</v>
      </c>
      <c r="B27" s="183" t="s">
        <v>25</v>
      </c>
      <c r="C27" s="182">
        <v>60</v>
      </c>
      <c r="D27" s="184" t="s">
        <v>565</v>
      </c>
    </row>
    <row r="28" s="117" customFormat="1" ht="20" customHeight="1" spans="1:4">
      <c r="A28" s="179" t="s">
        <v>36</v>
      </c>
      <c r="B28" s="179" t="s">
        <v>30</v>
      </c>
      <c r="C28" s="180">
        <v>450</v>
      </c>
      <c r="D28" s="185"/>
    </row>
    <row r="29" ht="20" customHeight="1" spans="1:4">
      <c r="A29" s="182">
        <v>1</v>
      </c>
      <c r="B29" s="183" t="s">
        <v>308</v>
      </c>
      <c r="C29" s="182">
        <v>20</v>
      </c>
      <c r="D29" s="184" t="s">
        <v>563</v>
      </c>
    </row>
    <row r="30" ht="20" customHeight="1" spans="1:4">
      <c r="A30" s="182">
        <v>2</v>
      </c>
      <c r="B30" s="183" t="s">
        <v>145</v>
      </c>
      <c r="C30" s="182">
        <v>30</v>
      </c>
      <c r="D30" s="184" t="s">
        <v>567</v>
      </c>
    </row>
    <row r="31" ht="20" customHeight="1" spans="1:4">
      <c r="A31" s="182">
        <v>2</v>
      </c>
      <c r="B31" s="183" t="s">
        <v>146</v>
      </c>
      <c r="C31" s="182">
        <v>40</v>
      </c>
      <c r="D31" s="184" t="s">
        <v>567</v>
      </c>
    </row>
    <row r="32" ht="20" customHeight="1" spans="1:4">
      <c r="A32" s="182">
        <v>3</v>
      </c>
      <c r="B32" s="183" t="s">
        <v>34</v>
      </c>
      <c r="C32" s="182">
        <v>60</v>
      </c>
      <c r="D32" s="184" t="s">
        <v>565</v>
      </c>
    </row>
    <row r="33" ht="20" customHeight="1" spans="1:4">
      <c r="A33" s="182">
        <v>4</v>
      </c>
      <c r="B33" s="183" t="s">
        <v>31</v>
      </c>
      <c r="C33" s="182">
        <v>60</v>
      </c>
      <c r="D33" s="184" t="s">
        <v>565</v>
      </c>
    </row>
    <row r="34" ht="20" customHeight="1" spans="1:4">
      <c r="A34" s="182">
        <v>5</v>
      </c>
      <c r="B34" s="183" t="s">
        <v>32</v>
      </c>
      <c r="C34" s="182">
        <v>60</v>
      </c>
      <c r="D34" s="184" t="s">
        <v>565</v>
      </c>
    </row>
    <row r="35" ht="20" customHeight="1" spans="1:4">
      <c r="A35" s="182">
        <v>6</v>
      </c>
      <c r="B35" s="183" t="s">
        <v>202</v>
      </c>
      <c r="C35" s="182">
        <v>60</v>
      </c>
      <c r="D35" s="184" t="s">
        <v>565</v>
      </c>
    </row>
    <row r="36" ht="20" customHeight="1" spans="1:4">
      <c r="A36" s="182">
        <v>7</v>
      </c>
      <c r="B36" s="183" t="s">
        <v>147</v>
      </c>
      <c r="C36" s="182">
        <v>60</v>
      </c>
      <c r="D36" s="184" t="s">
        <v>565</v>
      </c>
    </row>
    <row r="37" ht="20" customHeight="1" spans="1:4">
      <c r="A37" s="182">
        <v>8</v>
      </c>
      <c r="B37" s="183" t="s">
        <v>33</v>
      </c>
      <c r="C37" s="182">
        <v>60</v>
      </c>
      <c r="D37" s="184" t="s">
        <v>565</v>
      </c>
    </row>
    <row r="38" s="117" customFormat="1" ht="20" customHeight="1" spans="1:4">
      <c r="A38" s="179" t="s">
        <v>40</v>
      </c>
      <c r="B38" s="179" t="s">
        <v>37</v>
      </c>
      <c r="C38" s="180">
        <v>260</v>
      </c>
      <c r="D38" s="185"/>
    </row>
    <row r="39" ht="20" customHeight="1" spans="1:4">
      <c r="A39" s="182">
        <v>1</v>
      </c>
      <c r="B39" s="183" t="s">
        <v>308</v>
      </c>
      <c r="C39" s="182">
        <v>20</v>
      </c>
      <c r="D39" s="184" t="s">
        <v>563</v>
      </c>
    </row>
    <row r="40" ht="20" customHeight="1" spans="1:4">
      <c r="A40" s="182">
        <v>2</v>
      </c>
      <c r="B40" s="183" t="s">
        <v>148</v>
      </c>
      <c r="C40" s="182">
        <v>60</v>
      </c>
      <c r="D40" s="184" t="s">
        <v>565</v>
      </c>
    </row>
    <row r="41" ht="20" customHeight="1" spans="1:4">
      <c r="A41" s="182">
        <v>3</v>
      </c>
      <c r="B41" s="183" t="s">
        <v>568</v>
      </c>
      <c r="C41" s="182">
        <v>60</v>
      </c>
      <c r="D41" s="184" t="s">
        <v>565</v>
      </c>
    </row>
    <row r="42" ht="20" customHeight="1" spans="1:4">
      <c r="A42" s="182">
        <v>4</v>
      </c>
      <c r="B42" s="183" t="s">
        <v>38</v>
      </c>
      <c r="C42" s="182">
        <v>60</v>
      </c>
      <c r="D42" s="184" t="s">
        <v>565</v>
      </c>
    </row>
    <row r="43" ht="20" customHeight="1" spans="1:4">
      <c r="A43" s="182">
        <v>5</v>
      </c>
      <c r="B43" s="183" t="s">
        <v>204</v>
      </c>
      <c r="C43" s="182">
        <v>60</v>
      </c>
      <c r="D43" s="184" t="s">
        <v>565</v>
      </c>
    </row>
    <row r="44" s="117" customFormat="1" ht="20" customHeight="1" spans="1:4">
      <c r="A44" s="179" t="s">
        <v>43</v>
      </c>
      <c r="B44" s="179" t="s">
        <v>41</v>
      </c>
      <c r="C44" s="180">
        <v>80</v>
      </c>
      <c r="D44" s="181"/>
    </row>
    <row r="45" ht="20" customHeight="1" spans="1:4">
      <c r="A45" s="182">
        <v>1</v>
      </c>
      <c r="B45" s="183" t="s">
        <v>308</v>
      </c>
      <c r="C45" s="182">
        <v>20</v>
      </c>
      <c r="D45" s="184" t="s">
        <v>563</v>
      </c>
    </row>
    <row r="46" ht="20" customHeight="1" spans="1:4">
      <c r="A46" s="182">
        <v>2</v>
      </c>
      <c r="B46" s="183" t="s">
        <v>206</v>
      </c>
      <c r="C46" s="182">
        <v>60</v>
      </c>
      <c r="D46" s="184" t="s">
        <v>565</v>
      </c>
    </row>
    <row r="47" s="117" customFormat="1" ht="20" customHeight="1" spans="1:4">
      <c r="A47" s="179" t="s">
        <v>46</v>
      </c>
      <c r="B47" s="179" t="s">
        <v>44</v>
      </c>
      <c r="C47" s="180">
        <v>200</v>
      </c>
      <c r="D47" s="181"/>
    </row>
    <row r="48" ht="20" customHeight="1" spans="1:4">
      <c r="A48" s="182">
        <v>1</v>
      </c>
      <c r="B48" s="183" t="s">
        <v>308</v>
      </c>
      <c r="C48" s="182">
        <v>20</v>
      </c>
      <c r="D48" s="184" t="s">
        <v>563</v>
      </c>
    </row>
    <row r="49" ht="20" customHeight="1" spans="1:4">
      <c r="A49" s="182">
        <v>2</v>
      </c>
      <c r="B49" s="183" t="s">
        <v>569</v>
      </c>
      <c r="C49" s="182">
        <v>60</v>
      </c>
      <c r="D49" s="184" t="s">
        <v>565</v>
      </c>
    </row>
    <row r="50" ht="20" customHeight="1" spans="1:4">
      <c r="A50" s="182">
        <v>3</v>
      </c>
      <c r="B50" s="183" t="s">
        <v>570</v>
      </c>
      <c r="C50" s="182">
        <v>60</v>
      </c>
      <c r="D50" s="184" t="s">
        <v>565</v>
      </c>
    </row>
    <row r="51" ht="20" customHeight="1" spans="1:4">
      <c r="A51" s="182">
        <v>4</v>
      </c>
      <c r="B51" s="183" t="s">
        <v>158</v>
      </c>
      <c r="C51" s="182">
        <v>60</v>
      </c>
      <c r="D51" s="184" t="s">
        <v>565</v>
      </c>
    </row>
    <row r="52" s="117" customFormat="1" ht="20" customHeight="1" spans="1:4">
      <c r="A52" s="179" t="s">
        <v>51</v>
      </c>
      <c r="B52" s="179" t="s">
        <v>47</v>
      </c>
      <c r="C52" s="180">
        <v>170</v>
      </c>
      <c r="D52" s="181"/>
    </row>
    <row r="53" ht="20" customHeight="1" spans="1:4">
      <c r="A53" s="182">
        <v>1</v>
      </c>
      <c r="B53" s="183" t="s">
        <v>308</v>
      </c>
      <c r="C53" s="182">
        <v>20</v>
      </c>
      <c r="D53" s="184" t="s">
        <v>563</v>
      </c>
    </row>
    <row r="54" ht="20" customHeight="1" spans="1:4">
      <c r="A54" s="182">
        <v>2</v>
      </c>
      <c r="B54" s="183" t="s">
        <v>159</v>
      </c>
      <c r="C54" s="182">
        <v>60</v>
      </c>
      <c r="D54" s="184" t="s">
        <v>565</v>
      </c>
    </row>
    <row r="55" ht="20" customHeight="1" spans="1:4">
      <c r="A55" s="182">
        <v>3</v>
      </c>
      <c r="B55" s="183" t="s">
        <v>163</v>
      </c>
      <c r="C55" s="182">
        <v>30</v>
      </c>
      <c r="D55" s="184" t="s">
        <v>571</v>
      </c>
    </row>
    <row r="56" ht="20" customHeight="1" spans="1:4">
      <c r="A56" s="182">
        <v>4</v>
      </c>
      <c r="B56" s="183" t="s">
        <v>49</v>
      </c>
      <c r="C56" s="182">
        <v>60</v>
      </c>
      <c r="D56" s="184" t="s">
        <v>565</v>
      </c>
    </row>
    <row r="57" s="117" customFormat="1" ht="20" customHeight="1" spans="1:4">
      <c r="A57" s="179" t="s">
        <v>54</v>
      </c>
      <c r="B57" s="179" t="s">
        <v>164</v>
      </c>
      <c r="C57" s="180">
        <v>20</v>
      </c>
      <c r="D57" s="181"/>
    </row>
    <row r="58" ht="20" customHeight="1" spans="1:4">
      <c r="A58" s="182">
        <v>1</v>
      </c>
      <c r="B58" s="183" t="s">
        <v>308</v>
      </c>
      <c r="C58" s="182">
        <v>20</v>
      </c>
      <c r="D58" s="184" t="s">
        <v>563</v>
      </c>
    </row>
    <row r="59" s="117" customFormat="1" ht="20" customHeight="1" spans="1:4">
      <c r="A59" s="179" t="s">
        <v>59</v>
      </c>
      <c r="B59" s="179" t="s">
        <v>52</v>
      </c>
      <c r="C59" s="180">
        <v>110</v>
      </c>
      <c r="D59" s="181"/>
    </row>
    <row r="60" ht="20" customHeight="1" spans="1:4">
      <c r="A60" s="182">
        <v>1</v>
      </c>
      <c r="B60" s="183" t="s">
        <v>308</v>
      </c>
      <c r="C60" s="182">
        <v>20</v>
      </c>
      <c r="D60" s="184" t="s">
        <v>563</v>
      </c>
    </row>
    <row r="61" ht="20" customHeight="1" spans="1:4">
      <c r="A61" s="182">
        <v>2</v>
      </c>
      <c r="B61" s="183" t="s">
        <v>219</v>
      </c>
      <c r="C61" s="182">
        <v>60</v>
      </c>
      <c r="D61" s="184" t="s">
        <v>565</v>
      </c>
    </row>
    <row r="62" ht="20" customHeight="1" spans="1:4">
      <c r="A62" s="182">
        <v>3</v>
      </c>
      <c r="B62" s="183" t="s">
        <v>168</v>
      </c>
      <c r="C62" s="182">
        <v>30</v>
      </c>
      <c r="D62" s="184" t="s">
        <v>571</v>
      </c>
    </row>
    <row r="63" s="117" customFormat="1" ht="20" customHeight="1" spans="1:4">
      <c r="A63" s="179" t="s">
        <v>63</v>
      </c>
      <c r="B63" s="179" t="s">
        <v>55</v>
      </c>
      <c r="C63" s="180">
        <v>410</v>
      </c>
      <c r="D63" s="181"/>
    </row>
    <row r="64" ht="20" customHeight="1" spans="1:4">
      <c r="A64" s="182">
        <v>1</v>
      </c>
      <c r="B64" s="183" t="s">
        <v>308</v>
      </c>
      <c r="C64" s="182">
        <v>20</v>
      </c>
      <c r="D64" s="184" t="s">
        <v>563</v>
      </c>
    </row>
    <row r="65" ht="20" customHeight="1" spans="1:4">
      <c r="A65" s="182">
        <v>2</v>
      </c>
      <c r="B65" s="183" t="s">
        <v>572</v>
      </c>
      <c r="C65" s="182">
        <v>60</v>
      </c>
      <c r="D65" s="184" t="s">
        <v>565</v>
      </c>
    </row>
    <row r="66" ht="20" customHeight="1" spans="1:4">
      <c r="A66" s="182">
        <v>3</v>
      </c>
      <c r="B66" s="183" t="s">
        <v>172</v>
      </c>
      <c r="C66" s="182">
        <v>30</v>
      </c>
      <c r="D66" s="184" t="s">
        <v>571</v>
      </c>
    </row>
    <row r="67" ht="20" customHeight="1" spans="1:4">
      <c r="A67" s="182">
        <v>4</v>
      </c>
      <c r="B67" s="183" t="s">
        <v>573</v>
      </c>
      <c r="C67" s="182">
        <v>60</v>
      </c>
      <c r="D67" s="184" t="s">
        <v>565</v>
      </c>
    </row>
    <row r="68" ht="20" customHeight="1" spans="1:4">
      <c r="A68" s="182">
        <v>5</v>
      </c>
      <c r="B68" s="183" t="s">
        <v>574</v>
      </c>
      <c r="C68" s="182">
        <v>60</v>
      </c>
      <c r="D68" s="184" t="s">
        <v>565</v>
      </c>
    </row>
    <row r="69" ht="20" customHeight="1" spans="1:4">
      <c r="A69" s="182">
        <v>6</v>
      </c>
      <c r="B69" s="183" t="s">
        <v>223</v>
      </c>
      <c r="C69" s="182">
        <v>60</v>
      </c>
      <c r="D69" s="184" t="s">
        <v>565</v>
      </c>
    </row>
    <row r="70" ht="20" customHeight="1" spans="1:4">
      <c r="A70" s="182">
        <v>7</v>
      </c>
      <c r="B70" s="183" t="s">
        <v>225</v>
      </c>
      <c r="C70" s="182">
        <v>60</v>
      </c>
      <c r="D70" s="184" t="s">
        <v>565</v>
      </c>
    </row>
    <row r="71" ht="20" customHeight="1" spans="1:4">
      <c r="A71" s="182">
        <v>8</v>
      </c>
      <c r="B71" s="183" t="s">
        <v>57</v>
      </c>
      <c r="C71" s="182">
        <v>60</v>
      </c>
      <c r="D71" s="184" t="s">
        <v>565</v>
      </c>
    </row>
    <row r="72" s="117" customFormat="1" ht="20" customHeight="1" spans="1:4">
      <c r="A72" s="179" t="s">
        <v>68</v>
      </c>
      <c r="B72" s="179" t="s">
        <v>60</v>
      </c>
      <c r="C72" s="180">
        <v>440</v>
      </c>
      <c r="D72" s="181"/>
    </row>
    <row r="73" ht="20" customHeight="1" spans="1:4">
      <c r="A73" s="182">
        <v>1</v>
      </c>
      <c r="B73" s="183" t="s">
        <v>308</v>
      </c>
      <c r="C73" s="182">
        <v>20</v>
      </c>
      <c r="D73" s="184" t="s">
        <v>563</v>
      </c>
    </row>
    <row r="74" ht="20" customHeight="1" spans="1:4">
      <c r="A74" s="182">
        <v>2</v>
      </c>
      <c r="B74" s="183" t="s">
        <v>174</v>
      </c>
      <c r="C74" s="182">
        <v>60</v>
      </c>
      <c r="D74" s="184" t="s">
        <v>565</v>
      </c>
    </row>
    <row r="75" ht="20" customHeight="1" spans="1:4">
      <c r="A75" s="182">
        <v>3</v>
      </c>
      <c r="B75" s="183" t="s">
        <v>228</v>
      </c>
      <c r="C75" s="182">
        <v>60</v>
      </c>
      <c r="D75" s="184" t="s">
        <v>565</v>
      </c>
    </row>
    <row r="76" ht="20" customHeight="1" spans="1:4">
      <c r="A76" s="182">
        <v>4</v>
      </c>
      <c r="B76" s="183" t="s">
        <v>177</v>
      </c>
      <c r="C76" s="182">
        <v>60</v>
      </c>
      <c r="D76" s="184" t="s">
        <v>565</v>
      </c>
    </row>
    <row r="77" ht="20" customHeight="1" spans="1:4">
      <c r="A77" s="182">
        <v>5</v>
      </c>
      <c r="B77" s="183" t="s">
        <v>178</v>
      </c>
      <c r="C77" s="182">
        <v>60</v>
      </c>
      <c r="D77" s="184" t="s">
        <v>565</v>
      </c>
    </row>
    <row r="78" ht="20" customHeight="1" spans="1:4">
      <c r="A78" s="182">
        <v>6</v>
      </c>
      <c r="B78" s="183" t="s">
        <v>61</v>
      </c>
      <c r="C78" s="182">
        <v>60</v>
      </c>
      <c r="D78" s="184" t="s">
        <v>565</v>
      </c>
    </row>
    <row r="79" ht="20" customHeight="1" spans="1:4">
      <c r="A79" s="182">
        <v>7</v>
      </c>
      <c r="B79" s="183" t="s">
        <v>231</v>
      </c>
      <c r="C79" s="182">
        <v>60</v>
      </c>
      <c r="D79" s="184" t="s">
        <v>565</v>
      </c>
    </row>
    <row r="80" ht="20" customHeight="1" spans="1:4">
      <c r="A80" s="182">
        <v>8</v>
      </c>
      <c r="B80" s="183" t="s">
        <v>176</v>
      </c>
      <c r="C80" s="182">
        <v>60</v>
      </c>
      <c r="D80" s="184" t="s">
        <v>565</v>
      </c>
    </row>
    <row r="81" s="117" customFormat="1" ht="20" customHeight="1" spans="1:4">
      <c r="A81" s="179" t="s">
        <v>72</v>
      </c>
      <c r="B81" s="179" t="s">
        <v>64</v>
      </c>
      <c r="C81" s="180">
        <v>140</v>
      </c>
      <c r="D81" s="181"/>
    </row>
    <row r="82" ht="20" customHeight="1" spans="1:4">
      <c r="A82" s="182">
        <v>1</v>
      </c>
      <c r="B82" s="183" t="s">
        <v>308</v>
      </c>
      <c r="C82" s="182">
        <v>20</v>
      </c>
      <c r="D82" s="184" t="s">
        <v>563</v>
      </c>
    </row>
    <row r="83" ht="20" customHeight="1" spans="1:4">
      <c r="A83" s="182">
        <v>2</v>
      </c>
      <c r="B83" s="183" t="s">
        <v>65</v>
      </c>
      <c r="C83" s="182">
        <v>60</v>
      </c>
      <c r="D83" s="184" t="s">
        <v>565</v>
      </c>
    </row>
    <row r="84" ht="20" customHeight="1" spans="1:4">
      <c r="A84" s="182">
        <v>3</v>
      </c>
      <c r="B84" s="183" t="s">
        <v>66</v>
      </c>
      <c r="C84" s="182">
        <v>60</v>
      </c>
      <c r="D84" s="184" t="s">
        <v>565</v>
      </c>
    </row>
    <row r="85" s="117" customFormat="1" ht="20" customHeight="1" spans="1:4">
      <c r="A85" s="179" t="s">
        <v>171</v>
      </c>
      <c r="B85" s="179" t="s">
        <v>69</v>
      </c>
      <c r="C85" s="180">
        <v>310</v>
      </c>
      <c r="D85" s="181"/>
    </row>
    <row r="86" ht="20" customHeight="1" spans="1:4">
      <c r="A86" s="182">
        <v>1</v>
      </c>
      <c r="B86" s="183" t="s">
        <v>308</v>
      </c>
      <c r="C86" s="182">
        <v>20</v>
      </c>
      <c r="D86" s="184" t="s">
        <v>563</v>
      </c>
    </row>
    <row r="87" ht="20" customHeight="1" spans="1:4">
      <c r="A87" s="182">
        <v>2</v>
      </c>
      <c r="B87" s="183" t="s">
        <v>575</v>
      </c>
      <c r="C87" s="182">
        <v>60</v>
      </c>
      <c r="D87" s="184" t="s">
        <v>565</v>
      </c>
    </row>
    <row r="88" ht="20" customHeight="1" spans="1:4">
      <c r="A88" s="182">
        <v>3</v>
      </c>
      <c r="B88" s="183" t="s">
        <v>181</v>
      </c>
      <c r="C88" s="182">
        <v>60</v>
      </c>
      <c r="D88" s="184" t="s">
        <v>565</v>
      </c>
    </row>
    <row r="89" ht="20" customHeight="1" spans="1:4">
      <c r="A89" s="182">
        <v>4</v>
      </c>
      <c r="B89" s="183" t="s">
        <v>576</v>
      </c>
      <c r="C89" s="182">
        <v>60</v>
      </c>
      <c r="D89" s="184" t="s">
        <v>565</v>
      </c>
    </row>
    <row r="90" ht="20" customHeight="1" spans="1:4">
      <c r="A90" s="182">
        <v>5</v>
      </c>
      <c r="B90" s="183" t="s">
        <v>70</v>
      </c>
      <c r="C90" s="182">
        <v>50</v>
      </c>
      <c r="D90" s="184" t="s">
        <v>577</v>
      </c>
    </row>
    <row r="91" ht="20" customHeight="1" spans="1:4">
      <c r="A91" s="182">
        <v>6</v>
      </c>
      <c r="B91" s="183" t="s">
        <v>71</v>
      </c>
      <c r="C91" s="182">
        <v>60</v>
      </c>
      <c r="D91" s="184" t="s">
        <v>565</v>
      </c>
    </row>
    <row r="92" s="117" customFormat="1" ht="20" customHeight="1" spans="1:4">
      <c r="A92" s="179" t="s">
        <v>173</v>
      </c>
      <c r="B92" s="179" t="s">
        <v>73</v>
      </c>
      <c r="C92" s="180">
        <v>110</v>
      </c>
      <c r="D92" s="181"/>
    </row>
    <row r="93" ht="20" customHeight="1" spans="1:4">
      <c r="A93" s="182">
        <v>1</v>
      </c>
      <c r="B93" s="183" t="s">
        <v>308</v>
      </c>
      <c r="C93" s="182">
        <v>20</v>
      </c>
      <c r="D93" s="184" t="s">
        <v>563</v>
      </c>
    </row>
    <row r="94" ht="20" customHeight="1" spans="1:4">
      <c r="A94" s="182">
        <v>2</v>
      </c>
      <c r="B94" s="183" t="s">
        <v>578</v>
      </c>
      <c r="C94" s="182">
        <v>60</v>
      </c>
      <c r="D94" s="184" t="s">
        <v>565</v>
      </c>
    </row>
    <row r="95" ht="20" customHeight="1" spans="1:4">
      <c r="A95" s="182">
        <v>3</v>
      </c>
      <c r="B95" s="183" t="s">
        <v>579</v>
      </c>
      <c r="C95" s="182">
        <v>30</v>
      </c>
      <c r="D95" s="184" t="s">
        <v>571</v>
      </c>
    </row>
    <row r="96" s="117" customFormat="1" ht="20" customHeight="1" spans="1:4">
      <c r="A96" s="179" t="s">
        <v>76</v>
      </c>
      <c r="B96" s="179" t="s">
        <v>268</v>
      </c>
      <c r="C96" s="180">
        <v>18</v>
      </c>
      <c r="D96" s="181"/>
    </row>
    <row r="97" s="117" customFormat="1" ht="20" customHeight="1" spans="1:4">
      <c r="A97" s="179" t="s">
        <v>11</v>
      </c>
      <c r="B97" s="179" t="s">
        <v>580</v>
      </c>
      <c r="C97" s="180">
        <v>18</v>
      </c>
      <c r="D97" s="181"/>
    </row>
    <row r="98" ht="36" customHeight="1" spans="1:4">
      <c r="A98" s="182">
        <v>1</v>
      </c>
      <c r="B98" s="183" t="s">
        <v>581</v>
      </c>
      <c r="C98" s="182">
        <v>18</v>
      </c>
      <c r="D98" s="184" t="s">
        <v>567</v>
      </c>
    </row>
    <row r="99" spans="1:4">
      <c r="A99" s="186" t="s">
        <v>402</v>
      </c>
      <c r="B99" s="2"/>
      <c r="C99" s="2"/>
      <c r="D99" s="2"/>
    </row>
    <row r="100" spans="1:4">
      <c r="A100" s="187" t="s">
        <v>402</v>
      </c>
      <c r="B100" s="2"/>
      <c r="C100" s="2"/>
      <c r="D100" s="2"/>
    </row>
  </sheetData>
  <mergeCells count="1">
    <mergeCell ref="A2:D2"/>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4"/>
  <sheetViews>
    <sheetView view="pageBreakPreview" zoomScaleNormal="85" zoomScaleSheetLayoutView="100" workbookViewId="0">
      <selection activeCell="D11" sqref="D11"/>
    </sheetView>
  </sheetViews>
  <sheetFormatPr defaultColWidth="9" defaultRowHeight="13.5" outlineLevelCol="5"/>
  <cols>
    <col min="1" max="1" width="8.25" style="169" customWidth="1"/>
    <col min="2" max="2" width="8.625" style="169" customWidth="1"/>
    <col min="3" max="3" width="10.875" style="169" customWidth="1"/>
    <col min="4" max="6" width="20.5" style="169" customWidth="1"/>
    <col min="7" max="16384" width="9" style="169"/>
  </cols>
  <sheetData>
    <row r="1" ht="34" customHeight="1" spans="1:2">
      <c r="A1" s="170" t="s">
        <v>582</v>
      </c>
      <c r="B1" s="171"/>
    </row>
    <row r="2" ht="30" customHeight="1" spans="1:6">
      <c r="A2" s="5" t="s">
        <v>583</v>
      </c>
      <c r="B2" s="6"/>
      <c r="C2" s="6"/>
      <c r="D2" s="6"/>
      <c r="E2" s="6"/>
      <c r="F2" s="7"/>
    </row>
    <row r="3" ht="10" customHeight="1" spans="1:6">
      <c r="A3" s="8"/>
      <c r="B3" s="8"/>
      <c r="C3" s="8"/>
      <c r="D3" s="9"/>
      <c r="E3" s="8"/>
      <c r="F3" s="9"/>
    </row>
    <row r="4" ht="20.1" customHeight="1" spans="1:6">
      <c r="A4" s="10" t="s">
        <v>474</v>
      </c>
      <c r="B4" s="10"/>
      <c r="C4" s="10"/>
      <c r="D4" s="172" t="s">
        <v>584</v>
      </c>
      <c r="E4" s="172"/>
      <c r="F4" s="172"/>
    </row>
    <row r="5" ht="26.1" customHeight="1" spans="1:6">
      <c r="A5" s="10" t="s">
        <v>429</v>
      </c>
      <c r="B5" s="10"/>
      <c r="C5" s="10"/>
      <c r="D5" s="172" t="s">
        <v>585</v>
      </c>
      <c r="E5" s="172"/>
      <c r="F5" s="172"/>
    </row>
    <row r="6" ht="26.1" customHeight="1" spans="1:6">
      <c r="A6" s="10" t="s">
        <v>87</v>
      </c>
      <c r="B6" s="10"/>
      <c r="C6" s="10"/>
      <c r="D6" s="172" t="s">
        <v>586</v>
      </c>
      <c r="E6" s="172"/>
      <c r="F6" s="172"/>
    </row>
    <row r="7" ht="21" customHeight="1" spans="1:6">
      <c r="A7" s="13" t="s">
        <v>89</v>
      </c>
      <c r="B7" s="13"/>
      <c r="C7" s="13"/>
      <c r="D7" s="30" t="s">
        <v>587</v>
      </c>
      <c r="E7" s="30"/>
      <c r="F7" s="30"/>
    </row>
    <row r="8" ht="65" customHeight="1" spans="1:6">
      <c r="A8" s="13" t="s">
        <v>588</v>
      </c>
      <c r="B8" s="13"/>
      <c r="C8" s="13"/>
      <c r="D8" s="30" t="s">
        <v>589</v>
      </c>
      <c r="E8" s="30"/>
      <c r="F8" s="30"/>
    </row>
    <row r="9" ht="31" customHeight="1" spans="1:6">
      <c r="A9" s="15" t="s">
        <v>93</v>
      </c>
      <c r="B9" s="15" t="s">
        <v>94</v>
      </c>
      <c r="C9" s="16" t="s">
        <v>95</v>
      </c>
      <c r="D9" s="16" t="s">
        <v>96</v>
      </c>
      <c r="E9" s="16" t="s">
        <v>97</v>
      </c>
      <c r="F9" s="16" t="s">
        <v>7</v>
      </c>
    </row>
    <row r="10" ht="31" customHeight="1" spans="1:6">
      <c r="A10" s="15"/>
      <c r="B10" s="15"/>
      <c r="C10" s="16"/>
      <c r="D10" s="16"/>
      <c r="E10" s="16"/>
      <c r="F10" s="16"/>
    </row>
    <row r="11" ht="67" customHeight="1" spans="1:6">
      <c r="A11" s="17" t="s">
        <v>98</v>
      </c>
      <c r="B11" s="17" t="s">
        <v>99</v>
      </c>
      <c r="C11" s="17" t="s">
        <v>100</v>
      </c>
      <c r="D11" s="24" t="s">
        <v>590</v>
      </c>
      <c r="E11" s="24" t="s">
        <v>591</v>
      </c>
      <c r="F11" s="19"/>
    </row>
    <row r="12" ht="67" customHeight="1" spans="1:6">
      <c r="A12" s="17"/>
      <c r="B12" s="17"/>
      <c r="C12" s="17" t="s">
        <v>103</v>
      </c>
      <c r="D12" s="173" t="s">
        <v>592</v>
      </c>
      <c r="E12" s="23" t="s">
        <v>593</v>
      </c>
      <c r="F12" s="19"/>
    </row>
    <row r="13" ht="67" customHeight="1" spans="1:6">
      <c r="A13" s="17"/>
      <c r="B13" s="17" t="s">
        <v>109</v>
      </c>
      <c r="C13" s="17" t="s">
        <v>113</v>
      </c>
      <c r="D13" s="26" t="s">
        <v>594</v>
      </c>
      <c r="E13" s="42" t="s">
        <v>321</v>
      </c>
      <c r="F13" s="19"/>
    </row>
    <row r="14" ht="67" customHeight="1" spans="1:6">
      <c r="A14" s="17"/>
      <c r="B14" s="17"/>
      <c r="C14" s="17" t="s">
        <v>119</v>
      </c>
      <c r="D14" s="174" t="s">
        <v>595</v>
      </c>
      <c r="E14" s="175" t="s">
        <v>395</v>
      </c>
      <c r="F14" s="19"/>
    </row>
  </sheetData>
  <mergeCells count="21">
    <mergeCell ref="A1:B1"/>
    <mergeCell ref="A2:F2"/>
    <mergeCell ref="A4:C4"/>
    <mergeCell ref="D4:F4"/>
    <mergeCell ref="A5:C5"/>
    <mergeCell ref="D5:F5"/>
    <mergeCell ref="A6:C6"/>
    <mergeCell ref="D6:F6"/>
    <mergeCell ref="A7:C7"/>
    <mergeCell ref="D7:F7"/>
    <mergeCell ref="A8:C8"/>
    <mergeCell ref="D8:F8"/>
    <mergeCell ref="A9:A10"/>
    <mergeCell ref="A11:A14"/>
    <mergeCell ref="B9:B10"/>
    <mergeCell ref="B11:B12"/>
    <mergeCell ref="B13:B14"/>
    <mergeCell ref="C9:C10"/>
    <mergeCell ref="D9:D10"/>
    <mergeCell ref="E9:E10"/>
    <mergeCell ref="F9:F10"/>
  </mergeCells>
  <printOptions horizontalCentered="1"/>
  <pageMargins left="0.747916666666667" right="0.747916666666667" top="0.802777777777778" bottom="0.60625" header="0.511805555555556" footer="0.511805555555556"/>
  <pageSetup paperSize="9" scale="98" fitToHeight="0" orientation="portrait" horizontalDpi="600"/>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72"/>
  <sheetViews>
    <sheetView topLeftCell="A61" workbookViewId="0">
      <selection activeCell="D63" sqref="D63"/>
    </sheetView>
  </sheetViews>
  <sheetFormatPr defaultColWidth="9" defaultRowHeight="13.5"/>
  <cols>
    <col min="1" max="1" width="6.25" style="116" customWidth="1"/>
    <col min="2" max="2" width="6" style="116" customWidth="1"/>
    <col min="3" max="3" width="11.625" style="118" customWidth="1"/>
    <col min="4" max="4" width="9.875" style="118" customWidth="1"/>
    <col min="5" max="5" width="12.5" style="116" customWidth="1"/>
    <col min="6" max="6" width="11.5" style="116" customWidth="1"/>
    <col min="7" max="7" width="10.875" style="116" customWidth="1"/>
    <col min="8" max="16384" width="9" style="116"/>
  </cols>
  <sheetData>
    <row r="1" ht="34" customHeight="1" spans="1:1">
      <c r="A1" s="119" t="s">
        <v>596</v>
      </c>
    </row>
    <row r="2" ht="33" customHeight="1" spans="1:9">
      <c r="A2" s="120" t="s">
        <v>597</v>
      </c>
      <c r="B2" s="120"/>
      <c r="C2" s="120"/>
      <c r="D2" s="120"/>
      <c r="E2" s="120"/>
      <c r="F2" s="121"/>
      <c r="G2" s="121"/>
      <c r="H2" s="121"/>
      <c r="I2" s="121"/>
    </row>
    <row r="3" ht="27" customHeight="1" spans="1:9">
      <c r="A3" s="122" t="s">
        <v>3</v>
      </c>
      <c r="B3" s="122" t="s">
        <v>598</v>
      </c>
      <c r="C3" s="122" t="s">
        <v>599</v>
      </c>
      <c r="D3" s="123" t="s">
        <v>600</v>
      </c>
      <c r="E3" s="124"/>
      <c r="F3" s="124"/>
      <c r="G3" s="125"/>
      <c r="H3" s="126" t="s">
        <v>601</v>
      </c>
      <c r="I3" s="126" t="s">
        <v>602</v>
      </c>
    </row>
    <row r="4" s="116" customFormat="1" ht="27" customHeight="1" spans="1:9">
      <c r="A4" s="122"/>
      <c r="B4" s="122"/>
      <c r="C4" s="122"/>
      <c r="D4" s="122" t="s">
        <v>603</v>
      </c>
      <c r="E4" s="122" t="s">
        <v>604</v>
      </c>
      <c r="F4" s="122" t="s">
        <v>605</v>
      </c>
      <c r="G4" s="122" t="s">
        <v>606</v>
      </c>
      <c r="H4" s="127"/>
      <c r="I4" s="157"/>
    </row>
    <row r="5" s="117" customFormat="1" ht="24" customHeight="1" spans="1:9">
      <c r="A5" s="128" t="s">
        <v>124</v>
      </c>
      <c r="B5" s="128"/>
      <c r="C5" s="128"/>
      <c r="D5" s="129">
        <f t="shared" ref="D5:D68" si="0">SUM(E5:G5)</f>
        <v>568.7790012</v>
      </c>
      <c r="E5" s="130">
        <v>443.474276</v>
      </c>
      <c r="F5" s="131">
        <v>92.45</v>
      </c>
      <c r="G5" s="132">
        <v>32.8547252</v>
      </c>
      <c r="H5" s="133">
        <v>1</v>
      </c>
      <c r="I5" s="133">
        <v>90</v>
      </c>
    </row>
    <row r="6" s="117" customFormat="1" ht="24" customHeight="1" spans="1:9">
      <c r="A6" s="134">
        <v>1</v>
      </c>
      <c r="B6" s="134" t="s">
        <v>607</v>
      </c>
      <c r="C6" s="128" t="s">
        <v>124</v>
      </c>
      <c r="D6" s="129">
        <f t="shared" si="0"/>
        <v>74.5634</v>
      </c>
      <c r="E6" s="130">
        <v>72.3478</v>
      </c>
      <c r="F6" s="131"/>
      <c r="G6" s="132">
        <v>2.2156</v>
      </c>
      <c r="H6" s="133">
        <v>1</v>
      </c>
      <c r="I6" s="133">
        <v>90</v>
      </c>
    </row>
    <row r="7" s="117" customFormat="1" ht="24" customHeight="1" spans="1:9">
      <c r="A7" s="134"/>
      <c r="B7" s="134"/>
      <c r="C7" s="135" t="s">
        <v>608</v>
      </c>
      <c r="D7" s="129">
        <f t="shared" si="0"/>
        <v>0.02</v>
      </c>
      <c r="E7" s="130"/>
      <c r="F7" s="131"/>
      <c r="G7" s="132">
        <v>0.02</v>
      </c>
      <c r="H7" s="133">
        <v>1</v>
      </c>
      <c r="I7" s="133">
        <v>90</v>
      </c>
    </row>
    <row r="8" ht="25" customHeight="1" spans="1:9">
      <c r="A8" s="134"/>
      <c r="B8" s="134"/>
      <c r="C8" s="135" t="s">
        <v>609</v>
      </c>
      <c r="D8" s="129">
        <f t="shared" si="0"/>
        <v>0.8753</v>
      </c>
      <c r="E8" s="136">
        <v>0.6033</v>
      </c>
      <c r="F8" s="137"/>
      <c r="G8" s="132">
        <v>0.272</v>
      </c>
      <c r="H8" s="133">
        <v>1</v>
      </c>
      <c r="I8" s="133">
        <v>90</v>
      </c>
    </row>
    <row r="9" ht="25" customHeight="1" spans="1:9">
      <c r="A9" s="134"/>
      <c r="B9" s="134"/>
      <c r="C9" s="135" t="s">
        <v>610</v>
      </c>
      <c r="D9" s="129">
        <f t="shared" si="0"/>
        <v>1.3069</v>
      </c>
      <c r="E9" s="136">
        <v>0.9309</v>
      </c>
      <c r="F9" s="137"/>
      <c r="G9" s="132">
        <v>0.376</v>
      </c>
      <c r="H9" s="133">
        <v>1</v>
      </c>
      <c r="I9" s="133">
        <v>90</v>
      </c>
    </row>
    <row r="10" ht="25" customHeight="1" spans="1:9">
      <c r="A10" s="134"/>
      <c r="B10" s="134"/>
      <c r="C10" s="135" t="s">
        <v>611</v>
      </c>
      <c r="D10" s="129">
        <f t="shared" si="0"/>
        <v>0.048</v>
      </c>
      <c r="E10" s="136"/>
      <c r="F10" s="137"/>
      <c r="G10" s="132">
        <v>0.048</v>
      </c>
      <c r="H10" s="133">
        <v>1</v>
      </c>
      <c r="I10" s="133">
        <v>90</v>
      </c>
    </row>
    <row r="11" ht="25" customHeight="1" spans="1:9">
      <c r="A11" s="134"/>
      <c r="B11" s="134"/>
      <c r="C11" s="135" t="s">
        <v>612</v>
      </c>
      <c r="D11" s="129">
        <f t="shared" si="0"/>
        <v>13.9328</v>
      </c>
      <c r="E11" s="136">
        <v>13.7208</v>
      </c>
      <c r="F11" s="137"/>
      <c r="G11" s="132">
        <v>0.212</v>
      </c>
      <c r="H11" s="133">
        <v>1</v>
      </c>
      <c r="I11" s="133">
        <v>90</v>
      </c>
    </row>
    <row r="12" ht="25" customHeight="1" spans="1:9">
      <c r="A12" s="134"/>
      <c r="B12" s="134"/>
      <c r="C12" s="135" t="s">
        <v>613</v>
      </c>
      <c r="D12" s="129">
        <f t="shared" si="0"/>
        <v>0.176</v>
      </c>
      <c r="E12" s="136"/>
      <c r="F12" s="137"/>
      <c r="G12" s="132">
        <v>0.176</v>
      </c>
      <c r="H12" s="133">
        <v>1</v>
      </c>
      <c r="I12" s="133">
        <v>90</v>
      </c>
    </row>
    <row r="13" ht="25" customHeight="1" spans="1:9">
      <c r="A13" s="134"/>
      <c r="B13" s="134"/>
      <c r="C13" s="138" t="s">
        <v>614</v>
      </c>
      <c r="D13" s="129">
        <f t="shared" si="0"/>
        <v>14.969</v>
      </c>
      <c r="E13" s="136">
        <v>14.445</v>
      </c>
      <c r="F13" s="137"/>
      <c r="G13" s="132">
        <v>0.524</v>
      </c>
      <c r="H13" s="133">
        <v>1</v>
      </c>
      <c r="I13" s="133">
        <v>90</v>
      </c>
    </row>
    <row r="14" ht="25" customHeight="1" spans="1:9">
      <c r="A14" s="134"/>
      <c r="B14" s="134"/>
      <c r="C14" s="138" t="s">
        <v>130</v>
      </c>
      <c r="D14" s="129">
        <f t="shared" si="0"/>
        <v>35.2016</v>
      </c>
      <c r="E14" s="139">
        <v>34.8776</v>
      </c>
      <c r="F14" s="137"/>
      <c r="G14" s="132">
        <v>0.324</v>
      </c>
      <c r="H14" s="133">
        <v>1</v>
      </c>
      <c r="I14" s="133">
        <v>90</v>
      </c>
    </row>
    <row r="15" ht="25" customHeight="1" spans="1:9">
      <c r="A15" s="134"/>
      <c r="B15" s="134"/>
      <c r="C15" s="138" t="s">
        <v>615</v>
      </c>
      <c r="D15" s="129">
        <f t="shared" si="0"/>
        <v>8.0342</v>
      </c>
      <c r="E15" s="139">
        <v>7.7702</v>
      </c>
      <c r="F15" s="137"/>
      <c r="G15" s="132">
        <v>0.264</v>
      </c>
      <c r="H15" s="133">
        <v>1</v>
      </c>
      <c r="I15" s="133">
        <v>90</v>
      </c>
    </row>
    <row r="16" s="116" customFormat="1" ht="18.5" customHeight="1" spans="1:9">
      <c r="A16" s="133">
        <v>2</v>
      </c>
      <c r="B16" s="140" t="s">
        <v>131</v>
      </c>
      <c r="C16" s="141" t="s">
        <v>124</v>
      </c>
      <c r="D16" s="129">
        <f t="shared" si="0"/>
        <v>2.285676</v>
      </c>
      <c r="E16" s="142"/>
      <c r="F16" s="142"/>
      <c r="G16" s="132">
        <v>2.285676</v>
      </c>
      <c r="H16" s="133">
        <v>1</v>
      </c>
      <c r="I16" s="133">
        <v>90</v>
      </c>
    </row>
    <row r="17" s="116" customFormat="1" ht="18.5" customHeight="1" spans="1:9">
      <c r="A17" s="133"/>
      <c r="B17" s="140"/>
      <c r="C17" s="135" t="s">
        <v>616</v>
      </c>
      <c r="D17" s="129">
        <f t="shared" si="0"/>
        <v>0.2287136</v>
      </c>
      <c r="E17" s="142"/>
      <c r="F17" s="142"/>
      <c r="G17" s="132">
        <v>0.2287136</v>
      </c>
      <c r="H17" s="133">
        <v>1</v>
      </c>
      <c r="I17" s="133">
        <v>90</v>
      </c>
    </row>
    <row r="18" s="116" customFormat="1" ht="18.5" customHeight="1" spans="1:9">
      <c r="A18" s="133"/>
      <c r="B18" s="140"/>
      <c r="C18" s="135" t="s">
        <v>617</v>
      </c>
      <c r="D18" s="129">
        <f t="shared" si="0"/>
        <v>0.060184</v>
      </c>
      <c r="E18" s="142"/>
      <c r="F18" s="142"/>
      <c r="G18" s="132">
        <v>0.060184</v>
      </c>
      <c r="H18" s="133">
        <v>1</v>
      </c>
      <c r="I18" s="133">
        <v>90</v>
      </c>
    </row>
    <row r="19" s="116" customFormat="1" ht="18.5" customHeight="1" spans="1:9">
      <c r="A19" s="133"/>
      <c r="B19" s="140"/>
      <c r="C19" s="135" t="s">
        <v>132</v>
      </c>
      <c r="D19" s="129">
        <f t="shared" si="0"/>
        <v>0.4178</v>
      </c>
      <c r="E19" s="142"/>
      <c r="F19" s="142"/>
      <c r="G19" s="132">
        <v>0.4178</v>
      </c>
      <c r="H19" s="133">
        <v>1</v>
      </c>
      <c r="I19" s="133">
        <v>90</v>
      </c>
    </row>
    <row r="20" s="116" customFormat="1" ht="18.5" customHeight="1" spans="1:9">
      <c r="A20" s="133"/>
      <c r="B20" s="140"/>
      <c r="C20" s="135" t="s">
        <v>618</v>
      </c>
      <c r="D20" s="129">
        <f t="shared" si="0"/>
        <v>0.1387812</v>
      </c>
      <c r="E20" s="142"/>
      <c r="F20" s="142"/>
      <c r="G20" s="132">
        <v>0.1387812</v>
      </c>
      <c r="H20" s="133">
        <v>1</v>
      </c>
      <c r="I20" s="133">
        <v>90</v>
      </c>
    </row>
    <row r="21" s="116" customFormat="1" ht="18.5" customHeight="1" spans="1:9">
      <c r="A21" s="133"/>
      <c r="B21" s="140"/>
      <c r="C21" s="135" t="s">
        <v>619</v>
      </c>
      <c r="D21" s="129">
        <f t="shared" si="0"/>
        <v>0.1530972</v>
      </c>
      <c r="E21" s="142"/>
      <c r="F21" s="142"/>
      <c r="G21" s="132">
        <v>0.1530972</v>
      </c>
      <c r="H21" s="133">
        <v>1</v>
      </c>
      <c r="I21" s="133">
        <v>90</v>
      </c>
    </row>
    <row r="22" s="116" customFormat="1" ht="18.5" customHeight="1" spans="1:9">
      <c r="A22" s="133"/>
      <c r="B22" s="140"/>
      <c r="C22" s="135" t="s">
        <v>620</v>
      </c>
      <c r="D22" s="129">
        <f t="shared" si="0"/>
        <v>0.12804</v>
      </c>
      <c r="E22" s="142"/>
      <c r="F22" s="142"/>
      <c r="G22" s="132">
        <v>0.12804</v>
      </c>
      <c r="H22" s="133">
        <v>1</v>
      </c>
      <c r="I22" s="133">
        <v>90</v>
      </c>
    </row>
    <row r="23" s="116" customFormat="1" ht="18.5" customHeight="1" spans="1:9">
      <c r="A23" s="133"/>
      <c r="B23" s="140"/>
      <c r="C23" s="135" t="s">
        <v>621</v>
      </c>
      <c r="D23" s="129">
        <f t="shared" si="0"/>
        <v>0.083684</v>
      </c>
      <c r="E23" s="142"/>
      <c r="F23" s="142"/>
      <c r="G23" s="132">
        <v>0.083684</v>
      </c>
      <c r="H23" s="133">
        <v>1</v>
      </c>
      <c r="I23" s="133">
        <v>90</v>
      </c>
    </row>
    <row r="24" s="116" customFormat="1" ht="18.5" customHeight="1" spans="1:9">
      <c r="A24" s="133"/>
      <c r="B24" s="140"/>
      <c r="C24" s="135" t="s">
        <v>622</v>
      </c>
      <c r="D24" s="129">
        <f t="shared" si="0"/>
        <v>0.121276</v>
      </c>
      <c r="E24" s="142"/>
      <c r="F24" s="142"/>
      <c r="G24" s="132">
        <v>0.121276</v>
      </c>
      <c r="H24" s="133">
        <v>1</v>
      </c>
      <c r="I24" s="133">
        <v>90</v>
      </c>
    </row>
    <row r="25" s="116" customFormat="1" ht="18.5" customHeight="1" spans="1:9">
      <c r="A25" s="133"/>
      <c r="B25" s="140"/>
      <c r="C25" s="135" t="s">
        <v>623</v>
      </c>
      <c r="D25" s="129">
        <f t="shared" si="0"/>
        <v>0.323636</v>
      </c>
      <c r="E25" s="142"/>
      <c r="F25" s="142"/>
      <c r="G25" s="132">
        <v>0.323636</v>
      </c>
      <c r="H25" s="133">
        <v>1</v>
      </c>
      <c r="I25" s="133">
        <v>90</v>
      </c>
    </row>
    <row r="26" s="116" customFormat="1" ht="18.5" customHeight="1" spans="1:9">
      <c r="A26" s="133"/>
      <c r="B26" s="140"/>
      <c r="C26" s="135" t="s">
        <v>624</v>
      </c>
      <c r="D26" s="129">
        <f t="shared" si="0"/>
        <v>0.23814</v>
      </c>
      <c r="E26" s="142"/>
      <c r="F26" s="142"/>
      <c r="G26" s="132">
        <v>0.23814</v>
      </c>
      <c r="H26" s="133">
        <v>1</v>
      </c>
      <c r="I26" s="133">
        <v>90</v>
      </c>
    </row>
    <row r="27" s="116" customFormat="1" ht="18.5" customHeight="1" spans="1:9">
      <c r="A27" s="133"/>
      <c r="B27" s="140"/>
      <c r="C27" s="135" t="s">
        <v>154</v>
      </c>
      <c r="D27" s="129">
        <f t="shared" si="0"/>
        <v>0.392324</v>
      </c>
      <c r="E27" s="142"/>
      <c r="F27" s="142"/>
      <c r="G27" s="132">
        <v>0.392324</v>
      </c>
      <c r="H27" s="133">
        <v>1</v>
      </c>
      <c r="I27" s="133">
        <v>90</v>
      </c>
    </row>
    <row r="28" s="117" customFormat="1" ht="25" customHeight="1" spans="1:9">
      <c r="A28" s="143">
        <v>3</v>
      </c>
      <c r="B28" s="143" t="s">
        <v>625</v>
      </c>
      <c r="C28" s="144" t="s">
        <v>124</v>
      </c>
      <c r="D28" s="129">
        <f t="shared" si="0"/>
        <v>1.908588</v>
      </c>
      <c r="E28" s="145">
        <v>1.5652</v>
      </c>
      <c r="F28" s="146"/>
      <c r="G28" s="132">
        <v>0.343388</v>
      </c>
      <c r="H28" s="133">
        <v>1</v>
      </c>
      <c r="I28" s="133">
        <v>90</v>
      </c>
    </row>
    <row r="29" ht="35" customHeight="1" spans="1:9">
      <c r="A29" s="143"/>
      <c r="B29" s="143"/>
      <c r="C29" s="138" t="s">
        <v>626</v>
      </c>
      <c r="D29" s="129">
        <f t="shared" si="0"/>
        <v>1.58616</v>
      </c>
      <c r="E29" s="136">
        <v>1.5652</v>
      </c>
      <c r="F29" s="137"/>
      <c r="G29" s="132">
        <v>0.02096</v>
      </c>
      <c r="H29" s="133">
        <v>1</v>
      </c>
      <c r="I29" s="133">
        <v>90</v>
      </c>
    </row>
    <row r="30" s="116" customFormat="1" ht="35" customHeight="1" spans="1:9">
      <c r="A30" s="143"/>
      <c r="B30" s="143"/>
      <c r="C30" s="135" t="s">
        <v>134</v>
      </c>
      <c r="D30" s="129">
        <f t="shared" si="0"/>
        <v>0.25264</v>
      </c>
      <c r="E30" s="136"/>
      <c r="F30" s="137"/>
      <c r="G30" s="132">
        <v>0.25264</v>
      </c>
      <c r="H30" s="133">
        <v>1</v>
      </c>
      <c r="I30" s="133">
        <v>90</v>
      </c>
    </row>
    <row r="31" s="116" customFormat="1" ht="35" customHeight="1" spans="1:9">
      <c r="A31" s="143">
        <v>3</v>
      </c>
      <c r="B31" s="143" t="s">
        <v>625</v>
      </c>
      <c r="C31" s="135" t="s">
        <v>627</v>
      </c>
      <c r="D31" s="129">
        <f t="shared" si="0"/>
        <v>0.029788</v>
      </c>
      <c r="E31" s="136"/>
      <c r="F31" s="137"/>
      <c r="G31" s="132">
        <v>0.029788</v>
      </c>
      <c r="H31" s="133">
        <v>1</v>
      </c>
      <c r="I31" s="133">
        <v>90</v>
      </c>
    </row>
    <row r="32" s="116" customFormat="1" ht="35" customHeight="1" spans="1:9">
      <c r="A32" s="143"/>
      <c r="B32" s="143"/>
      <c r="C32" s="135" t="s">
        <v>136</v>
      </c>
      <c r="D32" s="129">
        <f t="shared" si="0"/>
        <v>0.04</v>
      </c>
      <c r="E32" s="136"/>
      <c r="F32" s="137"/>
      <c r="G32" s="132">
        <v>0.04</v>
      </c>
      <c r="H32" s="133">
        <v>1</v>
      </c>
      <c r="I32" s="133">
        <v>90</v>
      </c>
    </row>
    <row r="33" s="117" customFormat="1" ht="27" customHeight="1" spans="1:9">
      <c r="A33" s="134">
        <v>4</v>
      </c>
      <c r="B33" s="134" t="s">
        <v>628</v>
      </c>
      <c r="C33" s="144" t="s">
        <v>124</v>
      </c>
      <c r="D33" s="129">
        <f t="shared" si="0"/>
        <v>1.19252</v>
      </c>
      <c r="E33" s="145">
        <v>1.09324</v>
      </c>
      <c r="F33" s="146"/>
      <c r="G33" s="132">
        <v>0.09928</v>
      </c>
      <c r="H33" s="133">
        <v>1</v>
      </c>
      <c r="I33" s="133">
        <v>90</v>
      </c>
    </row>
    <row r="34" s="117" customFormat="1" ht="27" customHeight="1" spans="1:9">
      <c r="A34" s="134"/>
      <c r="B34" s="134"/>
      <c r="C34" s="135" t="s">
        <v>629</v>
      </c>
      <c r="D34" s="129">
        <f t="shared" si="0"/>
        <v>0.02</v>
      </c>
      <c r="E34" s="145"/>
      <c r="F34" s="146"/>
      <c r="G34" s="132">
        <v>0.02</v>
      </c>
      <c r="H34" s="133">
        <v>1</v>
      </c>
      <c r="I34" s="133">
        <v>90</v>
      </c>
    </row>
    <row r="35" ht="25" customHeight="1" spans="1:9">
      <c r="A35" s="134"/>
      <c r="B35" s="134"/>
      <c r="C35" s="138" t="s">
        <v>564</v>
      </c>
      <c r="D35" s="129">
        <f t="shared" si="0"/>
        <v>0.0677</v>
      </c>
      <c r="E35" s="139">
        <v>0.0677</v>
      </c>
      <c r="F35" s="137"/>
      <c r="G35" s="132">
        <v>0</v>
      </c>
      <c r="H35" s="133">
        <v>1</v>
      </c>
      <c r="I35" s="133">
        <v>90</v>
      </c>
    </row>
    <row r="36" ht="25" customHeight="1" spans="1:9">
      <c r="A36" s="134"/>
      <c r="B36" s="134"/>
      <c r="C36" s="138" t="s">
        <v>630</v>
      </c>
      <c r="D36" s="129">
        <f t="shared" si="0"/>
        <v>0.1907</v>
      </c>
      <c r="E36" s="136">
        <v>0.1659</v>
      </c>
      <c r="F36" s="137"/>
      <c r="G36" s="132">
        <v>0.0248</v>
      </c>
      <c r="H36" s="133">
        <v>1</v>
      </c>
      <c r="I36" s="133">
        <v>90</v>
      </c>
    </row>
    <row r="37" ht="25" customHeight="1" spans="1:9">
      <c r="A37" s="134"/>
      <c r="B37" s="134"/>
      <c r="C37" s="135" t="s">
        <v>138</v>
      </c>
      <c r="D37" s="129">
        <f t="shared" si="0"/>
        <v>0.018</v>
      </c>
      <c r="E37" s="136"/>
      <c r="F37" s="137"/>
      <c r="G37" s="132">
        <v>0.018</v>
      </c>
      <c r="H37" s="133">
        <v>1</v>
      </c>
      <c r="I37" s="133">
        <v>90</v>
      </c>
    </row>
    <row r="38" ht="25" customHeight="1" spans="1:9">
      <c r="A38" s="134"/>
      <c r="B38" s="134"/>
      <c r="C38" s="135" t="s">
        <v>139</v>
      </c>
      <c r="D38" s="129">
        <f t="shared" si="0"/>
        <v>0.01572</v>
      </c>
      <c r="E38" s="136">
        <v>0.00364</v>
      </c>
      <c r="F38" s="137"/>
      <c r="G38" s="132">
        <v>0.01208</v>
      </c>
      <c r="H38" s="133">
        <v>1</v>
      </c>
      <c r="I38" s="133">
        <v>90</v>
      </c>
    </row>
    <row r="39" ht="25" customHeight="1" spans="1:9">
      <c r="A39" s="134"/>
      <c r="B39" s="134"/>
      <c r="C39" s="135" t="s">
        <v>564</v>
      </c>
      <c r="D39" s="129">
        <f t="shared" si="0"/>
        <v>0.0244</v>
      </c>
      <c r="E39" s="136"/>
      <c r="F39" s="137"/>
      <c r="G39" s="132">
        <v>0.0244</v>
      </c>
      <c r="H39" s="133">
        <v>1</v>
      </c>
      <c r="I39" s="133">
        <v>90</v>
      </c>
    </row>
    <row r="40" ht="25" customHeight="1" spans="1:9">
      <c r="A40" s="134"/>
      <c r="B40" s="134"/>
      <c r="C40" s="138" t="s">
        <v>188</v>
      </c>
      <c r="D40" s="129">
        <f t="shared" si="0"/>
        <v>0.856</v>
      </c>
      <c r="E40" s="139">
        <v>0.856</v>
      </c>
      <c r="F40" s="137"/>
      <c r="G40" s="132">
        <v>0</v>
      </c>
      <c r="H40" s="133">
        <v>1</v>
      </c>
      <c r="I40" s="133">
        <v>90</v>
      </c>
    </row>
    <row r="41" ht="25" customHeight="1" spans="1:9">
      <c r="A41" s="134">
        <v>5</v>
      </c>
      <c r="B41" s="134" t="s">
        <v>631</v>
      </c>
      <c r="C41" s="144" t="s">
        <v>124</v>
      </c>
      <c r="D41" s="129">
        <f t="shared" si="0"/>
        <v>3.9374988</v>
      </c>
      <c r="E41" s="145">
        <v>3.4329</v>
      </c>
      <c r="F41" s="146"/>
      <c r="G41" s="132">
        <v>0.5045988</v>
      </c>
      <c r="H41" s="133">
        <v>1</v>
      </c>
      <c r="I41" s="133">
        <v>90</v>
      </c>
    </row>
    <row r="42" ht="25" customHeight="1" spans="1:9">
      <c r="A42" s="134"/>
      <c r="B42" s="134"/>
      <c r="C42" s="135" t="s">
        <v>632</v>
      </c>
      <c r="D42" s="129">
        <f t="shared" si="0"/>
        <v>0.3773</v>
      </c>
      <c r="E42" s="147">
        <v>0.2653</v>
      </c>
      <c r="F42" s="137"/>
      <c r="G42" s="132">
        <v>0.112</v>
      </c>
      <c r="H42" s="133">
        <v>1</v>
      </c>
      <c r="I42" s="133">
        <v>90</v>
      </c>
    </row>
    <row r="43" ht="25" customHeight="1" spans="1:9">
      <c r="A43" s="134"/>
      <c r="B43" s="134"/>
      <c r="C43" s="135" t="s">
        <v>633</v>
      </c>
      <c r="D43" s="129">
        <f t="shared" si="0"/>
        <v>0.2639</v>
      </c>
      <c r="E43" s="147">
        <v>0.2639</v>
      </c>
      <c r="F43" s="137"/>
      <c r="G43" s="132">
        <v>0</v>
      </c>
      <c r="H43" s="133">
        <v>1</v>
      </c>
      <c r="I43" s="133">
        <v>90</v>
      </c>
    </row>
    <row r="44" ht="25" customHeight="1" spans="1:9">
      <c r="A44" s="134"/>
      <c r="B44" s="134"/>
      <c r="C44" s="135" t="s">
        <v>634</v>
      </c>
      <c r="D44" s="129">
        <f t="shared" si="0"/>
        <v>3.2550188</v>
      </c>
      <c r="E44" s="147">
        <v>2.9037</v>
      </c>
      <c r="F44" s="137"/>
      <c r="G44" s="132">
        <v>0.3513188</v>
      </c>
      <c r="H44" s="133">
        <v>1</v>
      </c>
      <c r="I44" s="133">
        <v>90</v>
      </c>
    </row>
    <row r="45" ht="25" customHeight="1" spans="1:9">
      <c r="A45" s="134"/>
      <c r="B45" s="134"/>
      <c r="C45" s="135" t="s">
        <v>635</v>
      </c>
      <c r="D45" s="129">
        <f t="shared" si="0"/>
        <v>0.04128</v>
      </c>
      <c r="E45" s="147"/>
      <c r="F45" s="137"/>
      <c r="G45" s="132">
        <v>0.04128</v>
      </c>
      <c r="H45" s="133">
        <v>1</v>
      </c>
      <c r="I45" s="133">
        <v>90</v>
      </c>
    </row>
    <row r="46" s="117" customFormat="1" ht="23" customHeight="1" spans="1:9">
      <c r="A46" s="134">
        <v>6</v>
      </c>
      <c r="B46" s="134" t="s">
        <v>636</v>
      </c>
      <c r="C46" s="128" t="s">
        <v>124</v>
      </c>
      <c r="D46" s="129">
        <f t="shared" si="0"/>
        <v>64.852175</v>
      </c>
      <c r="E46" s="148">
        <v>29.052175</v>
      </c>
      <c r="F46" s="146">
        <v>35.8</v>
      </c>
      <c r="G46" s="132">
        <v>0</v>
      </c>
      <c r="H46" s="133">
        <v>1</v>
      </c>
      <c r="I46" s="133">
        <v>90</v>
      </c>
    </row>
    <row r="47" ht="23" customHeight="1" spans="1:9">
      <c r="A47" s="134"/>
      <c r="B47" s="134"/>
      <c r="C47" s="149" t="s">
        <v>140</v>
      </c>
      <c r="D47" s="129">
        <f t="shared" si="0"/>
        <v>12.19</v>
      </c>
      <c r="E47" s="150">
        <v>2.19</v>
      </c>
      <c r="F47" s="151">
        <v>10</v>
      </c>
      <c r="G47" s="132">
        <v>0</v>
      </c>
      <c r="H47" s="133">
        <v>1</v>
      </c>
      <c r="I47" s="133">
        <v>90</v>
      </c>
    </row>
    <row r="48" ht="23" customHeight="1" spans="1:9">
      <c r="A48" s="134"/>
      <c r="B48" s="134"/>
      <c r="C48" s="149" t="s">
        <v>141</v>
      </c>
      <c r="D48" s="129">
        <f t="shared" si="0"/>
        <v>5.068</v>
      </c>
      <c r="E48" s="150">
        <v>1.068</v>
      </c>
      <c r="F48" s="151">
        <v>4</v>
      </c>
      <c r="G48" s="132">
        <v>0</v>
      </c>
      <c r="H48" s="133">
        <v>1</v>
      </c>
      <c r="I48" s="133">
        <v>90</v>
      </c>
    </row>
    <row r="49" ht="23" customHeight="1" spans="1:9">
      <c r="A49" s="134"/>
      <c r="B49" s="134"/>
      <c r="C49" s="149" t="s">
        <v>13</v>
      </c>
      <c r="D49" s="129">
        <f t="shared" si="0"/>
        <v>9.0505</v>
      </c>
      <c r="E49" s="150">
        <v>4.0505</v>
      </c>
      <c r="F49" s="151">
        <v>5</v>
      </c>
      <c r="G49" s="132">
        <v>0</v>
      </c>
      <c r="H49" s="133">
        <v>1</v>
      </c>
      <c r="I49" s="133">
        <v>90</v>
      </c>
    </row>
    <row r="50" ht="23" customHeight="1" spans="1:9">
      <c r="A50" s="134"/>
      <c r="B50" s="134"/>
      <c r="C50" s="149" t="s">
        <v>19</v>
      </c>
      <c r="D50" s="129">
        <f t="shared" si="0"/>
        <v>6.6128</v>
      </c>
      <c r="E50" s="150">
        <v>3.1128</v>
      </c>
      <c r="F50" s="151">
        <v>3.5</v>
      </c>
      <c r="G50" s="132">
        <v>0</v>
      </c>
      <c r="H50" s="133">
        <v>1</v>
      </c>
      <c r="I50" s="133">
        <v>90</v>
      </c>
    </row>
    <row r="51" ht="23" customHeight="1" spans="1:9">
      <c r="A51" s="134"/>
      <c r="B51" s="134"/>
      <c r="C51" s="149" t="s">
        <v>18</v>
      </c>
      <c r="D51" s="129">
        <f t="shared" si="0"/>
        <v>2.031</v>
      </c>
      <c r="E51" s="150">
        <v>1.431</v>
      </c>
      <c r="F51" s="151">
        <v>0.6</v>
      </c>
      <c r="G51" s="132">
        <v>0</v>
      </c>
      <c r="H51" s="133">
        <v>1</v>
      </c>
      <c r="I51" s="133">
        <v>90</v>
      </c>
    </row>
    <row r="52" ht="23" customHeight="1" spans="1:9">
      <c r="A52" s="134"/>
      <c r="B52" s="134"/>
      <c r="C52" s="149" t="s">
        <v>15</v>
      </c>
      <c r="D52" s="129">
        <f t="shared" si="0"/>
        <v>2.1595</v>
      </c>
      <c r="E52" s="150">
        <v>1.1595</v>
      </c>
      <c r="F52" s="151">
        <v>1</v>
      </c>
      <c r="G52" s="132">
        <v>0</v>
      </c>
      <c r="H52" s="133">
        <v>1</v>
      </c>
      <c r="I52" s="133">
        <v>90</v>
      </c>
    </row>
    <row r="53" ht="23" customHeight="1" spans="1:9">
      <c r="A53" s="134"/>
      <c r="B53" s="134"/>
      <c r="C53" s="152" t="s">
        <v>637</v>
      </c>
      <c r="D53" s="129">
        <f t="shared" si="0"/>
        <v>0.8873</v>
      </c>
      <c r="E53" s="150">
        <v>0.8873</v>
      </c>
      <c r="F53" s="137"/>
      <c r="G53" s="132">
        <v>0</v>
      </c>
      <c r="H53" s="133">
        <v>1</v>
      </c>
      <c r="I53" s="133">
        <v>90</v>
      </c>
    </row>
    <row r="54" ht="23" customHeight="1" spans="1:9">
      <c r="A54" s="134"/>
      <c r="B54" s="134"/>
      <c r="C54" s="149" t="s">
        <v>190</v>
      </c>
      <c r="D54" s="129">
        <f t="shared" si="0"/>
        <v>6.2068</v>
      </c>
      <c r="E54" s="153">
        <v>3.2068</v>
      </c>
      <c r="F54" s="137">
        <v>3</v>
      </c>
      <c r="G54" s="132">
        <v>0</v>
      </c>
      <c r="H54" s="133">
        <v>1</v>
      </c>
      <c r="I54" s="133">
        <v>90</v>
      </c>
    </row>
    <row r="55" ht="23" customHeight="1" spans="1:9">
      <c r="A55" s="134"/>
      <c r="B55" s="134"/>
      <c r="C55" s="149" t="s">
        <v>16</v>
      </c>
      <c r="D55" s="129">
        <f t="shared" si="0"/>
        <v>9.80656</v>
      </c>
      <c r="E55" s="150">
        <v>6.80656</v>
      </c>
      <c r="F55" s="137">
        <v>3</v>
      </c>
      <c r="G55" s="132">
        <v>0</v>
      </c>
      <c r="H55" s="133">
        <v>1</v>
      </c>
      <c r="I55" s="133">
        <v>90</v>
      </c>
    </row>
    <row r="56" ht="23" customHeight="1" spans="1:9">
      <c r="A56" s="134"/>
      <c r="B56" s="134"/>
      <c r="C56" s="149" t="s">
        <v>17</v>
      </c>
      <c r="D56" s="129">
        <f t="shared" si="0"/>
        <v>5.0656</v>
      </c>
      <c r="E56" s="150">
        <v>3.0656</v>
      </c>
      <c r="F56" s="137">
        <v>2</v>
      </c>
      <c r="G56" s="132">
        <v>0</v>
      </c>
      <c r="H56" s="133">
        <v>1</v>
      </c>
      <c r="I56" s="133">
        <v>90</v>
      </c>
    </row>
    <row r="57" ht="23" customHeight="1" spans="1:9">
      <c r="A57" s="134"/>
      <c r="B57" s="134"/>
      <c r="C57" s="149" t="s">
        <v>638</v>
      </c>
      <c r="D57" s="129">
        <f t="shared" si="0"/>
        <v>5.774115</v>
      </c>
      <c r="E57" s="154">
        <v>2.074115</v>
      </c>
      <c r="F57" s="137">
        <v>3.7</v>
      </c>
      <c r="G57" s="132">
        <v>0</v>
      </c>
      <c r="H57" s="133">
        <v>1</v>
      </c>
      <c r="I57" s="133">
        <v>90</v>
      </c>
    </row>
    <row r="58" ht="25" customHeight="1" spans="1:9">
      <c r="A58" s="134">
        <v>7</v>
      </c>
      <c r="B58" s="134" t="s">
        <v>639</v>
      </c>
      <c r="C58" s="155" t="s">
        <v>124</v>
      </c>
      <c r="D58" s="129">
        <f t="shared" si="0"/>
        <v>132.002265</v>
      </c>
      <c r="E58" s="130">
        <v>117.565665</v>
      </c>
      <c r="F58" s="146">
        <v>14.3</v>
      </c>
      <c r="G58" s="132">
        <v>0.1366</v>
      </c>
      <c r="H58" s="133">
        <v>1</v>
      </c>
      <c r="I58" s="133">
        <v>90</v>
      </c>
    </row>
    <row r="59" ht="25" customHeight="1" spans="1:9">
      <c r="A59" s="134"/>
      <c r="B59" s="134"/>
      <c r="C59" s="156" t="s">
        <v>24</v>
      </c>
      <c r="D59" s="129">
        <f t="shared" si="0"/>
        <v>6.314</v>
      </c>
      <c r="E59" s="154">
        <v>3.274</v>
      </c>
      <c r="F59" s="137">
        <v>3</v>
      </c>
      <c r="G59" s="132">
        <v>0.04</v>
      </c>
      <c r="H59" s="133">
        <v>1</v>
      </c>
      <c r="I59" s="133">
        <v>90</v>
      </c>
    </row>
    <row r="60" ht="25" customHeight="1" spans="1:9">
      <c r="A60" s="134"/>
      <c r="B60" s="134"/>
      <c r="C60" s="156" t="s">
        <v>640</v>
      </c>
      <c r="D60" s="129">
        <f t="shared" si="0"/>
        <v>40.6</v>
      </c>
      <c r="E60" s="154">
        <v>40.6</v>
      </c>
      <c r="F60" s="137"/>
      <c r="G60" s="132">
        <v>0</v>
      </c>
      <c r="H60" s="133">
        <v>1</v>
      </c>
      <c r="I60" s="133">
        <v>90</v>
      </c>
    </row>
    <row r="61" ht="25" customHeight="1" spans="1:9">
      <c r="A61" s="134"/>
      <c r="B61" s="134"/>
      <c r="C61" s="156" t="s">
        <v>26</v>
      </c>
      <c r="D61" s="129">
        <f t="shared" si="0"/>
        <v>13.98</v>
      </c>
      <c r="E61" s="154">
        <v>13.98</v>
      </c>
      <c r="F61" s="137"/>
      <c r="G61" s="132">
        <v>0</v>
      </c>
      <c r="H61" s="133">
        <v>1</v>
      </c>
      <c r="I61" s="133">
        <v>90</v>
      </c>
    </row>
    <row r="62" ht="25" customHeight="1" spans="1:9">
      <c r="A62" s="134"/>
      <c r="B62" s="134"/>
      <c r="C62" s="156" t="s">
        <v>27</v>
      </c>
      <c r="D62" s="129">
        <f t="shared" si="0"/>
        <v>22.3688</v>
      </c>
      <c r="E62" s="154">
        <v>16.0688</v>
      </c>
      <c r="F62" s="137">
        <v>6.3</v>
      </c>
      <c r="G62" s="132">
        <v>0</v>
      </c>
      <c r="H62" s="133">
        <v>1</v>
      </c>
      <c r="I62" s="133">
        <v>90</v>
      </c>
    </row>
    <row r="63" ht="25" customHeight="1" spans="1:9">
      <c r="A63" s="134"/>
      <c r="B63" s="134"/>
      <c r="C63" s="156" t="s">
        <v>196</v>
      </c>
      <c r="D63" s="129">
        <f t="shared" si="0"/>
        <v>20.863</v>
      </c>
      <c r="E63" s="154">
        <v>18.863</v>
      </c>
      <c r="F63" s="137">
        <v>2</v>
      </c>
      <c r="G63" s="132">
        <v>0</v>
      </c>
      <c r="H63" s="133">
        <v>1</v>
      </c>
      <c r="I63" s="133">
        <v>90</v>
      </c>
    </row>
    <row r="64" ht="25" customHeight="1" spans="1:9">
      <c r="A64" s="134"/>
      <c r="B64" s="134"/>
      <c r="C64" s="156" t="s">
        <v>641</v>
      </c>
      <c r="D64" s="129">
        <f t="shared" si="0"/>
        <v>24.231</v>
      </c>
      <c r="E64" s="154">
        <v>21.231</v>
      </c>
      <c r="F64" s="137">
        <v>3</v>
      </c>
      <c r="G64" s="132">
        <v>0</v>
      </c>
      <c r="H64" s="133">
        <v>1</v>
      </c>
      <c r="I64" s="133">
        <v>90</v>
      </c>
    </row>
    <row r="65" ht="25" customHeight="1" spans="1:9">
      <c r="A65" s="134"/>
      <c r="B65" s="134"/>
      <c r="C65" s="156" t="s">
        <v>642</v>
      </c>
      <c r="D65" s="129">
        <f t="shared" si="0"/>
        <v>3.644865</v>
      </c>
      <c r="E65" s="154">
        <v>3.548865</v>
      </c>
      <c r="F65" s="137"/>
      <c r="G65" s="132">
        <v>0.096</v>
      </c>
      <c r="H65" s="133">
        <v>1</v>
      </c>
      <c r="I65" s="133">
        <v>90</v>
      </c>
    </row>
    <row r="66" ht="25" customHeight="1" spans="1:9">
      <c r="A66" s="134">
        <v>8</v>
      </c>
      <c r="B66" s="134" t="s">
        <v>643</v>
      </c>
      <c r="C66" s="158" t="s">
        <v>124</v>
      </c>
      <c r="D66" s="129">
        <f t="shared" si="0"/>
        <v>91.634845</v>
      </c>
      <c r="E66" s="130">
        <v>87.474845</v>
      </c>
      <c r="F66" s="146">
        <v>4</v>
      </c>
      <c r="G66" s="132">
        <v>0.16</v>
      </c>
      <c r="H66" s="133">
        <v>1</v>
      </c>
      <c r="I66" s="133">
        <v>90</v>
      </c>
    </row>
    <row r="67" ht="25" customHeight="1" spans="1:9">
      <c r="A67" s="134"/>
      <c r="B67" s="134"/>
      <c r="C67" s="159" t="s">
        <v>145</v>
      </c>
      <c r="D67" s="129">
        <f t="shared" si="0"/>
        <v>15.7198</v>
      </c>
      <c r="E67" s="154">
        <v>15.7198</v>
      </c>
      <c r="F67" s="137"/>
      <c r="G67" s="132">
        <v>0</v>
      </c>
      <c r="H67" s="133">
        <v>1</v>
      </c>
      <c r="I67" s="133">
        <v>90</v>
      </c>
    </row>
    <row r="68" ht="25" customHeight="1" spans="1:9">
      <c r="A68" s="134"/>
      <c r="B68" s="134"/>
      <c r="C68" s="159" t="s">
        <v>146</v>
      </c>
      <c r="D68" s="129">
        <f t="shared" si="0"/>
        <v>7.3135</v>
      </c>
      <c r="E68" s="154">
        <v>7.3135</v>
      </c>
      <c r="F68" s="137"/>
      <c r="G68" s="132">
        <v>0</v>
      </c>
      <c r="H68" s="133">
        <v>1</v>
      </c>
      <c r="I68" s="133">
        <v>90</v>
      </c>
    </row>
    <row r="69" ht="25" customHeight="1" spans="1:9">
      <c r="A69" s="134"/>
      <c r="B69" s="134"/>
      <c r="C69" s="159" t="s">
        <v>31</v>
      </c>
      <c r="D69" s="129">
        <f t="shared" ref="D69:D132" si="1">SUM(E69:G69)</f>
        <v>15.658</v>
      </c>
      <c r="E69" s="160">
        <v>15.658</v>
      </c>
      <c r="F69" s="137"/>
      <c r="G69" s="132">
        <v>0</v>
      </c>
      <c r="H69" s="133">
        <v>1</v>
      </c>
      <c r="I69" s="133">
        <v>90</v>
      </c>
    </row>
    <row r="70" ht="25" customHeight="1" spans="1:9">
      <c r="A70" s="134"/>
      <c r="B70" s="134"/>
      <c r="C70" s="159" t="s">
        <v>32</v>
      </c>
      <c r="D70" s="129">
        <f t="shared" si="1"/>
        <v>12.3723</v>
      </c>
      <c r="E70" s="154">
        <v>12.2323</v>
      </c>
      <c r="F70" s="137"/>
      <c r="G70" s="132">
        <v>0.14</v>
      </c>
      <c r="H70" s="133">
        <v>1</v>
      </c>
      <c r="I70" s="133">
        <v>90</v>
      </c>
    </row>
    <row r="71" ht="25" customHeight="1" spans="1:9">
      <c r="A71" s="134"/>
      <c r="B71" s="134"/>
      <c r="C71" s="159" t="s">
        <v>202</v>
      </c>
      <c r="D71" s="129">
        <f t="shared" si="1"/>
        <v>14.9867</v>
      </c>
      <c r="E71" s="154">
        <v>14.9827</v>
      </c>
      <c r="F71" s="137"/>
      <c r="G71" s="132">
        <v>0.004</v>
      </c>
      <c r="H71" s="133">
        <v>1</v>
      </c>
      <c r="I71" s="133">
        <v>90</v>
      </c>
    </row>
    <row r="72" ht="25" customHeight="1" spans="1:9">
      <c r="A72" s="134"/>
      <c r="B72" s="134"/>
      <c r="C72" s="159" t="s">
        <v>147</v>
      </c>
      <c r="D72" s="129">
        <f t="shared" si="1"/>
        <v>7.932</v>
      </c>
      <c r="E72" s="154">
        <v>7.932</v>
      </c>
      <c r="F72" s="137"/>
      <c r="G72" s="132">
        <v>0</v>
      </c>
      <c r="H72" s="133">
        <v>1</v>
      </c>
      <c r="I72" s="133">
        <v>90</v>
      </c>
    </row>
    <row r="73" ht="25" customHeight="1" spans="1:9">
      <c r="A73" s="134"/>
      <c r="B73" s="134"/>
      <c r="C73" s="159" t="s">
        <v>33</v>
      </c>
      <c r="D73" s="129">
        <f t="shared" si="1"/>
        <v>4.1679</v>
      </c>
      <c r="E73" s="154">
        <v>2.1519</v>
      </c>
      <c r="F73" s="137">
        <v>2</v>
      </c>
      <c r="G73" s="132">
        <v>0.016</v>
      </c>
      <c r="H73" s="133">
        <v>1</v>
      </c>
      <c r="I73" s="133">
        <v>90</v>
      </c>
    </row>
    <row r="74" ht="25" customHeight="1" spans="1:9">
      <c r="A74" s="134"/>
      <c r="B74" s="134"/>
      <c r="C74" s="159" t="s">
        <v>34</v>
      </c>
      <c r="D74" s="129">
        <f t="shared" si="1"/>
        <v>13.181945</v>
      </c>
      <c r="E74" s="160">
        <v>11.181945</v>
      </c>
      <c r="F74" s="137">
        <v>2</v>
      </c>
      <c r="G74" s="132">
        <v>0</v>
      </c>
      <c r="H74" s="133">
        <v>1</v>
      </c>
      <c r="I74" s="133">
        <v>90</v>
      </c>
    </row>
    <row r="75" ht="25" customHeight="1" spans="1:9">
      <c r="A75" s="134"/>
      <c r="B75" s="134"/>
      <c r="C75" s="159" t="s">
        <v>644</v>
      </c>
      <c r="D75" s="129">
        <f t="shared" si="1"/>
        <v>0.3027</v>
      </c>
      <c r="E75" s="154">
        <v>0.3027</v>
      </c>
      <c r="F75" s="137"/>
      <c r="G75" s="132">
        <v>0</v>
      </c>
      <c r="H75" s="133">
        <v>1</v>
      </c>
      <c r="I75" s="133">
        <v>90</v>
      </c>
    </row>
    <row r="76" ht="25" customHeight="1" spans="1:9">
      <c r="A76" s="134">
        <v>9</v>
      </c>
      <c r="B76" s="134" t="s">
        <v>645</v>
      </c>
      <c r="C76" s="161" t="s">
        <v>124</v>
      </c>
      <c r="D76" s="129">
        <f t="shared" si="1"/>
        <v>46.071488</v>
      </c>
      <c r="E76" s="130">
        <v>34.918</v>
      </c>
      <c r="F76" s="146">
        <v>5.5</v>
      </c>
      <c r="G76" s="132">
        <v>5.653488</v>
      </c>
      <c r="H76" s="133">
        <v>1</v>
      </c>
      <c r="I76" s="133">
        <v>90</v>
      </c>
    </row>
    <row r="77" ht="25" customHeight="1" spans="1:9">
      <c r="A77" s="134"/>
      <c r="B77" s="134"/>
      <c r="C77" s="159" t="s">
        <v>646</v>
      </c>
      <c r="D77" s="129">
        <f t="shared" si="1"/>
        <v>7.6096</v>
      </c>
      <c r="E77" s="154">
        <v>5.448</v>
      </c>
      <c r="F77" s="137"/>
      <c r="G77" s="132">
        <v>2.1616</v>
      </c>
      <c r="H77" s="133">
        <v>1</v>
      </c>
      <c r="I77" s="133">
        <v>90</v>
      </c>
    </row>
    <row r="78" ht="25" customHeight="1" spans="1:9">
      <c r="A78" s="134"/>
      <c r="B78" s="134"/>
      <c r="C78" s="159" t="s">
        <v>647</v>
      </c>
      <c r="D78" s="129">
        <f t="shared" si="1"/>
        <v>5.2051</v>
      </c>
      <c r="E78" s="154">
        <v>4.6705</v>
      </c>
      <c r="F78" s="137"/>
      <c r="G78" s="132">
        <v>0.5346</v>
      </c>
      <c r="H78" s="133">
        <v>1</v>
      </c>
      <c r="I78" s="133">
        <v>90</v>
      </c>
    </row>
    <row r="79" ht="25" customHeight="1" spans="1:9">
      <c r="A79" s="134"/>
      <c r="B79" s="134"/>
      <c r="C79" s="159" t="s">
        <v>151</v>
      </c>
      <c r="D79" s="129">
        <f t="shared" si="1"/>
        <v>10.6176</v>
      </c>
      <c r="E79" s="154">
        <v>9.8736</v>
      </c>
      <c r="F79" s="137"/>
      <c r="G79" s="132">
        <v>0.744</v>
      </c>
      <c r="H79" s="133">
        <v>1</v>
      </c>
      <c r="I79" s="133">
        <v>90</v>
      </c>
    </row>
    <row r="80" ht="25" customHeight="1" spans="1:9">
      <c r="A80" s="134"/>
      <c r="B80" s="134"/>
      <c r="C80" s="159" t="s">
        <v>204</v>
      </c>
      <c r="D80" s="129">
        <f t="shared" si="1"/>
        <v>1.826488</v>
      </c>
      <c r="E80" s="154">
        <v>1.2612</v>
      </c>
      <c r="F80" s="137"/>
      <c r="G80" s="132">
        <v>0.565288</v>
      </c>
      <c r="H80" s="133">
        <v>1</v>
      </c>
      <c r="I80" s="133">
        <v>90</v>
      </c>
    </row>
    <row r="81" ht="25" customHeight="1" spans="1:9">
      <c r="A81" s="134"/>
      <c r="B81" s="134"/>
      <c r="C81" s="159" t="s">
        <v>38</v>
      </c>
      <c r="D81" s="129">
        <f t="shared" si="1"/>
        <v>6.6916</v>
      </c>
      <c r="E81" s="154">
        <v>5.68</v>
      </c>
      <c r="F81" s="137"/>
      <c r="G81" s="132">
        <v>1.0116</v>
      </c>
      <c r="H81" s="133">
        <v>1</v>
      </c>
      <c r="I81" s="133">
        <v>90</v>
      </c>
    </row>
    <row r="82" ht="25" customHeight="1" spans="1:9">
      <c r="A82" s="134"/>
      <c r="B82" s="134"/>
      <c r="C82" s="159" t="s">
        <v>648</v>
      </c>
      <c r="D82" s="129">
        <f t="shared" si="1"/>
        <v>8.3647</v>
      </c>
      <c r="E82" s="154">
        <v>7.9847</v>
      </c>
      <c r="F82" s="137"/>
      <c r="G82" s="132">
        <v>0.38</v>
      </c>
      <c r="H82" s="133">
        <v>1</v>
      </c>
      <c r="I82" s="133">
        <v>90</v>
      </c>
    </row>
    <row r="83" s="117" customFormat="1" ht="25" customHeight="1" spans="1:9">
      <c r="A83" s="134">
        <v>10</v>
      </c>
      <c r="B83" s="134" t="s">
        <v>649</v>
      </c>
      <c r="C83" s="161" t="s">
        <v>124</v>
      </c>
      <c r="D83" s="129">
        <f t="shared" si="1"/>
        <v>14.1871</v>
      </c>
      <c r="E83" s="130">
        <v>13.3031</v>
      </c>
      <c r="F83" s="146"/>
      <c r="G83" s="132">
        <v>0.884</v>
      </c>
      <c r="H83" s="133">
        <v>1</v>
      </c>
      <c r="I83" s="133">
        <v>90</v>
      </c>
    </row>
    <row r="84" s="117" customFormat="1" ht="25" customHeight="1" spans="1:9">
      <c r="A84" s="134"/>
      <c r="B84" s="134"/>
      <c r="C84" s="159" t="s">
        <v>304</v>
      </c>
      <c r="D84" s="129">
        <f t="shared" si="1"/>
        <v>0.18</v>
      </c>
      <c r="E84" s="130"/>
      <c r="F84" s="146"/>
      <c r="G84" s="132">
        <v>0.18</v>
      </c>
      <c r="H84" s="133">
        <v>1</v>
      </c>
      <c r="I84" s="133">
        <v>90</v>
      </c>
    </row>
    <row r="85" s="117" customFormat="1" ht="25" customHeight="1" spans="1:9">
      <c r="A85" s="134"/>
      <c r="B85" s="134"/>
      <c r="C85" s="159" t="s">
        <v>208</v>
      </c>
      <c r="D85" s="129">
        <f t="shared" si="1"/>
        <v>0.3</v>
      </c>
      <c r="E85" s="130"/>
      <c r="F85" s="146"/>
      <c r="G85" s="132">
        <v>0.3</v>
      </c>
      <c r="H85" s="133">
        <v>1</v>
      </c>
      <c r="I85" s="133">
        <v>90</v>
      </c>
    </row>
    <row r="86" ht="25" customHeight="1" spans="1:9">
      <c r="A86" s="134"/>
      <c r="B86" s="134"/>
      <c r="C86" s="159" t="s">
        <v>650</v>
      </c>
      <c r="D86" s="129">
        <f t="shared" si="1"/>
        <v>1.8968</v>
      </c>
      <c r="E86" s="154">
        <v>1.4928</v>
      </c>
      <c r="F86" s="137"/>
      <c r="G86" s="132">
        <v>0.404</v>
      </c>
      <c r="H86" s="133">
        <v>1</v>
      </c>
      <c r="I86" s="133">
        <v>90</v>
      </c>
    </row>
    <row r="87" ht="25" customHeight="1" spans="1:9">
      <c r="A87" s="134"/>
      <c r="B87" s="134"/>
      <c r="C87" s="159" t="s">
        <v>210</v>
      </c>
      <c r="D87" s="129">
        <f t="shared" si="1"/>
        <v>11.8038</v>
      </c>
      <c r="E87" s="154">
        <v>11.8038</v>
      </c>
      <c r="F87" s="137"/>
      <c r="G87" s="132">
        <v>0</v>
      </c>
      <c r="H87" s="133">
        <v>1</v>
      </c>
      <c r="I87" s="133">
        <v>90</v>
      </c>
    </row>
    <row r="88" ht="25" customHeight="1" spans="1:9">
      <c r="A88" s="134"/>
      <c r="B88" s="134"/>
      <c r="C88" s="138" t="s">
        <v>651</v>
      </c>
      <c r="D88" s="129">
        <f t="shared" si="1"/>
        <v>0.0065</v>
      </c>
      <c r="E88" s="136">
        <v>0.0065</v>
      </c>
      <c r="F88" s="137"/>
      <c r="G88" s="132">
        <v>0</v>
      </c>
      <c r="H88" s="133">
        <v>1</v>
      </c>
      <c r="I88" s="133">
        <v>90</v>
      </c>
    </row>
    <row r="89" ht="25" customHeight="1" spans="1:9">
      <c r="A89" s="134">
        <v>11</v>
      </c>
      <c r="B89" s="134" t="s">
        <v>652</v>
      </c>
      <c r="C89" s="144" t="s">
        <v>124</v>
      </c>
      <c r="D89" s="129">
        <f t="shared" si="1"/>
        <v>3.23244</v>
      </c>
      <c r="E89" s="162">
        <v>0.3512</v>
      </c>
      <c r="F89" s="137"/>
      <c r="G89" s="132">
        <v>2.88124</v>
      </c>
      <c r="H89" s="133">
        <v>1</v>
      </c>
      <c r="I89" s="133">
        <v>90</v>
      </c>
    </row>
    <row r="90" ht="25" customHeight="1" spans="1:9">
      <c r="A90" s="134"/>
      <c r="B90" s="134"/>
      <c r="C90" s="159" t="s">
        <v>652</v>
      </c>
      <c r="D90" s="129">
        <f t="shared" si="1"/>
        <v>3.23244</v>
      </c>
      <c r="E90" s="160">
        <v>0.3512</v>
      </c>
      <c r="F90" s="137"/>
      <c r="G90" s="132">
        <v>2.88124</v>
      </c>
      <c r="H90" s="133">
        <v>1</v>
      </c>
      <c r="I90" s="133">
        <v>90</v>
      </c>
    </row>
    <row r="91" ht="25" customHeight="1" spans="1:9">
      <c r="A91" s="134">
        <v>12</v>
      </c>
      <c r="B91" s="134" t="s">
        <v>653</v>
      </c>
      <c r="C91" s="161" t="s">
        <v>124</v>
      </c>
      <c r="D91" s="129">
        <f t="shared" si="1"/>
        <v>1.470248</v>
      </c>
      <c r="E91" s="145">
        <v>1.331036</v>
      </c>
      <c r="F91" s="137"/>
      <c r="G91" s="132">
        <v>0.139212</v>
      </c>
      <c r="H91" s="133">
        <v>1</v>
      </c>
      <c r="I91" s="133">
        <v>90</v>
      </c>
    </row>
    <row r="92" ht="25" customHeight="1" spans="1:9">
      <c r="A92" s="134"/>
      <c r="B92" s="134"/>
      <c r="C92" s="163" t="s">
        <v>654</v>
      </c>
      <c r="D92" s="129">
        <f t="shared" si="1"/>
        <v>1.470248</v>
      </c>
      <c r="E92" s="136">
        <v>1.331036</v>
      </c>
      <c r="F92" s="137"/>
      <c r="G92" s="132">
        <v>0.139212</v>
      </c>
      <c r="H92" s="133">
        <v>1</v>
      </c>
      <c r="I92" s="133">
        <v>90</v>
      </c>
    </row>
    <row r="93" ht="25" customHeight="1" spans="1:9">
      <c r="A93" s="134">
        <v>13</v>
      </c>
      <c r="B93" s="134" t="s">
        <v>655</v>
      </c>
      <c r="C93" s="144" t="s">
        <v>124</v>
      </c>
      <c r="D93" s="129">
        <f t="shared" si="1"/>
        <v>2.64636</v>
      </c>
      <c r="E93" s="130">
        <v>0.6004</v>
      </c>
      <c r="F93" s="137"/>
      <c r="G93" s="132">
        <v>2.04596</v>
      </c>
      <c r="H93" s="133">
        <v>1</v>
      </c>
      <c r="I93" s="133">
        <v>90</v>
      </c>
    </row>
    <row r="94" ht="25" customHeight="1" spans="1:9">
      <c r="A94" s="134"/>
      <c r="B94" s="134"/>
      <c r="C94" s="159" t="s">
        <v>569</v>
      </c>
      <c r="D94" s="129">
        <f t="shared" si="1"/>
        <v>0.20392</v>
      </c>
      <c r="E94" s="154">
        <v>0.0508</v>
      </c>
      <c r="F94" s="137"/>
      <c r="G94" s="132">
        <v>0.15312</v>
      </c>
      <c r="H94" s="133">
        <v>1</v>
      </c>
      <c r="I94" s="133">
        <v>90</v>
      </c>
    </row>
    <row r="95" ht="25" customHeight="1" spans="1:9">
      <c r="A95" s="134"/>
      <c r="B95" s="134"/>
      <c r="C95" s="159" t="s">
        <v>155</v>
      </c>
      <c r="D95" s="129">
        <f t="shared" si="1"/>
        <v>0.044</v>
      </c>
      <c r="E95" s="154"/>
      <c r="F95" s="137"/>
      <c r="G95" s="132">
        <v>0.044</v>
      </c>
      <c r="H95" s="133">
        <v>1</v>
      </c>
      <c r="I95" s="133">
        <v>90</v>
      </c>
    </row>
    <row r="96" ht="25" customHeight="1" spans="1:9">
      <c r="A96" s="134"/>
      <c r="B96" s="134"/>
      <c r="C96" s="159" t="s">
        <v>570</v>
      </c>
      <c r="D96" s="129">
        <f t="shared" si="1"/>
        <v>0.552</v>
      </c>
      <c r="E96" s="154">
        <v>0.27</v>
      </c>
      <c r="F96" s="137"/>
      <c r="G96" s="132">
        <v>0.282</v>
      </c>
      <c r="H96" s="133">
        <v>1</v>
      </c>
      <c r="I96" s="133">
        <v>90</v>
      </c>
    </row>
    <row r="97" ht="25" customHeight="1" spans="1:9">
      <c r="A97" s="134"/>
      <c r="B97" s="134"/>
      <c r="C97" s="159" t="s">
        <v>156</v>
      </c>
      <c r="D97" s="129">
        <f t="shared" si="1"/>
        <v>0.16</v>
      </c>
      <c r="E97" s="154"/>
      <c r="F97" s="137"/>
      <c r="G97" s="132">
        <v>0.16</v>
      </c>
      <c r="H97" s="133">
        <v>1</v>
      </c>
      <c r="I97" s="133">
        <v>90</v>
      </c>
    </row>
    <row r="98" ht="25" customHeight="1" spans="1:9">
      <c r="A98" s="134"/>
      <c r="B98" s="134"/>
      <c r="C98" s="159" t="s">
        <v>656</v>
      </c>
      <c r="D98" s="129">
        <f t="shared" si="1"/>
        <v>0.13756</v>
      </c>
      <c r="E98" s="154"/>
      <c r="F98" s="137"/>
      <c r="G98" s="132">
        <v>0.13756</v>
      </c>
      <c r="H98" s="133">
        <v>1</v>
      </c>
      <c r="I98" s="133">
        <v>90</v>
      </c>
    </row>
    <row r="99" ht="25" customHeight="1" spans="1:9">
      <c r="A99" s="134"/>
      <c r="B99" s="134"/>
      <c r="C99" s="159" t="s">
        <v>158</v>
      </c>
      <c r="D99" s="129">
        <f t="shared" si="1"/>
        <v>0.77088</v>
      </c>
      <c r="E99" s="154">
        <v>0.2796</v>
      </c>
      <c r="F99" s="137"/>
      <c r="G99" s="132">
        <v>0.49128</v>
      </c>
      <c r="H99" s="133">
        <v>1</v>
      </c>
      <c r="I99" s="133">
        <v>90</v>
      </c>
    </row>
    <row r="100" ht="25" customHeight="1" spans="1:9">
      <c r="A100" s="134"/>
      <c r="B100" s="134"/>
      <c r="C100" s="159" t="s">
        <v>157</v>
      </c>
      <c r="D100" s="129">
        <f t="shared" si="1"/>
        <v>0.32</v>
      </c>
      <c r="E100" s="154"/>
      <c r="F100" s="137"/>
      <c r="G100" s="132">
        <v>0.32</v>
      </c>
      <c r="H100" s="133">
        <v>1</v>
      </c>
      <c r="I100" s="133">
        <v>90</v>
      </c>
    </row>
    <row r="101" ht="25" customHeight="1" spans="1:9">
      <c r="A101" s="134"/>
      <c r="B101" s="134"/>
      <c r="C101" s="159" t="s">
        <v>657</v>
      </c>
      <c r="D101" s="129">
        <f t="shared" si="1"/>
        <v>0.458</v>
      </c>
      <c r="E101" s="154"/>
      <c r="F101" s="137"/>
      <c r="G101" s="132">
        <v>0.458</v>
      </c>
      <c r="H101" s="133">
        <v>1</v>
      </c>
      <c r="I101" s="133">
        <v>90</v>
      </c>
    </row>
    <row r="102" ht="25" customHeight="1" spans="1:9">
      <c r="A102" s="134">
        <v>14</v>
      </c>
      <c r="B102" s="134" t="s">
        <v>658</v>
      </c>
      <c r="C102" s="161" t="s">
        <v>124</v>
      </c>
      <c r="D102" s="129">
        <f t="shared" si="1"/>
        <v>2.9090548</v>
      </c>
      <c r="E102" s="130">
        <v>0.19061</v>
      </c>
      <c r="F102" s="137"/>
      <c r="G102" s="132">
        <v>2.7184448</v>
      </c>
      <c r="H102" s="133">
        <v>1</v>
      </c>
      <c r="I102" s="133">
        <v>90</v>
      </c>
    </row>
    <row r="103" ht="25" customHeight="1" spans="1:9">
      <c r="A103" s="134"/>
      <c r="B103" s="134"/>
      <c r="C103" s="135" t="s">
        <v>159</v>
      </c>
      <c r="D103" s="129">
        <f t="shared" si="1"/>
        <v>0.16224</v>
      </c>
      <c r="E103" s="154">
        <v>0.008</v>
      </c>
      <c r="F103" s="137"/>
      <c r="G103" s="132">
        <v>0.15424</v>
      </c>
      <c r="H103" s="133">
        <v>1</v>
      </c>
      <c r="I103" s="133">
        <v>90</v>
      </c>
    </row>
    <row r="104" ht="25" customHeight="1" spans="1:9">
      <c r="A104" s="134"/>
      <c r="B104" s="134"/>
      <c r="C104" s="135" t="s">
        <v>659</v>
      </c>
      <c r="D104" s="129">
        <f t="shared" si="1"/>
        <v>0.10028</v>
      </c>
      <c r="E104" s="154"/>
      <c r="F104" s="137"/>
      <c r="G104" s="132">
        <v>0.10028</v>
      </c>
      <c r="H104" s="133">
        <v>1</v>
      </c>
      <c r="I104" s="133">
        <v>90</v>
      </c>
    </row>
    <row r="105" ht="25" customHeight="1" spans="1:9">
      <c r="A105" s="134"/>
      <c r="B105" s="134"/>
      <c r="C105" s="135" t="s">
        <v>163</v>
      </c>
      <c r="D105" s="129">
        <f t="shared" si="1"/>
        <v>0.82776</v>
      </c>
      <c r="E105" s="154"/>
      <c r="F105" s="137"/>
      <c r="G105" s="132">
        <v>0.82776</v>
      </c>
      <c r="H105" s="133">
        <v>1</v>
      </c>
      <c r="I105" s="133">
        <v>90</v>
      </c>
    </row>
    <row r="106" ht="25" customHeight="1" spans="1:9">
      <c r="A106" s="134"/>
      <c r="B106" s="134"/>
      <c r="C106" s="135" t="s">
        <v>660</v>
      </c>
      <c r="D106" s="129">
        <f t="shared" si="1"/>
        <v>0.152</v>
      </c>
      <c r="E106" s="154"/>
      <c r="F106" s="137"/>
      <c r="G106" s="132">
        <v>0.152</v>
      </c>
      <c r="H106" s="133">
        <v>1</v>
      </c>
      <c r="I106" s="133">
        <v>90</v>
      </c>
    </row>
    <row r="107" ht="25" customHeight="1" spans="1:9">
      <c r="A107" s="134"/>
      <c r="B107" s="134"/>
      <c r="C107" s="135" t="s">
        <v>162</v>
      </c>
      <c r="D107" s="129">
        <f t="shared" si="1"/>
        <v>0.1828</v>
      </c>
      <c r="E107" s="154"/>
      <c r="F107" s="137"/>
      <c r="G107" s="132">
        <v>0.1828</v>
      </c>
      <c r="H107" s="133">
        <v>1</v>
      </c>
      <c r="I107" s="133">
        <v>90</v>
      </c>
    </row>
    <row r="108" ht="25" customHeight="1" spans="1:9">
      <c r="A108" s="134"/>
      <c r="B108" s="134"/>
      <c r="C108" s="135" t="s">
        <v>49</v>
      </c>
      <c r="D108" s="129">
        <f t="shared" si="1"/>
        <v>1.1846848</v>
      </c>
      <c r="E108" s="154">
        <v>0.18</v>
      </c>
      <c r="F108" s="137"/>
      <c r="G108" s="132">
        <v>1.0046848</v>
      </c>
      <c r="H108" s="133">
        <v>1</v>
      </c>
      <c r="I108" s="133">
        <v>90</v>
      </c>
    </row>
    <row r="109" ht="25" customHeight="1" spans="1:9">
      <c r="A109" s="134"/>
      <c r="B109" s="134"/>
      <c r="C109" s="135" t="s">
        <v>661</v>
      </c>
      <c r="D109" s="129">
        <f t="shared" si="1"/>
        <v>0.29668</v>
      </c>
      <c r="E109" s="154"/>
      <c r="F109" s="137"/>
      <c r="G109" s="132">
        <v>0.29668</v>
      </c>
      <c r="H109" s="133">
        <v>1</v>
      </c>
      <c r="I109" s="133">
        <v>90</v>
      </c>
    </row>
    <row r="110" s="116" customFormat="1" ht="18.5" customHeight="1" spans="1:9">
      <c r="A110" s="133">
        <v>15</v>
      </c>
      <c r="B110" s="140" t="s">
        <v>164</v>
      </c>
      <c r="C110" s="141" t="s">
        <v>124</v>
      </c>
      <c r="D110" s="129">
        <f t="shared" si="1"/>
        <v>5.164518</v>
      </c>
      <c r="E110" s="132"/>
      <c r="F110" s="142"/>
      <c r="G110" s="132">
        <v>5.164518</v>
      </c>
      <c r="H110" s="133">
        <v>1</v>
      </c>
      <c r="I110" s="133">
        <v>90</v>
      </c>
    </row>
    <row r="111" s="116" customFormat="1" ht="18.5" customHeight="1" spans="1:9">
      <c r="A111" s="133"/>
      <c r="B111" s="140"/>
      <c r="C111" s="135" t="s">
        <v>165</v>
      </c>
      <c r="D111" s="129">
        <f t="shared" si="1"/>
        <v>0.08</v>
      </c>
      <c r="E111" s="151"/>
      <c r="F111" s="142"/>
      <c r="G111" s="132">
        <v>0.08</v>
      </c>
      <c r="H111" s="133">
        <v>1</v>
      </c>
      <c r="I111" s="133">
        <v>90</v>
      </c>
    </row>
    <row r="112" s="116" customFormat="1" ht="18.5" customHeight="1" spans="1:9">
      <c r="A112" s="133"/>
      <c r="B112" s="140"/>
      <c r="C112" s="135" t="s">
        <v>662</v>
      </c>
      <c r="D112" s="129">
        <f t="shared" si="1"/>
        <v>0.052</v>
      </c>
      <c r="E112" s="151"/>
      <c r="F112" s="142"/>
      <c r="G112" s="132">
        <v>0.052</v>
      </c>
      <c r="H112" s="133">
        <v>1</v>
      </c>
      <c r="I112" s="133">
        <v>90</v>
      </c>
    </row>
    <row r="113" s="116" customFormat="1" ht="18.5" customHeight="1" spans="1:9">
      <c r="A113" s="133"/>
      <c r="B113" s="140"/>
      <c r="C113" s="135" t="s">
        <v>663</v>
      </c>
      <c r="D113" s="129">
        <f t="shared" si="1"/>
        <v>0.068</v>
      </c>
      <c r="E113" s="151"/>
      <c r="F113" s="142"/>
      <c r="G113" s="132">
        <v>0.068</v>
      </c>
      <c r="H113" s="133">
        <v>1</v>
      </c>
      <c r="I113" s="133">
        <v>90</v>
      </c>
    </row>
    <row r="114" s="116" customFormat="1" ht="18.5" customHeight="1" spans="1:9">
      <c r="A114" s="133"/>
      <c r="B114" s="140"/>
      <c r="C114" s="135" t="s">
        <v>167</v>
      </c>
      <c r="D114" s="129">
        <f t="shared" si="1"/>
        <v>0.12</v>
      </c>
      <c r="E114" s="151"/>
      <c r="F114" s="142"/>
      <c r="G114" s="132">
        <v>0.12</v>
      </c>
      <c r="H114" s="133">
        <v>1</v>
      </c>
      <c r="I114" s="133">
        <v>90</v>
      </c>
    </row>
    <row r="115" s="116" customFormat="1" ht="18.5" customHeight="1" spans="1:9">
      <c r="A115" s="133"/>
      <c r="B115" s="140"/>
      <c r="C115" s="135" t="s">
        <v>213</v>
      </c>
      <c r="D115" s="129">
        <f t="shared" si="1"/>
        <v>0.04</v>
      </c>
      <c r="E115" s="151"/>
      <c r="F115" s="142"/>
      <c r="G115" s="132">
        <v>0.04</v>
      </c>
      <c r="H115" s="133">
        <v>1</v>
      </c>
      <c r="I115" s="133">
        <v>90</v>
      </c>
    </row>
    <row r="116" s="116" customFormat="1" ht="18.5" customHeight="1" spans="1:9">
      <c r="A116" s="133"/>
      <c r="B116" s="140"/>
      <c r="C116" s="135" t="s">
        <v>217</v>
      </c>
      <c r="D116" s="129">
        <f t="shared" si="1"/>
        <v>3.2364</v>
      </c>
      <c r="E116" s="151"/>
      <c r="F116" s="142"/>
      <c r="G116" s="132">
        <v>3.2364</v>
      </c>
      <c r="H116" s="133">
        <v>1</v>
      </c>
      <c r="I116" s="133">
        <v>90</v>
      </c>
    </row>
    <row r="117" s="116" customFormat="1" ht="18.5" customHeight="1" spans="1:9">
      <c r="A117" s="133"/>
      <c r="B117" s="140"/>
      <c r="C117" s="135" t="s">
        <v>215</v>
      </c>
      <c r="D117" s="129">
        <f t="shared" si="1"/>
        <v>0.11826</v>
      </c>
      <c r="E117" s="151"/>
      <c r="F117" s="142"/>
      <c r="G117" s="132">
        <v>0.11826</v>
      </c>
      <c r="H117" s="133">
        <v>1</v>
      </c>
      <c r="I117" s="133">
        <v>90</v>
      </c>
    </row>
    <row r="118" s="116" customFormat="1" ht="18.5" customHeight="1" spans="1:9">
      <c r="A118" s="133"/>
      <c r="B118" s="140"/>
      <c r="C118" s="135" t="s">
        <v>166</v>
      </c>
      <c r="D118" s="129">
        <f t="shared" si="1"/>
        <v>0.53844</v>
      </c>
      <c r="E118" s="151"/>
      <c r="F118" s="142"/>
      <c r="G118" s="132">
        <v>0.53844</v>
      </c>
      <c r="H118" s="133">
        <v>1</v>
      </c>
      <c r="I118" s="133">
        <v>90</v>
      </c>
    </row>
    <row r="119" s="116" customFormat="1" ht="18.5" customHeight="1" spans="1:9">
      <c r="A119" s="133"/>
      <c r="B119" s="140"/>
      <c r="C119" s="135" t="s">
        <v>664</v>
      </c>
      <c r="D119" s="129">
        <f t="shared" si="1"/>
        <v>0.05553</v>
      </c>
      <c r="E119" s="151"/>
      <c r="F119" s="142"/>
      <c r="G119" s="132">
        <v>0.05553</v>
      </c>
      <c r="H119" s="133">
        <v>1</v>
      </c>
      <c r="I119" s="133">
        <v>90</v>
      </c>
    </row>
    <row r="120" s="116" customFormat="1" ht="18.5" customHeight="1" spans="1:9">
      <c r="A120" s="133"/>
      <c r="B120" s="140"/>
      <c r="C120" s="135" t="s">
        <v>665</v>
      </c>
      <c r="D120" s="129">
        <f t="shared" si="1"/>
        <v>0.855888</v>
      </c>
      <c r="E120" s="151"/>
      <c r="F120" s="142"/>
      <c r="G120" s="132">
        <v>0.855888</v>
      </c>
      <c r="H120" s="133">
        <v>1</v>
      </c>
      <c r="I120" s="133">
        <v>90</v>
      </c>
    </row>
    <row r="121" ht="25" customHeight="1" spans="1:9">
      <c r="A121" s="134">
        <v>16</v>
      </c>
      <c r="B121" s="134" t="s">
        <v>666</v>
      </c>
      <c r="C121" s="161" t="s">
        <v>124</v>
      </c>
      <c r="D121" s="129">
        <f t="shared" si="1"/>
        <v>3.83266</v>
      </c>
      <c r="E121" s="145">
        <v>0.0195</v>
      </c>
      <c r="F121" s="146">
        <v>0.35</v>
      </c>
      <c r="G121" s="132">
        <v>3.46316</v>
      </c>
      <c r="H121" s="133">
        <v>1</v>
      </c>
      <c r="I121" s="133">
        <v>90</v>
      </c>
    </row>
    <row r="122" ht="25" customHeight="1" spans="1:9">
      <c r="A122" s="134"/>
      <c r="B122" s="134"/>
      <c r="C122" s="135" t="s">
        <v>667</v>
      </c>
      <c r="D122" s="129">
        <f t="shared" si="1"/>
        <v>0.56884</v>
      </c>
      <c r="E122" s="145"/>
      <c r="F122" s="146"/>
      <c r="G122" s="132">
        <v>0.56884</v>
      </c>
      <c r="H122" s="133">
        <v>1</v>
      </c>
      <c r="I122" s="133">
        <v>90</v>
      </c>
    </row>
    <row r="123" ht="25" customHeight="1" spans="1:9">
      <c r="A123" s="134"/>
      <c r="B123" s="134"/>
      <c r="C123" s="135" t="s">
        <v>169</v>
      </c>
      <c r="D123" s="129">
        <f t="shared" si="1"/>
        <v>0.32</v>
      </c>
      <c r="E123" s="145"/>
      <c r="F123" s="146"/>
      <c r="G123" s="132">
        <v>0.32</v>
      </c>
      <c r="H123" s="133">
        <v>1</v>
      </c>
      <c r="I123" s="133">
        <v>90</v>
      </c>
    </row>
    <row r="124" ht="25" customHeight="1" spans="1:9">
      <c r="A124" s="134"/>
      <c r="B124" s="134"/>
      <c r="C124" s="135" t="s">
        <v>219</v>
      </c>
      <c r="D124" s="129">
        <f t="shared" si="1"/>
        <v>0.7375</v>
      </c>
      <c r="E124" s="136">
        <v>0.0195</v>
      </c>
      <c r="F124" s="137">
        <v>0.35</v>
      </c>
      <c r="G124" s="132">
        <v>0.368</v>
      </c>
      <c r="H124" s="133">
        <v>1</v>
      </c>
      <c r="I124" s="133">
        <v>90</v>
      </c>
    </row>
    <row r="125" ht="25" customHeight="1" spans="1:9">
      <c r="A125" s="134"/>
      <c r="B125" s="134"/>
      <c r="C125" s="135" t="s">
        <v>221</v>
      </c>
      <c r="D125" s="129">
        <f t="shared" si="1"/>
        <v>1.01472</v>
      </c>
      <c r="E125" s="145"/>
      <c r="F125" s="146"/>
      <c r="G125" s="132">
        <v>1.01472</v>
      </c>
      <c r="H125" s="133">
        <v>1</v>
      </c>
      <c r="I125" s="133">
        <v>90</v>
      </c>
    </row>
    <row r="126" ht="25" customHeight="1" spans="1:9">
      <c r="A126" s="134"/>
      <c r="B126" s="134"/>
      <c r="C126" s="135" t="s">
        <v>168</v>
      </c>
      <c r="D126" s="129">
        <f t="shared" si="1"/>
        <v>0.514</v>
      </c>
      <c r="E126" s="145"/>
      <c r="F126" s="146"/>
      <c r="G126" s="132">
        <v>0.514</v>
      </c>
      <c r="H126" s="133">
        <v>1</v>
      </c>
      <c r="I126" s="133">
        <v>90</v>
      </c>
    </row>
    <row r="127" ht="25" customHeight="1" spans="1:9">
      <c r="A127" s="134"/>
      <c r="B127" s="134"/>
      <c r="C127" s="135" t="s">
        <v>668</v>
      </c>
      <c r="D127" s="129">
        <f t="shared" si="1"/>
        <v>0.6776</v>
      </c>
      <c r="E127" s="136"/>
      <c r="F127" s="137"/>
      <c r="G127" s="132">
        <v>0.6776</v>
      </c>
      <c r="H127" s="133">
        <v>1</v>
      </c>
      <c r="I127" s="133">
        <v>90</v>
      </c>
    </row>
    <row r="128" ht="25" customHeight="1" spans="1:9">
      <c r="A128" s="134">
        <v>17</v>
      </c>
      <c r="B128" s="134" t="s">
        <v>669</v>
      </c>
      <c r="C128" s="144" t="s">
        <v>124</v>
      </c>
      <c r="D128" s="129">
        <f t="shared" si="1"/>
        <v>21.64982</v>
      </c>
      <c r="E128" s="145">
        <v>7.40258</v>
      </c>
      <c r="F128" s="137">
        <v>14</v>
      </c>
      <c r="G128" s="132">
        <v>0.24724</v>
      </c>
      <c r="H128" s="133">
        <v>1</v>
      </c>
      <c r="I128" s="133">
        <v>90</v>
      </c>
    </row>
    <row r="129" ht="25" customHeight="1" spans="1:9">
      <c r="A129" s="134"/>
      <c r="B129" s="134"/>
      <c r="C129" s="135" t="s">
        <v>670</v>
      </c>
      <c r="D129" s="129">
        <f t="shared" si="1"/>
        <v>0.0002</v>
      </c>
      <c r="E129" s="145"/>
      <c r="F129" s="137"/>
      <c r="G129" s="132">
        <v>0.0002</v>
      </c>
      <c r="H129" s="133">
        <v>1</v>
      </c>
      <c r="I129" s="133">
        <v>90</v>
      </c>
    </row>
    <row r="130" ht="25" customHeight="1" spans="1:9">
      <c r="A130" s="134"/>
      <c r="B130" s="134"/>
      <c r="C130" s="135" t="s">
        <v>172</v>
      </c>
      <c r="D130" s="129">
        <f t="shared" si="1"/>
        <v>0.1864</v>
      </c>
      <c r="E130" s="145"/>
      <c r="F130" s="137"/>
      <c r="G130" s="132">
        <v>0.1864</v>
      </c>
      <c r="H130" s="133">
        <v>1</v>
      </c>
      <c r="I130" s="133">
        <v>90</v>
      </c>
    </row>
    <row r="131" ht="25" customHeight="1" spans="1:9">
      <c r="A131" s="134"/>
      <c r="B131" s="134"/>
      <c r="C131" s="159" t="s">
        <v>572</v>
      </c>
      <c r="D131" s="129">
        <f t="shared" si="1"/>
        <v>0.375</v>
      </c>
      <c r="E131" s="154">
        <v>0.375</v>
      </c>
      <c r="F131" s="137"/>
      <c r="G131" s="132">
        <v>0</v>
      </c>
      <c r="H131" s="133">
        <v>1</v>
      </c>
      <c r="I131" s="133">
        <v>90</v>
      </c>
    </row>
    <row r="132" ht="25" customHeight="1" spans="1:9">
      <c r="A132" s="134"/>
      <c r="B132" s="134"/>
      <c r="C132" s="159" t="s">
        <v>573</v>
      </c>
      <c r="D132" s="129">
        <f t="shared" si="1"/>
        <v>0.048</v>
      </c>
      <c r="E132" s="154"/>
      <c r="F132" s="137"/>
      <c r="G132" s="132">
        <v>0.048</v>
      </c>
      <c r="H132" s="133">
        <v>1</v>
      </c>
      <c r="I132" s="133">
        <v>90</v>
      </c>
    </row>
    <row r="133" ht="25" customHeight="1" spans="1:9">
      <c r="A133" s="134"/>
      <c r="B133" s="134"/>
      <c r="C133" s="17" t="s">
        <v>574</v>
      </c>
      <c r="D133" s="129">
        <f t="shared" ref="D133:D172" si="2">SUM(E133:G133)</f>
        <v>5.68228</v>
      </c>
      <c r="E133" s="139">
        <v>1.68228</v>
      </c>
      <c r="F133" s="137">
        <v>4</v>
      </c>
      <c r="G133" s="132">
        <v>0</v>
      </c>
      <c r="H133" s="133">
        <v>1</v>
      </c>
      <c r="I133" s="133">
        <v>90</v>
      </c>
    </row>
    <row r="134" ht="25" customHeight="1" spans="1:9">
      <c r="A134" s="134"/>
      <c r="B134" s="134"/>
      <c r="C134" s="159" t="s">
        <v>223</v>
      </c>
      <c r="D134" s="129">
        <f t="shared" si="2"/>
        <v>4.3555</v>
      </c>
      <c r="E134" s="154">
        <v>0.3555</v>
      </c>
      <c r="F134" s="137">
        <v>4</v>
      </c>
      <c r="G134" s="132">
        <v>0</v>
      </c>
      <c r="H134" s="133">
        <v>1</v>
      </c>
      <c r="I134" s="133">
        <v>90</v>
      </c>
    </row>
    <row r="135" ht="25" customHeight="1" spans="1:9">
      <c r="A135" s="134"/>
      <c r="B135" s="134"/>
      <c r="C135" s="159" t="s">
        <v>225</v>
      </c>
      <c r="D135" s="129">
        <f t="shared" si="2"/>
        <v>4.0174</v>
      </c>
      <c r="E135" s="154">
        <v>1.0174</v>
      </c>
      <c r="F135" s="137">
        <v>3</v>
      </c>
      <c r="G135" s="132">
        <v>0</v>
      </c>
      <c r="H135" s="133">
        <v>1</v>
      </c>
      <c r="I135" s="133">
        <v>90</v>
      </c>
    </row>
    <row r="136" ht="25" customHeight="1" spans="1:9">
      <c r="A136" s="134"/>
      <c r="B136" s="134"/>
      <c r="C136" s="159" t="s">
        <v>57</v>
      </c>
      <c r="D136" s="129">
        <f t="shared" si="2"/>
        <v>6.9724</v>
      </c>
      <c r="E136" s="154">
        <v>3.9724</v>
      </c>
      <c r="F136" s="137">
        <v>3</v>
      </c>
      <c r="G136" s="132">
        <v>0</v>
      </c>
      <c r="H136" s="133">
        <v>1</v>
      </c>
      <c r="I136" s="133">
        <v>90</v>
      </c>
    </row>
    <row r="137" ht="25" customHeight="1" spans="1:9">
      <c r="A137" s="134"/>
      <c r="B137" s="134"/>
      <c r="C137" s="159" t="s">
        <v>671</v>
      </c>
      <c r="D137" s="129">
        <f t="shared" si="2"/>
        <v>6.9844</v>
      </c>
      <c r="E137" s="154">
        <v>3.9724</v>
      </c>
      <c r="F137" s="137">
        <v>3</v>
      </c>
      <c r="G137" s="132">
        <v>0.012</v>
      </c>
      <c r="H137" s="133">
        <v>1</v>
      </c>
      <c r="I137" s="133">
        <v>90</v>
      </c>
    </row>
    <row r="138" ht="25" customHeight="1" spans="1:9">
      <c r="A138" s="134">
        <v>18</v>
      </c>
      <c r="B138" s="134" t="s">
        <v>672</v>
      </c>
      <c r="C138" s="161" t="s">
        <v>124</v>
      </c>
      <c r="D138" s="129">
        <f t="shared" si="2"/>
        <v>67.67255</v>
      </c>
      <c r="E138" s="145">
        <v>46.60855</v>
      </c>
      <c r="F138" s="137">
        <v>18.5</v>
      </c>
      <c r="G138" s="132">
        <v>2.564</v>
      </c>
      <c r="H138" s="133">
        <v>1</v>
      </c>
      <c r="I138" s="133">
        <v>90</v>
      </c>
    </row>
    <row r="139" ht="25" customHeight="1" spans="1:9">
      <c r="A139" s="134"/>
      <c r="B139" s="134"/>
      <c r="C139" s="138" t="s">
        <v>174</v>
      </c>
      <c r="D139" s="129">
        <f t="shared" si="2"/>
        <v>8.772</v>
      </c>
      <c r="E139" s="136">
        <v>3.816</v>
      </c>
      <c r="F139" s="137">
        <v>2.5</v>
      </c>
      <c r="G139" s="132">
        <v>2.456</v>
      </c>
      <c r="H139" s="133">
        <v>1</v>
      </c>
      <c r="I139" s="133">
        <v>90</v>
      </c>
    </row>
    <row r="140" ht="25" customHeight="1" spans="1:9">
      <c r="A140" s="134"/>
      <c r="B140" s="134"/>
      <c r="C140" s="138" t="s">
        <v>175</v>
      </c>
      <c r="D140" s="129">
        <f t="shared" si="2"/>
        <v>7.6485</v>
      </c>
      <c r="E140" s="136">
        <v>6.0485</v>
      </c>
      <c r="F140" s="137">
        <v>1.5</v>
      </c>
      <c r="G140" s="132">
        <v>0.1</v>
      </c>
      <c r="H140" s="133">
        <v>1</v>
      </c>
      <c r="I140" s="133">
        <v>90</v>
      </c>
    </row>
    <row r="141" ht="25" customHeight="1" spans="1:9">
      <c r="A141" s="134"/>
      <c r="B141" s="134"/>
      <c r="C141" s="138" t="s">
        <v>228</v>
      </c>
      <c r="D141" s="129">
        <f t="shared" si="2"/>
        <v>19.148605</v>
      </c>
      <c r="E141" s="136">
        <v>15.148605</v>
      </c>
      <c r="F141" s="137">
        <v>4</v>
      </c>
      <c r="G141" s="132">
        <v>0</v>
      </c>
      <c r="H141" s="133">
        <v>1</v>
      </c>
      <c r="I141" s="133">
        <v>90</v>
      </c>
    </row>
    <row r="142" ht="25" customHeight="1" spans="1:9">
      <c r="A142" s="134"/>
      <c r="B142" s="134"/>
      <c r="C142" s="138" t="s">
        <v>177</v>
      </c>
      <c r="D142" s="129">
        <f t="shared" si="2"/>
        <v>7.98</v>
      </c>
      <c r="E142" s="136">
        <v>3.98</v>
      </c>
      <c r="F142" s="137">
        <v>4</v>
      </c>
      <c r="G142" s="132">
        <v>0</v>
      </c>
      <c r="H142" s="133">
        <v>1</v>
      </c>
      <c r="I142" s="133">
        <v>90</v>
      </c>
    </row>
    <row r="143" ht="25" customHeight="1" spans="1:9">
      <c r="A143" s="134"/>
      <c r="B143" s="134"/>
      <c r="C143" s="138" t="s">
        <v>178</v>
      </c>
      <c r="D143" s="129">
        <f t="shared" si="2"/>
        <v>8.609045</v>
      </c>
      <c r="E143" s="136">
        <v>5.609045</v>
      </c>
      <c r="F143" s="137">
        <v>3</v>
      </c>
      <c r="G143" s="132">
        <v>0</v>
      </c>
      <c r="H143" s="133">
        <v>1</v>
      </c>
      <c r="I143" s="133">
        <v>90</v>
      </c>
    </row>
    <row r="144" ht="25" customHeight="1" spans="1:9">
      <c r="A144" s="134"/>
      <c r="B144" s="134"/>
      <c r="C144" s="138" t="s">
        <v>231</v>
      </c>
      <c r="D144" s="129">
        <f t="shared" si="2"/>
        <v>0.2068</v>
      </c>
      <c r="E144" s="136">
        <v>0.2068</v>
      </c>
      <c r="F144" s="137"/>
      <c r="G144" s="132">
        <v>0</v>
      </c>
      <c r="H144" s="133">
        <v>1</v>
      </c>
      <c r="I144" s="133">
        <v>90</v>
      </c>
    </row>
    <row r="145" ht="25" customHeight="1" spans="1:9">
      <c r="A145" s="134"/>
      <c r="B145" s="134"/>
      <c r="C145" s="138" t="s">
        <v>176</v>
      </c>
      <c r="D145" s="129">
        <f t="shared" si="2"/>
        <v>2.884</v>
      </c>
      <c r="E145" s="136">
        <v>1.376</v>
      </c>
      <c r="F145" s="137">
        <v>1.5</v>
      </c>
      <c r="G145" s="132">
        <v>0.008</v>
      </c>
      <c r="H145" s="133">
        <v>1</v>
      </c>
      <c r="I145" s="133">
        <v>90</v>
      </c>
    </row>
    <row r="146" ht="25" customHeight="1" spans="1:9">
      <c r="A146" s="134"/>
      <c r="B146" s="134"/>
      <c r="C146" s="138" t="s">
        <v>673</v>
      </c>
      <c r="D146" s="129">
        <f t="shared" si="2"/>
        <v>12.4236</v>
      </c>
      <c r="E146" s="136">
        <v>10.4236</v>
      </c>
      <c r="F146" s="137">
        <v>2</v>
      </c>
      <c r="G146" s="132">
        <v>0</v>
      </c>
      <c r="H146" s="133">
        <v>1</v>
      </c>
      <c r="I146" s="133">
        <v>90</v>
      </c>
    </row>
    <row r="147" s="117" customFormat="1" ht="25" customHeight="1" spans="1:9">
      <c r="A147" s="134">
        <v>19</v>
      </c>
      <c r="B147" s="134" t="s">
        <v>674</v>
      </c>
      <c r="C147" s="144" t="s">
        <v>124</v>
      </c>
      <c r="D147" s="129">
        <f t="shared" si="2"/>
        <v>5.109625</v>
      </c>
      <c r="E147" s="145">
        <v>4.405625</v>
      </c>
      <c r="F147" s="146"/>
      <c r="G147" s="132">
        <v>0.704</v>
      </c>
      <c r="H147" s="133">
        <v>1</v>
      </c>
      <c r="I147" s="133">
        <v>90</v>
      </c>
    </row>
    <row r="148" ht="25" customHeight="1" spans="1:9">
      <c r="A148" s="134"/>
      <c r="B148" s="134"/>
      <c r="C148" s="138" t="s">
        <v>181</v>
      </c>
      <c r="D148" s="129">
        <f t="shared" si="2"/>
        <v>1.866855</v>
      </c>
      <c r="E148" s="136">
        <v>1.826855</v>
      </c>
      <c r="F148" s="137"/>
      <c r="G148" s="132">
        <v>0.04</v>
      </c>
      <c r="H148" s="133">
        <v>1</v>
      </c>
      <c r="I148" s="133">
        <v>90</v>
      </c>
    </row>
    <row r="149" ht="25" customHeight="1" spans="1:9">
      <c r="A149" s="134"/>
      <c r="B149" s="134"/>
      <c r="C149" s="138" t="s">
        <v>575</v>
      </c>
      <c r="D149" s="129">
        <f t="shared" si="2"/>
        <v>0.24197</v>
      </c>
      <c r="E149" s="136">
        <v>0.19797</v>
      </c>
      <c r="F149" s="137"/>
      <c r="G149" s="132">
        <v>0.044</v>
      </c>
      <c r="H149" s="133">
        <v>1</v>
      </c>
      <c r="I149" s="133">
        <v>90</v>
      </c>
    </row>
    <row r="150" ht="25" customHeight="1" spans="1:9">
      <c r="A150" s="134"/>
      <c r="B150" s="134"/>
      <c r="C150" s="138" t="s">
        <v>675</v>
      </c>
      <c r="D150" s="129">
        <f t="shared" si="2"/>
        <v>0.2425</v>
      </c>
      <c r="E150" s="136">
        <v>0.1905</v>
      </c>
      <c r="F150" s="137"/>
      <c r="G150" s="132">
        <v>0.052</v>
      </c>
      <c r="H150" s="133">
        <v>1</v>
      </c>
      <c r="I150" s="133">
        <v>90</v>
      </c>
    </row>
    <row r="151" ht="25" customHeight="1" spans="1:9">
      <c r="A151" s="134"/>
      <c r="B151" s="134"/>
      <c r="C151" s="138" t="s">
        <v>576</v>
      </c>
      <c r="D151" s="129">
        <f t="shared" si="2"/>
        <v>1.3688</v>
      </c>
      <c r="E151" s="136">
        <v>1.2088</v>
      </c>
      <c r="F151" s="137"/>
      <c r="G151" s="132">
        <v>0.16</v>
      </c>
      <c r="H151" s="133">
        <v>1</v>
      </c>
      <c r="I151" s="133">
        <v>90</v>
      </c>
    </row>
    <row r="152" ht="25" customHeight="1" spans="1:9">
      <c r="A152" s="134"/>
      <c r="B152" s="134"/>
      <c r="C152" s="138" t="s">
        <v>71</v>
      </c>
      <c r="D152" s="129">
        <f t="shared" si="2"/>
        <v>0.3474</v>
      </c>
      <c r="E152" s="136">
        <v>0.1354</v>
      </c>
      <c r="F152" s="137"/>
      <c r="G152" s="132">
        <v>0.212</v>
      </c>
      <c r="H152" s="133">
        <v>1</v>
      </c>
      <c r="I152" s="133">
        <v>90</v>
      </c>
    </row>
    <row r="153" ht="25" customHeight="1" spans="1:9">
      <c r="A153" s="134"/>
      <c r="B153" s="134"/>
      <c r="C153" s="138" t="s">
        <v>70</v>
      </c>
      <c r="D153" s="129">
        <f t="shared" si="2"/>
        <v>1.0061</v>
      </c>
      <c r="E153" s="136">
        <v>0.8461</v>
      </c>
      <c r="F153" s="137"/>
      <c r="G153" s="132">
        <v>0.16</v>
      </c>
      <c r="H153" s="133">
        <v>1</v>
      </c>
      <c r="I153" s="133">
        <v>90</v>
      </c>
    </row>
    <row r="154" s="117" customFormat="1" ht="25" customHeight="1" spans="1:9">
      <c r="A154" s="134">
        <v>20</v>
      </c>
      <c r="B154" s="134" t="s">
        <v>676</v>
      </c>
      <c r="C154" s="144" t="s">
        <v>124</v>
      </c>
      <c r="D154" s="129">
        <f t="shared" si="2"/>
        <v>4.4063</v>
      </c>
      <c r="E154" s="130">
        <v>4.1543</v>
      </c>
      <c r="F154" s="146"/>
      <c r="G154" s="132">
        <v>0.252</v>
      </c>
      <c r="H154" s="133">
        <v>1</v>
      </c>
      <c r="I154" s="133">
        <v>90</v>
      </c>
    </row>
    <row r="155" ht="25" customHeight="1" spans="1:9">
      <c r="A155" s="134"/>
      <c r="B155" s="134"/>
      <c r="C155" s="159" t="s">
        <v>65</v>
      </c>
      <c r="D155" s="129">
        <f t="shared" si="2"/>
        <v>0.63</v>
      </c>
      <c r="E155" s="154">
        <v>0.53</v>
      </c>
      <c r="F155" s="137"/>
      <c r="G155" s="132">
        <v>0.1</v>
      </c>
      <c r="H155" s="133">
        <v>1</v>
      </c>
      <c r="I155" s="133">
        <v>90</v>
      </c>
    </row>
    <row r="156" ht="25" customHeight="1" spans="1:9">
      <c r="A156" s="134"/>
      <c r="B156" s="134"/>
      <c r="C156" s="159" t="s">
        <v>677</v>
      </c>
      <c r="D156" s="129">
        <f t="shared" si="2"/>
        <v>2.4395</v>
      </c>
      <c r="E156" s="154">
        <v>2.4075</v>
      </c>
      <c r="F156" s="137"/>
      <c r="G156" s="132">
        <v>0.032</v>
      </c>
      <c r="H156" s="133">
        <v>1</v>
      </c>
      <c r="I156" s="133">
        <v>90</v>
      </c>
    </row>
    <row r="157" ht="25" customHeight="1" spans="1:9">
      <c r="A157" s="134"/>
      <c r="B157" s="134"/>
      <c r="C157" s="159" t="s">
        <v>66</v>
      </c>
      <c r="D157" s="129">
        <f t="shared" si="2"/>
        <v>1.078</v>
      </c>
      <c r="E157" s="154">
        <v>1.006</v>
      </c>
      <c r="F157" s="137"/>
      <c r="G157" s="132">
        <v>0.072</v>
      </c>
      <c r="H157" s="133">
        <v>1</v>
      </c>
      <c r="I157" s="133">
        <v>90</v>
      </c>
    </row>
    <row r="158" ht="25" customHeight="1" spans="1:9">
      <c r="A158" s="134"/>
      <c r="B158" s="134"/>
      <c r="C158" s="159" t="s">
        <v>678</v>
      </c>
      <c r="D158" s="129">
        <f t="shared" si="2"/>
        <v>0.2588</v>
      </c>
      <c r="E158" s="154">
        <v>0.2108</v>
      </c>
      <c r="F158" s="137"/>
      <c r="G158" s="132">
        <v>0.048</v>
      </c>
      <c r="H158" s="133">
        <v>1</v>
      </c>
      <c r="I158" s="133">
        <v>90</v>
      </c>
    </row>
    <row r="159" s="117" customFormat="1" ht="25" customHeight="1" spans="1:9">
      <c r="A159" s="134">
        <v>21</v>
      </c>
      <c r="B159" s="134" t="s">
        <v>679</v>
      </c>
      <c r="C159" s="161" t="s">
        <v>124</v>
      </c>
      <c r="D159" s="129">
        <f t="shared" si="2"/>
        <v>7.75909</v>
      </c>
      <c r="E159" s="145">
        <v>7.36545</v>
      </c>
      <c r="F159" s="146"/>
      <c r="G159" s="132">
        <v>0.39364</v>
      </c>
      <c r="H159" s="133">
        <v>1</v>
      </c>
      <c r="I159" s="133">
        <v>90</v>
      </c>
    </row>
    <row r="160" s="117" customFormat="1" ht="25" customHeight="1" spans="1:9">
      <c r="A160" s="134"/>
      <c r="B160" s="134"/>
      <c r="C160" s="135" t="s">
        <v>184</v>
      </c>
      <c r="D160" s="129">
        <f t="shared" si="2"/>
        <v>0.04924</v>
      </c>
      <c r="E160" s="145"/>
      <c r="F160" s="146"/>
      <c r="G160" s="132">
        <v>0.04924</v>
      </c>
      <c r="H160" s="133">
        <v>1</v>
      </c>
      <c r="I160" s="133">
        <v>90</v>
      </c>
    </row>
    <row r="161" s="117" customFormat="1" ht="25" customHeight="1" spans="1:9">
      <c r="A161" s="134"/>
      <c r="B161" s="134"/>
      <c r="C161" s="135" t="s">
        <v>185</v>
      </c>
      <c r="D161" s="129">
        <f t="shared" si="2"/>
        <v>0.0242</v>
      </c>
      <c r="E161" s="145"/>
      <c r="F161" s="146"/>
      <c r="G161" s="132">
        <v>0.0242</v>
      </c>
      <c r="H161" s="133">
        <v>1</v>
      </c>
      <c r="I161" s="133">
        <v>90</v>
      </c>
    </row>
    <row r="162" s="117" customFormat="1" ht="25" customHeight="1" spans="1:9">
      <c r="A162" s="134"/>
      <c r="B162" s="134"/>
      <c r="C162" s="164" t="s">
        <v>578</v>
      </c>
      <c r="D162" s="129">
        <f t="shared" si="2"/>
        <v>0.376</v>
      </c>
      <c r="E162" s="145">
        <v>0.3</v>
      </c>
      <c r="F162" s="146"/>
      <c r="G162" s="132">
        <v>0.076</v>
      </c>
      <c r="H162" s="133">
        <v>1</v>
      </c>
      <c r="I162" s="133">
        <v>90</v>
      </c>
    </row>
    <row r="163" ht="25" customHeight="1" spans="1:9">
      <c r="A163" s="134"/>
      <c r="B163" s="134"/>
      <c r="C163" s="138" t="s">
        <v>74</v>
      </c>
      <c r="D163" s="129">
        <f t="shared" si="2"/>
        <v>7.0977</v>
      </c>
      <c r="E163" s="136">
        <v>7.0617</v>
      </c>
      <c r="F163" s="137"/>
      <c r="G163" s="132">
        <v>0.036</v>
      </c>
      <c r="H163" s="133">
        <v>1</v>
      </c>
      <c r="I163" s="133">
        <v>90</v>
      </c>
    </row>
    <row r="164" ht="25" customHeight="1" spans="1:9">
      <c r="A164" s="134"/>
      <c r="B164" s="134"/>
      <c r="C164" s="138" t="s">
        <v>680</v>
      </c>
      <c r="D164" s="129">
        <f t="shared" si="2"/>
        <v>0.076</v>
      </c>
      <c r="E164" s="136"/>
      <c r="F164" s="137"/>
      <c r="G164" s="132">
        <v>0.076</v>
      </c>
      <c r="H164" s="133">
        <v>1</v>
      </c>
      <c r="I164" s="133">
        <v>90</v>
      </c>
    </row>
    <row r="165" s="117" customFormat="1" ht="25" customHeight="1" spans="1:9">
      <c r="A165" s="134">
        <v>22</v>
      </c>
      <c r="B165" s="134" t="s">
        <v>77</v>
      </c>
      <c r="C165" s="165" t="s">
        <v>124</v>
      </c>
      <c r="D165" s="129">
        <f t="shared" si="2"/>
        <v>10.2921</v>
      </c>
      <c r="E165" s="166">
        <v>10.2921</v>
      </c>
      <c r="F165" s="146"/>
      <c r="G165" s="132">
        <v>0</v>
      </c>
      <c r="H165" s="133">
        <v>1</v>
      </c>
      <c r="I165" s="133">
        <v>90</v>
      </c>
    </row>
    <row r="166" ht="25" customHeight="1" spans="1:9">
      <c r="A166" s="134"/>
      <c r="B166" s="134"/>
      <c r="C166" s="167" t="s">
        <v>681</v>
      </c>
      <c r="D166" s="129">
        <f t="shared" si="2"/>
        <v>0.2201</v>
      </c>
      <c r="E166" s="136">
        <v>0.2201</v>
      </c>
      <c r="F166" s="137"/>
      <c r="G166" s="132">
        <v>0</v>
      </c>
      <c r="H166" s="133">
        <v>1</v>
      </c>
      <c r="I166" s="133">
        <v>90</v>
      </c>
    </row>
    <row r="167" ht="25" customHeight="1" spans="1:9">
      <c r="A167" s="134"/>
      <c r="B167" s="134"/>
      <c r="C167" s="167" t="s">
        <v>682</v>
      </c>
      <c r="D167" s="129">
        <f t="shared" si="2"/>
        <v>0.18</v>
      </c>
      <c r="E167" s="168">
        <v>0.18</v>
      </c>
      <c r="F167" s="137"/>
      <c r="G167" s="132">
        <v>0</v>
      </c>
      <c r="H167" s="133">
        <v>1</v>
      </c>
      <c r="I167" s="133">
        <v>90</v>
      </c>
    </row>
    <row r="168" ht="25" customHeight="1" spans="1:9">
      <c r="A168" s="134"/>
      <c r="B168" s="134"/>
      <c r="C168" s="138" t="s">
        <v>683</v>
      </c>
      <c r="D168" s="129">
        <f t="shared" si="2"/>
        <v>0.01</v>
      </c>
      <c r="E168" s="168">
        <v>0.01</v>
      </c>
      <c r="F168" s="137"/>
      <c r="G168" s="132">
        <v>0</v>
      </c>
      <c r="H168" s="133">
        <v>1</v>
      </c>
      <c r="I168" s="133">
        <v>90</v>
      </c>
    </row>
    <row r="169" ht="25" customHeight="1" spans="1:9">
      <c r="A169" s="134"/>
      <c r="B169" s="134"/>
      <c r="C169" s="163" t="s">
        <v>684</v>
      </c>
      <c r="D169" s="129">
        <f t="shared" si="2"/>
        <v>5.4728</v>
      </c>
      <c r="E169" s="136">
        <v>5.4728</v>
      </c>
      <c r="F169" s="137"/>
      <c r="G169" s="132">
        <v>0</v>
      </c>
      <c r="H169" s="133">
        <v>1</v>
      </c>
      <c r="I169" s="133">
        <v>90</v>
      </c>
    </row>
    <row r="170" ht="25" customHeight="1" spans="1:9">
      <c r="A170" s="134"/>
      <c r="B170" s="134"/>
      <c r="C170" s="138" t="s">
        <v>685</v>
      </c>
      <c r="D170" s="129">
        <f t="shared" si="2"/>
        <v>2.2671</v>
      </c>
      <c r="E170" s="136">
        <v>2.2671</v>
      </c>
      <c r="F170" s="137"/>
      <c r="G170" s="132">
        <v>0</v>
      </c>
      <c r="H170" s="133">
        <v>1</v>
      </c>
      <c r="I170" s="133">
        <v>90</v>
      </c>
    </row>
    <row r="171" ht="25" customHeight="1" spans="1:9">
      <c r="A171" s="134"/>
      <c r="B171" s="134"/>
      <c r="C171" s="138" t="s">
        <v>686</v>
      </c>
      <c r="D171" s="129">
        <f t="shared" si="2"/>
        <v>0.2121</v>
      </c>
      <c r="E171" s="168">
        <v>0.2121</v>
      </c>
      <c r="F171" s="137"/>
      <c r="G171" s="132">
        <v>0</v>
      </c>
      <c r="H171" s="133">
        <v>1</v>
      </c>
      <c r="I171" s="133">
        <v>90</v>
      </c>
    </row>
    <row r="172" ht="25" customHeight="1" spans="1:9">
      <c r="A172" s="134"/>
      <c r="B172" s="134"/>
      <c r="C172" s="138" t="s">
        <v>687</v>
      </c>
      <c r="D172" s="129">
        <f t="shared" si="2"/>
        <v>1.93</v>
      </c>
      <c r="E172" s="168">
        <v>1.93</v>
      </c>
      <c r="F172" s="137"/>
      <c r="G172" s="132">
        <v>0</v>
      </c>
      <c r="H172" s="133">
        <v>1</v>
      </c>
      <c r="I172" s="133">
        <v>90</v>
      </c>
    </row>
  </sheetData>
  <mergeCells count="51">
    <mergeCell ref="A2:I2"/>
    <mergeCell ref="D3:G3"/>
    <mergeCell ref="A5:C5"/>
    <mergeCell ref="A6:A15"/>
    <mergeCell ref="A16:A27"/>
    <mergeCell ref="A28:A30"/>
    <mergeCell ref="A31:A32"/>
    <mergeCell ref="A33:A40"/>
    <mergeCell ref="A41:A45"/>
    <mergeCell ref="A46:A57"/>
    <mergeCell ref="A58:A65"/>
    <mergeCell ref="A66:A75"/>
    <mergeCell ref="A76:A82"/>
    <mergeCell ref="A83:A88"/>
    <mergeCell ref="A89:A90"/>
    <mergeCell ref="A91:A92"/>
    <mergeCell ref="A93:A101"/>
    <mergeCell ref="A102:A109"/>
    <mergeCell ref="A110:A120"/>
    <mergeCell ref="A121:A127"/>
    <mergeCell ref="A128:A137"/>
    <mergeCell ref="A138:A146"/>
    <mergeCell ref="A147:A153"/>
    <mergeCell ref="A154:A158"/>
    <mergeCell ref="A159:A164"/>
    <mergeCell ref="A165:A172"/>
    <mergeCell ref="B6:B15"/>
    <mergeCell ref="B16:B27"/>
    <mergeCell ref="B28:B30"/>
    <mergeCell ref="B31:B32"/>
    <mergeCell ref="B33:B40"/>
    <mergeCell ref="B41:B45"/>
    <mergeCell ref="B46:B57"/>
    <mergeCell ref="B58:B65"/>
    <mergeCell ref="B66:B75"/>
    <mergeCell ref="B76:B82"/>
    <mergeCell ref="B83:B88"/>
    <mergeCell ref="B89:B90"/>
    <mergeCell ref="B91:B92"/>
    <mergeCell ref="B93:B101"/>
    <mergeCell ref="B102:B109"/>
    <mergeCell ref="B110:B120"/>
    <mergeCell ref="B121:B127"/>
    <mergeCell ref="B128:B137"/>
    <mergeCell ref="B138:B146"/>
    <mergeCell ref="B147:B153"/>
    <mergeCell ref="B154:B158"/>
    <mergeCell ref="B159:B164"/>
    <mergeCell ref="B165:B172"/>
    <mergeCell ref="H3:H4"/>
    <mergeCell ref="I3:I4"/>
  </mergeCells>
  <printOptions horizontalCentered="1"/>
  <pageMargins left="0.747916666666667" right="0.747916666666667" top="0.802777777777778" bottom="0.60625" header="0.511805555555556" footer="0.511805555555556"/>
  <pageSetup paperSize="9" fitToHeight="0" orientation="portrait" horizontalDpi="600"/>
  <headerFooter/>
  <rowBreaks count="2" manualBreakCount="2">
    <brk id="82" max="16383" man="1"/>
    <brk id="137" max="16383" man="1"/>
  </rowBreak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view="pageBreakPreview" zoomScaleNormal="100" zoomScaleSheetLayoutView="100" workbookViewId="0">
      <selection activeCell="C9" sqref="C9"/>
    </sheetView>
  </sheetViews>
  <sheetFormatPr defaultColWidth="9" defaultRowHeight="14.25" outlineLevelCol="4"/>
  <cols>
    <col min="1" max="1" width="6" style="80" customWidth="1"/>
    <col min="2" max="2" width="19.8333333333333" style="82" customWidth="1"/>
    <col min="3" max="3" width="28.5" style="81" customWidth="1"/>
    <col min="4" max="4" width="8.33333333333333" style="80" customWidth="1"/>
    <col min="5" max="5" width="13.25" style="82" customWidth="1"/>
    <col min="6" max="16384" width="9" style="82"/>
  </cols>
  <sheetData>
    <row r="1" ht="34" customHeight="1" spans="1:4">
      <c r="A1" s="67" t="s">
        <v>688</v>
      </c>
      <c r="B1" s="107"/>
      <c r="C1" s="107"/>
      <c r="D1" s="108"/>
    </row>
    <row r="2" ht="72" customHeight="1" spans="1:5">
      <c r="A2" s="86" t="s">
        <v>689</v>
      </c>
      <c r="B2" s="86"/>
      <c r="C2" s="86"/>
      <c r="D2" s="86"/>
      <c r="E2" s="86"/>
    </row>
    <row r="3" ht="27" customHeight="1" spans="1:5">
      <c r="A3" s="88"/>
      <c r="B3" s="88"/>
      <c r="C3" s="88"/>
      <c r="D3" s="109" t="s">
        <v>421</v>
      </c>
      <c r="E3" s="109"/>
    </row>
    <row r="4" s="79" customFormat="1" ht="30" customHeight="1" spans="1:5">
      <c r="A4" s="89" t="s">
        <v>3</v>
      </c>
      <c r="B4" s="89" t="s">
        <v>4</v>
      </c>
      <c r="C4" s="90" t="s">
        <v>87</v>
      </c>
      <c r="D4" s="90" t="s">
        <v>6</v>
      </c>
      <c r="E4" s="90" t="s">
        <v>7</v>
      </c>
    </row>
    <row r="5" s="79" customFormat="1" ht="30" customHeight="1" spans="1:5">
      <c r="A5" s="110"/>
      <c r="B5" s="89" t="s">
        <v>562</v>
      </c>
      <c r="C5" s="90"/>
      <c r="D5" s="90">
        <f>D6+D10</f>
        <v>1716</v>
      </c>
      <c r="E5" s="111"/>
    </row>
    <row r="6" s="79" customFormat="1" ht="30" customHeight="1" spans="1:5">
      <c r="A6" s="110" t="s">
        <v>11</v>
      </c>
      <c r="B6" s="89" t="s">
        <v>690</v>
      </c>
      <c r="C6" s="90"/>
      <c r="D6" s="90">
        <f>SUM(D7:D9)</f>
        <v>1616</v>
      </c>
      <c r="E6" s="111"/>
    </row>
    <row r="7" s="79" customFormat="1" ht="45" customHeight="1" spans="1:5">
      <c r="A7" s="110"/>
      <c r="B7" s="112" t="s">
        <v>691</v>
      </c>
      <c r="C7" s="112" t="s">
        <v>692</v>
      </c>
      <c r="D7" s="112">
        <v>1100</v>
      </c>
      <c r="E7" s="112"/>
    </row>
    <row r="8" s="79" customFormat="1" ht="45" customHeight="1" spans="1:5">
      <c r="A8" s="110"/>
      <c r="B8" s="112" t="s">
        <v>269</v>
      </c>
      <c r="C8" s="112" t="s">
        <v>693</v>
      </c>
      <c r="D8" s="112">
        <v>450</v>
      </c>
      <c r="E8" s="112"/>
    </row>
    <row r="9" s="79" customFormat="1" ht="45" customHeight="1" spans="1:5">
      <c r="A9" s="110"/>
      <c r="B9" s="112" t="s">
        <v>694</v>
      </c>
      <c r="C9" s="112" t="s">
        <v>695</v>
      </c>
      <c r="D9" s="112">
        <v>66</v>
      </c>
      <c r="E9" s="112"/>
    </row>
    <row r="10" s="79" customFormat="1" ht="30" customHeight="1" spans="1:5">
      <c r="A10" s="110" t="s">
        <v>22</v>
      </c>
      <c r="B10" s="113" t="s">
        <v>696</v>
      </c>
      <c r="C10" s="114"/>
      <c r="D10" s="89">
        <f>SUM(D11:D15)</f>
        <v>100</v>
      </c>
      <c r="E10" s="115"/>
    </row>
    <row r="11" s="79" customFormat="1" ht="54" customHeight="1" spans="1:5">
      <c r="A11" s="110"/>
      <c r="B11" s="112" t="s">
        <v>697</v>
      </c>
      <c r="C11" s="112" t="s">
        <v>698</v>
      </c>
      <c r="D11" s="112">
        <v>20</v>
      </c>
      <c r="E11" s="112"/>
    </row>
    <row r="12" s="79" customFormat="1" ht="54" customHeight="1" spans="1:5">
      <c r="A12" s="110"/>
      <c r="B12" s="112" t="s">
        <v>699</v>
      </c>
      <c r="C12" s="112" t="s">
        <v>700</v>
      </c>
      <c r="D12" s="112">
        <v>20</v>
      </c>
      <c r="E12" s="112"/>
    </row>
    <row r="13" s="79" customFormat="1" ht="54" customHeight="1" spans="1:5">
      <c r="A13" s="110"/>
      <c r="B13" s="112" t="s">
        <v>701</v>
      </c>
      <c r="C13" s="112" t="s">
        <v>702</v>
      </c>
      <c r="D13" s="112">
        <v>20</v>
      </c>
      <c r="E13" s="112"/>
    </row>
    <row r="14" s="79" customFormat="1" ht="54" customHeight="1" spans="1:5">
      <c r="A14" s="110"/>
      <c r="B14" s="112" t="s">
        <v>703</v>
      </c>
      <c r="C14" s="112" t="s">
        <v>704</v>
      </c>
      <c r="D14" s="112">
        <v>20</v>
      </c>
      <c r="E14" s="112"/>
    </row>
    <row r="15" s="79" customFormat="1" ht="54" customHeight="1" spans="1:5">
      <c r="A15" s="110"/>
      <c r="B15" s="112" t="s">
        <v>705</v>
      </c>
      <c r="C15" s="112" t="s">
        <v>706</v>
      </c>
      <c r="D15" s="112">
        <v>20</v>
      </c>
      <c r="E15" s="112"/>
    </row>
  </sheetData>
  <mergeCells count="3">
    <mergeCell ref="A1:C1"/>
    <mergeCell ref="A2:E2"/>
    <mergeCell ref="D3:E3"/>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85" zoomScaleSheetLayoutView="100" workbookViewId="0">
      <selection activeCell="D9" sqref="D9:D10"/>
    </sheetView>
  </sheetViews>
  <sheetFormatPr defaultColWidth="9" defaultRowHeight="13.5" outlineLevelCol="5"/>
  <cols>
    <col min="1" max="3" width="8.875" style="2" customWidth="1"/>
    <col min="4" max="4" width="20.5" style="2" customWidth="1"/>
    <col min="5" max="5" width="20.875" style="2" customWidth="1"/>
    <col min="6" max="6" width="15.875" style="2" customWidth="1"/>
    <col min="7" max="16384" width="9" style="2"/>
  </cols>
  <sheetData>
    <row r="1" ht="34" customHeight="1" spans="1:2">
      <c r="A1" s="67" t="s">
        <v>707</v>
      </c>
      <c r="B1" s="68"/>
    </row>
    <row r="2" ht="50" customHeight="1" spans="1:6">
      <c r="A2" s="5" t="s">
        <v>708</v>
      </c>
      <c r="B2" s="6"/>
      <c r="C2" s="6"/>
      <c r="D2" s="6"/>
      <c r="E2" s="6"/>
      <c r="F2" s="7"/>
    </row>
    <row r="3" ht="10.05" customHeight="1" spans="1:6">
      <c r="A3" s="8"/>
      <c r="B3" s="8"/>
      <c r="C3" s="8"/>
      <c r="D3" s="9"/>
      <c r="E3" s="8"/>
      <c r="F3" s="9"/>
    </row>
    <row r="4" ht="20.1" customHeight="1" spans="1:6">
      <c r="A4" s="69" t="s">
        <v>474</v>
      </c>
      <c r="B4" s="69"/>
      <c r="C4" s="69"/>
      <c r="D4" s="27" t="s">
        <v>709</v>
      </c>
      <c r="E4" s="27"/>
      <c r="F4" s="27"/>
    </row>
    <row r="5" ht="26.1" customHeight="1" spans="1:6">
      <c r="A5" s="69" t="s">
        <v>429</v>
      </c>
      <c r="B5" s="69"/>
      <c r="C5" s="69"/>
      <c r="D5" s="28" t="s">
        <v>710</v>
      </c>
      <c r="E5" s="28"/>
      <c r="F5" s="28"/>
    </row>
    <row r="6" ht="26.1" customHeight="1" spans="1:6">
      <c r="A6" s="69" t="s">
        <v>87</v>
      </c>
      <c r="B6" s="69"/>
      <c r="C6" s="69"/>
      <c r="D6" s="28" t="s">
        <v>711</v>
      </c>
      <c r="E6" s="28"/>
      <c r="F6" s="28"/>
    </row>
    <row r="7" ht="21" customHeight="1" spans="1:6">
      <c r="A7" s="48" t="s">
        <v>89</v>
      </c>
      <c r="B7" s="48"/>
      <c r="C7" s="48"/>
      <c r="D7" s="48" t="s">
        <v>712</v>
      </c>
      <c r="E7" s="48"/>
      <c r="F7" s="48"/>
    </row>
    <row r="8" ht="84" customHeight="1" spans="1:6">
      <c r="A8" s="48" t="s">
        <v>91</v>
      </c>
      <c r="B8" s="48"/>
      <c r="C8" s="48"/>
      <c r="D8" s="29" t="s">
        <v>713</v>
      </c>
      <c r="E8" s="29"/>
      <c r="F8" s="29"/>
    </row>
    <row r="9" ht="43.95" customHeight="1" spans="1:6">
      <c r="A9" s="71" t="s">
        <v>93</v>
      </c>
      <c r="B9" s="71" t="s">
        <v>94</v>
      </c>
      <c r="C9" s="72" t="s">
        <v>95</v>
      </c>
      <c r="D9" s="72" t="s">
        <v>96</v>
      </c>
      <c r="E9" s="72" t="s">
        <v>97</v>
      </c>
      <c r="F9" s="72" t="s">
        <v>7</v>
      </c>
    </row>
    <row r="10" ht="18" customHeight="1" spans="1:6">
      <c r="A10" s="71"/>
      <c r="B10" s="71"/>
      <c r="C10" s="72"/>
      <c r="D10" s="72"/>
      <c r="E10" s="72"/>
      <c r="F10" s="72"/>
    </row>
    <row r="11" ht="27" customHeight="1" spans="1:6">
      <c r="A11" s="73" t="s">
        <v>98</v>
      </c>
      <c r="B11" s="73" t="s">
        <v>99</v>
      </c>
      <c r="C11" s="73" t="s">
        <v>100</v>
      </c>
      <c r="D11" s="29" t="s">
        <v>714</v>
      </c>
      <c r="E11" s="75" t="s">
        <v>715</v>
      </c>
      <c r="F11" s="12" t="s">
        <v>716</v>
      </c>
    </row>
    <row r="12" ht="27" customHeight="1" spans="1:6">
      <c r="A12" s="73"/>
      <c r="B12" s="73"/>
      <c r="C12" s="73"/>
      <c r="D12" s="29" t="s">
        <v>717</v>
      </c>
      <c r="E12" s="75" t="s">
        <v>718</v>
      </c>
      <c r="F12" s="12"/>
    </row>
    <row r="13" ht="27" customHeight="1" spans="1:6">
      <c r="A13" s="73"/>
      <c r="B13" s="73"/>
      <c r="C13" s="73"/>
      <c r="D13" s="29" t="s">
        <v>719</v>
      </c>
      <c r="E13" s="75" t="s">
        <v>720</v>
      </c>
      <c r="F13" s="12"/>
    </row>
    <row r="14" ht="33" customHeight="1" spans="1:6">
      <c r="A14" s="73"/>
      <c r="B14" s="73"/>
      <c r="C14" s="73"/>
      <c r="D14" s="29" t="s">
        <v>721</v>
      </c>
      <c r="E14" s="75" t="s">
        <v>722</v>
      </c>
      <c r="F14" s="12"/>
    </row>
    <row r="15" ht="27" customHeight="1" spans="1:6">
      <c r="A15" s="73"/>
      <c r="B15" s="73"/>
      <c r="C15" s="73" t="s">
        <v>103</v>
      </c>
      <c r="D15" s="29" t="s">
        <v>723</v>
      </c>
      <c r="E15" s="77" t="s">
        <v>447</v>
      </c>
      <c r="F15" s="12"/>
    </row>
    <row r="16" ht="27" customHeight="1" spans="1:6">
      <c r="A16" s="73"/>
      <c r="B16" s="73"/>
      <c r="C16" s="73" t="s">
        <v>106</v>
      </c>
      <c r="D16" s="29" t="s">
        <v>724</v>
      </c>
      <c r="E16" s="77" t="s">
        <v>447</v>
      </c>
      <c r="F16" s="12"/>
    </row>
  </sheetData>
  <mergeCells count="22">
    <mergeCell ref="A1:B1"/>
    <mergeCell ref="A2:F2"/>
    <mergeCell ref="A4:C4"/>
    <mergeCell ref="D4:F4"/>
    <mergeCell ref="A5:C5"/>
    <mergeCell ref="D5:F5"/>
    <mergeCell ref="A6:C6"/>
    <mergeCell ref="D6:F6"/>
    <mergeCell ref="A7:C7"/>
    <mergeCell ref="D7:F7"/>
    <mergeCell ref="A8:C8"/>
    <mergeCell ref="D8:F8"/>
    <mergeCell ref="A9:A10"/>
    <mergeCell ref="A11:A16"/>
    <mergeCell ref="B9:B10"/>
    <mergeCell ref="B11:B16"/>
    <mergeCell ref="C9:C10"/>
    <mergeCell ref="C11:C14"/>
    <mergeCell ref="D9:D10"/>
    <mergeCell ref="E9:E10"/>
    <mergeCell ref="F9:F10"/>
    <mergeCell ref="F11:F16"/>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85" zoomScaleSheetLayoutView="100" workbookViewId="0">
      <selection activeCell="D8" sqref="D8:F8"/>
    </sheetView>
  </sheetViews>
  <sheetFormatPr defaultColWidth="9" defaultRowHeight="13.5" outlineLevelCol="5"/>
  <cols>
    <col min="1" max="1" width="8" style="2" customWidth="1"/>
    <col min="2" max="2" width="8.66666666666667" style="2" customWidth="1"/>
    <col min="3" max="3" width="10.1083333333333" style="2" customWidth="1"/>
    <col min="4" max="4" width="22" style="2" customWidth="1"/>
    <col min="5" max="5" width="13.6666666666667" style="2" customWidth="1"/>
    <col min="6" max="6" width="19.25" style="2" customWidth="1"/>
    <col min="7" max="16384" width="9" style="2"/>
  </cols>
  <sheetData>
    <row r="1" ht="34" customHeight="1" spans="1:2">
      <c r="A1" s="3" t="s">
        <v>725</v>
      </c>
      <c r="B1" s="4"/>
    </row>
    <row r="2" ht="43" customHeight="1" spans="1:6">
      <c r="A2" s="96" t="s">
        <v>708</v>
      </c>
      <c r="B2" s="97"/>
      <c r="C2" s="97"/>
      <c r="D2" s="97"/>
      <c r="E2" s="97"/>
      <c r="F2" s="98"/>
    </row>
    <row r="3" ht="10.05" customHeight="1" spans="1:6">
      <c r="A3" s="99"/>
      <c r="B3" s="99"/>
      <c r="C3" s="99"/>
      <c r="D3" s="100"/>
      <c r="E3" s="99"/>
      <c r="F3" s="100"/>
    </row>
    <row r="4" ht="20.1" customHeight="1" spans="1:6">
      <c r="A4" s="69" t="s">
        <v>474</v>
      </c>
      <c r="B4" s="69"/>
      <c r="C4" s="69"/>
      <c r="D4" s="27" t="s">
        <v>709</v>
      </c>
      <c r="E4" s="27"/>
      <c r="F4" s="27"/>
    </row>
    <row r="5" ht="26.1" customHeight="1" spans="1:6">
      <c r="A5" s="101" t="s">
        <v>429</v>
      </c>
      <c r="B5" s="101"/>
      <c r="C5" s="101"/>
      <c r="D5" s="102" t="s">
        <v>701</v>
      </c>
      <c r="E5" s="102"/>
      <c r="F5" s="102"/>
    </row>
    <row r="6" ht="26.1" customHeight="1" spans="1:6">
      <c r="A6" s="101" t="s">
        <v>87</v>
      </c>
      <c r="B6" s="101"/>
      <c r="C6" s="101"/>
      <c r="D6" s="102" t="s">
        <v>702</v>
      </c>
      <c r="E6" s="102"/>
      <c r="F6" s="102"/>
    </row>
    <row r="7" ht="21" customHeight="1" spans="1:6">
      <c r="A7" s="103" t="s">
        <v>89</v>
      </c>
      <c r="B7" s="103"/>
      <c r="C7" s="103"/>
      <c r="D7" s="103">
        <v>20</v>
      </c>
      <c r="E7" s="103"/>
      <c r="F7" s="103"/>
    </row>
    <row r="8" ht="45" customHeight="1" spans="1:6">
      <c r="A8" s="103" t="s">
        <v>726</v>
      </c>
      <c r="B8" s="103"/>
      <c r="C8" s="103"/>
      <c r="D8" s="104" t="s">
        <v>727</v>
      </c>
      <c r="E8" s="104"/>
      <c r="F8" s="104"/>
    </row>
    <row r="9" ht="43.95" customHeight="1" spans="1:6">
      <c r="A9" s="71" t="s">
        <v>93</v>
      </c>
      <c r="B9" s="71" t="s">
        <v>94</v>
      </c>
      <c r="C9" s="72" t="s">
        <v>95</v>
      </c>
      <c r="D9" s="72" t="s">
        <v>96</v>
      </c>
      <c r="E9" s="72" t="s">
        <v>97</v>
      </c>
      <c r="F9" s="72" t="s">
        <v>7</v>
      </c>
    </row>
    <row r="10" ht="43.95" customHeight="1" spans="1:6">
      <c r="A10" s="71"/>
      <c r="B10" s="71"/>
      <c r="C10" s="72"/>
      <c r="D10" s="72"/>
      <c r="E10" s="72"/>
      <c r="F10" s="72"/>
    </row>
    <row r="11" ht="43.95" customHeight="1" spans="1:6">
      <c r="A11" s="105" t="s">
        <v>98</v>
      </c>
      <c r="B11" s="105" t="s">
        <v>99</v>
      </c>
      <c r="C11" s="105" t="s">
        <v>100</v>
      </c>
      <c r="D11" s="72" t="s">
        <v>728</v>
      </c>
      <c r="E11" s="72" t="s">
        <v>729</v>
      </c>
      <c r="F11" s="72"/>
    </row>
    <row r="12" ht="43.95" customHeight="1" spans="1:6">
      <c r="A12" s="105"/>
      <c r="B12" s="105"/>
      <c r="C12" s="105"/>
      <c r="D12" s="29" t="s">
        <v>717</v>
      </c>
      <c r="E12" s="75" t="s">
        <v>718</v>
      </c>
      <c r="F12" s="72"/>
    </row>
    <row r="13" ht="43.95" customHeight="1" spans="1:6">
      <c r="A13" s="105"/>
      <c r="B13" s="105"/>
      <c r="C13" s="105"/>
      <c r="D13" s="29" t="s">
        <v>719</v>
      </c>
      <c r="E13" s="75" t="s">
        <v>720</v>
      </c>
      <c r="F13" s="72"/>
    </row>
    <row r="14" ht="27" customHeight="1" spans="1:6">
      <c r="A14" s="105"/>
      <c r="B14" s="105"/>
      <c r="C14" s="105"/>
      <c r="D14" s="29" t="s">
        <v>721</v>
      </c>
      <c r="E14" s="75" t="s">
        <v>722</v>
      </c>
      <c r="F14" s="105"/>
    </row>
    <row r="15" ht="27" customHeight="1" spans="1:6">
      <c r="A15" s="105"/>
      <c r="B15" s="105"/>
      <c r="C15" s="105" t="s">
        <v>103</v>
      </c>
      <c r="D15" s="74" t="s">
        <v>730</v>
      </c>
      <c r="E15" s="106" t="s">
        <v>731</v>
      </c>
      <c r="F15" s="105"/>
    </row>
    <row r="16" ht="36.6" customHeight="1" spans="1:6">
      <c r="A16" s="105"/>
      <c r="B16" s="105" t="s">
        <v>109</v>
      </c>
      <c r="C16" s="105" t="s">
        <v>116</v>
      </c>
      <c r="D16" s="74" t="s">
        <v>732</v>
      </c>
      <c r="E16" s="105" t="s">
        <v>118</v>
      </c>
      <c r="F16" s="105"/>
    </row>
  </sheetData>
  <mergeCells count="21">
    <mergeCell ref="A1:B1"/>
    <mergeCell ref="A2:F2"/>
    <mergeCell ref="A4:C4"/>
    <mergeCell ref="D4:F4"/>
    <mergeCell ref="A5:C5"/>
    <mergeCell ref="D5:F5"/>
    <mergeCell ref="A6:C6"/>
    <mergeCell ref="D6:F6"/>
    <mergeCell ref="A7:C7"/>
    <mergeCell ref="D7:F7"/>
    <mergeCell ref="A8:C8"/>
    <mergeCell ref="D8:F8"/>
    <mergeCell ref="A9:A10"/>
    <mergeCell ref="A11:A16"/>
    <mergeCell ref="B9:B10"/>
    <mergeCell ref="B11:B15"/>
    <mergeCell ref="C9:C10"/>
    <mergeCell ref="C11:C14"/>
    <mergeCell ref="D9:D10"/>
    <mergeCell ref="E9:E10"/>
    <mergeCell ref="F9:F10"/>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16"/>
  <sheetViews>
    <sheetView view="pageBreakPreview" zoomScaleNormal="100" zoomScaleSheetLayoutView="100" workbookViewId="0">
      <pane ySplit="6" topLeftCell="A7" activePane="bottomLeft" state="frozen"/>
      <selection/>
      <selection pane="bottomLeft" activeCell="B113" sqref="B113"/>
    </sheetView>
  </sheetViews>
  <sheetFormatPr defaultColWidth="9" defaultRowHeight="13.5"/>
  <cols>
    <col min="1" max="1" width="8.75" style="345" customWidth="1"/>
    <col min="2" max="2" width="15.5" style="345" customWidth="1"/>
    <col min="3" max="3" width="13.25" style="345" customWidth="1"/>
    <col min="4" max="4" width="11.5" style="345" customWidth="1"/>
    <col min="5" max="5" width="10.25" style="345" customWidth="1"/>
    <col min="6" max="6" width="10.125" style="345" customWidth="1"/>
    <col min="7" max="8" width="11.125" style="345" customWidth="1"/>
    <col min="9" max="9" width="8.875" style="345" customWidth="1"/>
    <col min="10" max="10" width="16.375" style="345" customWidth="1"/>
    <col min="11" max="12" width="9" style="345"/>
    <col min="13" max="13" width="9.5" style="345" customWidth="1"/>
    <col min="14" max="16384" width="9" style="345"/>
  </cols>
  <sheetData>
    <row r="1" ht="34" customHeight="1" spans="1:1">
      <c r="A1" s="346" t="s">
        <v>121</v>
      </c>
    </row>
    <row r="2" ht="36" customHeight="1" spans="1:9">
      <c r="A2" s="266" t="s">
        <v>122</v>
      </c>
      <c r="B2" s="266"/>
      <c r="C2" s="266"/>
      <c r="D2" s="266"/>
      <c r="E2" s="266"/>
      <c r="F2" s="347"/>
      <c r="G2" s="347"/>
      <c r="H2" s="347"/>
      <c r="I2" s="347"/>
    </row>
    <row r="3" ht="28" customHeight="1" spans="1:9">
      <c r="A3" s="347"/>
      <c r="B3" s="347"/>
      <c r="C3" s="347"/>
      <c r="D3" s="347"/>
      <c r="E3" s="347"/>
      <c r="F3" s="348" t="s">
        <v>123</v>
      </c>
      <c r="G3" s="348"/>
      <c r="H3" s="348"/>
      <c r="I3" s="348"/>
    </row>
    <row r="4" ht="21" customHeight="1" spans="1:9">
      <c r="A4" s="268" t="s">
        <v>3</v>
      </c>
      <c r="B4" s="268" t="s">
        <v>4</v>
      </c>
      <c r="C4" s="268" t="s">
        <v>124</v>
      </c>
      <c r="D4" s="268"/>
      <c r="E4" s="268" t="s">
        <v>125</v>
      </c>
      <c r="F4" s="268"/>
      <c r="G4" s="268" t="s">
        <v>126</v>
      </c>
      <c r="H4" s="268"/>
      <c r="I4" s="268" t="s">
        <v>7</v>
      </c>
    </row>
    <row r="5" ht="21" customHeight="1" spans="1:9">
      <c r="A5" s="268"/>
      <c r="B5" s="268"/>
      <c r="C5" s="268" t="s">
        <v>127</v>
      </c>
      <c r="D5" s="268" t="s">
        <v>128</v>
      </c>
      <c r="E5" s="268" t="s">
        <v>127</v>
      </c>
      <c r="F5" s="268" t="s">
        <v>128</v>
      </c>
      <c r="G5" s="268" t="s">
        <v>127</v>
      </c>
      <c r="H5" s="268" t="s">
        <v>128</v>
      </c>
      <c r="I5" s="354"/>
    </row>
    <row r="6" ht="18" customHeight="1" spans="1:9">
      <c r="A6" s="349"/>
      <c r="B6" s="268" t="s">
        <v>8</v>
      </c>
      <c r="C6" s="350">
        <f t="shared" ref="C6:H6" si="0">C7+C86</f>
        <v>1763.68</v>
      </c>
      <c r="D6" s="350">
        <f t="shared" ref="D6:D69" si="1">F6+H6</f>
        <v>27951</v>
      </c>
      <c r="E6" s="350">
        <f t="shared" si="0"/>
        <v>44.64</v>
      </c>
      <c r="F6" s="350">
        <f t="shared" si="0"/>
        <v>446.4</v>
      </c>
      <c r="G6" s="350">
        <f t="shared" si="0"/>
        <v>1719.04</v>
      </c>
      <c r="H6" s="350">
        <f t="shared" si="0"/>
        <v>27504.6</v>
      </c>
      <c r="I6" s="354"/>
    </row>
    <row r="7" ht="18" customHeight="1" spans="1:9">
      <c r="A7" s="268" t="s">
        <v>9</v>
      </c>
      <c r="B7" s="268" t="s">
        <v>10</v>
      </c>
      <c r="C7" s="350">
        <f t="shared" ref="C7:H7" si="2">C8+C10+C12+C16+C19+C27+C33+C38+C44+C48+C53+C59+C63+C68+C70+C77+C79+C82</f>
        <v>954.17</v>
      </c>
      <c r="D7" s="350">
        <f t="shared" si="1"/>
        <v>15033.46</v>
      </c>
      <c r="E7" s="350">
        <f t="shared" si="2"/>
        <v>38.87</v>
      </c>
      <c r="F7" s="350">
        <f t="shared" si="2"/>
        <v>388.7</v>
      </c>
      <c r="G7" s="350">
        <f t="shared" si="2"/>
        <v>915.3</v>
      </c>
      <c r="H7" s="350">
        <f t="shared" si="2"/>
        <v>14644.76</v>
      </c>
      <c r="I7" s="354"/>
    </row>
    <row r="8" ht="18" customHeight="1" spans="1:9">
      <c r="A8" s="268" t="s">
        <v>11</v>
      </c>
      <c r="B8" s="351" t="s">
        <v>129</v>
      </c>
      <c r="C8" s="350">
        <f>C9</f>
        <v>14.1</v>
      </c>
      <c r="D8" s="350">
        <f t="shared" si="1"/>
        <v>225.6</v>
      </c>
      <c r="E8" s="350"/>
      <c r="F8" s="350"/>
      <c r="G8" s="350">
        <v>14.1</v>
      </c>
      <c r="H8" s="350">
        <f t="shared" ref="H8:H15" si="3">G8*16</f>
        <v>225.6</v>
      </c>
      <c r="I8" s="354"/>
    </row>
    <row r="9" ht="18" customHeight="1" spans="1:9">
      <c r="A9" s="275">
        <v>1</v>
      </c>
      <c r="B9" s="352" t="s">
        <v>130</v>
      </c>
      <c r="C9" s="353">
        <f t="shared" ref="C9:C15" si="4">E9+G9</f>
        <v>14.1</v>
      </c>
      <c r="D9" s="353">
        <f t="shared" si="1"/>
        <v>225.6</v>
      </c>
      <c r="E9" s="353"/>
      <c r="F9" s="353"/>
      <c r="G9" s="353">
        <v>14.1</v>
      </c>
      <c r="H9" s="353">
        <f t="shared" si="3"/>
        <v>225.6</v>
      </c>
      <c r="I9" s="354"/>
    </row>
    <row r="10" ht="18" customHeight="1" spans="1:9">
      <c r="A10" s="268" t="s">
        <v>22</v>
      </c>
      <c r="B10" s="351" t="s">
        <v>131</v>
      </c>
      <c r="C10" s="350">
        <f>C11</f>
        <v>0.64</v>
      </c>
      <c r="D10" s="353">
        <f t="shared" si="1"/>
        <v>6.4</v>
      </c>
      <c r="E10" s="350">
        <v>0.64</v>
      </c>
      <c r="F10" s="350">
        <f t="shared" ref="F10:F13" si="5">E10*10</f>
        <v>6.4</v>
      </c>
      <c r="G10" s="350"/>
      <c r="H10" s="350"/>
      <c r="I10" s="354"/>
    </row>
    <row r="11" ht="18" customHeight="1" spans="1:9">
      <c r="A11" s="275">
        <v>1</v>
      </c>
      <c r="B11" s="352" t="s">
        <v>132</v>
      </c>
      <c r="C11" s="353">
        <f t="shared" si="4"/>
        <v>0.64</v>
      </c>
      <c r="D11" s="353">
        <f t="shared" si="1"/>
        <v>6.4</v>
      </c>
      <c r="E11" s="353">
        <v>0.64</v>
      </c>
      <c r="F11" s="353">
        <f t="shared" si="5"/>
        <v>6.4</v>
      </c>
      <c r="G11" s="353"/>
      <c r="H11" s="353"/>
      <c r="I11" s="354"/>
    </row>
    <row r="12" ht="18" customHeight="1" spans="1:9">
      <c r="A12" s="268" t="s">
        <v>29</v>
      </c>
      <c r="B12" s="351" t="s">
        <v>133</v>
      </c>
      <c r="C12" s="350">
        <f t="shared" ref="C12:H12" si="6">C13+C14+C15</f>
        <v>11.26</v>
      </c>
      <c r="D12" s="350">
        <f t="shared" si="1"/>
        <v>180.04</v>
      </c>
      <c r="E12" s="350">
        <f t="shared" si="6"/>
        <v>0.02</v>
      </c>
      <c r="F12" s="350">
        <f t="shared" si="6"/>
        <v>0.2</v>
      </c>
      <c r="G12" s="350">
        <f t="shared" si="6"/>
        <v>11.24</v>
      </c>
      <c r="H12" s="350">
        <f t="shared" si="6"/>
        <v>179.84</v>
      </c>
      <c r="I12" s="354"/>
    </row>
    <row r="13" ht="18" customHeight="1" spans="1:9">
      <c r="A13" s="275">
        <v>1</v>
      </c>
      <c r="B13" s="352" t="s">
        <v>134</v>
      </c>
      <c r="C13" s="353">
        <f t="shared" si="4"/>
        <v>0.72</v>
      </c>
      <c r="D13" s="353">
        <f t="shared" si="1"/>
        <v>11.4</v>
      </c>
      <c r="E13" s="353">
        <v>0.02</v>
      </c>
      <c r="F13" s="353">
        <f t="shared" si="5"/>
        <v>0.2</v>
      </c>
      <c r="G13" s="353">
        <v>0.7</v>
      </c>
      <c r="H13" s="353">
        <f t="shared" si="3"/>
        <v>11.2</v>
      </c>
      <c r="I13" s="354"/>
    </row>
    <row r="14" ht="18" customHeight="1" spans="1:9">
      <c r="A14" s="275">
        <v>2</v>
      </c>
      <c r="B14" s="352" t="s">
        <v>135</v>
      </c>
      <c r="C14" s="353">
        <f t="shared" si="4"/>
        <v>7.04</v>
      </c>
      <c r="D14" s="353">
        <f t="shared" si="1"/>
        <v>112.64</v>
      </c>
      <c r="E14" s="353"/>
      <c r="F14" s="353"/>
      <c r="G14" s="353">
        <v>7.04</v>
      </c>
      <c r="H14" s="353">
        <f t="shared" si="3"/>
        <v>112.64</v>
      </c>
      <c r="I14" s="354"/>
    </row>
    <row r="15" ht="18" customHeight="1" spans="1:9">
      <c r="A15" s="275">
        <v>3</v>
      </c>
      <c r="B15" s="352" t="s">
        <v>136</v>
      </c>
      <c r="C15" s="353">
        <f t="shared" si="4"/>
        <v>3.5</v>
      </c>
      <c r="D15" s="353">
        <f t="shared" si="1"/>
        <v>56</v>
      </c>
      <c r="E15" s="353"/>
      <c r="F15" s="353"/>
      <c r="G15" s="353">
        <v>3.5</v>
      </c>
      <c r="H15" s="353">
        <f t="shared" si="3"/>
        <v>56</v>
      </c>
      <c r="I15" s="354"/>
    </row>
    <row r="16" ht="18" customHeight="1" spans="1:9">
      <c r="A16" s="268" t="s">
        <v>36</v>
      </c>
      <c r="B16" s="351" t="s">
        <v>137</v>
      </c>
      <c r="C16" s="350">
        <f t="shared" ref="C16:H16" si="7">C17+C18</f>
        <v>6.93</v>
      </c>
      <c r="D16" s="350">
        <f t="shared" si="1"/>
        <v>110.88</v>
      </c>
      <c r="E16" s="350"/>
      <c r="F16" s="353"/>
      <c r="G16" s="350">
        <f t="shared" si="7"/>
        <v>6.93</v>
      </c>
      <c r="H16" s="350">
        <f t="shared" si="7"/>
        <v>110.88</v>
      </c>
      <c r="I16" s="354"/>
    </row>
    <row r="17" ht="18" customHeight="1" spans="1:9">
      <c r="A17" s="275">
        <v>1</v>
      </c>
      <c r="B17" s="352" t="s">
        <v>138</v>
      </c>
      <c r="C17" s="353">
        <f t="shared" ref="C17:C26" si="8">E17+G17</f>
        <v>0.9</v>
      </c>
      <c r="D17" s="353">
        <f t="shared" si="1"/>
        <v>14.4</v>
      </c>
      <c r="E17" s="353"/>
      <c r="F17" s="353"/>
      <c r="G17" s="353">
        <v>0.9</v>
      </c>
      <c r="H17" s="353">
        <f t="shared" ref="H17:H26" si="9">G17*16</f>
        <v>14.4</v>
      </c>
      <c r="I17" s="354"/>
    </row>
    <row r="18" ht="18" customHeight="1" spans="1:9">
      <c r="A18" s="275">
        <v>2</v>
      </c>
      <c r="B18" s="352" t="s">
        <v>139</v>
      </c>
      <c r="C18" s="353">
        <f t="shared" si="8"/>
        <v>6.03</v>
      </c>
      <c r="D18" s="353">
        <f t="shared" si="1"/>
        <v>96.48</v>
      </c>
      <c r="E18" s="353"/>
      <c r="F18" s="353"/>
      <c r="G18" s="353">
        <v>6.03</v>
      </c>
      <c r="H18" s="353">
        <f t="shared" si="9"/>
        <v>96.48</v>
      </c>
      <c r="I18" s="354"/>
    </row>
    <row r="19" ht="18" customHeight="1" spans="1:9">
      <c r="A19" s="268" t="s">
        <v>40</v>
      </c>
      <c r="B19" s="351" t="s">
        <v>12</v>
      </c>
      <c r="C19" s="350">
        <f t="shared" ref="C19:H19" si="10">SUM(C20:C26)</f>
        <v>179.01</v>
      </c>
      <c r="D19" s="350">
        <f t="shared" si="1"/>
        <v>2844.62</v>
      </c>
      <c r="E19" s="350">
        <f t="shared" si="10"/>
        <v>3.25</v>
      </c>
      <c r="F19" s="350">
        <f t="shared" si="10"/>
        <v>32.5</v>
      </c>
      <c r="G19" s="350">
        <f t="shared" si="10"/>
        <v>175.76</v>
      </c>
      <c r="H19" s="350">
        <f t="shared" si="10"/>
        <v>2812.12</v>
      </c>
      <c r="I19" s="354"/>
    </row>
    <row r="20" ht="18" customHeight="1" spans="1:9">
      <c r="A20" s="275">
        <v>1</v>
      </c>
      <c r="B20" s="352" t="s">
        <v>140</v>
      </c>
      <c r="C20" s="353">
        <f t="shared" si="8"/>
        <v>6.39</v>
      </c>
      <c r="D20" s="353">
        <f t="shared" si="1"/>
        <v>102.2</v>
      </c>
      <c r="E20" s="353"/>
      <c r="F20" s="353"/>
      <c r="G20" s="353">
        <v>6.39</v>
      </c>
      <c r="H20" s="353">
        <v>102.2</v>
      </c>
      <c r="I20" s="354"/>
    </row>
    <row r="21" ht="18" customHeight="1" spans="1:9">
      <c r="A21" s="275">
        <v>2</v>
      </c>
      <c r="B21" s="352" t="s">
        <v>141</v>
      </c>
      <c r="C21" s="353">
        <f t="shared" si="8"/>
        <v>2.43</v>
      </c>
      <c r="D21" s="353">
        <f t="shared" si="1"/>
        <v>38.88</v>
      </c>
      <c r="E21" s="353"/>
      <c r="F21" s="353"/>
      <c r="G21" s="353">
        <v>2.43</v>
      </c>
      <c r="H21" s="353">
        <f t="shared" si="9"/>
        <v>38.88</v>
      </c>
      <c r="I21" s="354"/>
    </row>
    <row r="22" ht="18" customHeight="1" spans="1:9">
      <c r="A22" s="275">
        <v>3</v>
      </c>
      <c r="B22" s="352" t="s">
        <v>14</v>
      </c>
      <c r="C22" s="353">
        <f t="shared" si="8"/>
        <v>20.5</v>
      </c>
      <c r="D22" s="353">
        <f t="shared" si="1"/>
        <v>328</v>
      </c>
      <c r="E22" s="353"/>
      <c r="F22" s="353"/>
      <c r="G22" s="353">
        <v>20.5</v>
      </c>
      <c r="H22" s="353">
        <f t="shared" si="9"/>
        <v>328</v>
      </c>
      <c r="I22" s="354"/>
    </row>
    <row r="23" ht="18" customHeight="1" spans="1:9">
      <c r="A23" s="275">
        <v>4</v>
      </c>
      <c r="B23" s="352" t="s">
        <v>17</v>
      </c>
      <c r="C23" s="353">
        <f t="shared" si="8"/>
        <v>22.03</v>
      </c>
      <c r="D23" s="353">
        <f t="shared" si="1"/>
        <v>332.98</v>
      </c>
      <c r="E23" s="353">
        <v>3.25</v>
      </c>
      <c r="F23" s="353">
        <f>E23*10</f>
        <v>32.5</v>
      </c>
      <c r="G23" s="353">
        <v>18.78</v>
      </c>
      <c r="H23" s="353">
        <f t="shared" si="9"/>
        <v>300.48</v>
      </c>
      <c r="I23" s="354"/>
    </row>
    <row r="24" ht="18" customHeight="1" spans="1:9">
      <c r="A24" s="275">
        <v>5</v>
      </c>
      <c r="B24" s="352" t="s">
        <v>13</v>
      </c>
      <c r="C24" s="353">
        <f t="shared" si="8"/>
        <v>41.25</v>
      </c>
      <c r="D24" s="353">
        <f t="shared" si="1"/>
        <v>660</v>
      </c>
      <c r="E24" s="353"/>
      <c r="F24" s="353"/>
      <c r="G24" s="353">
        <v>41.25</v>
      </c>
      <c r="H24" s="353">
        <f t="shared" si="9"/>
        <v>660</v>
      </c>
      <c r="I24" s="354"/>
    </row>
    <row r="25" ht="18" customHeight="1" spans="1:9">
      <c r="A25" s="275">
        <v>6</v>
      </c>
      <c r="B25" s="352" t="s">
        <v>18</v>
      </c>
      <c r="C25" s="353">
        <f t="shared" si="8"/>
        <v>85.95</v>
      </c>
      <c r="D25" s="353">
        <f t="shared" si="1"/>
        <v>1375.2</v>
      </c>
      <c r="E25" s="353"/>
      <c r="F25" s="353"/>
      <c r="G25" s="353">
        <v>85.95</v>
      </c>
      <c r="H25" s="353">
        <f t="shared" si="9"/>
        <v>1375.2</v>
      </c>
      <c r="I25" s="354"/>
    </row>
    <row r="26" ht="18" customHeight="1" spans="1:9">
      <c r="A26" s="275">
        <v>7</v>
      </c>
      <c r="B26" s="352" t="s">
        <v>20</v>
      </c>
      <c r="C26" s="353">
        <f t="shared" si="8"/>
        <v>0.46</v>
      </c>
      <c r="D26" s="353">
        <f t="shared" si="1"/>
        <v>7.36</v>
      </c>
      <c r="E26" s="353"/>
      <c r="F26" s="353"/>
      <c r="G26" s="353">
        <v>0.46</v>
      </c>
      <c r="H26" s="353">
        <f t="shared" si="9"/>
        <v>7.36</v>
      </c>
      <c r="I26" s="354"/>
    </row>
    <row r="27" ht="18" customHeight="1" spans="1:9">
      <c r="A27" s="268" t="s">
        <v>43</v>
      </c>
      <c r="B27" s="351" t="s">
        <v>23</v>
      </c>
      <c r="C27" s="350">
        <f t="shared" ref="C27:H27" si="11">SUM(C28:C32)</f>
        <v>181.37</v>
      </c>
      <c r="D27" s="350">
        <f t="shared" si="1"/>
        <v>2901.92</v>
      </c>
      <c r="E27" s="350"/>
      <c r="F27" s="350"/>
      <c r="G27" s="350">
        <f t="shared" si="11"/>
        <v>181.37</v>
      </c>
      <c r="H27" s="350">
        <f t="shared" si="11"/>
        <v>2901.92</v>
      </c>
      <c r="I27" s="354"/>
    </row>
    <row r="28" ht="18" customHeight="1" spans="1:9">
      <c r="A28" s="275">
        <v>1</v>
      </c>
      <c r="B28" s="352" t="s">
        <v>24</v>
      </c>
      <c r="C28" s="353">
        <f t="shared" ref="C28:C32" si="12">E28+G28</f>
        <v>10.95</v>
      </c>
      <c r="D28" s="353">
        <f t="shared" si="1"/>
        <v>175.2</v>
      </c>
      <c r="E28" s="353"/>
      <c r="F28" s="353"/>
      <c r="G28" s="353">
        <v>10.95</v>
      </c>
      <c r="H28" s="353">
        <f t="shared" ref="H28:H32" si="13">G28*16</f>
        <v>175.2</v>
      </c>
      <c r="I28" s="354"/>
    </row>
    <row r="29" ht="18" customHeight="1" spans="1:9">
      <c r="A29" s="275">
        <v>2</v>
      </c>
      <c r="B29" s="352" t="s">
        <v>142</v>
      </c>
      <c r="C29" s="353">
        <f t="shared" si="12"/>
        <v>72.92</v>
      </c>
      <c r="D29" s="353">
        <f t="shared" si="1"/>
        <v>1166.72</v>
      </c>
      <c r="E29" s="353"/>
      <c r="F29" s="353"/>
      <c r="G29" s="353">
        <v>72.92</v>
      </c>
      <c r="H29" s="353">
        <f t="shared" si="13"/>
        <v>1166.72</v>
      </c>
      <c r="I29" s="354"/>
    </row>
    <row r="30" ht="18" customHeight="1" spans="1:9">
      <c r="A30" s="275">
        <v>3</v>
      </c>
      <c r="B30" s="352" t="s">
        <v>27</v>
      </c>
      <c r="C30" s="353">
        <f t="shared" si="12"/>
        <v>39.51</v>
      </c>
      <c r="D30" s="353">
        <f t="shared" si="1"/>
        <v>632.16</v>
      </c>
      <c r="E30" s="353"/>
      <c r="F30" s="353"/>
      <c r="G30" s="353">
        <v>39.51</v>
      </c>
      <c r="H30" s="353">
        <f t="shared" si="13"/>
        <v>632.16</v>
      </c>
      <c r="I30" s="354"/>
    </row>
    <row r="31" s="345" customFormat="1" ht="18" customHeight="1" spans="1:9">
      <c r="A31" s="275">
        <v>4</v>
      </c>
      <c r="B31" s="352" t="s">
        <v>143</v>
      </c>
      <c r="C31" s="353">
        <f t="shared" si="12"/>
        <v>53.17</v>
      </c>
      <c r="D31" s="353">
        <f t="shared" si="1"/>
        <v>850.72</v>
      </c>
      <c r="E31" s="353"/>
      <c r="F31" s="353"/>
      <c r="G31" s="353">
        <v>53.17</v>
      </c>
      <c r="H31" s="353">
        <f t="shared" si="13"/>
        <v>850.72</v>
      </c>
      <c r="I31" s="354"/>
    </row>
    <row r="32" ht="18" customHeight="1" spans="1:9">
      <c r="A32" s="275">
        <v>5</v>
      </c>
      <c r="B32" s="352" t="s">
        <v>144</v>
      </c>
      <c r="C32" s="353">
        <f t="shared" si="12"/>
        <v>4.82</v>
      </c>
      <c r="D32" s="353">
        <f t="shared" si="1"/>
        <v>77.12</v>
      </c>
      <c r="E32" s="353"/>
      <c r="F32" s="353"/>
      <c r="G32" s="353">
        <v>4.82</v>
      </c>
      <c r="H32" s="353">
        <f t="shared" si="13"/>
        <v>77.12</v>
      </c>
      <c r="I32" s="354"/>
    </row>
    <row r="33" ht="18" customHeight="1" spans="1:9">
      <c r="A33" s="268" t="s">
        <v>46</v>
      </c>
      <c r="B33" s="351" t="s">
        <v>30</v>
      </c>
      <c r="C33" s="350">
        <f t="shared" ref="C33:H33" si="14">SUM(C34:C37)</f>
        <v>74.28</v>
      </c>
      <c r="D33" s="350">
        <f t="shared" si="1"/>
        <v>1188.48</v>
      </c>
      <c r="E33" s="350"/>
      <c r="F33" s="350"/>
      <c r="G33" s="350">
        <f t="shared" si="14"/>
        <v>74.28</v>
      </c>
      <c r="H33" s="350">
        <f t="shared" si="14"/>
        <v>1188.48</v>
      </c>
      <c r="I33" s="354"/>
    </row>
    <row r="34" ht="18" customHeight="1" spans="1:9">
      <c r="A34" s="275">
        <v>1</v>
      </c>
      <c r="B34" s="352" t="s">
        <v>145</v>
      </c>
      <c r="C34" s="353">
        <f t="shared" ref="C34:C37" si="15">E34+G34</f>
        <v>27.19</v>
      </c>
      <c r="D34" s="353">
        <f t="shared" si="1"/>
        <v>435.04</v>
      </c>
      <c r="E34" s="353"/>
      <c r="F34" s="353"/>
      <c r="G34" s="353">
        <v>27.19</v>
      </c>
      <c r="H34" s="353">
        <f t="shared" ref="H34:H37" si="16">G34*16</f>
        <v>435.04</v>
      </c>
      <c r="I34" s="354"/>
    </row>
    <row r="35" ht="18" customHeight="1" spans="1:9">
      <c r="A35" s="275">
        <v>2</v>
      </c>
      <c r="B35" s="352" t="s">
        <v>146</v>
      </c>
      <c r="C35" s="353">
        <f t="shared" si="15"/>
        <v>25.26</v>
      </c>
      <c r="D35" s="353">
        <f t="shared" si="1"/>
        <v>404.16</v>
      </c>
      <c r="E35" s="353"/>
      <c r="F35" s="353"/>
      <c r="G35" s="353">
        <v>25.26</v>
      </c>
      <c r="H35" s="353">
        <f t="shared" si="16"/>
        <v>404.16</v>
      </c>
      <c r="I35" s="354"/>
    </row>
    <row r="36" ht="18" customHeight="1" spans="1:9">
      <c r="A36" s="275">
        <v>3</v>
      </c>
      <c r="B36" s="352" t="s">
        <v>33</v>
      </c>
      <c r="C36" s="353">
        <f t="shared" si="15"/>
        <v>7.51</v>
      </c>
      <c r="D36" s="353">
        <f t="shared" si="1"/>
        <v>120.16</v>
      </c>
      <c r="E36" s="353"/>
      <c r="F36" s="353"/>
      <c r="G36" s="353">
        <v>7.51</v>
      </c>
      <c r="H36" s="353">
        <f t="shared" si="16"/>
        <v>120.16</v>
      </c>
      <c r="I36" s="354"/>
    </row>
    <row r="37" ht="18" customHeight="1" spans="1:9">
      <c r="A37" s="275">
        <v>4</v>
      </c>
      <c r="B37" s="352" t="s">
        <v>147</v>
      </c>
      <c r="C37" s="353">
        <f t="shared" si="15"/>
        <v>14.32</v>
      </c>
      <c r="D37" s="353">
        <f t="shared" si="1"/>
        <v>229.12</v>
      </c>
      <c r="E37" s="353"/>
      <c r="F37" s="353"/>
      <c r="G37" s="353">
        <v>14.32</v>
      </c>
      <c r="H37" s="353">
        <f t="shared" si="16"/>
        <v>229.12</v>
      </c>
      <c r="I37" s="354"/>
    </row>
    <row r="38" ht="18" customHeight="1" spans="1:9">
      <c r="A38" s="268" t="s">
        <v>51</v>
      </c>
      <c r="B38" s="351" t="s">
        <v>37</v>
      </c>
      <c r="C38" s="350">
        <f t="shared" ref="C38:H38" si="17">SUM(C39:C43)</f>
        <v>55.76</v>
      </c>
      <c r="D38" s="350">
        <f t="shared" si="1"/>
        <v>892.16</v>
      </c>
      <c r="E38" s="350"/>
      <c r="F38" s="350"/>
      <c r="G38" s="350">
        <f t="shared" si="17"/>
        <v>55.76</v>
      </c>
      <c r="H38" s="350">
        <f t="shared" si="17"/>
        <v>892.16</v>
      </c>
      <c r="I38" s="354"/>
    </row>
    <row r="39" ht="18" customHeight="1" spans="1:9">
      <c r="A39" s="275">
        <v>1</v>
      </c>
      <c r="B39" s="352" t="s">
        <v>148</v>
      </c>
      <c r="C39" s="353">
        <f t="shared" ref="C39:C43" si="18">E39+G39</f>
        <v>4.48</v>
      </c>
      <c r="D39" s="353">
        <f t="shared" si="1"/>
        <v>71.68</v>
      </c>
      <c r="E39" s="353"/>
      <c r="F39" s="353"/>
      <c r="G39" s="353">
        <v>4.48</v>
      </c>
      <c r="H39" s="353">
        <f t="shared" ref="H39:H43" si="19">G39*16</f>
        <v>71.68</v>
      </c>
      <c r="I39" s="354"/>
    </row>
    <row r="40" ht="18" customHeight="1" spans="1:9">
      <c r="A40" s="275">
        <v>2</v>
      </c>
      <c r="B40" s="352" t="s">
        <v>149</v>
      </c>
      <c r="C40" s="353">
        <f t="shared" si="18"/>
        <v>2.07</v>
      </c>
      <c r="D40" s="353">
        <f t="shared" si="1"/>
        <v>33.12</v>
      </c>
      <c r="E40" s="353"/>
      <c r="F40" s="353"/>
      <c r="G40" s="353">
        <v>2.07</v>
      </c>
      <c r="H40" s="353">
        <f t="shared" si="19"/>
        <v>33.12</v>
      </c>
      <c r="I40" s="354"/>
    </row>
    <row r="41" ht="18" customHeight="1" spans="1:9">
      <c r="A41" s="275">
        <v>3</v>
      </c>
      <c r="B41" s="352" t="s">
        <v>150</v>
      </c>
      <c r="C41" s="353">
        <f t="shared" si="18"/>
        <v>2.78</v>
      </c>
      <c r="D41" s="353">
        <f t="shared" si="1"/>
        <v>44.48</v>
      </c>
      <c r="E41" s="353"/>
      <c r="F41" s="353"/>
      <c r="G41" s="353">
        <v>2.78</v>
      </c>
      <c r="H41" s="353">
        <f t="shared" si="19"/>
        <v>44.48</v>
      </c>
      <c r="I41" s="354"/>
    </row>
    <row r="42" s="345" customFormat="1" ht="18" customHeight="1" spans="1:9">
      <c r="A42" s="275">
        <v>4</v>
      </c>
      <c r="B42" s="352" t="s">
        <v>151</v>
      </c>
      <c r="C42" s="353">
        <f t="shared" si="18"/>
        <v>45.69</v>
      </c>
      <c r="D42" s="353">
        <f t="shared" si="1"/>
        <v>731.04</v>
      </c>
      <c r="E42" s="353"/>
      <c r="F42" s="353"/>
      <c r="G42" s="353">
        <v>45.69</v>
      </c>
      <c r="H42" s="353">
        <f t="shared" si="19"/>
        <v>731.04</v>
      </c>
      <c r="I42" s="354"/>
    </row>
    <row r="43" ht="18" customHeight="1" spans="1:9">
      <c r="A43" s="275">
        <v>5</v>
      </c>
      <c r="B43" s="352" t="s">
        <v>38</v>
      </c>
      <c r="C43" s="353">
        <f t="shared" si="18"/>
        <v>0.74</v>
      </c>
      <c r="D43" s="353">
        <f t="shared" si="1"/>
        <v>11.84</v>
      </c>
      <c r="E43" s="353"/>
      <c r="F43" s="353"/>
      <c r="G43" s="353">
        <v>0.74</v>
      </c>
      <c r="H43" s="353">
        <f t="shared" si="19"/>
        <v>11.84</v>
      </c>
      <c r="I43" s="354"/>
    </row>
    <row r="44" ht="18" customHeight="1" spans="1:9">
      <c r="A44" s="268" t="s">
        <v>54</v>
      </c>
      <c r="B44" s="351" t="s">
        <v>41</v>
      </c>
      <c r="C44" s="350">
        <f t="shared" ref="C44:H44" si="20">SUM(C45:C47)</f>
        <v>13.17</v>
      </c>
      <c r="D44" s="350">
        <f t="shared" si="1"/>
        <v>210.72</v>
      </c>
      <c r="E44" s="350"/>
      <c r="F44" s="350"/>
      <c r="G44" s="350">
        <f t="shared" si="20"/>
        <v>13.17</v>
      </c>
      <c r="H44" s="350">
        <f t="shared" si="20"/>
        <v>210.72</v>
      </c>
      <c r="I44" s="354"/>
    </row>
    <row r="45" ht="18" customHeight="1" spans="1:9">
      <c r="A45" s="275">
        <v>1</v>
      </c>
      <c r="B45" s="352" t="s">
        <v>152</v>
      </c>
      <c r="C45" s="353">
        <f t="shared" ref="C45:C47" si="21">E45+G45</f>
        <v>5.82</v>
      </c>
      <c r="D45" s="353">
        <f t="shared" si="1"/>
        <v>93.12</v>
      </c>
      <c r="E45" s="353"/>
      <c r="F45" s="353"/>
      <c r="G45" s="353">
        <v>5.82</v>
      </c>
      <c r="H45" s="353">
        <f t="shared" ref="H45:H47" si="22">G45*16</f>
        <v>93.12</v>
      </c>
      <c r="I45" s="354"/>
    </row>
    <row r="46" ht="18" customHeight="1" spans="1:9">
      <c r="A46" s="275">
        <v>2</v>
      </c>
      <c r="B46" s="352" t="s">
        <v>153</v>
      </c>
      <c r="C46" s="353">
        <f t="shared" si="21"/>
        <v>3.53</v>
      </c>
      <c r="D46" s="353">
        <f t="shared" si="1"/>
        <v>56.48</v>
      </c>
      <c r="E46" s="353"/>
      <c r="F46" s="353"/>
      <c r="G46" s="353">
        <v>3.53</v>
      </c>
      <c r="H46" s="353">
        <f t="shared" si="22"/>
        <v>56.48</v>
      </c>
      <c r="I46" s="354"/>
    </row>
    <row r="47" ht="18" customHeight="1" spans="1:9">
      <c r="A47" s="275">
        <v>3</v>
      </c>
      <c r="B47" s="352" t="s">
        <v>154</v>
      </c>
      <c r="C47" s="353">
        <f t="shared" si="21"/>
        <v>3.82</v>
      </c>
      <c r="D47" s="353">
        <f t="shared" si="1"/>
        <v>61.12</v>
      </c>
      <c r="E47" s="353"/>
      <c r="F47" s="353"/>
      <c r="G47" s="353">
        <v>3.82</v>
      </c>
      <c r="H47" s="353">
        <f t="shared" si="22"/>
        <v>61.12</v>
      </c>
      <c r="I47" s="354"/>
    </row>
    <row r="48" ht="18" customHeight="1" spans="1:9">
      <c r="A48" s="268" t="s">
        <v>59</v>
      </c>
      <c r="B48" s="351" t="s">
        <v>44</v>
      </c>
      <c r="C48" s="350">
        <f t="shared" ref="C48:H48" si="23">SUM(C49:C52)</f>
        <v>53.29</v>
      </c>
      <c r="D48" s="350">
        <f t="shared" si="1"/>
        <v>852.64</v>
      </c>
      <c r="E48" s="350"/>
      <c r="F48" s="350"/>
      <c r="G48" s="350">
        <f t="shared" si="23"/>
        <v>53.29</v>
      </c>
      <c r="H48" s="350">
        <f t="shared" si="23"/>
        <v>852.64</v>
      </c>
      <c r="I48" s="354"/>
    </row>
    <row r="49" ht="18" customHeight="1" spans="1:9">
      <c r="A49" s="275">
        <v>1</v>
      </c>
      <c r="B49" s="352" t="s">
        <v>155</v>
      </c>
      <c r="C49" s="353">
        <f t="shared" ref="C49:C52" si="24">E49+G49</f>
        <v>0.7</v>
      </c>
      <c r="D49" s="353">
        <f t="shared" si="1"/>
        <v>11.2</v>
      </c>
      <c r="E49" s="353"/>
      <c r="F49" s="353"/>
      <c r="G49" s="353">
        <v>0.7</v>
      </c>
      <c r="H49" s="353">
        <f t="shared" ref="H49:H52" si="25">G49*16</f>
        <v>11.2</v>
      </c>
      <c r="I49" s="354"/>
    </row>
    <row r="50" ht="18" customHeight="1" spans="1:9">
      <c r="A50" s="275">
        <v>2</v>
      </c>
      <c r="B50" s="352" t="s">
        <v>156</v>
      </c>
      <c r="C50" s="353">
        <f t="shared" si="24"/>
        <v>44.4</v>
      </c>
      <c r="D50" s="353">
        <f t="shared" si="1"/>
        <v>710.4</v>
      </c>
      <c r="E50" s="353"/>
      <c r="F50" s="353"/>
      <c r="G50" s="353">
        <v>44.4</v>
      </c>
      <c r="H50" s="353">
        <f t="shared" si="25"/>
        <v>710.4</v>
      </c>
      <c r="I50" s="354"/>
    </row>
    <row r="51" ht="18" customHeight="1" spans="1:9">
      <c r="A51" s="275">
        <v>3</v>
      </c>
      <c r="B51" s="352" t="s">
        <v>157</v>
      </c>
      <c r="C51" s="353">
        <f t="shared" si="24"/>
        <v>7.55</v>
      </c>
      <c r="D51" s="353">
        <f t="shared" si="1"/>
        <v>120.8</v>
      </c>
      <c r="E51" s="353"/>
      <c r="F51" s="353"/>
      <c r="G51" s="353">
        <v>7.55</v>
      </c>
      <c r="H51" s="353">
        <f t="shared" si="25"/>
        <v>120.8</v>
      </c>
      <c r="I51" s="354"/>
    </row>
    <row r="52" ht="18" customHeight="1" spans="1:9">
      <c r="A52" s="275">
        <v>4</v>
      </c>
      <c r="B52" s="352" t="s">
        <v>158</v>
      </c>
      <c r="C52" s="353">
        <f t="shared" si="24"/>
        <v>0.64</v>
      </c>
      <c r="D52" s="353">
        <f t="shared" si="1"/>
        <v>10.24</v>
      </c>
      <c r="E52" s="353"/>
      <c r="F52" s="353"/>
      <c r="G52" s="353">
        <v>0.64</v>
      </c>
      <c r="H52" s="353">
        <f t="shared" si="25"/>
        <v>10.24</v>
      </c>
      <c r="I52" s="354"/>
    </row>
    <row r="53" ht="18" customHeight="1" spans="1:9">
      <c r="A53" s="268" t="s">
        <v>63</v>
      </c>
      <c r="B53" s="351" t="s">
        <v>47</v>
      </c>
      <c r="C53" s="350">
        <f t="shared" ref="C53:H53" si="26">SUM(C54:C58)</f>
        <v>11.08</v>
      </c>
      <c r="D53" s="350">
        <f t="shared" si="1"/>
        <v>177.28</v>
      </c>
      <c r="E53" s="350"/>
      <c r="F53" s="350"/>
      <c r="G53" s="350">
        <f t="shared" si="26"/>
        <v>11.08</v>
      </c>
      <c r="H53" s="350">
        <f t="shared" si="26"/>
        <v>177.28</v>
      </c>
      <c r="I53" s="354"/>
    </row>
    <row r="54" ht="18" customHeight="1" spans="1:9">
      <c r="A54" s="275">
        <v>1</v>
      </c>
      <c r="B54" s="352" t="s">
        <v>159</v>
      </c>
      <c r="C54" s="353">
        <f t="shared" ref="C54:C58" si="27">E54+G54</f>
        <v>0.17</v>
      </c>
      <c r="D54" s="353">
        <f t="shared" si="1"/>
        <v>2.72</v>
      </c>
      <c r="E54" s="353"/>
      <c r="F54" s="353"/>
      <c r="G54" s="353">
        <v>0.17</v>
      </c>
      <c r="H54" s="353">
        <f t="shared" ref="H54:H58" si="28">G54*16</f>
        <v>2.72</v>
      </c>
      <c r="I54" s="354"/>
    </row>
    <row r="55" ht="18" customHeight="1" spans="1:9">
      <c r="A55" s="275">
        <v>2</v>
      </c>
      <c r="B55" s="352" t="s">
        <v>160</v>
      </c>
      <c r="C55" s="353">
        <f t="shared" si="27"/>
        <v>1.74</v>
      </c>
      <c r="D55" s="353">
        <f t="shared" si="1"/>
        <v>27.84</v>
      </c>
      <c r="E55" s="353"/>
      <c r="F55" s="353"/>
      <c r="G55" s="353">
        <v>1.74</v>
      </c>
      <c r="H55" s="353">
        <f t="shared" si="28"/>
        <v>27.84</v>
      </c>
      <c r="I55" s="354"/>
    </row>
    <row r="56" ht="18" customHeight="1" spans="1:9">
      <c r="A56" s="275">
        <v>3</v>
      </c>
      <c r="B56" s="352" t="s">
        <v>161</v>
      </c>
      <c r="C56" s="353">
        <f t="shared" si="27"/>
        <v>0.07</v>
      </c>
      <c r="D56" s="353">
        <f t="shared" si="1"/>
        <v>1.12</v>
      </c>
      <c r="E56" s="353"/>
      <c r="F56" s="353"/>
      <c r="G56" s="353">
        <v>0.07</v>
      </c>
      <c r="H56" s="353">
        <f t="shared" si="28"/>
        <v>1.12</v>
      </c>
      <c r="I56" s="354"/>
    </row>
    <row r="57" ht="18" customHeight="1" spans="1:9">
      <c r="A57" s="275">
        <v>4</v>
      </c>
      <c r="B57" s="352" t="s">
        <v>162</v>
      </c>
      <c r="C57" s="353">
        <f t="shared" si="27"/>
        <v>6.23</v>
      </c>
      <c r="D57" s="353">
        <f t="shared" si="1"/>
        <v>99.68</v>
      </c>
      <c r="E57" s="353"/>
      <c r="F57" s="353"/>
      <c r="G57" s="353">
        <v>6.23</v>
      </c>
      <c r="H57" s="353">
        <f t="shared" si="28"/>
        <v>99.68</v>
      </c>
      <c r="I57" s="354"/>
    </row>
    <row r="58" ht="18" customHeight="1" spans="1:9">
      <c r="A58" s="275">
        <v>5</v>
      </c>
      <c r="B58" s="352" t="s">
        <v>163</v>
      </c>
      <c r="C58" s="353">
        <f t="shared" si="27"/>
        <v>2.87</v>
      </c>
      <c r="D58" s="353">
        <f t="shared" si="1"/>
        <v>45.92</v>
      </c>
      <c r="E58" s="353"/>
      <c r="F58" s="353"/>
      <c r="G58" s="353">
        <v>2.87</v>
      </c>
      <c r="H58" s="353">
        <f t="shared" si="28"/>
        <v>45.92</v>
      </c>
      <c r="I58" s="354"/>
    </row>
    <row r="59" ht="18" customHeight="1" spans="1:9">
      <c r="A59" s="268" t="s">
        <v>68</v>
      </c>
      <c r="B59" s="351" t="s">
        <v>164</v>
      </c>
      <c r="C59" s="350">
        <f t="shared" ref="C59:H59" si="29">SUM(C60:C62)</f>
        <v>2.35</v>
      </c>
      <c r="D59" s="350">
        <f t="shared" si="1"/>
        <v>37.6</v>
      </c>
      <c r="E59" s="350"/>
      <c r="F59" s="350"/>
      <c r="G59" s="350">
        <f t="shared" si="29"/>
        <v>2.35</v>
      </c>
      <c r="H59" s="350">
        <f t="shared" si="29"/>
        <v>37.6</v>
      </c>
      <c r="I59" s="354"/>
    </row>
    <row r="60" ht="18" customHeight="1" spans="1:9">
      <c r="A60" s="275">
        <v>1</v>
      </c>
      <c r="B60" s="352" t="s">
        <v>165</v>
      </c>
      <c r="C60" s="353">
        <f t="shared" ref="C60:C62" si="30">E60+G60</f>
        <v>0.68</v>
      </c>
      <c r="D60" s="353">
        <f t="shared" si="1"/>
        <v>10.88</v>
      </c>
      <c r="E60" s="353"/>
      <c r="F60" s="353"/>
      <c r="G60" s="353">
        <v>0.68</v>
      </c>
      <c r="H60" s="353">
        <f t="shared" ref="H60:H62" si="31">G60*16</f>
        <v>10.88</v>
      </c>
      <c r="I60" s="354"/>
    </row>
    <row r="61" ht="18" customHeight="1" spans="1:9">
      <c r="A61" s="275">
        <v>2</v>
      </c>
      <c r="B61" s="352" t="s">
        <v>166</v>
      </c>
      <c r="C61" s="353">
        <f t="shared" si="30"/>
        <v>0.48</v>
      </c>
      <c r="D61" s="353">
        <f t="shared" si="1"/>
        <v>7.68</v>
      </c>
      <c r="E61" s="353"/>
      <c r="F61" s="353"/>
      <c r="G61" s="353">
        <v>0.48</v>
      </c>
      <c r="H61" s="353">
        <f t="shared" si="31"/>
        <v>7.68</v>
      </c>
      <c r="I61" s="354"/>
    </row>
    <row r="62" ht="18" customHeight="1" spans="1:9">
      <c r="A62" s="275">
        <v>3</v>
      </c>
      <c r="B62" s="352" t="s">
        <v>167</v>
      </c>
      <c r="C62" s="353">
        <f t="shared" si="30"/>
        <v>1.19</v>
      </c>
      <c r="D62" s="353">
        <f t="shared" si="1"/>
        <v>19.04</v>
      </c>
      <c r="E62" s="353"/>
      <c r="F62" s="353"/>
      <c r="G62" s="353">
        <v>1.19</v>
      </c>
      <c r="H62" s="353">
        <f t="shared" si="31"/>
        <v>19.04</v>
      </c>
      <c r="I62" s="354"/>
    </row>
    <row r="63" ht="18" customHeight="1" spans="1:9">
      <c r="A63" s="268" t="s">
        <v>72</v>
      </c>
      <c r="B63" s="351" t="s">
        <v>52</v>
      </c>
      <c r="C63" s="350">
        <f t="shared" ref="C63:H63" si="32">SUM(C64:C67)</f>
        <v>26.28</v>
      </c>
      <c r="D63" s="350">
        <f t="shared" si="1"/>
        <v>420.48</v>
      </c>
      <c r="E63" s="350"/>
      <c r="F63" s="350"/>
      <c r="G63" s="350">
        <f t="shared" si="32"/>
        <v>26.28</v>
      </c>
      <c r="H63" s="350">
        <f t="shared" si="32"/>
        <v>420.48</v>
      </c>
      <c r="I63" s="354"/>
    </row>
    <row r="64" ht="18" customHeight="1" spans="1:9">
      <c r="A64" s="275">
        <v>1</v>
      </c>
      <c r="B64" s="352" t="s">
        <v>168</v>
      </c>
      <c r="C64" s="353">
        <f t="shared" ref="C64:C67" si="33">E64+G64</f>
        <v>22.94</v>
      </c>
      <c r="D64" s="353">
        <f t="shared" si="1"/>
        <v>367.04</v>
      </c>
      <c r="E64" s="353"/>
      <c r="F64" s="353"/>
      <c r="G64" s="353">
        <v>22.94</v>
      </c>
      <c r="H64" s="353">
        <f t="shared" ref="H64:H67" si="34">G64*16</f>
        <v>367.04</v>
      </c>
      <c r="I64" s="354"/>
    </row>
    <row r="65" ht="18" customHeight="1" spans="1:9">
      <c r="A65" s="275">
        <v>2</v>
      </c>
      <c r="B65" s="352" t="s">
        <v>169</v>
      </c>
      <c r="C65" s="353">
        <f t="shared" si="33"/>
        <v>2.13</v>
      </c>
      <c r="D65" s="353">
        <f t="shared" si="1"/>
        <v>34.08</v>
      </c>
      <c r="E65" s="353"/>
      <c r="F65" s="353"/>
      <c r="G65" s="353">
        <v>2.13</v>
      </c>
      <c r="H65" s="353">
        <f t="shared" si="34"/>
        <v>34.08</v>
      </c>
      <c r="I65" s="354"/>
    </row>
    <row r="66" ht="18" customHeight="1" spans="1:9">
      <c r="A66" s="275">
        <v>3</v>
      </c>
      <c r="B66" s="352" t="s">
        <v>170</v>
      </c>
      <c r="C66" s="353">
        <f t="shared" si="33"/>
        <v>1.07</v>
      </c>
      <c r="D66" s="353">
        <f t="shared" si="1"/>
        <v>17.12</v>
      </c>
      <c r="E66" s="353"/>
      <c r="F66" s="353"/>
      <c r="G66" s="353">
        <v>1.07</v>
      </c>
      <c r="H66" s="353">
        <f t="shared" si="34"/>
        <v>17.12</v>
      </c>
      <c r="I66" s="354"/>
    </row>
    <row r="67" ht="18" customHeight="1" spans="1:9">
      <c r="A67" s="275">
        <v>4</v>
      </c>
      <c r="B67" s="352" t="s">
        <v>20</v>
      </c>
      <c r="C67" s="353">
        <f t="shared" si="33"/>
        <v>0.14</v>
      </c>
      <c r="D67" s="353">
        <f t="shared" si="1"/>
        <v>2.24</v>
      </c>
      <c r="E67" s="353"/>
      <c r="F67" s="353"/>
      <c r="G67" s="353">
        <v>0.14</v>
      </c>
      <c r="H67" s="353">
        <f t="shared" si="34"/>
        <v>2.24</v>
      </c>
      <c r="I67" s="354"/>
    </row>
    <row r="68" ht="18" customHeight="1" spans="1:9">
      <c r="A68" s="268" t="s">
        <v>171</v>
      </c>
      <c r="B68" s="351" t="s">
        <v>55</v>
      </c>
      <c r="C68" s="350">
        <f>C69</f>
        <v>6.6</v>
      </c>
      <c r="D68" s="350">
        <f t="shared" si="1"/>
        <v>105.6</v>
      </c>
      <c r="E68" s="350"/>
      <c r="F68" s="350"/>
      <c r="G68" s="350">
        <f>SUM(G69:G69)</f>
        <v>6.6</v>
      </c>
      <c r="H68" s="350">
        <f>SUM(H69:H69)</f>
        <v>105.6</v>
      </c>
      <c r="I68" s="354"/>
    </row>
    <row r="69" ht="18" customHeight="1" spans="1:9">
      <c r="A69" s="275">
        <v>1</v>
      </c>
      <c r="B69" s="352" t="s">
        <v>172</v>
      </c>
      <c r="C69" s="353">
        <f t="shared" ref="C69:C76" si="35">E69+G69</f>
        <v>6.6</v>
      </c>
      <c r="D69" s="353">
        <f t="shared" si="1"/>
        <v>105.6</v>
      </c>
      <c r="E69" s="353"/>
      <c r="F69" s="353"/>
      <c r="G69" s="353">
        <f>6.59+0.01</f>
        <v>6.6</v>
      </c>
      <c r="H69" s="353">
        <f t="shared" ref="H69:H78" si="36">G69*16</f>
        <v>105.6</v>
      </c>
      <c r="I69" s="354"/>
    </row>
    <row r="70" ht="18" customHeight="1" spans="1:9">
      <c r="A70" s="268" t="s">
        <v>173</v>
      </c>
      <c r="B70" s="351" t="s">
        <v>60</v>
      </c>
      <c r="C70" s="350">
        <f t="shared" ref="C70:H70" si="37">SUM(C71:C76)</f>
        <v>293.04</v>
      </c>
      <c r="D70" s="350">
        <f t="shared" ref="D70:D116" si="38">F70+H70</f>
        <v>4478.88</v>
      </c>
      <c r="E70" s="350">
        <f t="shared" si="37"/>
        <v>34.96</v>
      </c>
      <c r="F70" s="350">
        <f t="shared" si="37"/>
        <v>349.6</v>
      </c>
      <c r="G70" s="350">
        <f t="shared" si="37"/>
        <v>258.08</v>
      </c>
      <c r="H70" s="350">
        <f t="shared" si="37"/>
        <v>4129.28</v>
      </c>
      <c r="I70" s="354"/>
    </row>
    <row r="71" ht="18" customHeight="1" spans="1:9">
      <c r="A71" s="275">
        <v>1</v>
      </c>
      <c r="B71" s="352" t="s">
        <v>174</v>
      </c>
      <c r="C71" s="353">
        <f t="shared" si="35"/>
        <v>4.53</v>
      </c>
      <c r="D71" s="353">
        <f t="shared" si="38"/>
        <v>72.48</v>
      </c>
      <c r="E71" s="353"/>
      <c r="F71" s="353"/>
      <c r="G71" s="353">
        <v>4.53</v>
      </c>
      <c r="H71" s="353">
        <f t="shared" si="36"/>
        <v>72.48</v>
      </c>
      <c r="I71" s="354"/>
    </row>
    <row r="72" ht="18" customHeight="1" spans="1:9">
      <c r="A72" s="275">
        <v>2</v>
      </c>
      <c r="B72" s="352" t="s">
        <v>175</v>
      </c>
      <c r="C72" s="353">
        <f t="shared" si="35"/>
        <v>27.77</v>
      </c>
      <c r="D72" s="353">
        <f t="shared" si="38"/>
        <v>444.14</v>
      </c>
      <c r="E72" s="353">
        <v>0.03</v>
      </c>
      <c r="F72" s="353">
        <f t="shared" ref="F72:F76" si="39">E72*10</f>
        <v>0.3</v>
      </c>
      <c r="G72" s="353">
        <v>27.74</v>
      </c>
      <c r="H72" s="353">
        <f t="shared" si="36"/>
        <v>443.84</v>
      </c>
      <c r="I72" s="354"/>
    </row>
    <row r="73" ht="18" customHeight="1" spans="1:9">
      <c r="A73" s="275">
        <v>3</v>
      </c>
      <c r="B73" s="352" t="s">
        <v>176</v>
      </c>
      <c r="C73" s="353">
        <f t="shared" si="35"/>
        <v>4.06</v>
      </c>
      <c r="D73" s="353">
        <f t="shared" si="38"/>
        <v>42.28</v>
      </c>
      <c r="E73" s="353">
        <v>3.78</v>
      </c>
      <c r="F73" s="353">
        <f t="shared" si="39"/>
        <v>37.8</v>
      </c>
      <c r="G73" s="353">
        <v>0.28</v>
      </c>
      <c r="H73" s="353">
        <f t="shared" si="36"/>
        <v>4.48</v>
      </c>
      <c r="I73" s="354"/>
    </row>
    <row r="74" ht="18" customHeight="1" spans="1:9">
      <c r="A74" s="275">
        <v>4</v>
      </c>
      <c r="B74" s="352" t="s">
        <v>177</v>
      </c>
      <c r="C74" s="353">
        <f t="shared" si="35"/>
        <v>71.45</v>
      </c>
      <c r="D74" s="353">
        <f t="shared" si="38"/>
        <v>1099.64</v>
      </c>
      <c r="E74" s="353">
        <v>7.26</v>
      </c>
      <c r="F74" s="353">
        <f t="shared" si="39"/>
        <v>72.6</v>
      </c>
      <c r="G74" s="353">
        <v>64.19</v>
      </c>
      <c r="H74" s="353">
        <f t="shared" si="36"/>
        <v>1027.04</v>
      </c>
      <c r="I74" s="354"/>
    </row>
    <row r="75" ht="18" customHeight="1" spans="1:9">
      <c r="A75" s="275">
        <v>5</v>
      </c>
      <c r="B75" s="352" t="s">
        <v>178</v>
      </c>
      <c r="C75" s="353">
        <f t="shared" si="35"/>
        <v>177.78</v>
      </c>
      <c r="D75" s="353">
        <f t="shared" si="38"/>
        <v>2745.48</v>
      </c>
      <c r="E75" s="353">
        <v>16.5</v>
      </c>
      <c r="F75" s="353">
        <f t="shared" si="39"/>
        <v>165</v>
      </c>
      <c r="G75" s="353">
        <v>161.28</v>
      </c>
      <c r="H75" s="353">
        <f t="shared" si="36"/>
        <v>2580.48</v>
      </c>
      <c r="I75" s="356"/>
    </row>
    <row r="76" ht="18" customHeight="1" spans="1:9">
      <c r="A76" s="275">
        <v>6</v>
      </c>
      <c r="B76" s="352" t="s">
        <v>20</v>
      </c>
      <c r="C76" s="353">
        <f t="shared" si="35"/>
        <v>7.45</v>
      </c>
      <c r="D76" s="353">
        <f t="shared" si="38"/>
        <v>74.86</v>
      </c>
      <c r="E76" s="353">
        <v>7.39</v>
      </c>
      <c r="F76" s="353">
        <f t="shared" si="39"/>
        <v>73.9</v>
      </c>
      <c r="G76" s="353">
        <v>0.06</v>
      </c>
      <c r="H76" s="353">
        <f t="shared" si="36"/>
        <v>0.96</v>
      </c>
      <c r="I76" s="354"/>
    </row>
    <row r="77" ht="18" customHeight="1" spans="1:9">
      <c r="A77" s="268" t="s">
        <v>179</v>
      </c>
      <c r="B77" s="351" t="s">
        <v>64</v>
      </c>
      <c r="C77" s="350">
        <f>C78</f>
        <v>4.73</v>
      </c>
      <c r="D77" s="353">
        <f t="shared" si="38"/>
        <v>75.68</v>
      </c>
      <c r="E77" s="350"/>
      <c r="F77" s="350"/>
      <c r="G77" s="350">
        <v>4.73</v>
      </c>
      <c r="H77" s="350">
        <f t="shared" si="36"/>
        <v>75.68</v>
      </c>
      <c r="I77" s="354"/>
    </row>
    <row r="78" ht="18" customHeight="1" spans="1:9">
      <c r="A78" s="275">
        <v>1</v>
      </c>
      <c r="B78" s="352" t="s">
        <v>65</v>
      </c>
      <c r="C78" s="353">
        <f t="shared" ref="C78:C81" si="40">E78+G78</f>
        <v>4.73</v>
      </c>
      <c r="D78" s="353">
        <f t="shared" si="38"/>
        <v>75.68</v>
      </c>
      <c r="E78" s="353"/>
      <c r="F78" s="353"/>
      <c r="G78" s="353">
        <v>4.73</v>
      </c>
      <c r="H78" s="353">
        <f t="shared" si="36"/>
        <v>75.68</v>
      </c>
      <c r="I78" s="354"/>
    </row>
    <row r="79" ht="18" customHeight="1" spans="1:9">
      <c r="A79" s="268" t="s">
        <v>180</v>
      </c>
      <c r="B79" s="351" t="s">
        <v>69</v>
      </c>
      <c r="C79" s="350">
        <f t="shared" ref="C79:H79" si="41">SUM(C80:C81)</f>
        <v>7.44</v>
      </c>
      <c r="D79" s="353">
        <f t="shared" si="38"/>
        <v>119.04</v>
      </c>
      <c r="E79" s="350"/>
      <c r="F79" s="350"/>
      <c r="G79" s="350">
        <f t="shared" si="41"/>
        <v>7.44</v>
      </c>
      <c r="H79" s="350">
        <f t="shared" si="41"/>
        <v>119.04</v>
      </c>
      <c r="I79" s="354"/>
    </row>
    <row r="80" ht="18" customHeight="1" spans="1:9">
      <c r="A80" s="275">
        <v>1</v>
      </c>
      <c r="B80" s="352" t="s">
        <v>181</v>
      </c>
      <c r="C80" s="353">
        <f t="shared" si="40"/>
        <v>2.9</v>
      </c>
      <c r="D80" s="353">
        <f t="shared" si="38"/>
        <v>46.4</v>
      </c>
      <c r="E80" s="353"/>
      <c r="F80" s="353"/>
      <c r="G80" s="353">
        <v>2.9</v>
      </c>
      <c r="H80" s="353">
        <f t="shared" ref="H80:H85" si="42">G80*16</f>
        <v>46.4</v>
      </c>
      <c r="I80" s="354"/>
    </row>
    <row r="81" ht="18" customHeight="1" spans="1:9">
      <c r="A81" s="275">
        <v>2</v>
      </c>
      <c r="B81" s="352" t="s">
        <v>182</v>
      </c>
      <c r="C81" s="353">
        <f t="shared" si="40"/>
        <v>4.54</v>
      </c>
      <c r="D81" s="353">
        <f t="shared" si="38"/>
        <v>72.64</v>
      </c>
      <c r="E81" s="353"/>
      <c r="F81" s="353"/>
      <c r="G81" s="353">
        <v>4.54</v>
      </c>
      <c r="H81" s="353">
        <f t="shared" si="42"/>
        <v>72.64</v>
      </c>
      <c r="I81" s="354"/>
    </row>
    <row r="82" ht="18" customHeight="1" spans="1:9">
      <c r="A82" s="268" t="s">
        <v>183</v>
      </c>
      <c r="B82" s="351" t="s">
        <v>73</v>
      </c>
      <c r="C82" s="350">
        <f t="shared" ref="C82:H82" si="43">SUM(C83:C85)</f>
        <v>12.84</v>
      </c>
      <c r="D82" s="350">
        <f t="shared" si="38"/>
        <v>205.44</v>
      </c>
      <c r="E82" s="350"/>
      <c r="F82" s="350"/>
      <c r="G82" s="350">
        <f t="shared" si="43"/>
        <v>12.84</v>
      </c>
      <c r="H82" s="350">
        <f t="shared" si="43"/>
        <v>205.44</v>
      </c>
      <c r="I82" s="354"/>
    </row>
    <row r="83" ht="18" customHeight="1" spans="1:9">
      <c r="A83" s="275">
        <v>1</v>
      </c>
      <c r="B83" s="352" t="s">
        <v>184</v>
      </c>
      <c r="C83" s="353">
        <f t="shared" ref="C83:C85" si="44">E83+G83</f>
        <v>0.25</v>
      </c>
      <c r="D83" s="353">
        <f t="shared" si="38"/>
        <v>4</v>
      </c>
      <c r="E83" s="353"/>
      <c r="F83" s="353"/>
      <c r="G83" s="353">
        <v>0.25</v>
      </c>
      <c r="H83" s="353">
        <f t="shared" si="42"/>
        <v>4</v>
      </c>
      <c r="I83" s="354"/>
    </row>
    <row r="84" ht="18" customHeight="1" spans="1:9">
      <c r="A84" s="275">
        <v>2</v>
      </c>
      <c r="B84" s="352" t="s">
        <v>185</v>
      </c>
      <c r="C84" s="353">
        <f t="shared" si="44"/>
        <v>3.67</v>
      </c>
      <c r="D84" s="353">
        <f t="shared" si="38"/>
        <v>58.72</v>
      </c>
      <c r="E84" s="353"/>
      <c r="F84" s="353"/>
      <c r="G84" s="353">
        <v>3.67</v>
      </c>
      <c r="H84" s="353">
        <f t="shared" si="42"/>
        <v>58.72</v>
      </c>
      <c r="I84" s="354"/>
    </row>
    <row r="85" ht="18" customHeight="1" spans="1:9">
      <c r="A85" s="275">
        <v>3</v>
      </c>
      <c r="B85" s="352" t="s">
        <v>74</v>
      </c>
      <c r="C85" s="353">
        <f t="shared" si="44"/>
        <v>8.92</v>
      </c>
      <c r="D85" s="353">
        <f t="shared" si="38"/>
        <v>142.72</v>
      </c>
      <c r="E85" s="353"/>
      <c r="F85" s="353"/>
      <c r="G85" s="353">
        <v>8.92</v>
      </c>
      <c r="H85" s="353">
        <f t="shared" si="42"/>
        <v>142.72</v>
      </c>
      <c r="I85" s="354"/>
    </row>
    <row r="86" ht="18" customHeight="1" spans="1:9">
      <c r="A86" s="268" t="s">
        <v>76</v>
      </c>
      <c r="B86" s="351" t="s">
        <v>186</v>
      </c>
      <c r="C86" s="350">
        <f t="shared" ref="C86:H86" si="45">SUM(C87:C116)</f>
        <v>809.51</v>
      </c>
      <c r="D86" s="350">
        <f t="shared" si="38"/>
        <v>12917.54</v>
      </c>
      <c r="E86" s="350">
        <f t="shared" si="45"/>
        <v>5.77</v>
      </c>
      <c r="F86" s="350">
        <f t="shared" si="45"/>
        <v>57.7</v>
      </c>
      <c r="G86" s="350">
        <f t="shared" si="45"/>
        <v>803.74</v>
      </c>
      <c r="H86" s="350">
        <f t="shared" si="45"/>
        <v>12859.84</v>
      </c>
      <c r="I86" s="354"/>
    </row>
    <row r="87" ht="18" customHeight="1" spans="1:9">
      <c r="A87" s="268" t="s">
        <v>187</v>
      </c>
      <c r="B87" s="355" t="s">
        <v>188</v>
      </c>
      <c r="C87" s="350">
        <f t="shared" ref="C87:C116" si="46">E87+G87</f>
        <v>3.69</v>
      </c>
      <c r="D87" s="350">
        <f t="shared" si="38"/>
        <v>59.04</v>
      </c>
      <c r="E87" s="350"/>
      <c r="F87" s="350"/>
      <c r="G87" s="350">
        <v>3.69</v>
      </c>
      <c r="H87" s="350">
        <f t="shared" ref="H87:H116" si="47">G87*16</f>
        <v>59.04</v>
      </c>
      <c r="I87" s="354"/>
    </row>
    <row r="88" ht="18" customHeight="1" spans="1:9">
      <c r="A88" s="268" t="s">
        <v>189</v>
      </c>
      <c r="B88" s="355" t="s">
        <v>190</v>
      </c>
      <c r="C88" s="350">
        <f t="shared" si="46"/>
        <v>87</v>
      </c>
      <c r="D88" s="350">
        <f t="shared" si="38"/>
        <v>1392</v>
      </c>
      <c r="E88" s="350"/>
      <c r="F88" s="350"/>
      <c r="G88" s="350">
        <v>87</v>
      </c>
      <c r="H88" s="350">
        <f t="shared" si="47"/>
        <v>1392</v>
      </c>
      <c r="I88" s="354"/>
    </row>
    <row r="89" ht="18" customHeight="1" spans="1:9">
      <c r="A89" s="268" t="s">
        <v>191</v>
      </c>
      <c r="B89" s="355" t="s">
        <v>16</v>
      </c>
      <c r="C89" s="350">
        <f t="shared" si="46"/>
        <v>21.32</v>
      </c>
      <c r="D89" s="350">
        <f t="shared" si="38"/>
        <v>341.12</v>
      </c>
      <c r="E89" s="350"/>
      <c r="F89" s="350"/>
      <c r="G89" s="350">
        <v>21.32</v>
      </c>
      <c r="H89" s="350">
        <f t="shared" si="47"/>
        <v>341.12</v>
      </c>
      <c r="I89" s="354"/>
    </row>
    <row r="90" ht="18" customHeight="1" spans="1:9">
      <c r="A90" s="268" t="s">
        <v>192</v>
      </c>
      <c r="B90" s="355" t="s">
        <v>19</v>
      </c>
      <c r="C90" s="350">
        <f t="shared" si="46"/>
        <v>29.11</v>
      </c>
      <c r="D90" s="350">
        <f t="shared" si="38"/>
        <v>465.76</v>
      </c>
      <c r="E90" s="350"/>
      <c r="F90" s="350"/>
      <c r="G90" s="350">
        <v>29.11</v>
      </c>
      <c r="H90" s="350">
        <f t="shared" si="47"/>
        <v>465.76</v>
      </c>
      <c r="I90" s="354"/>
    </row>
    <row r="91" ht="18" customHeight="1" spans="1:9">
      <c r="A91" s="268" t="s">
        <v>193</v>
      </c>
      <c r="B91" s="355" t="s">
        <v>15</v>
      </c>
      <c r="C91" s="350">
        <f t="shared" si="46"/>
        <v>44.32</v>
      </c>
      <c r="D91" s="350">
        <f t="shared" si="38"/>
        <v>709.12</v>
      </c>
      <c r="E91" s="350"/>
      <c r="F91" s="350"/>
      <c r="G91" s="350">
        <v>44.32</v>
      </c>
      <c r="H91" s="350">
        <f t="shared" si="47"/>
        <v>709.12</v>
      </c>
      <c r="I91" s="354"/>
    </row>
    <row r="92" ht="18" customHeight="1" spans="1:9">
      <c r="A92" s="268" t="s">
        <v>194</v>
      </c>
      <c r="B92" s="355" t="s">
        <v>26</v>
      </c>
      <c r="C92" s="350">
        <f t="shared" si="46"/>
        <v>36.81</v>
      </c>
      <c r="D92" s="350">
        <f t="shared" si="38"/>
        <v>588.96</v>
      </c>
      <c r="E92" s="350"/>
      <c r="F92" s="350"/>
      <c r="G92" s="350">
        <v>36.81</v>
      </c>
      <c r="H92" s="350">
        <f t="shared" si="47"/>
        <v>588.96</v>
      </c>
      <c r="I92" s="354"/>
    </row>
    <row r="93" ht="18" customHeight="1" spans="1:9">
      <c r="A93" s="268" t="s">
        <v>195</v>
      </c>
      <c r="B93" s="355" t="s">
        <v>196</v>
      </c>
      <c r="C93" s="350">
        <f t="shared" si="46"/>
        <v>76.19</v>
      </c>
      <c r="D93" s="350">
        <f t="shared" si="38"/>
        <v>1219.04</v>
      </c>
      <c r="E93" s="350"/>
      <c r="F93" s="350"/>
      <c r="G93" s="350">
        <v>76.19</v>
      </c>
      <c r="H93" s="350">
        <f t="shared" si="47"/>
        <v>1219.04</v>
      </c>
      <c r="I93" s="354"/>
    </row>
    <row r="94" ht="18" customHeight="1" spans="1:9">
      <c r="A94" s="268" t="s">
        <v>197</v>
      </c>
      <c r="B94" s="355" t="s">
        <v>25</v>
      </c>
      <c r="C94" s="350">
        <f t="shared" si="46"/>
        <v>71.44</v>
      </c>
      <c r="D94" s="350">
        <f t="shared" si="38"/>
        <v>1143.04</v>
      </c>
      <c r="E94" s="350"/>
      <c r="F94" s="350"/>
      <c r="G94" s="350">
        <v>71.44</v>
      </c>
      <c r="H94" s="350">
        <f t="shared" si="47"/>
        <v>1143.04</v>
      </c>
      <c r="I94" s="354"/>
    </row>
    <row r="95" ht="18" customHeight="1" spans="1:9">
      <c r="A95" s="268" t="s">
        <v>198</v>
      </c>
      <c r="B95" s="355" t="s">
        <v>34</v>
      </c>
      <c r="C95" s="350">
        <f t="shared" si="46"/>
        <v>23.22</v>
      </c>
      <c r="D95" s="350">
        <f t="shared" si="38"/>
        <v>371.52</v>
      </c>
      <c r="E95" s="350"/>
      <c r="F95" s="350"/>
      <c r="G95" s="350">
        <v>23.22</v>
      </c>
      <c r="H95" s="350">
        <f t="shared" si="47"/>
        <v>371.52</v>
      </c>
      <c r="I95" s="354"/>
    </row>
    <row r="96" ht="18" customHeight="1" spans="1:9">
      <c r="A96" s="268" t="s">
        <v>199</v>
      </c>
      <c r="B96" s="355" t="s">
        <v>31</v>
      </c>
      <c r="C96" s="350">
        <f t="shared" si="46"/>
        <v>58.18</v>
      </c>
      <c r="D96" s="350">
        <f t="shared" si="38"/>
        <v>930.88</v>
      </c>
      <c r="E96" s="350"/>
      <c r="F96" s="350"/>
      <c r="G96" s="350">
        <v>58.18</v>
      </c>
      <c r="H96" s="350">
        <f t="shared" si="47"/>
        <v>930.88</v>
      </c>
      <c r="I96" s="354"/>
    </row>
    <row r="97" ht="18" customHeight="1" spans="1:9">
      <c r="A97" s="268" t="s">
        <v>200</v>
      </c>
      <c r="B97" s="355" t="s">
        <v>32</v>
      </c>
      <c r="C97" s="350">
        <f t="shared" si="46"/>
        <v>8.83</v>
      </c>
      <c r="D97" s="350">
        <f t="shared" si="38"/>
        <v>141.28</v>
      </c>
      <c r="E97" s="350"/>
      <c r="F97" s="350"/>
      <c r="G97" s="350">
        <v>8.83</v>
      </c>
      <c r="H97" s="350">
        <f t="shared" si="47"/>
        <v>141.28</v>
      </c>
      <c r="I97" s="354"/>
    </row>
    <row r="98" ht="18" customHeight="1" spans="1:9">
      <c r="A98" s="268" t="s">
        <v>201</v>
      </c>
      <c r="B98" s="355" t="s">
        <v>202</v>
      </c>
      <c r="C98" s="350">
        <f t="shared" si="46"/>
        <v>62.39</v>
      </c>
      <c r="D98" s="350">
        <f t="shared" si="38"/>
        <v>998.24</v>
      </c>
      <c r="E98" s="350"/>
      <c r="F98" s="350"/>
      <c r="G98" s="350">
        <v>62.39</v>
      </c>
      <c r="H98" s="350">
        <f t="shared" si="47"/>
        <v>998.24</v>
      </c>
      <c r="I98" s="354"/>
    </row>
    <row r="99" ht="18" customHeight="1" spans="1:9">
      <c r="A99" s="268" t="s">
        <v>203</v>
      </c>
      <c r="B99" s="355" t="s">
        <v>204</v>
      </c>
      <c r="C99" s="350">
        <f t="shared" si="46"/>
        <v>10.19</v>
      </c>
      <c r="D99" s="350">
        <f t="shared" si="38"/>
        <v>163.04</v>
      </c>
      <c r="E99" s="350"/>
      <c r="F99" s="350"/>
      <c r="G99" s="350">
        <v>10.19</v>
      </c>
      <c r="H99" s="350">
        <f t="shared" si="47"/>
        <v>163.04</v>
      </c>
      <c r="I99" s="354"/>
    </row>
    <row r="100" ht="18" customHeight="1" spans="1:9">
      <c r="A100" s="268" t="s">
        <v>205</v>
      </c>
      <c r="B100" s="355" t="s">
        <v>206</v>
      </c>
      <c r="C100" s="350">
        <f t="shared" si="46"/>
        <v>3.59</v>
      </c>
      <c r="D100" s="350">
        <f t="shared" si="38"/>
        <v>57.44</v>
      </c>
      <c r="E100" s="350"/>
      <c r="F100" s="350"/>
      <c r="G100" s="350">
        <v>3.59</v>
      </c>
      <c r="H100" s="350">
        <f t="shared" si="47"/>
        <v>57.44</v>
      </c>
      <c r="I100" s="354"/>
    </row>
    <row r="101" ht="18" customHeight="1" spans="1:9">
      <c r="A101" s="268" t="s">
        <v>207</v>
      </c>
      <c r="B101" s="355" t="s">
        <v>208</v>
      </c>
      <c r="C101" s="350">
        <f t="shared" si="46"/>
        <v>3.6</v>
      </c>
      <c r="D101" s="350">
        <f t="shared" si="38"/>
        <v>57.6</v>
      </c>
      <c r="E101" s="350"/>
      <c r="F101" s="350"/>
      <c r="G101" s="350">
        <v>3.6</v>
      </c>
      <c r="H101" s="350">
        <f t="shared" si="47"/>
        <v>57.6</v>
      </c>
      <c r="I101" s="354"/>
    </row>
    <row r="102" ht="18" customHeight="1" spans="1:9">
      <c r="A102" s="268" t="s">
        <v>209</v>
      </c>
      <c r="B102" s="355" t="s">
        <v>210</v>
      </c>
      <c r="C102" s="350">
        <f t="shared" si="46"/>
        <v>5.65</v>
      </c>
      <c r="D102" s="350">
        <f t="shared" si="38"/>
        <v>90.4</v>
      </c>
      <c r="E102" s="350"/>
      <c r="F102" s="350"/>
      <c r="G102" s="350">
        <v>5.65</v>
      </c>
      <c r="H102" s="350">
        <f t="shared" si="47"/>
        <v>90.4</v>
      </c>
      <c r="I102" s="354"/>
    </row>
    <row r="103" ht="18" customHeight="1" spans="1:9">
      <c r="A103" s="268" t="s">
        <v>211</v>
      </c>
      <c r="B103" s="355" t="s">
        <v>49</v>
      </c>
      <c r="C103" s="350">
        <f t="shared" si="46"/>
        <v>16.29</v>
      </c>
      <c r="D103" s="350">
        <f t="shared" si="38"/>
        <v>260.64</v>
      </c>
      <c r="E103" s="350"/>
      <c r="F103" s="350"/>
      <c r="G103" s="350">
        <v>16.29</v>
      </c>
      <c r="H103" s="350">
        <f t="shared" si="47"/>
        <v>260.64</v>
      </c>
      <c r="I103" s="354"/>
    </row>
    <row r="104" ht="18" customHeight="1" spans="1:9">
      <c r="A104" s="268" t="s">
        <v>212</v>
      </c>
      <c r="B104" s="355" t="s">
        <v>213</v>
      </c>
      <c r="C104" s="350">
        <f t="shared" si="46"/>
        <v>1.78</v>
      </c>
      <c r="D104" s="350">
        <f t="shared" si="38"/>
        <v>28.48</v>
      </c>
      <c r="E104" s="350"/>
      <c r="F104" s="350"/>
      <c r="G104" s="350">
        <v>1.78</v>
      </c>
      <c r="H104" s="350">
        <f t="shared" si="47"/>
        <v>28.48</v>
      </c>
      <c r="I104" s="354"/>
    </row>
    <row r="105" ht="18" customHeight="1" spans="1:9">
      <c r="A105" s="268" t="s">
        <v>214</v>
      </c>
      <c r="B105" s="355" t="s">
        <v>215</v>
      </c>
      <c r="C105" s="350">
        <f t="shared" si="46"/>
        <v>0.2</v>
      </c>
      <c r="D105" s="350">
        <f t="shared" si="38"/>
        <v>3.2</v>
      </c>
      <c r="E105" s="350"/>
      <c r="F105" s="350"/>
      <c r="G105" s="350">
        <v>0.2</v>
      </c>
      <c r="H105" s="350">
        <f t="shared" si="47"/>
        <v>3.2</v>
      </c>
      <c r="I105" s="354"/>
    </row>
    <row r="106" ht="18" customHeight="1" spans="1:9">
      <c r="A106" s="268" t="s">
        <v>216</v>
      </c>
      <c r="B106" s="355" t="s">
        <v>217</v>
      </c>
      <c r="C106" s="350">
        <f t="shared" si="46"/>
        <v>3.07</v>
      </c>
      <c r="D106" s="350">
        <f t="shared" si="38"/>
        <v>49.12</v>
      </c>
      <c r="E106" s="350"/>
      <c r="F106" s="350"/>
      <c r="G106" s="350">
        <v>3.07</v>
      </c>
      <c r="H106" s="350">
        <f t="shared" si="47"/>
        <v>49.12</v>
      </c>
      <c r="I106" s="354"/>
    </row>
    <row r="107" ht="18" customHeight="1" spans="1:9">
      <c r="A107" s="268" t="s">
        <v>218</v>
      </c>
      <c r="B107" s="355" t="s">
        <v>219</v>
      </c>
      <c r="C107" s="350">
        <f t="shared" si="46"/>
        <v>15.45</v>
      </c>
      <c r="D107" s="350">
        <f t="shared" si="38"/>
        <v>247.2</v>
      </c>
      <c r="E107" s="350"/>
      <c r="F107" s="350"/>
      <c r="G107" s="350">
        <v>15.45</v>
      </c>
      <c r="H107" s="350">
        <f t="shared" si="47"/>
        <v>247.2</v>
      </c>
      <c r="I107" s="354"/>
    </row>
    <row r="108" ht="18" customHeight="1" spans="1:9">
      <c r="A108" s="268" t="s">
        <v>220</v>
      </c>
      <c r="B108" s="355" t="s">
        <v>221</v>
      </c>
      <c r="C108" s="350">
        <f t="shared" si="46"/>
        <v>1.12</v>
      </c>
      <c r="D108" s="350">
        <f t="shared" si="38"/>
        <v>17.92</v>
      </c>
      <c r="E108" s="350"/>
      <c r="F108" s="350"/>
      <c r="G108" s="350">
        <v>1.12</v>
      </c>
      <c r="H108" s="350">
        <f t="shared" si="47"/>
        <v>17.92</v>
      </c>
      <c r="I108" s="354"/>
    </row>
    <row r="109" ht="18" customHeight="1" spans="1:9">
      <c r="A109" s="268" t="s">
        <v>222</v>
      </c>
      <c r="B109" s="355" t="s">
        <v>223</v>
      </c>
      <c r="C109" s="350">
        <f t="shared" si="46"/>
        <v>2.91</v>
      </c>
      <c r="D109" s="350">
        <f t="shared" si="38"/>
        <v>46.56</v>
      </c>
      <c r="E109" s="350"/>
      <c r="F109" s="350"/>
      <c r="G109" s="350">
        <v>2.91</v>
      </c>
      <c r="H109" s="350">
        <f t="shared" si="47"/>
        <v>46.56</v>
      </c>
      <c r="I109" s="354"/>
    </row>
    <row r="110" ht="18" customHeight="1" spans="1:9">
      <c r="A110" s="268" t="s">
        <v>224</v>
      </c>
      <c r="B110" s="355" t="s">
        <v>225</v>
      </c>
      <c r="C110" s="350">
        <f t="shared" si="46"/>
        <v>1.98</v>
      </c>
      <c r="D110" s="350">
        <f t="shared" si="38"/>
        <v>31.68</v>
      </c>
      <c r="E110" s="350"/>
      <c r="F110" s="350"/>
      <c r="G110" s="350">
        <v>1.98</v>
      </c>
      <c r="H110" s="350">
        <f t="shared" si="47"/>
        <v>31.68</v>
      </c>
      <c r="I110" s="354"/>
    </row>
    <row r="111" ht="18" customHeight="1" spans="1:9">
      <c r="A111" s="268" t="s">
        <v>226</v>
      </c>
      <c r="B111" s="355" t="s">
        <v>57</v>
      </c>
      <c r="C111" s="350">
        <f t="shared" si="46"/>
        <v>8.03</v>
      </c>
      <c r="D111" s="350">
        <f t="shared" si="38"/>
        <v>128.48</v>
      </c>
      <c r="E111" s="350"/>
      <c r="F111" s="350"/>
      <c r="G111" s="350">
        <v>8.03</v>
      </c>
      <c r="H111" s="350">
        <f t="shared" si="47"/>
        <v>128.48</v>
      </c>
      <c r="I111" s="354"/>
    </row>
    <row r="112" ht="18" customHeight="1" spans="1:9">
      <c r="A112" s="268" t="s">
        <v>227</v>
      </c>
      <c r="B112" s="355" t="s">
        <v>228</v>
      </c>
      <c r="C112" s="350">
        <f t="shared" si="46"/>
        <v>149.58</v>
      </c>
      <c r="D112" s="350">
        <f t="shared" si="38"/>
        <v>2392.8</v>
      </c>
      <c r="E112" s="350">
        <v>0.08</v>
      </c>
      <c r="F112" s="350">
        <f t="shared" ref="F112:F114" si="48">E112*10</f>
        <v>0.8</v>
      </c>
      <c r="G112" s="350">
        <v>149.5</v>
      </c>
      <c r="H112" s="350">
        <f t="shared" si="47"/>
        <v>2392</v>
      </c>
      <c r="I112" s="354"/>
    </row>
    <row r="113" ht="18" customHeight="1" spans="1:9">
      <c r="A113" s="268" t="s">
        <v>229</v>
      </c>
      <c r="B113" s="355" t="s">
        <v>61</v>
      </c>
      <c r="C113" s="350">
        <f t="shared" si="46"/>
        <v>27.58</v>
      </c>
      <c r="D113" s="350">
        <f t="shared" si="38"/>
        <v>411.34</v>
      </c>
      <c r="E113" s="350">
        <v>4.99</v>
      </c>
      <c r="F113" s="350">
        <f t="shared" si="48"/>
        <v>49.9</v>
      </c>
      <c r="G113" s="350">
        <v>22.59</v>
      </c>
      <c r="H113" s="350">
        <f t="shared" si="47"/>
        <v>361.44</v>
      </c>
      <c r="I113" s="354"/>
    </row>
    <row r="114" ht="18" customHeight="1" spans="1:9">
      <c r="A114" s="268" t="s">
        <v>230</v>
      </c>
      <c r="B114" s="355" t="s">
        <v>231</v>
      </c>
      <c r="C114" s="350">
        <f t="shared" si="46"/>
        <v>18.42</v>
      </c>
      <c r="D114" s="350">
        <f t="shared" si="38"/>
        <v>290.52</v>
      </c>
      <c r="E114" s="350">
        <v>0.7</v>
      </c>
      <c r="F114" s="350">
        <f t="shared" si="48"/>
        <v>7</v>
      </c>
      <c r="G114" s="350">
        <v>17.72</v>
      </c>
      <c r="H114" s="350">
        <f t="shared" si="47"/>
        <v>283.52</v>
      </c>
      <c r="I114" s="354"/>
    </row>
    <row r="115" ht="18" customHeight="1" spans="1:9">
      <c r="A115" s="268" t="s">
        <v>232</v>
      </c>
      <c r="B115" s="355" t="s">
        <v>66</v>
      </c>
      <c r="C115" s="350">
        <f t="shared" si="46"/>
        <v>14.78</v>
      </c>
      <c r="D115" s="350">
        <f t="shared" si="38"/>
        <v>236.48</v>
      </c>
      <c r="E115" s="350"/>
      <c r="F115" s="350"/>
      <c r="G115" s="350">
        <v>14.78</v>
      </c>
      <c r="H115" s="350">
        <f t="shared" si="47"/>
        <v>236.48</v>
      </c>
      <c r="I115" s="354"/>
    </row>
    <row r="116" ht="18" customHeight="1" spans="1:9">
      <c r="A116" s="268" t="s">
        <v>233</v>
      </c>
      <c r="B116" s="355" t="s">
        <v>71</v>
      </c>
      <c r="C116" s="350">
        <f t="shared" si="46"/>
        <v>2.79</v>
      </c>
      <c r="D116" s="350">
        <f t="shared" si="38"/>
        <v>44.64</v>
      </c>
      <c r="E116" s="350"/>
      <c r="F116" s="350"/>
      <c r="G116" s="350">
        <v>2.79</v>
      </c>
      <c r="H116" s="350">
        <f t="shared" si="47"/>
        <v>44.64</v>
      </c>
      <c r="I116" s="354"/>
    </row>
  </sheetData>
  <mergeCells count="7">
    <mergeCell ref="A2:I2"/>
    <mergeCell ref="F3:I3"/>
    <mergeCell ref="C4:D4"/>
    <mergeCell ref="E4:F4"/>
    <mergeCell ref="G4:H4"/>
    <mergeCell ref="A4:A5"/>
    <mergeCell ref="B4:B5"/>
  </mergeCells>
  <printOptions horizontalCentered="1"/>
  <pageMargins left="0.747916666666667" right="0.747916666666667" top="0.802777777777778" bottom="0.60625" header="0.511805555555556" footer="0.511805555555556"/>
  <pageSetup paperSize="9" scale="87" fitToHeight="0" orientation="portrait" horizontalDpi="600"/>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7"/>
  <sheetViews>
    <sheetView view="pageBreakPreview" zoomScaleNormal="100" zoomScaleSheetLayoutView="100" workbookViewId="0">
      <selection activeCell="C14" sqref="C14"/>
    </sheetView>
  </sheetViews>
  <sheetFormatPr defaultColWidth="9" defaultRowHeight="14.25" outlineLevelCol="4"/>
  <cols>
    <col min="1" max="1" width="5.96666666666667" style="80" customWidth="1"/>
    <col min="2" max="2" width="21.625" style="80" customWidth="1"/>
    <col min="3" max="3" width="38.625" style="81" customWidth="1"/>
    <col min="4" max="4" width="15.625" style="80" customWidth="1"/>
    <col min="5" max="16384" width="9" style="82"/>
  </cols>
  <sheetData>
    <row r="1" ht="34" customHeight="1" spans="1:4">
      <c r="A1" s="67" t="s">
        <v>733</v>
      </c>
      <c r="B1" s="83"/>
      <c r="C1" s="84"/>
      <c r="D1" s="85"/>
    </row>
    <row r="2" ht="47" customHeight="1" spans="1:5">
      <c r="A2" s="86" t="s">
        <v>734</v>
      </c>
      <c r="B2" s="86"/>
      <c r="C2" s="86"/>
      <c r="D2" s="86"/>
      <c r="E2" s="87"/>
    </row>
    <row r="3" ht="12" customHeight="1" spans="1:4">
      <c r="A3" s="88"/>
      <c r="B3" s="88"/>
      <c r="C3" s="88"/>
      <c r="D3" s="88"/>
    </row>
    <row r="4" s="79" customFormat="1" ht="23" customHeight="1" spans="1:4">
      <c r="A4" s="89" t="s">
        <v>3</v>
      </c>
      <c r="B4" s="89" t="s">
        <v>735</v>
      </c>
      <c r="C4" s="90" t="s">
        <v>87</v>
      </c>
      <c r="D4" s="90" t="s">
        <v>736</v>
      </c>
    </row>
    <row r="5" s="79" customFormat="1" ht="18" customHeight="1" spans="1:4">
      <c r="A5" s="89" t="s">
        <v>124</v>
      </c>
      <c r="B5" s="89"/>
      <c r="C5" s="89"/>
      <c r="D5" s="89">
        <f>D6+D17</f>
        <v>1246</v>
      </c>
    </row>
    <row r="6" s="79" customFormat="1" ht="19" customHeight="1" spans="1:4">
      <c r="A6" s="89" t="s">
        <v>9</v>
      </c>
      <c r="B6" s="89" t="s">
        <v>268</v>
      </c>
      <c r="C6" s="89"/>
      <c r="D6" s="89">
        <v>746</v>
      </c>
    </row>
    <row r="7" s="79" customFormat="1" ht="20" customHeight="1" spans="1:4">
      <c r="A7" s="89" t="s">
        <v>11</v>
      </c>
      <c r="B7" s="90" t="s">
        <v>477</v>
      </c>
      <c r="C7" s="91"/>
      <c r="D7" s="89">
        <v>660</v>
      </c>
    </row>
    <row r="8" s="79" customFormat="1" ht="42" customHeight="1" spans="1:4">
      <c r="A8" s="92">
        <v>1</v>
      </c>
      <c r="B8" s="14" t="s">
        <v>269</v>
      </c>
      <c r="C8" s="14" t="s">
        <v>737</v>
      </c>
      <c r="D8" s="12">
        <v>100</v>
      </c>
    </row>
    <row r="9" s="79" customFormat="1" ht="31" customHeight="1" spans="1:4">
      <c r="A9" s="92">
        <v>1</v>
      </c>
      <c r="B9" s="14" t="s">
        <v>269</v>
      </c>
      <c r="C9" s="14" t="s">
        <v>738</v>
      </c>
      <c r="D9" s="12">
        <v>100</v>
      </c>
    </row>
    <row r="10" s="79" customFormat="1" ht="32" customHeight="1" spans="1:4">
      <c r="A10" s="92">
        <v>2</v>
      </c>
      <c r="B10" s="14" t="s">
        <v>269</v>
      </c>
      <c r="C10" s="14" t="s">
        <v>739</v>
      </c>
      <c r="D10" s="12">
        <v>100</v>
      </c>
    </row>
    <row r="11" s="79" customFormat="1" ht="32" customHeight="1" spans="1:4">
      <c r="A11" s="92">
        <v>4</v>
      </c>
      <c r="B11" s="14" t="s">
        <v>740</v>
      </c>
      <c r="C11" s="14" t="s">
        <v>741</v>
      </c>
      <c r="D11" s="12">
        <v>100</v>
      </c>
    </row>
    <row r="12" s="79" customFormat="1" ht="32" customHeight="1" spans="1:4">
      <c r="A12" s="92">
        <v>5</v>
      </c>
      <c r="B12" s="14" t="s">
        <v>742</v>
      </c>
      <c r="C12" s="14" t="s">
        <v>743</v>
      </c>
      <c r="D12" s="12">
        <v>100</v>
      </c>
    </row>
    <row r="13" s="79" customFormat="1" ht="32" customHeight="1" spans="1:4">
      <c r="A13" s="92">
        <v>6</v>
      </c>
      <c r="B13" s="14" t="s">
        <v>744</v>
      </c>
      <c r="C13" s="14" t="s">
        <v>745</v>
      </c>
      <c r="D13" s="12">
        <v>80</v>
      </c>
    </row>
    <row r="14" s="79" customFormat="1" ht="32" customHeight="1" spans="1:4">
      <c r="A14" s="92">
        <v>7</v>
      </c>
      <c r="B14" s="14" t="s">
        <v>746</v>
      </c>
      <c r="C14" s="14" t="s">
        <v>747</v>
      </c>
      <c r="D14" s="12">
        <v>80</v>
      </c>
    </row>
    <row r="15" s="79" customFormat="1" ht="32" customHeight="1" spans="1:4">
      <c r="A15" s="89" t="s">
        <v>22</v>
      </c>
      <c r="B15" s="90" t="s">
        <v>748</v>
      </c>
      <c r="C15" s="14"/>
      <c r="D15" s="93">
        <v>86</v>
      </c>
    </row>
    <row r="16" s="79" customFormat="1" ht="32" customHeight="1" spans="1:4">
      <c r="A16" s="92">
        <v>1</v>
      </c>
      <c r="B16" s="14" t="s">
        <v>749</v>
      </c>
      <c r="C16" s="14" t="s">
        <v>750</v>
      </c>
      <c r="D16" s="12">
        <v>86</v>
      </c>
    </row>
    <row r="17" s="79" customFormat="1" ht="21" customHeight="1" spans="1:4">
      <c r="A17" s="89" t="s">
        <v>76</v>
      </c>
      <c r="B17" s="89" t="s">
        <v>10</v>
      </c>
      <c r="C17" s="89"/>
      <c r="D17" s="89">
        <v>500</v>
      </c>
    </row>
    <row r="18" s="79" customFormat="1" ht="15" customHeight="1" spans="1:4">
      <c r="A18" s="89" t="s">
        <v>11</v>
      </c>
      <c r="B18" s="89" t="s">
        <v>55</v>
      </c>
      <c r="C18" s="94"/>
      <c r="D18" s="89">
        <f>SUM(D19)</f>
        <v>100</v>
      </c>
    </row>
    <row r="19" s="79" customFormat="1" ht="29" customHeight="1" spans="1:4">
      <c r="A19" s="92">
        <v>1</v>
      </c>
      <c r="B19" s="95" t="s">
        <v>751</v>
      </c>
      <c r="C19" s="14" t="s">
        <v>752</v>
      </c>
      <c r="D19" s="12">
        <v>100</v>
      </c>
    </row>
    <row r="20" s="79" customFormat="1" ht="18" customHeight="1" spans="1:4">
      <c r="A20" s="89" t="s">
        <v>22</v>
      </c>
      <c r="B20" s="89" t="s">
        <v>37</v>
      </c>
      <c r="C20" s="94"/>
      <c r="D20" s="89">
        <v>100</v>
      </c>
    </row>
    <row r="21" s="79" customFormat="1" ht="30" customHeight="1" spans="1:4">
      <c r="A21" s="92">
        <v>1</v>
      </c>
      <c r="B21" s="14" t="s">
        <v>753</v>
      </c>
      <c r="C21" s="14" t="s">
        <v>754</v>
      </c>
      <c r="D21" s="12">
        <v>100</v>
      </c>
    </row>
    <row r="22" s="79" customFormat="1" ht="15" customHeight="1" spans="1:4">
      <c r="A22" s="89" t="s">
        <v>29</v>
      </c>
      <c r="B22" s="89" t="s">
        <v>12</v>
      </c>
      <c r="C22" s="14"/>
      <c r="D22" s="93">
        <v>100</v>
      </c>
    </row>
    <row r="23" s="79" customFormat="1" ht="30" customHeight="1" spans="1:4">
      <c r="A23" s="92">
        <v>1</v>
      </c>
      <c r="B23" s="95" t="s">
        <v>755</v>
      </c>
      <c r="C23" s="14" t="s">
        <v>756</v>
      </c>
      <c r="D23" s="12">
        <v>100</v>
      </c>
    </row>
    <row r="24" s="79" customFormat="1" ht="15" customHeight="1" spans="1:4">
      <c r="A24" s="89" t="s">
        <v>36</v>
      </c>
      <c r="B24" s="89" t="s">
        <v>47</v>
      </c>
      <c r="C24" s="14"/>
      <c r="D24" s="93">
        <v>100</v>
      </c>
    </row>
    <row r="25" s="79" customFormat="1" ht="30" customHeight="1" spans="1:4">
      <c r="A25" s="92">
        <v>1</v>
      </c>
      <c r="B25" s="95" t="s">
        <v>757</v>
      </c>
      <c r="C25" s="14" t="s">
        <v>758</v>
      </c>
      <c r="D25" s="12">
        <v>100</v>
      </c>
    </row>
    <row r="26" s="79" customFormat="1" ht="15" customHeight="1" spans="1:4">
      <c r="A26" s="89" t="s">
        <v>40</v>
      </c>
      <c r="B26" s="89" t="s">
        <v>30</v>
      </c>
      <c r="C26" s="14"/>
      <c r="D26" s="93">
        <v>100</v>
      </c>
    </row>
    <row r="27" s="79" customFormat="1" ht="30" customHeight="1" spans="1:4">
      <c r="A27" s="92">
        <v>1</v>
      </c>
      <c r="B27" s="95" t="s">
        <v>252</v>
      </c>
      <c r="C27" s="14" t="s">
        <v>759</v>
      </c>
      <c r="D27" s="12">
        <v>100</v>
      </c>
    </row>
  </sheetData>
  <mergeCells count="5">
    <mergeCell ref="A1:C1"/>
    <mergeCell ref="A2:D2"/>
    <mergeCell ref="A5:C5"/>
    <mergeCell ref="B6:C6"/>
    <mergeCell ref="B17:C17"/>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8"/>
  <sheetViews>
    <sheetView view="pageBreakPreview" zoomScaleNormal="85" zoomScaleSheetLayoutView="100" workbookViewId="0">
      <selection activeCell="D17" sqref="D17"/>
    </sheetView>
  </sheetViews>
  <sheetFormatPr defaultColWidth="9" defaultRowHeight="13.5" outlineLevelCol="5"/>
  <cols>
    <col min="1" max="2" width="10.25" style="2" customWidth="1"/>
    <col min="3" max="3" width="9.625" style="2" customWidth="1"/>
    <col min="4" max="4" width="30.75" style="2" customWidth="1"/>
    <col min="5" max="5" width="22.25" style="2" customWidth="1"/>
    <col min="6" max="6" width="13.25" style="2" customWidth="1"/>
    <col min="7" max="16384" width="9" style="2"/>
  </cols>
  <sheetData>
    <row r="1" ht="34" customHeight="1" spans="1:2">
      <c r="A1" s="67" t="s">
        <v>760</v>
      </c>
      <c r="B1" s="68"/>
    </row>
    <row r="2" ht="30" customHeight="1" spans="1:6">
      <c r="A2" s="5" t="s">
        <v>761</v>
      </c>
      <c r="B2" s="6"/>
      <c r="C2" s="6"/>
      <c r="D2" s="6"/>
      <c r="E2" s="6"/>
      <c r="F2" s="7"/>
    </row>
    <row r="3" ht="9.95" customHeight="1" spans="1:6">
      <c r="A3" s="8"/>
      <c r="B3" s="8"/>
      <c r="C3" s="8"/>
      <c r="D3" s="9"/>
      <c r="E3" s="8"/>
      <c r="F3" s="9"/>
    </row>
    <row r="4" ht="20.1" customHeight="1" spans="1:6">
      <c r="A4" s="69" t="s">
        <v>474</v>
      </c>
      <c r="B4" s="69"/>
      <c r="C4" s="69"/>
      <c r="D4" s="47" t="s">
        <v>762</v>
      </c>
      <c r="E4" s="27"/>
      <c r="F4" s="27"/>
    </row>
    <row r="5" ht="26.1" customHeight="1" spans="1:6">
      <c r="A5" s="69" t="s">
        <v>429</v>
      </c>
      <c r="B5" s="69"/>
      <c r="C5" s="69"/>
      <c r="D5" s="70" t="s">
        <v>269</v>
      </c>
      <c r="E5" s="28"/>
      <c r="F5" s="28"/>
    </row>
    <row r="6" ht="26.1" customHeight="1" spans="1:6">
      <c r="A6" s="69" t="s">
        <v>87</v>
      </c>
      <c r="B6" s="69"/>
      <c r="C6" s="69"/>
      <c r="D6" s="28" t="s">
        <v>737</v>
      </c>
      <c r="E6" s="28"/>
      <c r="F6" s="28"/>
    </row>
    <row r="7" ht="21" customHeight="1" spans="1:6">
      <c r="A7" s="48" t="s">
        <v>89</v>
      </c>
      <c r="B7" s="48"/>
      <c r="C7" s="48"/>
      <c r="D7" s="48">
        <v>100</v>
      </c>
      <c r="E7" s="48"/>
      <c r="F7" s="48"/>
    </row>
    <row r="8" ht="65.1" customHeight="1" spans="1:6">
      <c r="A8" s="48" t="s">
        <v>91</v>
      </c>
      <c r="B8" s="48"/>
      <c r="C8" s="48"/>
      <c r="D8" s="29" t="s">
        <v>763</v>
      </c>
      <c r="E8" s="29"/>
      <c r="F8" s="29"/>
    </row>
    <row r="9" ht="44.1" customHeight="1" spans="1:6">
      <c r="A9" s="71" t="s">
        <v>93</v>
      </c>
      <c r="B9" s="71" t="s">
        <v>94</v>
      </c>
      <c r="C9" s="72" t="s">
        <v>95</v>
      </c>
      <c r="D9" s="72" t="s">
        <v>96</v>
      </c>
      <c r="E9" s="72" t="s">
        <v>97</v>
      </c>
      <c r="F9" s="72" t="s">
        <v>7</v>
      </c>
    </row>
    <row r="10" ht="21" customHeight="1" spans="1:6">
      <c r="A10" s="71"/>
      <c r="B10" s="71"/>
      <c r="C10" s="72"/>
      <c r="D10" s="72"/>
      <c r="E10" s="72"/>
      <c r="F10" s="72"/>
    </row>
    <row r="11" ht="27" customHeight="1" spans="1:6">
      <c r="A11" s="73" t="s">
        <v>98</v>
      </c>
      <c r="B11" s="73" t="s">
        <v>99</v>
      </c>
      <c r="C11" s="73" t="s">
        <v>100</v>
      </c>
      <c r="D11" s="74" t="s">
        <v>764</v>
      </c>
      <c r="E11" s="75">
        <v>1</v>
      </c>
      <c r="F11" s="12"/>
    </row>
    <row r="12" ht="27" customHeight="1" spans="1:6">
      <c r="A12" s="73"/>
      <c r="B12" s="73"/>
      <c r="C12" s="73"/>
      <c r="D12" s="74" t="s">
        <v>765</v>
      </c>
      <c r="E12" s="75">
        <v>65</v>
      </c>
      <c r="F12" s="12"/>
    </row>
    <row r="13" ht="42.75" customHeight="1" spans="1:6">
      <c r="A13" s="73"/>
      <c r="B13" s="73"/>
      <c r="C13" s="73" t="s">
        <v>103</v>
      </c>
      <c r="D13" s="74" t="s">
        <v>766</v>
      </c>
      <c r="E13" s="76" t="s">
        <v>767</v>
      </c>
      <c r="F13" s="12"/>
    </row>
    <row r="14" ht="27" customHeight="1" spans="1:6">
      <c r="A14" s="73"/>
      <c r="B14" s="73"/>
      <c r="C14" s="73" t="s">
        <v>106</v>
      </c>
      <c r="D14" s="74" t="s">
        <v>768</v>
      </c>
      <c r="E14" s="77">
        <v>1</v>
      </c>
      <c r="F14" s="12"/>
    </row>
    <row r="15" ht="27" customHeight="1" spans="1:6">
      <c r="A15" s="73"/>
      <c r="B15" s="73" t="s">
        <v>109</v>
      </c>
      <c r="C15" s="73" t="s">
        <v>110</v>
      </c>
      <c r="D15" s="74" t="s">
        <v>769</v>
      </c>
      <c r="E15" s="76" t="s">
        <v>770</v>
      </c>
      <c r="F15" s="12"/>
    </row>
    <row r="16" ht="45" customHeight="1" spans="1:6">
      <c r="A16" s="73"/>
      <c r="B16" s="73"/>
      <c r="C16" s="73" t="s">
        <v>116</v>
      </c>
      <c r="D16" s="74" t="s">
        <v>771</v>
      </c>
      <c r="E16" s="75" t="s">
        <v>772</v>
      </c>
      <c r="F16" s="12"/>
    </row>
    <row r="17" ht="27" customHeight="1" spans="1:6">
      <c r="A17" s="73"/>
      <c r="B17" s="73"/>
      <c r="C17" s="73" t="s">
        <v>119</v>
      </c>
      <c r="D17" s="74" t="s">
        <v>773</v>
      </c>
      <c r="E17" s="75" t="s">
        <v>770</v>
      </c>
      <c r="F17" s="12"/>
    </row>
    <row r="18" ht="27" customHeight="1" spans="1:6">
      <c r="A18" s="73"/>
      <c r="B18" s="73"/>
      <c r="C18" s="73"/>
      <c r="D18" s="74" t="s">
        <v>774</v>
      </c>
      <c r="E18" s="78" t="s">
        <v>770</v>
      </c>
      <c r="F18" s="12"/>
    </row>
  </sheetData>
  <mergeCells count="23">
    <mergeCell ref="A1:B1"/>
    <mergeCell ref="A2:F2"/>
    <mergeCell ref="A4:C4"/>
    <mergeCell ref="D4:F4"/>
    <mergeCell ref="A5:C5"/>
    <mergeCell ref="D5:F5"/>
    <mergeCell ref="A6:C6"/>
    <mergeCell ref="D6:F6"/>
    <mergeCell ref="A7:C7"/>
    <mergeCell ref="D7:F7"/>
    <mergeCell ref="A8:C8"/>
    <mergeCell ref="D8:F8"/>
    <mergeCell ref="A9:A10"/>
    <mergeCell ref="A11:A18"/>
    <mergeCell ref="B9:B10"/>
    <mergeCell ref="B11:B14"/>
    <mergeCell ref="B15:B18"/>
    <mergeCell ref="C9:C10"/>
    <mergeCell ref="C11:C12"/>
    <mergeCell ref="C17:C18"/>
    <mergeCell ref="D9:D10"/>
    <mergeCell ref="E9:E10"/>
    <mergeCell ref="F9:F10"/>
  </mergeCells>
  <printOptions horizontalCentered="1"/>
  <pageMargins left="0.747916666666667" right="0.747916666666667" top="0.802777777777778" bottom="0.60625" header="0.511805555555556" footer="0.511805555555556"/>
  <pageSetup paperSize="9" scale="91" fitToHeight="0" orientation="portrait" horizontalDpi="600"/>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view="pageBreakPreview" zoomScaleNormal="85" zoomScaleSheetLayoutView="100" workbookViewId="0">
      <selection activeCell="D8" sqref="D8:F8"/>
    </sheetView>
  </sheetViews>
  <sheetFormatPr defaultColWidth="9" defaultRowHeight="13.5" outlineLevelCol="5"/>
  <cols>
    <col min="1" max="3" width="9.125" style="2" customWidth="1"/>
    <col min="4" max="5" width="21.25" style="2" customWidth="1"/>
    <col min="6" max="6" width="14.375" style="2" customWidth="1"/>
    <col min="7" max="16384" width="9" style="2"/>
  </cols>
  <sheetData>
    <row r="1" s="1" customFormat="1" ht="34" customHeight="1" spans="1:2">
      <c r="A1" s="3" t="s">
        <v>775</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34" t="s">
        <v>762</v>
      </c>
      <c r="E4" s="35"/>
      <c r="F4" s="35"/>
    </row>
    <row r="5" ht="26.1" customHeight="1" spans="1:6">
      <c r="A5" s="10" t="s">
        <v>429</v>
      </c>
      <c r="B5" s="10"/>
      <c r="C5" s="10"/>
      <c r="D5" s="36" t="s">
        <v>269</v>
      </c>
      <c r="E5" s="36"/>
      <c r="F5" s="36"/>
    </row>
    <row r="6" ht="26.1" customHeight="1" spans="1:6">
      <c r="A6" s="10" t="s">
        <v>87</v>
      </c>
      <c r="B6" s="10"/>
      <c r="C6" s="10"/>
      <c r="D6" s="36" t="s">
        <v>738</v>
      </c>
      <c r="E6" s="36"/>
      <c r="F6" s="36"/>
    </row>
    <row r="7" ht="21" customHeight="1" spans="1:6">
      <c r="A7" s="13" t="s">
        <v>89</v>
      </c>
      <c r="B7" s="13"/>
      <c r="C7" s="13"/>
      <c r="D7" s="13">
        <v>100</v>
      </c>
      <c r="E7" s="13"/>
      <c r="F7" s="13"/>
    </row>
    <row r="8" ht="96" customHeight="1" spans="1:6">
      <c r="A8" s="13" t="s">
        <v>91</v>
      </c>
      <c r="B8" s="13"/>
      <c r="C8" s="13"/>
      <c r="D8" s="29" t="s">
        <v>776</v>
      </c>
      <c r="E8" s="29"/>
      <c r="F8" s="29"/>
    </row>
    <row r="9" ht="44" customHeight="1" spans="1:6">
      <c r="A9" s="15" t="s">
        <v>93</v>
      </c>
      <c r="B9" s="15" t="s">
        <v>94</v>
      </c>
      <c r="C9" s="16" t="s">
        <v>95</v>
      </c>
      <c r="D9" s="16" t="s">
        <v>96</v>
      </c>
      <c r="E9" s="16" t="s">
        <v>97</v>
      </c>
      <c r="F9" s="16" t="s">
        <v>7</v>
      </c>
    </row>
    <row r="10" ht="44" customHeight="1" spans="1:6">
      <c r="A10" s="15"/>
      <c r="B10" s="15"/>
      <c r="C10" s="16"/>
      <c r="D10" s="16"/>
      <c r="E10" s="16"/>
      <c r="F10" s="16"/>
    </row>
    <row r="11" ht="27" customHeight="1" spans="1:6">
      <c r="A11" s="17" t="s">
        <v>98</v>
      </c>
      <c r="B11" s="17" t="s">
        <v>99</v>
      </c>
      <c r="C11" s="17" t="s">
        <v>100</v>
      </c>
      <c r="D11" s="45" t="s">
        <v>777</v>
      </c>
      <c r="E11" s="24" t="s">
        <v>778</v>
      </c>
      <c r="F11" s="19"/>
    </row>
    <row r="12" ht="27" customHeight="1" spans="1:6">
      <c r="A12" s="17"/>
      <c r="B12" s="17"/>
      <c r="C12" s="17"/>
      <c r="D12" s="45" t="s">
        <v>779</v>
      </c>
      <c r="E12" s="24" t="s">
        <v>780</v>
      </c>
      <c r="F12" s="19"/>
    </row>
    <row r="13" ht="27" customHeight="1" spans="1:6">
      <c r="A13" s="17"/>
      <c r="B13" s="17"/>
      <c r="C13" s="17"/>
      <c r="D13" s="45" t="s">
        <v>781</v>
      </c>
      <c r="E13" s="24" t="s">
        <v>782</v>
      </c>
      <c r="F13" s="19"/>
    </row>
    <row r="14" ht="27" customHeight="1" spans="1:6">
      <c r="A14" s="17"/>
      <c r="B14" s="17" t="s">
        <v>109</v>
      </c>
      <c r="C14" s="17" t="s">
        <v>110</v>
      </c>
      <c r="D14" s="45" t="s">
        <v>783</v>
      </c>
      <c r="E14" s="23" t="s">
        <v>784</v>
      </c>
      <c r="F14" s="19"/>
    </row>
    <row r="15" ht="27" customHeight="1" spans="1:6">
      <c r="A15" s="17"/>
      <c r="B15" s="17"/>
      <c r="C15" s="17"/>
      <c r="D15" s="45" t="s">
        <v>785</v>
      </c>
      <c r="E15" s="23" t="s">
        <v>786</v>
      </c>
      <c r="F15" s="19"/>
    </row>
    <row r="16" ht="27" customHeight="1" spans="1:6">
      <c r="A16" s="17"/>
      <c r="B16" s="17"/>
      <c r="C16" s="17" t="s">
        <v>116</v>
      </c>
      <c r="D16" s="45" t="s">
        <v>787</v>
      </c>
      <c r="E16" s="24" t="s">
        <v>788</v>
      </c>
      <c r="F16" s="19"/>
    </row>
    <row r="17" ht="27" customHeight="1" spans="1:6">
      <c r="A17" s="17"/>
      <c r="B17" s="17"/>
      <c r="C17" s="17" t="s">
        <v>119</v>
      </c>
      <c r="D17" s="45" t="s">
        <v>789</v>
      </c>
      <c r="E17" s="24" t="s">
        <v>447</v>
      </c>
      <c r="F17" s="19"/>
    </row>
  </sheetData>
  <mergeCells count="23">
    <mergeCell ref="A1:B1"/>
    <mergeCell ref="A2:F2"/>
    <mergeCell ref="A4:C4"/>
    <mergeCell ref="D4:F4"/>
    <mergeCell ref="A5:C5"/>
    <mergeCell ref="D5:F5"/>
    <mergeCell ref="A6:C6"/>
    <mergeCell ref="D6:F6"/>
    <mergeCell ref="A7:C7"/>
    <mergeCell ref="D7:F7"/>
    <mergeCell ref="A8:C8"/>
    <mergeCell ref="D8:F8"/>
    <mergeCell ref="A9:A10"/>
    <mergeCell ref="A11:A17"/>
    <mergeCell ref="B9:B10"/>
    <mergeCell ref="B11:B13"/>
    <mergeCell ref="B14:B17"/>
    <mergeCell ref="C9:C10"/>
    <mergeCell ref="C11:C13"/>
    <mergeCell ref="C14:C15"/>
    <mergeCell ref="D9:D10"/>
    <mergeCell ref="E9:E10"/>
    <mergeCell ref="F9:F10"/>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view="pageBreakPreview" zoomScaleNormal="85" zoomScaleSheetLayoutView="100" topLeftCell="A7" workbookViewId="0">
      <selection activeCell="D13" sqref="D13"/>
    </sheetView>
  </sheetViews>
  <sheetFormatPr defaultColWidth="9" defaultRowHeight="13.5" outlineLevelCol="5"/>
  <cols>
    <col min="1" max="1" width="8.25" style="2" customWidth="1"/>
    <col min="2" max="2" width="7.71666666666667" style="2" customWidth="1"/>
    <col min="3" max="3" width="9.625" style="2" customWidth="1"/>
    <col min="4" max="5" width="23.5" style="2" customWidth="1"/>
    <col min="6" max="6" width="12.375" style="2" customWidth="1"/>
    <col min="7" max="16384" width="9" style="2"/>
  </cols>
  <sheetData>
    <row r="1" s="1" customFormat="1" ht="34" customHeight="1" spans="1:2">
      <c r="A1" s="3" t="s">
        <v>790</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34" t="s">
        <v>762</v>
      </c>
      <c r="E4" s="35"/>
      <c r="F4" s="35"/>
    </row>
    <row r="5" ht="26.1" customHeight="1" spans="1:6">
      <c r="A5" s="10" t="s">
        <v>429</v>
      </c>
      <c r="B5" s="10"/>
      <c r="C5" s="10"/>
      <c r="D5" s="36" t="s">
        <v>740</v>
      </c>
      <c r="E5" s="36"/>
      <c r="F5" s="36"/>
    </row>
    <row r="6" ht="26.1" customHeight="1" spans="1:6">
      <c r="A6" s="10" t="s">
        <v>87</v>
      </c>
      <c r="B6" s="10"/>
      <c r="C6" s="10"/>
      <c r="D6" s="36" t="s">
        <v>741</v>
      </c>
      <c r="E6" s="36"/>
      <c r="F6" s="36"/>
    </row>
    <row r="7" ht="21" customHeight="1" spans="1:6">
      <c r="A7" s="13" t="s">
        <v>89</v>
      </c>
      <c r="B7" s="13"/>
      <c r="C7" s="13"/>
      <c r="D7" s="13">
        <v>100</v>
      </c>
      <c r="E7" s="13"/>
      <c r="F7" s="13"/>
    </row>
    <row r="8" ht="83" customHeight="1" spans="1:6">
      <c r="A8" s="13" t="s">
        <v>91</v>
      </c>
      <c r="B8" s="13"/>
      <c r="C8" s="13"/>
      <c r="D8" s="37" t="s">
        <v>791</v>
      </c>
      <c r="E8" s="37"/>
      <c r="F8" s="37"/>
    </row>
    <row r="9" ht="44" customHeight="1" spans="1:6">
      <c r="A9" s="15" t="s">
        <v>93</v>
      </c>
      <c r="B9" s="15" t="s">
        <v>94</v>
      </c>
      <c r="C9" s="16" t="s">
        <v>95</v>
      </c>
      <c r="D9" s="16" t="s">
        <v>96</v>
      </c>
      <c r="E9" s="16" t="s">
        <v>97</v>
      </c>
      <c r="F9" s="16" t="s">
        <v>7</v>
      </c>
    </row>
    <row r="10" ht="29" customHeight="1" spans="1:6">
      <c r="A10" s="15"/>
      <c r="B10" s="15"/>
      <c r="C10" s="16"/>
      <c r="D10" s="16"/>
      <c r="E10" s="16"/>
      <c r="F10" s="16"/>
    </row>
    <row r="11" ht="33" customHeight="1" spans="1:6">
      <c r="A11" s="17" t="s">
        <v>98</v>
      </c>
      <c r="B11" s="17" t="s">
        <v>99</v>
      </c>
      <c r="C11" s="17" t="s">
        <v>100</v>
      </c>
      <c r="D11" s="45" t="s">
        <v>792</v>
      </c>
      <c r="E11" s="24">
        <v>400</v>
      </c>
      <c r="F11" s="19"/>
    </row>
    <row r="12" ht="33" customHeight="1" spans="1:6">
      <c r="A12" s="17"/>
      <c r="B12" s="17"/>
      <c r="C12" s="17" t="s">
        <v>103</v>
      </c>
      <c r="D12" s="31" t="s">
        <v>793</v>
      </c>
      <c r="E12" s="23" t="s">
        <v>794</v>
      </c>
      <c r="F12" s="19"/>
    </row>
    <row r="13" ht="33" customHeight="1" spans="1:6">
      <c r="A13" s="17"/>
      <c r="B13" s="17"/>
      <c r="C13" s="17"/>
      <c r="D13" s="39" t="s">
        <v>795</v>
      </c>
      <c r="E13" s="23" t="s">
        <v>794</v>
      </c>
      <c r="F13" s="19"/>
    </row>
    <row r="14" ht="33" customHeight="1" spans="1:6">
      <c r="A14" s="17"/>
      <c r="B14" s="17"/>
      <c r="C14" s="17" t="s">
        <v>106</v>
      </c>
      <c r="D14" s="45" t="s">
        <v>796</v>
      </c>
      <c r="E14" s="46">
        <v>1</v>
      </c>
      <c r="F14" s="19"/>
    </row>
    <row r="15" ht="33" customHeight="1" spans="1:6">
      <c r="A15" s="17"/>
      <c r="B15" s="17" t="s">
        <v>109</v>
      </c>
      <c r="C15" s="17" t="s">
        <v>292</v>
      </c>
      <c r="D15" s="33" t="s">
        <v>797</v>
      </c>
      <c r="E15" s="24" t="s">
        <v>118</v>
      </c>
      <c r="F15" s="19"/>
    </row>
    <row r="16" ht="33" customHeight="1" spans="1:6">
      <c r="A16" s="17"/>
      <c r="B16" s="17"/>
      <c r="C16" s="17" t="s">
        <v>110</v>
      </c>
      <c r="D16" s="31" t="s">
        <v>798</v>
      </c>
      <c r="E16" s="23">
        <v>1</v>
      </c>
      <c r="F16" s="19"/>
    </row>
    <row r="17" ht="33" customHeight="1" spans="1:6">
      <c r="A17" s="17"/>
      <c r="B17" s="17"/>
      <c r="C17" s="17" t="s">
        <v>113</v>
      </c>
      <c r="D17" s="33" t="s">
        <v>799</v>
      </c>
      <c r="E17" s="24" t="s">
        <v>118</v>
      </c>
      <c r="F17" s="19"/>
    </row>
    <row r="18" ht="33" customHeight="1" spans="1:6">
      <c r="A18" s="17"/>
      <c r="B18" s="17"/>
      <c r="C18" s="17" t="s">
        <v>116</v>
      </c>
      <c r="D18" s="31" t="s">
        <v>800</v>
      </c>
      <c r="E18" s="24" t="s">
        <v>118</v>
      </c>
      <c r="F18" s="19"/>
    </row>
    <row r="19" ht="33" customHeight="1" spans="1:6">
      <c r="A19" s="17"/>
      <c r="B19" s="17"/>
      <c r="C19" s="17" t="s">
        <v>119</v>
      </c>
      <c r="D19" s="45" t="s">
        <v>801</v>
      </c>
      <c r="E19" s="42">
        <v>1</v>
      </c>
      <c r="F19" s="19"/>
    </row>
  </sheetData>
  <mergeCells count="22">
    <mergeCell ref="A1:B1"/>
    <mergeCell ref="A2:F2"/>
    <mergeCell ref="A4:C4"/>
    <mergeCell ref="D4:F4"/>
    <mergeCell ref="A5:C5"/>
    <mergeCell ref="D5:F5"/>
    <mergeCell ref="A6:C6"/>
    <mergeCell ref="D6:F6"/>
    <mergeCell ref="A7:C7"/>
    <mergeCell ref="D7:F7"/>
    <mergeCell ref="A8:C8"/>
    <mergeCell ref="D8:F8"/>
    <mergeCell ref="A9:A10"/>
    <mergeCell ref="A11:A19"/>
    <mergeCell ref="B9:B10"/>
    <mergeCell ref="B11:B14"/>
    <mergeCell ref="B15:B19"/>
    <mergeCell ref="C9:C10"/>
    <mergeCell ref="C12:C13"/>
    <mergeCell ref="D9:D10"/>
    <mergeCell ref="E9:E10"/>
    <mergeCell ref="F9:F10"/>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7"/>
  <sheetViews>
    <sheetView view="pageBreakPreview" zoomScaleNormal="85" zoomScaleSheetLayoutView="100" workbookViewId="0">
      <selection activeCell="E14" sqref="E14"/>
    </sheetView>
  </sheetViews>
  <sheetFormatPr defaultColWidth="9" defaultRowHeight="13.5" outlineLevelCol="5"/>
  <cols>
    <col min="1" max="1" width="8.25" style="2" customWidth="1"/>
    <col min="2" max="2" width="7.71666666666667" style="2" customWidth="1"/>
    <col min="3" max="3" width="11.75" style="2" customWidth="1"/>
    <col min="4" max="4" width="19.125" style="2" customWidth="1"/>
    <col min="5" max="5" width="33.75" style="2" customWidth="1"/>
    <col min="6" max="6" width="13.75" style="2" customWidth="1"/>
    <col min="7" max="16384" width="9" style="2"/>
  </cols>
  <sheetData>
    <row r="1" s="1" customFormat="1" ht="34" customHeight="1" spans="1:2">
      <c r="A1" s="3" t="s">
        <v>802</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34" t="s">
        <v>762</v>
      </c>
      <c r="E4" s="35"/>
      <c r="F4" s="35"/>
    </row>
    <row r="5" ht="26.1" customHeight="1" spans="1:6">
      <c r="A5" s="10" t="s">
        <v>429</v>
      </c>
      <c r="B5" s="10"/>
      <c r="C5" s="10"/>
      <c r="D5" s="36" t="s">
        <v>803</v>
      </c>
      <c r="E5" s="36"/>
      <c r="F5" s="36"/>
    </row>
    <row r="6" ht="26.1" customHeight="1" spans="1:6">
      <c r="A6" s="10" t="s">
        <v>87</v>
      </c>
      <c r="B6" s="10"/>
      <c r="C6" s="10"/>
      <c r="D6" s="36" t="s">
        <v>754</v>
      </c>
      <c r="E6" s="36"/>
      <c r="F6" s="36"/>
    </row>
    <row r="7" ht="21" customHeight="1" spans="1:6">
      <c r="A7" s="13" t="s">
        <v>89</v>
      </c>
      <c r="B7" s="13"/>
      <c r="C7" s="13"/>
      <c r="D7" s="13">
        <v>100</v>
      </c>
      <c r="E7" s="13"/>
      <c r="F7" s="13"/>
    </row>
    <row r="8" ht="82" customHeight="1" spans="1:6">
      <c r="A8" s="13" t="s">
        <v>91</v>
      </c>
      <c r="B8" s="13"/>
      <c r="C8" s="13"/>
      <c r="D8" s="37" t="s">
        <v>804</v>
      </c>
      <c r="E8" s="37"/>
      <c r="F8" s="37"/>
    </row>
    <row r="9" ht="18" customHeight="1" spans="1:6">
      <c r="A9" s="15" t="s">
        <v>93</v>
      </c>
      <c r="B9" s="15" t="s">
        <v>94</v>
      </c>
      <c r="C9" s="16" t="s">
        <v>95</v>
      </c>
      <c r="D9" s="16" t="s">
        <v>96</v>
      </c>
      <c r="E9" s="16" t="s">
        <v>97</v>
      </c>
      <c r="F9" s="16" t="s">
        <v>7</v>
      </c>
    </row>
    <row r="10" ht="8" customHeight="1" spans="1:6">
      <c r="A10" s="15"/>
      <c r="B10" s="15"/>
      <c r="C10" s="16"/>
      <c r="D10" s="16"/>
      <c r="E10" s="16"/>
      <c r="F10" s="16"/>
    </row>
    <row r="11" ht="59" customHeight="1" spans="1:6">
      <c r="A11" s="17" t="s">
        <v>98</v>
      </c>
      <c r="B11" s="17" t="s">
        <v>99</v>
      </c>
      <c r="C11" s="17" t="s">
        <v>100</v>
      </c>
      <c r="D11" s="45" t="s">
        <v>805</v>
      </c>
      <c r="E11" s="24" t="s">
        <v>806</v>
      </c>
      <c r="F11" s="19"/>
    </row>
    <row r="12" ht="28" customHeight="1" spans="1:6">
      <c r="A12" s="17"/>
      <c r="B12" s="17"/>
      <c r="C12" s="17"/>
      <c r="D12" s="45" t="s">
        <v>807</v>
      </c>
      <c r="E12" s="24" t="s">
        <v>808</v>
      </c>
      <c r="F12" s="19"/>
    </row>
    <row r="13" ht="27" customHeight="1" spans="1:6">
      <c r="A13" s="17"/>
      <c r="B13" s="17"/>
      <c r="C13" s="17"/>
      <c r="D13" s="45" t="s">
        <v>809</v>
      </c>
      <c r="E13" s="24" t="s">
        <v>810</v>
      </c>
      <c r="F13" s="19"/>
    </row>
    <row r="14" ht="27" customHeight="1" spans="1:6">
      <c r="A14" s="17"/>
      <c r="B14" s="17"/>
      <c r="C14" s="17" t="s">
        <v>103</v>
      </c>
      <c r="D14" s="45" t="s">
        <v>320</v>
      </c>
      <c r="E14" s="23" t="s">
        <v>811</v>
      </c>
      <c r="F14" s="19"/>
    </row>
    <row r="15" ht="27" customHeight="1" spans="1:6">
      <c r="A15" s="17"/>
      <c r="B15" s="17"/>
      <c r="C15" s="17"/>
      <c r="D15" s="45" t="s">
        <v>812</v>
      </c>
      <c r="E15" s="23" t="s">
        <v>813</v>
      </c>
      <c r="F15" s="19"/>
    </row>
    <row r="16" ht="27" customHeight="1" spans="1:6">
      <c r="A16" s="17"/>
      <c r="B16" s="17"/>
      <c r="C16" s="17"/>
      <c r="D16" s="45" t="s">
        <v>814</v>
      </c>
      <c r="E16" s="24" t="s">
        <v>815</v>
      </c>
      <c r="F16" s="19"/>
    </row>
    <row r="17" ht="27" customHeight="1" spans="1:6">
      <c r="A17" s="17"/>
      <c r="B17" s="17"/>
      <c r="C17" s="17" t="s">
        <v>106</v>
      </c>
      <c r="D17" s="45" t="s">
        <v>816</v>
      </c>
      <c r="E17" s="23" t="s">
        <v>817</v>
      </c>
      <c r="F17" s="19"/>
    </row>
    <row r="18" ht="27" customHeight="1" spans="1:6">
      <c r="A18" s="17"/>
      <c r="B18" s="17"/>
      <c r="C18" s="17" t="s">
        <v>242</v>
      </c>
      <c r="D18" s="45" t="s">
        <v>818</v>
      </c>
      <c r="E18" s="23" t="s">
        <v>819</v>
      </c>
      <c r="F18" s="19"/>
    </row>
    <row r="19" ht="27" customHeight="1" spans="1:6">
      <c r="A19" s="17"/>
      <c r="B19" s="17" t="s">
        <v>109</v>
      </c>
      <c r="C19" s="17" t="s">
        <v>292</v>
      </c>
      <c r="D19" s="45" t="s">
        <v>820</v>
      </c>
      <c r="E19" s="24" t="s">
        <v>821</v>
      </c>
      <c r="F19" s="19"/>
    </row>
    <row r="20" ht="27" customHeight="1" spans="1:6">
      <c r="A20" s="17"/>
      <c r="B20" s="17"/>
      <c r="C20" s="17"/>
      <c r="D20" s="45" t="s">
        <v>822</v>
      </c>
      <c r="E20" s="42">
        <v>0.2</v>
      </c>
      <c r="F20" s="19"/>
    </row>
    <row r="21" ht="27" customHeight="1" spans="1:6">
      <c r="A21" s="17"/>
      <c r="B21" s="17"/>
      <c r="C21" s="17" t="s">
        <v>110</v>
      </c>
      <c r="D21" s="45" t="s">
        <v>823</v>
      </c>
      <c r="E21" s="23" t="s">
        <v>824</v>
      </c>
      <c r="F21" s="19"/>
    </row>
    <row r="22" ht="27" customHeight="1" spans="1:6">
      <c r="A22" s="17"/>
      <c r="B22" s="17"/>
      <c r="C22" s="17"/>
      <c r="D22" s="45" t="s">
        <v>825</v>
      </c>
      <c r="E22" s="23" t="s">
        <v>826</v>
      </c>
      <c r="F22" s="19"/>
    </row>
    <row r="23" ht="38" customHeight="1" spans="1:6">
      <c r="A23" s="17"/>
      <c r="B23" s="17"/>
      <c r="C23" s="17" t="s">
        <v>113</v>
      </c>
      <c r="D23" s="45" t="s">
        <v>827</v>
      </c>
      <c r="E23" s="24" t="s">
        <v>828</v>
      </c>
      <c r="F23" s="19"/>
    </row>
    <row r="24" ht="27" customHeight="1" spans="1:6">
      <c r="A24" s="17"/>
      <c r="B24" s="17"/>
      <c r="C24" s="17" t="s">
        <v>116</v>
      </c>
      <c r="D24" s="45" t="s">
        <v>829</v>
      </c>
      <c r="E24" s="24" t="s">
        <v>830</v>
      </c>
      <c r="F24" s="19"/>
    </row>
    <row r="25" ht="27" customHeight="1" spans="1:6">
      <c r="A25" s="17"/>
      <c r="B25" s="17"/>
      <c r="C25" s="17"/>
      <c r="D25" s="45" t="s">
        <v>831</v>
      </c>
      <c r="E25" s="24" t="s">
        <v>830</v>
      </c>
      <c r="F25" s="19"/>
    </row>
    <row r="26" ht="27" customHeight="1" spans="1:6">
      <c r="A26" s="17"/>
      <c r="B26" s="17"/>
      <c r="C26" s="17" t="s">
        <v>119</v>
      </c>
      <c r="D26" s="45" t="s">
        <v>832</v>
      </c>
      <c r="E26" s="24" t="s">
        <v>833</v>
      </c>
      <c r="F26" s="19"/>
    </row>
    <row r="27" ht="27" customHeight="1" spans="1:6">
      <c r="A27" s="17"/>
      <c r="B27" s="17"/>
      <c r="C27" s="17"/>
      <c r="D27" s="45" t="s">
        <v>834</v>
      </c>
      <c r="E27" s="24" t="s">
        <v>833</v>
      </c>
      <c r="F27" s="19"/>
    </row>
  </sheetData>
  <mergeCells count="27">
    <mergeCell ref="A1:B1"/>
    <mergeCell ref="A2:F2"/>
    <mergeCell ref="A4:C4"/>
    <mergeCell ref="D4:F4"/>
    <mergeCell ref="A5:C5"/>
    <mergeCell ref="D5:F5"/>
    <mergeCell ref="A6:C6"/>
    <mergeCell ref="D6:F6"/>
    <mergeCell ref="A7:C7"/>
    <mergeCell ref="D7:F7"/>
    <mergeCell ref="A8:C8"/>
    <mergeCell ref="D8:F8"/>
    <mergeCell ref="A9:A10"/>
    <mergeCell ref="A11:A27"/>
    <mergeCell ref="B9:B10"/>
    <mergeCell ref="B11:B18"/>
    <mergeCell ref="B19:B27"/>
    <mergeCell ref="C9:C10"/>
    <mergeCell ref="C11:C13"/>
    <mergeCell ref="C14:C16"/>
    <mergeCell ref="C19:C20"/>
    <mergeCell ref="C21:C22"/>
    <mergeCell ref="C24:C25"/>
    <mergeCell ref="C26:C27"/>
    <mergeCell ref="D9:D10"/>
    <mergeCell ref="E9:E10"/>
    <mergeCell ref="F9:F10"/>
  </mergeCells>
  <printOptions horizontalCentered="1"/>
  <pageMargins left="0.747916666666667" right="0.747916666666667" top="0.802777777777778" bottom="0.60625" header="0.511805555555556" footer="0.511805555555556"/>
  <pageSetup paperSize="9" scale="93" fitToHeight="0" orientation="portrait" horizontalDpi="600"/>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view="pageBreakPreview" zoomScaleNormal="85" zoomScaleSheetLayoutView="100" topLeftCell="A7" workbookViewId="0">
      <selection activeCell="D9" sqref="D9:D10"/>
    </sheetView>
  </sheetViews>
  <sheetFormatPr defaultColWidth="9" defaultRowHeight="13.5" outlineLevelCol="5"/>
  <cols>
    <col min="1" max="1" width="8.16666666666667" style="2" customWidth="1"/>
    <col min="2" max="2" width="7.66666666666667" style="2" customWidth="1"/>
    <col min="3" max="3" width="9.66666666666667" style="2" customWidth="1"/>
    <col min="4" max="4" width="29.75" style="2" customWidth="1"/>
    <col min="5" max="5" width="22.375" style="2" customWidth="1"/>
    <col min="6" max="6" width="15.75" style="2" customWidth="1"/>
    <col min="7" max="16384" width="9" style="2"/>
  </cols>
  <sheetData>
    <row r="1" s="1" customFormat="1" ht="34" customHeight="1" spans="1:2">
      <c r="A1" s="3" t="s">
        <v>835</v>
      </c>
      <c r="B1" s="4"/>
    </row>
    <row r="2" ht="30" customHeight="1" spans="1:6">
      <c r="A2" s="5" t="s">
        <v>761</v>
      </c>
      <c r="B2" s="6"/>
      <c r="C2" s="6"/>
      <c r="D2" s="6"/>
      <c r="E2" s="6"/>
      <c r="F2" s="7"/>
    </row>
    <row r="3" ht="9.95" customHeight="1" spans="1:5">
      <c r="A3" s="8"/>
      <c r="B3" s="8"/>
      <c r="C3" s="8"/>
      <c r="D3" s="9"/>
      <c r="E3" s="8"/>
    </row>
    <row r="4" ht="20.1" customHeight="1" spans="1:6">
      <c r="A4" s="10" t="s">
        <v>474</v>
      </c>
      <c r="B4" s="10"/>
      <c r="C4" s="10"/>
      <c r="D4" s="34" t="s">
        <v>762</v>
      </c>
      <c r="E4" s="34"/>
      <c r="F4" s="34"/>
    </row>
    <row r="5" ht="26" customHeight="1" spans="1:6">
      <c r="A5" s="10" t="s">
        <v>429</v>
      </c>
      <c r="B5" s="10"/>
      <c r="C5" s="10"/>
      <c r="D5" s="36" t="s">
        <v>836</v>
      </c>
      <c r="E5" s="36"/>
      <c r="F5" s="36"/>
    </row>
    <row r="6" ht="26" customHeight="1" spans="1:6">
      <c r="A6" s="10" t="s">
        <v>87</v>
      </c>
      <c r="B6" s="10"/>
      <c r="C6" s="10"/>
      <c r="D6" s="36" t="s">
        <v>739</v>
      </c>
      <c r="E6" s="36"/>
      <c r="F6" s="36"/>
    </row>
    <row r="7" ht="21" customHeight="1" spans="1:6">
      <c r="A7" s="13" t="s">
        <v>89</v>
      </c>
      <c r="B7" s="13"/>
      <c r="C7" s="13"/>
      <c r="D7" s="13">
        <v>100</v>
      </c>
      <c r="E7" s="13"/>
      <c r="F7" s="13"/>
    </row>
    <row r="8" ht="82" customHeight="1" spans="1:6">
      <c r="A8" s="13" t="s">
        <v>91</v>
      </c>
      <c r="B8" s="13"/>
      <c r="C8" s="13"/>
      <c r="D8" s="37" t="s">
        <v>837</v>
      </c>
      <c r="E8" s="37"/>
      <c r="F8" s="37"/>
    </row>
    <row r="9" ht="44" customHeight="1" spans="1:6">
      <c r="A9" s="15" t="s">
        <v>93</v>
      </c>
      <c r="B9" s="15" t="s">
        <v>94</v>
      </c>
      <c r="C9" s="16" t="s">
        <v>95</v>
      </c>
      <c r="D9" s="16" t="s">
        <v>96</v>
      </c>
      <c r="E9" s="16" t="s">
        <v>97</v>
      </c>
      <c r="F9" s="16" t="s">
        <v>7</v>
      </c>
    </row>
    <row r="10" ht="14" customHeight="1" spans="1:6">
      <c r="A10" s="15"/>
      <c r="B10" s="15"/>
      <c r="C10" s="16"/>
      <c r="D10" s="16"/>
      <c r="E10" s="16"/>
      <c r="F10" s="16"/>
    </row>
    <row r="11" ht="27" customHeight="1" spans="1:6">
      <c r="A11" s="17" t="s">
        <v>98</v>
      </c>
      <c r="B11" s="17" t="s">
        <v>99</v>
      </c>
      <c r="C11" s="17" t="s">
        <v>100</v>
      </c>
      <c r="D11" s="65" t="s">
        <v>838</v>
      </c>
      <c r="E11" s="21">
        <v>2000</v>
      </c>
      <c r="F11" s="43"/>
    </row>
    <row r="12" ht="27" customHeight="1" spans="1:6">
      <c r="A12" s="17"/>
      <c r="B12" s="17"/>
      <c r="C12" s="17"/>
      <c r="D12" s="65" t="s">
        <v>839</v>
      </c>
      <c r="E12" s="21">
        <v>100</v>
      </c>
      <c r="F12" s="43"/>
    </row>
    <row r="13" ht="27" customHeight="1" spans="1:6">
      <c r="A13" s="17"/>
      <c r="B13" s="17"/>
      <c r="C13" s="17"/>
      <c r="D13" s="65" t="s">
        <v>840</v>
      </c>
      <c r="E13" s="21">
        <v>60</v>
      </c>
      <c r="F13" s="43"/>
    </row>
    <row r="14" ht="27" customHeight="1" spans="1:6">
      <c r="A14" s="17"/>
      <c r="B14" s="17"/>
      <c r="C14" s="17" t="s">
        <v>103</v>
      </c>
      <c r="D14" s="65" t="s">
        <v>841</v>
      </c>
      <c r="E14" s="21">
        <v>85</v>
      </c>
      <c r="F14" s="43"/>
    </row>
    <row r="15" ht="27" customHeight="1" spans="1:6">
      <c r="A15" s="17"/>
      <c r="B15" s="17"/>
      <c r="C15" s="17" t="s">
        <v>106</v>
      </c>
      <c r="D15" s="66" t="s">
        <v>842</v>
      </c>
      <c r="E15" s="21">
        <v>100</v>
      </c>
      <c r="F15" s="43"/>
    </row>
    <row r="16" ht="27" customHeight="1" spans="1:6">
      <c r="A16" s="17"/>
      <c r="B16" s="17" t="s">
        <v>109</v>
      </c>
      <c r="C16" s="17" t="s">
        <v>292</v>
      </c>
      <c r="D16" s="66" t="s">
        <v>843</v>
      </c>
      <c r="E16" s="21">
        <v>20</v>
      </c>
      <c r="F16" s="43"/>
    </row>
    <row r="17" ht="27" customHeight="1" spans="1:6">
      <c r="A17" s="17"/>
      <c r="B17" s="17"/>
      <c r="C17" s="17" t="s">
        <v>110</v>
      </c>
      <c r="D17" s="65" t="s">
        <v>844</v>
      </c>
      <c r="E17" s="21">
        <v>95</v>
      </c>
      <c r="F17" s="43"/>
    </row>
    <row r="18" ht="27" customHeight="1" spans="1:6">
      <c r="A18" s="17"/>
      <c r="B18" s="17"/>
      <c r="C18" s="17"/>
      <c r="D18" s="65" t="s">
        <v>845</v>
      </c>
      <c r="E18" s="21">
        <v>95</v>
      </c>
      <c r="F18" s="43"/>
    </row>
    <row r="19" ht="27" customHeight="1" spans="1:6">
      <c r="A19" s="17"/>
      <c r="B19" s="17"/>
      <c r="C19" s="17" t="s">
        <v>116</v>
      </c>
      <c r="D19" s="65" t="s">
        <v>846</v>
      </c>
      <c r="E19" s="21" t="s">
        <v>118</v>
      </c>
      <c r="F19" s="43"/>
    </row>
    <row r="20" ht="27" customHeight="1" spans="1:6">
      <c r="A20" s="17"/>
      <c r="B20" s="17"/>
      <c r="C20" s="17" t="s">
        <v>119</v>
      </c>
      <c r="D20" s="65" t="s">
        <v>847</v>
      </c>
      <c r="E20" s="21">
        <v>95</v>
      </c>
      <c r="F20" s="43"/>
    </row>
    <row r="21" ht="27" customHeight="1" spans="1:6">
      <c r="A21" s="17"/>
      <c r="B21" s="17"/>
      <c r="C21" s="17"/>
      <c r="D21" s="65" t="s">
        <v>848</v>
      </c>
      <c r="E21" s="21">
        <v>95</v>
      </c>
      <c r="F21" s="43"/>
    </row>
    <row r="22" spans="6:6">
      <c r="F22" s="43"/>
    </row>
  </sheetData>
  <mergeCells count="24">
    <mergeCell ref="A1:B1"/>
    <mergeCell ref="A2:F2"/>
    <mergeCell ref="A4:C4"/>
    <mergeCell ref="D4:F4"/>
    <mergeCell ref="A5:C5"/>
    <mergeCell ref="D5:F5"/>
    <mergeCell ref="A6:C6"/>
    <mergeCell ref="D6:F6"/>
    <mergeCell ref="A7:C7"/>
    <mergeCell ref="D7:F7"/>
    <mergeCell ref="A8:C8"/>
    <mergeCell ref="D8:F8"/>
    <mergeCell ref="A9:A10"/>
    <mergeCell ref="A11:A21"/>
    <mergeCell ref="B9:B10"/>
    <mergeCell ref="B11:B15"/>
    <mergeCell ref="B16:B21"/>
    <mergeCell ref="C9:C10"/>
    <mergeCell ref="C11:C13"/>
    <mergeCell ref="C17:C18"/>
    <mergeCell ref="C20:C21"/>
    <mergeCell ref="D9:D10"/>
    <mergeCell ref="E9:E10"/>
    <mergeCell ref="F9:F10"/>
  </mergeCells>
  <printOptions horizontalCentered="1"/>
  <pageMargins left="0.747916666666667" right="0.747916666666667" top="0.802777777777778" bottom="0.60625" header="0.511805555555556" footer="0.511805555555556"/>
  <pageSetup paperSize="9" scale="94" fitToHeight="0" orientation="portrait" horizontalDpi="600"/>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8"/>
  <sheetViews>
    <sheetView view="pageBreakPreview" zoomScaleNormal="85" zoomScaleSheetLayoutView="100" workbookViewId="0">
      <selection activeCell="D15" sqref="D15"/>
    </sheetView>
  </sheetViews>
  <sheetFormatPr defaultColWidth="9" defaultRowHeight="13.5" outlineLevelCol="5"/>
  <cols>
    <col min="1" max="1" width="8.25" style="2" customWidth="1"/>
    <col min="2" max="2" width="7.75" style="2" customWidth="1"/>
    <col min="3" max="3" width="9.625" style="2" customWidth="1"/>
    <col min="4" max="4" width="26.5166666666667" style="2" customWidth="1"/>
    <col min="5" max="5" width="26.25" style="2" customWidth="1"/>
    <col min="6" max="16384" width="9" style="2"/>
  </cols>
  <sheetData>
    <row r="1" s="1" customFormat="1" ht="34" customHeight="1" spans="1:2">
      <c r="A1" s="3" t="s">
        <v>849</v>
      </c>
      <c r="B1" s="4"/>
    </row>
    <row r="2" ht="30" customHeight="1" spans="1:6">
      <c r="A2" s="5" t="s">
        <v>761</v>
      </c>
      <c r="B2" s="6"/>
      <c r="C2" s="6"/>
      <c r="D2" s="6"/>
      <c r="E2" s="6"/>
      <c r="F2" s="7"/>
    </row>
    <row r="3" ht="9.95" customHeight="1" spans="1:5">
      <c r="A3" s="8"/>
      <c r="B3" s="8"/>
      <c r="C3" s="8"/>
      <c r="D3" s="9"/>
      <c r="E3" s="8"/>
    </row>
    <row r="4" ht="20.1" customHeight="1" spans="1:6">
      <c r="A4" s="10" t="s">
        <v>474</v>
      </c>
      <c r="B4" s="10"/>
      <c r="C4" s="10"/>
      <c r="D4" s="11" t="s">
        <v>762</v>
      </c>
      <c r="E4" s="11"/>
      <c r="F4" s="11"/>
    </row>
    <row r="5" ht="26.1" customHeight="1" spans="1:6">
      <c r="A5" s="10" t="s">
        <v>429</v>
      </c>
      <c r="B5" s="10"/>
      <c r="C5" s="10"/>
      <c r="D5" s="12" t="s">
        <v>742</v>
      </c>
      <c r="E5" s="12"/>
      <c r="F5" s="12"/>
    </row>
    <row r="6" ht="26.1" customHeight="1" spans="1:6">
      <c r="A6" s="10" t="s">
        <v>87</v>
      </c>
      <c r="B6" s="10"/>
      <c r="C6" s="10"/>
      <c r="D6" s="12" t="s">
        <v>743</v>
      </c>
      <c r="E6" s="12"/>
      <c r="F6" s="12"/>
    </row>
    <row r="7" ht="21" customHeight="1" spans="1:6">
      <c r="A7" s="13" t="s">
        <v>89</v>
      </c>
      <c r="B7" s="13"/>
      <c r="C7" s="13"/>
      <c r="D7" s="12">
        <v>100</v>
      </c>
      <c r="E7" s="12"/>
      <c r="F7" s="12"/>
    </row>
    <row r="8" ht="98" customHeight="1" spans="1:6">
      <c r="A8" s="13" t="s">
        <v>91</v>
      </c>
      <c r="B8" s="13"/>
      <c r="C8" s="13"/>
      <c r="D8" s="62" t="s">
        <v>850</v>
      </c>
      <c r="E8" s="62"/>
      <c r="F8" s="62"/>
    </row>
    <row r="9" ht="44.1" customHeight="1" spans="1:6">
      <c r="A9" s="15" t="s">
        <v>93</v>
      </c>
      <c r="B9" s="15" t="s">
        <v>94</v>
      </c>
      <c r="C9" s="16" t="s">
        <v>95</v>
      </c>
      <c r="D9" s="16" t="s">
        <v>96</v>
      </c>
      <c r="E9" s="16" t="s">
        <v>97</v>
      </c>
      <c r="F9" s="16" t="s">
        <v>7</v>
      </c>
    </row>
    <row r="10" ht="44.1" customHeight="1" spans="1:6">
      <c r="A10" s="15"/>
      <c r="B10" s="15"/>
      <c r="C10" s="16"/>
      <c r="D10" s="16"/>
      <c r="E10" s="16"/>
      <c r="F10" s="16"/>
    </row>
    <row r="11" ht="32" customHeight="1" spans="1:6">
      <c r="A11" s="17" t="s">
        <v>98</v>
      </c>
      <c r="B11" s="17" t="s">
        <v>99</v>
      </c>
      <c r="C11" s="17" t="s">
        <v>100</v>
      </c>
      <c r="D11" s="45" t="s">
        <v>851</v>
      </c>
      <c r="E11" s="24" t="s">
        <v>852</v>
      </c>
      <c r="F11" s="43"/>
    </row>
    <row r="12" ht="32" customHeight="1" spans="1:6">
      <c r="A12" s="17"/>
      <c r="B12" s="17"/>
      <c r="C12" s="17" t="s">
        <v>103</v>
      </c>
      <c r="D12" s="45" t="s">
        <v>853</v>
      </c>
      <c r="E12" s="16">
        <v>0</v>
      </c>
      <c r="F12" s="43"/>
    </row>
    <row r="13" ht="32" customHeight="1" spans="1:6">
      <c r="A13" s="17"/>
      <c r="B13" s="17"/>
      <c r="C13" s="17" t="s">
        <v>106</v>
      </c>
      <c r="D13" s="45" t="s">
        <v>489</v>
      </c>
      <c r="E13" s="63">
        <v>1</v>
      </c>
      <c r="F13" s="43"/>
    </row>
    <row r="14" ht="32" customHeight="1" spans="1:6">
      <c r="A14" s="17"/>
      <c r="B14" s="17" t="s">
        <v>109</v>
      </c>
      <c r="C14" s="17" t="s">
        <v>110</v>
      </c>
      <c r="D14" s="45" t="s">
        <v>854</v>
      </c>
      <c r="E14" s="16" t="s">
        <v>855</v>
      </c>
      <c r="F14" s="43"/>
    </row>
    <row r="15" ht="32" customHeight="1" spans="1:6">
      <c r="A15" s="17"/>
      <c r="B15" s="17"/>
      <c r="C15" s="17" t="s">
        <v>113</v>
      </c>
      <c r="D15" s="45" t="s">
        <v>594</v>
      </c>
      <c r="E15" s="16" t="s">
        <v>856</v>
      </c>
      <c r="F15" s="43"/>
    </row>
    <row r="16" ht="32" customHeight="1" spans="1:6">
      <c r="A16" s="17"/>
      <c r="B16" s="17"/>
      <c r="C16" s="17"/>
      <c r="D16" s="45" t="s">
        <v>857</v>
      </c>
      <c r="E16" s="16" t="s">
        <v>118</v>
      </c>
      <c r="F16" s="43"/>
    </row>
    <row r="17" ht="32" customHeight="1" spans="1:6">
      <c r="A17" s="17"/>
      <c r="B17" s="17"/>
      <c r="C17" s="17" t="s">
        <v>116</v>
      </c>
      <c r="D17" s="45" t="s">
        <v>858</v>
      </c>
      <c r="E17" s="16" t="s">
        <v>859</v>
      </c>
      <c r="F17" s="43"/>
    </row>
    <row r="18" ht="32" customHeight="1" spans="1:6">
      <c r="A18" s="17"/>
      <c r="B18" s="17"/>
      <c r="C18" s="17" t="s">
        <v>119</v>
      </c>
      <c r="D18" s="45" t="s">
        <v>860</v>
      </c>
      <c r="E18" s="64">
        <v>1</v>
      </c>
      <c r="F18" s="43"/>
    </row>
  </sheetData>
  <mergeCells count="22">
    <mergeCell ref="A1:B1"/>
    <mergeCell ref="A2:F2"/>
    <mergeCell ref="A4:C4"/>
    <mergeCell ref="D4:F4"/>
    <mergeCell ref="A5:C5"/>
    <mergeCell ref="D5:F5"/>
    <mergeCell ref="A6:C6"/>
    <mergeCell ref="D6:F6"/>
    <mergeCell ref="A7:C7"/>
    <mergeCell ref="D7:F7"/>
    <mergeCell ref="A8:C8"/>
    <mergeCell ref="D8:F8"/>
    <mergeCell ref="A9:A10"/>
    <mergeCell ref="A11:A18"/>
    <mergeCell ref="B9:B10"/>
    <mergeCell ref="B11:B13"/>
    <mergeCell ref="B14:B18"/>
    <mergeCell ref="C9:C10"/>
    <mergeCell ref="C15:C16"/>
    <mergeCell ref="D9:D10"/>
    <mergeCell ref="E9:E10"/>
    <mergeCell ref="F9:F10"/>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view="pageBreakPreview" zoomScaleNormal="85" zoomScaleSheetLayoutView="100" topLeftCell="A4" workbookViewId="0">
      <selection activeCell="D9" sqref="D9:D10"/>
    </sheetView>
  </sheetViews>
  <sheetFormatPr defaultColWidth="9" defaultRowHeight="13.5" outlineLevelCol="6"/>
  <cols>
    <col min="1" max="1" width="8.25" style="2" customWidth="1"/>
    <col min="2" max="2" width="7.75" style="2" customWidth="1"/>
    <col min="3" max="3" width="9.625" style="2" customWidth="1"/>
    <col min="4" max="4" width="36.125" style="2" customWidth="1"/>
    <col min="5" max="5" width="21.75" style="2" customWidth="1"/>
    <col min="6" max="6" width="7.875" style="2" customWidth="1"/>
    <col min="7" max="16384" width="9" style="2"/>
  </cols>
  <sheetData>
    <row r="1" s="1" customFormat="1" ht="34" customHeight="1" spans="1:2">
      <c r="A1" s="3" t="s">
        <v>861</v>
      </c>
      <c r="B1" s="4"/>
    </row>
    <row r="2" ht="30" customHeight="1" spans="1:6">
      <c r="A2" s="5" t="s">
        <v>761</v>
      </c>
      <c r="B2" s="6"/>
      <c r="C2" s="6"/>
      <c r="D2" s="6"/>
      <c r="E2" s="6"/>
      <c r="F2" s="7"/>
    </row>
    <row r="3" ht="9.95" customHeight="1" spans="1:5">
      <c r="A3" s="8"/>
      <c r="B3" s="8"/>
      <c r="C3" s="8"/>
      <c r="D3" s="9"/>
      <c r="E3" s="8"/>
    </row>
    <row r="4" ht="20.1" customHeight="1" spans="1:6">
      <c r="A4" s="10" t="s">
        <v>474</v>
      </c>
      <c r="B4" s="10"/>
      <c r="C4" s="10"/>
      <c r="D4" s="34" t="s">
        <v>762</v>
      </c>
      <c r="E4" s="34"/>
      <c r="F4" s="34"/>
    </row>
    <row r="5" ht="26.1" customHeight="1" spans="1:6">
      <c r="A5" s="10" t="s">
        <v>429</v>
      </c>
      <c r="B5" s="10"/>
      <c r="C5" s="10"/>
      <c r="D5" s="36" t="s">
        <v>252</v>
      </c>
      <c r="E5" s="36"/>
      <c r="F5" s="36"/>
    </row>
    <row r="6" ht="26.1" customHeight="1" spans="1:6">
      <c r="A6" s="10" t="s">
        <v>87</v>
      </c>
      <c r="B6" s="10"/>
      <c r="C6" s="10"/>
      <c r="D6" s="36" t="s">
        <v>759</v>
      </c>
      <c r="E6" s="36"/>
      <c r="F6" s="36"/>
    </row>
    <row r="7" ht="21" customHeight="1" spans="1:6">
      <c r="A7" s="13" t="s">
        <v>89</v>
      </c>
      <c r="B7" s="13"/>
      <c r="C7" s="13"/>
      <c r="D7" s="13">
        <v>100</v>
      </c>
      <c r="E7" s="13"/>
      <c r="F7" s="13"/>
    </row>
    <row r="8" ht="57" customHeight="1" spans="1:6">
      <c r="A8" s="13" t="s">
        <v>91</v>
      </c>
      <c r="B8" s="13"/>
      <c r="C8" s="13"/>
      <c r="D8" s="37" t="s">
        <v>862</v>
      </c>
      <c r="E8" s="37"/>
      <c r="F8" s="37"/>
    </row>
    <row r="9" ht="44.1" customHeight="1" spans="1:7">
      <c r="A9" s="15" t="s">
        <v>93</v>
      </c>
      <c r="B9" s="15" t="s">
        <v>94</v>
      </c>
      <c r="C9" s="16" t="s">
        <v>95</v>
      </c>
      <c r="D9" s="16" t="s">
        <v>96</v>
      </c>
      <c r="E9" s="16" t="s">
        <v>97</v>
      </c>
      <c r="F9" s="16" t="s">
        <v>7</v>
      </c>
      <c r="G9" s="60"/>
    </row>
    <row r="10" ht="18" customHeight="1" spans="1:6">
      <c r="A10" s="15"/>
      <c r="B10" s="15"/>
      <c r="C10" s="16"/>
      <c r="D10" s="16"/>
      <c r="E10" s="16"/>
      <c r="F10" s="16"/>
    </row>
    <row r="11" ht="27" customHeight="1" spans="1:6">
      <c r="A11" s="17" t="s">
        <v>98</v>
      </c>
      <c r="B11" s="17" t="s">
        <v>99</v>
      </c>
      <c r="C11" s="17" t="s">
        <v>100</v>
      </c>
      <c r="D11" s="45" t="s">
        <v>863</v>
      </c>
      <c r="E11" s="24">
        <v>2000</v>
      </c>
      <c r="F11" s="19"/>
    </row>
    <row r="12" ht="27" customHeight="1" spans="1:6">
      <c r="A12" s="17"/>
      <c r="B12" s="17"/>
      <c r="C12" s="17"/>
      <c r="D12" s="45" t="s">
        <v>839</v>
      </c>
      <c r="E12" s="24">
        <v>100</v>
      </c>
      <c r="F12" s="19"/>
    </row>
    <row r="13" ht="27" customHeight="1" spans="1:6">
      <c r="A13" s="17"/>
      <c r="B13" s="17"/>
      <c r="C13" s="17"/>
      <c r="D13" s="45" t="s">
        <v>864</v>
      </c>
      <c r="E13" s="24">
        <v>10000</v>
      </c>
      <c r="F13" s="19"/>
    </row>
    <row r="14" ht="27" customHeight="1" spans="1:6">
      <c r="A14" s="17"/>
      <c r="B14" s="17"/>
      <c r="C14" s="17" t="s">
        <v>103</v>
      </c>
      <c r="D14" s="45" t="s">
        <v>865</v>
      </c>
      <c r="E14" s="46">
        <v>1</v>
      </c>
      <c r="F14" s="19"/>
    </row>
    <row r="15" ht="27" customHeight="1" spans="1:6">
      <c r="A15" s="17"/>
      <c r="B15" s="17"/>
      <c r="C15" s="17" t="s">
        <v>106</v>
      </c>
      <c r="D15" s="45" t="s">
        <v>768</v>
      </c>
      <c r="E15" s="61">
        <v>100</v>
      </c>
      <c r="F15" s="19"/>
    </row>
    <row r="16" ht="27" customHeight="1" spans="1:6">
      <c r="A16" s="17"/>
      <c r="B16" s="17" t="s">
        <v>109</v>
      </c>
      <c r="C16" s="17" t="s">
        <v>292</v>
      </c>
      <c r="D16" s="45" t="s">
        <v>866</v>
      </c>
      <c r="E16" s="42">
        <v>0.2</v>
      </c>
      <c r="F16" s="19"/>
    </row>
    <row r="17" ht="27" customHeight="1" spans="1:6">
      <c r="A17" s="17"/>
      <c r="B17" s="17"/>
      <c r="C17" s="17" t="s">
        <v>110</v>
      </c>
      <c r="D17" s="45" t="s">
        <v>844</v>
      </c>
      <c r="E17" s="23">
        <v>100</v>
      </c>
      <c r="F17" s="19"/>
    </row>
    <row r="18" ht="27" customHeight="1" spans="1:6">
      <c r="A18" s="17"/>
      <c r="B18" s="17"/>
      <c r="C18" s="17" t="s">
        <v>116</v>
      </c>
      <c r="D18" s="45" t="s">
        <v>846</v>
      </c>
      <c r="E18" s="24" t="s">
        <v>772</v>
      </c>
      <c r="F18" s="19"/>
    </row>
    <row r="19" ht="27" customHeight="1" spans="1:6">
      <c r="A19" s="17"/>
      <c r="B19" s="17"/>
      <c r="C19" s="17"/>
      <c r="D19" s="45" t="s">
        <v>867</v>
      </c>
      <c r="E19" s="24" t="s">
        <v>118</v>
      </c>
      <c r="F19" s="19"/>
    </row>
    <row r="20" ht="27" customHeight="1" spans="1:6">
      <c r="A20" s="17"/>
      <c r="B20" s="17"/>
      <c r="C20" s="17" t="s">
        <v>119</v>
      </c>
      <c r="D20" s="45" t="s">
        <v>847</v>
      </c>
      <c r="E20" s="24">
        <v>95</v>
      </c>
      <c r="F20" s="19"/>
    </row>
    <row r="21" ht="27" customHeight="1" spans="1:6">
      <c r="A21" s="17"/>
      <c r="B21" s="17"/>
      <c r="C21" s="17"/>
      <c r="D21" s="45" t="s">
        <v>848</v>
      </c>
      <c r="E21" s="38">
        <v>95</v>
      </c>
      <c r="F21" s="19"/>
    </row>
  </sheetData>
  <mergeCells count="24">
    <mergeCell ref="A1:B1"/>
    <mergeCell ref="A2:F2"/>
    <mergeCell ref="A4:C4"/>
    <mergeCell ref="D4:F4"/>
    <mergeCell ref="A5:C5"/>
    <mergeCell ref="D5:F5"/>
    <mergeCell ref="A6:C6"/>
    <mergeCell ref="D6:F6"/>
    <mergeCell ref="A7:C7"/>
    <mergeCell ref="D7:F7"/>
    <mergeCell ref="A8:C8"/>
    <mergeCell ref="D8:F8"/>
    <mergeCell ref="A9:A10"/>
    <mergeCell ref="A11:A21"/>
    <mergeCell ref="B9:B10"/>
    <mergeCell ref="B11:B15"/>
    <mergeCell ref="B16:B21"/>
    <mergeCell ref="C9:C10"/>
    <mergeCell ref="C11:C13"/>
    <mergeCell ref="C18:C19"/>
    <mergeCell ref="C20:C21"/>
    <mergeCell ref="D9:D10"/>
    <mergeCell ref="E9:E10"/>
    <mergeCell ref="F9:F10"/>
  </mergeCells>
  <printOptions horizontalCentered="1"/>
  <pageMargins left="0.747916666666667" right="0.747916666666667" top="0.802777777777778" bottom="0.60625" header="0.511805555555556" footer="0.511805555555556"/>
  <pageSetup paperSize="9" scale="96" fitToHeight="0" orientation="portrait" horizontalDpi="600"/>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4"/>
  <sheetViews>
    <sheetView view="pageBreakPreview" zoomScaleNormal="85" zoomScaleSheetLayoutView="100" workbookViewId="0">
      <selection activeCell="E14" sqref="E14"/>
    </sheetView>
  </sheetViews>
  <sheetFormatPr defaultColWidth="9" defaultRowHeight="13.5" outlineLevelCol="5"/>
  <cols>
    <col min="1" max="3" width="9.25" style="2" customWidth="1"/>
    <col min="4" max="4" width="24.625" style="2" customWidth="1"/>
    <col min="5" max="5" width="21.375" style="2" customWidth="1"/>
    <col min="6" max="6" width="16.375" style="2" customWidth="1"/>
    <col min="7" max="16384" width="9" style="2"/>
  </cols>
  <sheetData>
    <row r="1" s="1" customFormat="1" ht="34" customHeight="1" spans="1:2">
      <c r="A1" s="3" t="s">
        <v>868</v>
      </c>
      <c r="B1" s="4"/>
    </row>
    <row r="2" ht="30" customHeight="1" spans="1:6">
      <c r="A2" s="5" t="s">
        <v>761</v>
      </c>
      <c r="B2" s="6"/>
      <c r="C2" s="6"/>
      <c r="D2" s="6"/>
      <c r="E2" s="6"/>
      <c r="F2" s="7"/>
    </row>
    <row r="3" ht="9.95" customHeight="1" spans="1:5">
      <c r="A3" s="8"/>
      <c r="B3" s="8"/>
      <c r="C3" s="8"/>
      <c r="D3" s="9"/>
      <c r="E3" s="8"/>
    </row>
    <row r="4" ht="20.1" customHeight="1" spans="1:6">
      <c r="A4" s="10" t="s">
        <v>474</v>
      </c>
      <c r="B4" s="10"/>
      <c r="C4" s="10"/>
      <c r="D4" s="34" t="s">
        <v>762</v>
      </c>
      <c r="E4" s="34"/>
      <c r="F4" s="34"/>
    </row>
    <row r="5" ht="26.1" customHeight="1" spans="1:6">
      <c r="A5" s="10" t="s">
        <v>429</v>
      </c>
      <c r="B5" s="10"/>
      <c r="C5" s="10"/>
      <c r="D5" s="36" t="s">
        <v>755</v>
      </c>
      <c r="E5" s="36"/>
      <c r="F5" s="36"/>
    </row>
    <row r="6" ht="26.1" customHeight="1" spans="1:6">
      <c r="A6" s="10" t="s">
        <v>87</v>
      </c>
      <c r="B6" s="10"/>
      <c r="C6" s="10"/>
      <c r="D6" s="36" t="s">
        <v>756</v>
      </c>
      <c r="E6" s="36"/>
      <c r="F6" s="36"/>
    </row>
    <row r="7" ht="21" customHeight="1" spans="1:6">
      <c r="A7" s="13" t="s">
        <v>89</v>
      </c>
      <c r="B7" s="13"/>
      <c r="C7" s="13"/>
      <c r="D7" s="13">
        <v>100</v>
      </c>
      <c r="E7" s="13"/>
      <c r="F7" s="13"/>
    </row>
    <row r="8" ht="65" customHeight="1" spans="1:6">
      <c r="A8" s="13" t="s">
        <v>91</v>
      </c>
      <c r="B8" s="13"/>
      <c r="C8" s="13"/>
      <c r="D8" s="37" t="s">
        <v>869</v>
      </c>
      <c r="E8" s="37"/>
      <c r="F8" s="37"/>
    </row>
    <row r="9" ht="44" customHeight="1" spans="1:6">
      <c r="A9" s="15" t="s">
        <v>93</v>
      </c>
      <c r="B9" s="15" t="s">
        <v>94</v>
      </c>
      <c r="C9" s="16" t="s">
        <v>95</v>
      </c>
      <c r="D9" s="16" t="s">
        <v>96</v>
      </c>
      <c r="E9" s="16" t="s">
        <v>97</v>
      </c>
      <c r="F9" s="16" t="s">
        <v>7</v>
      </c>
    </row>
    <row r="10" ht="44" customHeight="1" spans="1:6">
      <c r="A10" s="15"/>
      <c r="B10" s="15"/>
      <c r="C10" s="16"/>
      <c r="D10" s="16"/>
      <c r="E10" s="16"/>
      <c r="F10" s="16"/>
    </row>
    <row r="11" ht="27" customHeight="1" spans="1:6">
      <c r="A11" s="17" t="s">
        <v>98</v>
      </c>
      <c r="B11" s="17" t="s">
        <v>99</v>
      </c>
      <c r="C11" s="17" t="s">
        <v>100</v>
      </c>
      <c r="D11" s="18" t="s">
        <v>764</v>
      </c>
      <c r="E11" s="19">
        <v>1</v>
      </c>
      <c r="F11" s="38"/>
    </row>
    <row r="12" ht="27" customHeight="1" spans="1:6">
      <c r="A12" s="17"/>
      <c r="B12" s="17"/>
      <c r="C12" s="17"/>
      <c r="D12" s="18" t="s">
        <v>870</v>
      </c>
      <c r="E12" s="19">
        <v>2</v>
      </c>
      <c r="F12" s="38"/>
    </row>
    <row r="13" ht="27" customHeight="1" spans="1:6">
      <c r="A13" s="17"/>
      <c r="B13" s="17"/>
      <c r="C13" s="17"/>
      <c r="D13" s="18" t="s">
        <v>871</v>
      </c>
      <c r="E13" s="19">
        <v>400</v>
      </c>
      <c r="F13" s="38"/>
    </row>
    <row r="14" ht="27" customHeight="1" spans="1:6">
      <c r="A14" s="17"/>
      <c r="B14" s="17"/>
      <c r="C14" s="17"/>
      <c r="D14" s="18" t="s">
        <v>765</v>
      </c>
      <c r="E14" s="19">
        <v>50</v>
      </c>
      <c r="F14" s="38"/>
    </row>
    <row r="15" ht="27" customHeight="1" spans="1:6">
      <c r="A15" s="17"/>
      <c r="B15" s="17"/>
      <c r="C15" s="17" t="s">
        <v>103</v>
      </c>
      <c r="D15" s="18" t="s">
        <v>872</v>
      </c>
      <c r="E15" s="19">
        <v>100</v>
      </c>
      <c r="F15" s="38"/>
    </row>
    <row r="16" ht="27" customHeight="1" spans="1:6">
      <c r="A16" s="17"/>
      <c r="B16" s="17"/>
      <c r="C16" s="17"/>
      <c r="D16" s="18" t="s">
        <v>873</v>
      </c>
      <c r="E16" s="19">
        <v>95</v>
      </c>
      <c r="F16" s="38"/>
    </row>
    <row r="17" ht="27" customHeight="1" spans="1:6">
      <c r="A17" s="17"/>
      <c r="B17" s="17"/>
      <c r="C17" s="17"/>
      <c r="D17" s="18" t="s">
        <v>874</v>
      </c>
      <c r="E17" s="19">
        <v>90</v>
      </c>
      <c r="F17" s="38"/>
    </row>
    <row r="18" ht="27" customHeight="1" spans="1:6">
      <c r="A18" s="17"/>
      <c r="B18" s="17"/>
      <c r="C18" s="17" t="s">
        <v>106</v>
      </c>
      <c r="D18" s="18" t="s">
        <v>768</v>
      </c>
      <c r="E18" s="56">
        <v>1</v>
      </c>
      <c r="F18" s="38"/>
    </row>
    <row r="19" ht="27" customHeight="1" spans="1:6">
      <c r="A19" s="17"/>
      <c r="B19" s="17"/>
      <c r="C19" s="17" t="s">
        <v>242</v>
      </c>
      <c r="D19" s="18" t="s">
        <v>875</v>
      </c>
      <c r="E19" s="19">
        <v>300</v>
      </c>
      <c r="F19" s="38"/>
    </row>
    <row r="20" ht="27" customHeight="1" spans="1:6">
      <c r="A20" s="17"/>
      <c r="B20" s="17" t="s">
        <v>109</v>
      </c>
      <c r="C20" s="17" t="s">
        <v>110</v>
      </c>
      <c r="D20" s="18" t="s">
        <v>769</v>
      </c>
      <c r="E20" s="19">
        <v>90</v>
      </c>
      <c r="F20" s="38"/>
    </row>
    <row r="21" ht="27" customHeight="1" spans="1:6">
      <c r="A21" s="17"/>
      <c r="B21" s="17"/>
      <c r="C21" s="17"/>
      <c r="D21" s="18" t="s">
        <v>876</v>
      </c>
      <c r="E21" s="19">
        <v>95</v>
      </c>
      <c r="F21" s="38"/>
    </row>
    <row r="22" ht="42" customHeight="1" spans="1:6">
      <c r="A22" s="17"/>
      <c r="B22" s="17"/>
      <c r="C22" s="55" t="s">
        <v>116</v>
      </c>
      <c r="D22" s="18" t="s">
        <v>771</v>
      </c>
      <c r="E22" s="57" t="s">
        <v>772</v>
      </c>
      <c r="F22" s="58"/>
    </row>
    <row r="23" ht="27" customHeight="1" spans="1:6">
      <c r="A23" s="17"/>
      <c r="B23" s="17"/>
      <c r="C23" s="17" t="s">
        <v>119</v>
      </c>
      <c r="D23" s="59" t="s">
        <v>773</v>
      </c>
      <c r="E23" s="19">
        <v>90</v>
      </c>
      <c r="F23" s="58"/>
    </row>
    <row r="24" ht="27" customHeight="1" spans="1:6">
      <c r="A24" s="17"/>
      <c r="B24" s="17"/>
      <c r="C24" s="17"/>
      <c r="D24" s="59" t="s">
        <v>774</v>
      </c>
      <c r="E24" s="19">
        <v>90</v>
      </c>
      <c r="F24" s="58"/>
    </row>
  </sheetData>
  <mergeCells count="25">
    <mergeCell ref="A1:B1"/>
    <mergeCell ref="A2:F2"/>
    <mergeCell ref="A4:C4"/>
    <mergeCell ref="D4:F4"/>
    <mergeCell ref="A5:C5"/>
    <mergeCell ref="D5:F5"/>
    <mergeCell ref="A6:C6"/>
    <mergeCell ref="D6:F6"/>
    <mergeCell ref="A7:C7"/>
    <mergeCell ref="D7:F7"/>
    <mergeCell ref="A8:C8"/>
    <mergeCell ref="D8:F8"/>
    <mergeCell ref="A9:A10"/>
    <mergeCell ref="A11:A24"/>
    <mergeCell ref="B9:B10"/>
    <mergeCell ref="B11:B19"/>
    <mergeCell ref="B20:B24"/>
    <mergeCell ref="C9:C10"/>
    <mergeCell ref="C11:C14"/>
    <mergeCell ref="C15:C17"/>
    <mergeCell ref="C20:C21"/>
    <mergeCell ref="C23:C24"/>
    <mergeCell ref="D9:D10"/>
    <mergeCell ref="E9:E10"/>
    <mergeCell ref="F9:F10"/>
  </mergeCells>
  <printOptions horizontalCentered="1"/>
  <pageMargins left="0.747916666666667" right="0.747916666666667" top="0.802777777777778" bottom="0.60625" header="0.511805555555556" footer="0.511805555555556"/>
  <pageSetup paperSize="9" scale="97" fitToHeight="0" orientation="portrait" horizontalDpi="600"/>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7"/>
  <sheetViews>
    <sheetView view="pageBreakPreview" zoomScaleNormal="85" zoomScaleSheetLayoutView="100" workbookViewId="0">
      <selection activeCell="G9" sqref="$A9:$XFD10"/>
    </sheetView>
  </sheetViews>
  <sheetFormatPr defaultColWidth="9" defaultRowHeight="13.5" outlineLevelCol="5"/>
  <cols>
    <col min="1" max="1" width="8.25" style="2" customWidth="1"/>
    <col min="2" max="2" width="7.71666666666667" style="2" customWidth="1"/>
    <col min="3" max="3" width="9.625" style="2" customWidth="1"/>
    <col min="4" max="4" width="31" style="2" customWidth="1"/>
    <col min="5" max="5" width="23.5" style="2" customWidth="1"/>
    <col min="6" max="6" width="18" style="2" customWidth="1"/>
    <col min="7" max="16384" width="9" style="2"/>
  </cols>
  <sheetData>
    <row r="1" s="1" customFormat="1" ht="34" customHeight="1" spans="1:2">
      <c r="A1" s="3" t="s">
        <v>877</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47" t="s">
        <v>762</v>
      </c>
      <c r="E4" s="27"/>
      <c r="F4" s="27"/>
    </row>
    <row r="5" ht="26.1" customHeight="1" spans="1:6">
      <c r="A5" s="10" t="s">
        <v>429</v>
      </c>
      <c r="B5" s="10"/>
      <c r="C5" s="10"/>
      <c r="D5" s="28" t="s">
        <v>751</v>
      </c>
      <c r="E5" s="28"/>
      <c r="F5" s="28"/>
    </row>
    <row r="6" ht="26.1" customHeight="1" spans="1:6">
      <c r="A6" s="10" t="s">
        <v>87</v>
      </c>
      <c r="B6" s="10"/>
      <c r="C6" s="10"/>
      <c r="D6" s="28" t="s">
        <v>878</v>
      </c>
      <c r="E6" s="28"/>
      <c r="F6" s="28"/>
    </row>
    <row r="7" ht="21" customHeight="1" spans="1:6">
      <c r="A7" s="13" t="s">
        <v>89</v>
      </c>
      <c r="B7" s="13"/>
      <c r="C7" s="13"/>
      <c r="D7" s="48">
        <v>100</v>
      </c>
      <c r="E7" s="48"/>
      <c r="F7" s="48"/>
    </row>
    <row r="8" ht="65" customHeight="1" spans="1:6">
      <c r="A8" s="13" t="s">
        <v>91</v>
      </c>
      <c r="B8" s="13"/>
      <c r="C8" s="13"/>
      <c r="D8" s="29" t="s">
        <v>879</v>
      </c>
      <c r="E8" s="29"/>
      <c r="F8" s="29"/>
    </row>
    <row r="9" ht="20" customHeight="1" spans="1:6">
      <c r="A9" s="15" t="s">
        <v>93</v>
      </c>
      <c r="B9" s="15" t="s">
        <v>94</v>
      </c>
      <c r="C9" s="16" t="s">
        <v>95</v>
      </c>
      <c r="D9" s="16" t="s">
        <v>96</v>
      </c>
      <c r="E9" s="16" t="s">
        <v>97</v>
      </c>
      <c r="F9" s="16" t="s">
        <v>7</v>
      </c>
    </row>
    <row r="10" ht="20" customHeight="1" spans="1:6">
      <c r="A10" s="15"/>
      <c r="B10" s="15"/>
      <c r="C10" s="16"/>
      <c r="D10" s="16"/>
      <c r="E10" s="16"/>
      <c r="F10" s="16"/>
    </row>
    <row r="11" ht="27" customHeight="1" spans="1:6">
      <c r="A11" s="17" t="s">
        <v>98</v>
      </c>
      <c r="B11" s="17" t="s">
        <v>99</v>
      </c>
      <c r="C11" s="17" t="s">
        <v>100</v>
      </c>
      <c r="D11" s="31" t="s">
        <v>880</v>
      </c>
      <c r="E11" s="24" t="s">
        <v>881</v>
      </c>
      <c r="F11" s="12" t="s">
        <v>882</v>
      </c>
    </row>
    <row r="12" ht="27" customHeight="1" spans="1:6">
      <c r="A12" s="17"/>
      <c r="B12" s="17"/>
      <c r="C12" s="17"/>
      <c r="D12" s="31" t="s">
        <v>883</v>
      </c>
      <c r="E12" s="24" t="s">
        <v>485</v>
      </c>
      <c r="F12" s="19"/>
    </row>
    <row r="13" ht="27" customHeight="1" spans="1:6">
      <c r="A13" s="17"/>
      <c r="B13" s="17"/>
      <c r="C13" s="17"/>
      <c r="D13" s="33" t="s">
        <v>884</v>
      </c>
      <c r="E13" s="24" t="s">
        <v>485</v>
      </c>
      <c r="F13" s="19"/>
    </row>
    <row r="14" ht="27" customHeight="1" spans="1:6">
      <c r="A14" s="17"/>
      <c r="B14" s="17"/>
      <c r="C14" s="17"/>
      <c r="D14" s="33" t="s">
        <v>885</v>
      </c>
      <c r="E14" s="24" t="s">
        <v>886</v>
      </c>
      <c r="F14" s="19"/>
    </row>
    <row r="15" ht="27" customHeight="1" spans="1:6">
      <c r="A15" s="17"/>
      <c r="B15" s="17"/>
      <c r="C15" s="17"/>
      <c r="D15" s="33" t="s">
        <v>887</v>
      </c>
      <c r="E15" s="24" t="s">
        <v>888</v>
      </c>
      <c r="F15" s="19"/>
    </row>
    <row r="16" ht="27" customHeight="1" spans="1:6">
      <c r="A16" s="17"/>
      <c r="B16" s="17"/>
      <c r="C16" s="17" t="s">
        <v>103</v>
      </c>
      <c r="D16" s="31" t="s">
        <v>793</v>
      </c>
      <c r="E16" s="23" t="s">
        <v>447</v>
      </c>
      <c r="F16" s="19"/>
    </row>
    <row r="17" ht="27" customHeight="1" spans="1:6">
      <c r="A17" s="17"/>
      <c r="B17" s="17"/>
      <c r="C17" s="17"/>
      <c r="D17" s="39" t="s">
        <v>795</v>
      </c>
      <c r="E17" s="23" t="s">
        <v>324</v>
      </c>
      <c r="F17" s="19"/>
    </row>
    <row r="18" ht="27" customHeight="1" spans="1:6">
      <c r="A18" s="17"/>
      <c r="B18" s="17"/>
      <c r="C18" s="17" t="s">
        <v>106</v>
      </c>
      <c r="D18" s="39" t="s">
        <v>796</v>
      </c>
      <c r="E18" s="23" t="s">
        <v>324</v>
      </c>
      <c r="F18" s="19"/>
    </row>
    <row r="19" ht="27" customHeight="1" spans="1:6">
      <c r="A19" s="17"/>
      <c r="B19" s="17" t="s">
        <v>109</v>
      </c>
      <c r="C19" s="17" t="s">
        <v>292</v>
      </c>
      <c r="D19" s="33" t="s">
        <v>889</v>
      </c>
      <c r="E19" s="23" t="s">
        <v>890</v>
      </c>
      <c r="F19" s="19"/>
    </row>
    <row r="20" ht="27" customHeight="1" spans="1:6">
      <c r="A20" s="17"/>
      <c r="B20" s="17"/>
      <c r="C20" s="17"/>
      <c r="D20" s="33" t="s">
        <v>891</v>
      </c>
      <c r="E20" s="24" t="s">
        <v>118</v>
      </c>
      <c r="F20" s="19"/>
    </row>
    <row r="21" ht="27" customHeight="1" spans="1:6">
      <c r="A21" s="17"/>
      <c r="B21" s="17"/>
      <c r="C21" s="17" t="s">
        <v>110</v>
      </c>
      <c r="D21" s="31" t="s">
        <v>892</v>
      </c>
      <c r="E21" s="23">
        <v>1</v>
      </c>
      <c r="F21" s="19"/>
    </row>
    <row r="22" ht="27" customHeight="1" spans="1:6">
      <c r="A22" s="49"/>
      <c r="B22" s="50"/>
      <c r="C22" s="50" t="s">
        <v>113</v>
      </c>
      <c r="D22" s="51" t="s">
        <v>893</v>
      </c>
      <c r="E22" s="52" t="s">
        <v>118</v>
      </c>
      <c r="F22" s="53"/>
    </row>
    <row r="23" ht="27" customHeight="1" spans="1:6">
      <c r="A23" s="17"/>
      <c r="B23" s="50"/>
      <c r="C23" s="49"/>
      <c r="D23" s="33" t="s">
        <v>894</v>
      </c>
      <c r="E23" s="54" t="s">
        <v>105</v>
      </c>
      <c r="F23" s="19"/>
    </row>
    <row r="24" ht="27" customHeight="1" spans="1:6">
      <c r="A24" s="17"/>
      <c r="B24" s="50"/>
      <c r="C24" s="55" t="s">
        <v>116</v>
      </c>
      <c r="D24" s="33" t="s">
        <v>895</v>
      </c>
      <c r="E24" s="24" t="s">
        <v>118</v>
      </c>
      <c r="F24" s="19"/>
    </row>
    <row r="25" ht="27" customHeight="1" spans="1:6">
      <c r="A25" s="17"/>
      <c r="B25" s="50"/>
      <c r="C25" s="49"/>
      <c r="D25" s="31" t="s">
        <v>896</v>
      </c>
      <c r="E25" s="24" t="s">
        <v>118</v>
      </c>
      <c r="F25" s="19"/>
    </row>
    <row r="26" ht="27" customHeight="1" spans="1:6">
      <c r="A26" s="17"/>
      <c r="B26" s="50"/>
      <c r="C26" s="55" t="s">
        <v>119</v>
      </c>
      <c r="D26" s="33" t="s">
        <v>801</v>
      </c>
      <c r="E26" s="23" t="s">
        <v>447</v>
      </c>
      <c r="F26" s="19"/>
    </row>
    <row r="27" ht="27" customHeight="1" spans="1:6">
      <c r="A27" s="17"/>
      <c r="B27" s="49"/>
      <c r="C27" s="49"/>
      <c r="D27" s="33" t="s">
        <v>897</v>
      </c>
      <c r="E27" s="23" t="s">
        <v>447</v>
      </c>
      <c r="F27" s="19"/>
    </row>
  </sheetData>
  <mergeCells count="27">
    <mergeCell ref="A1:B1"/>
    <mergeCell ref="A2:F2"/>
    <mergeCell ref="A4:C4"/>
    <mergeCell ref="D4:F4"/>
    <mergeCell ref="A5:C5"/>
    <mergeCell ref="D5:F5"/>
    <mergeCell ref="A6:C6"/>
    <mergeCell ref="D6:F6"/>
    <mergeCell ref="A7:C7"/>
    <mergeCell ref="D7:F7"/>
    <mergeCell ref="A8:C8"/>
    <mergeCell ref="D8:F8"/>
    <mergeCell ref="A9:A10"/>
    <mergeCell ref="A11:A27"/>
    <mergeCell ref="B9:B10"/>
    <mergeCell ref="B11:B18"/>
    <mergeCell ref="B19:B27"/>
    <mergeCell ref="C9:C10"/>
    <mergeCell ref="C11:C15"/>
    <mergeCell ref="C16:C17"/>
    <mergeCell ref="C19:C20"/>
    <mergeCell ref="C22:C23"/>
    <mergeCell ref="C24:C25"/>
    <mergeCell ref="C26:C27"/>
    <mergeCell ref="D9:D10"/>
    <mergeCell ref="E9:E10"/>
    <mergeCell ref="F9:F10"/>
  </mergeCells>
  <printOptions horizontalCentered="1"/>
  <pageMargins left="0.747916666666667" right="0.747916666666667" top="0.802777777777778" bottom="0.60625" header="0.511805555555556" footer="0.511805555555556"/>
  <pageSetup paperSize="9" scale="89" fitToHeight="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85" zoomScaleSheetLayoutView="100" workbookViewId="0">
      <selection activeCell="A4" sqref="A4:F16"/>
    </sheetView>
  </sheetViews>
  <sheetFormatPr defaultColWidth="9" defaultRowHeight="13.5" outlineLevelCol="5"/>
  <cols>
    <col min="1" max="1" width="8.25833333333333" style="169" customWidth="1"/>
    <col min="2" max="2" width="7.71666666666667" style="169" customWidth="1"/>
    <col min="3" max="3" width="11.875" style="169" customWidth="1"/>
    <col min="4" max="6" width="21" style="169" customWidth="1"/>
    <col min="7" max="16384" width="9" style="169"/>
  </cols>
  <sheetData>
    <row r="1" ht="34" customHeight="1" spans="1:2">
      <c r="A1" s="170" t="s">
        <v>234</v>
      </c>
      <c r="B1" s="171"/>
    </row>
    <row r="2" ht="30" customHeight="1" spans="1:6">
      <c r="A2" s="5" t="s">
        <v>235</v>
      </c>
      <c r="B2" s="6"/>
      <c r="C2" s="6"/>
      <c r="D2" s="6"/>
      <c r="E2" s="6"/>
      <c r="F2" s="7"/>
    </row>
    <row r="3" ht="10" customHeight="1" spans="1:6">
      <c r="A3" s="8"/>
      <c r="B3" s="8"/>
      <c r="C3" s="8"/>
      <c r="D3" s="9"/>
      <c r="E3" s="8"/>
      <c r="F3" s="9"/>
    </row>
    <row r="4" ht="20.1" customHeight="1" spans="1:6">
      <c r="A4" s="10" t="s">
        <v>85</v>
      </c>
      <c r="B4" s="10"/>
      <c r="C4" s="10"/>
      <c r="D4" s="27" t="s">
        <v>86</v>
      </c>
      <c r="E4" s="27"/>
      <c r="F4" s="27"/>
    </row>
    <row r="5" ht="26.1" customHeight="1" spans="1:6">
      <c r="A5" s="10" t="s">
        <v>87</v>
      </c>
      <c r="B5" s="10"/>
      <c r="C5" s="10"/>
      <c r="D5" s="28" t="s">
        <v>236</v>
      </c>
      <c r="E5" s="28"/>
      <c r="F5" s="28"/>
    </row>
    <row r="6" ht="21" customHeight="1" spans="1:6">
      <c r="A6" s="13" t="s">
        <v>89</v>
      </c>
      <c r="B6" s="13"/>
      <c r="C6" s="13"/>
      <c r="D6" s="48" t="s">
        <v>90</v>
      </c>
      <c r="E6" s="48"/>
      <c r="F6" s="48"/>
    </row>
    <row r="7" ht="45" customHeight="1" spans="1:6">
      <c r="A7" s="13" t="s">
        <v>91</v>
      </c>
      <c r="B7" s="13"/>
      <c r="C7" s="13"/>
      <c r="D7" s="29" t="s">
        <v>237</v>
      </c>
      <c r="E7" s="29"/>
      <c r="F7" s="29"/>
    </row>
    <row r="8" ht="44" customHeight="1" spans="1:6">
      <c r="A8" s="15" t="s">
        <v>93</v>
      </c>
      <c r="B8" s="15" t="s">
        <v>94</v>
      </c>
      <c r="C8" s="16" t="s">
        <v>95</v>
      </c>
      <c r="D8" s="16" t="s">
        <v>96</v>
      </c>
      <c r="E8" s="16" t="s">
        <v>97</v>
      </c>
      <c r="F8" s="16" t="s">
        <v>7</v>
      </c>
    </row>
    <row r="9" ht="44" customHeight="1" spans="1:6">
      <c r="A9" s="15"/>
      <c r="B9" s="15"/>
      <c r="C9" s="16"/>
      <c r="D9" s="16"/>
      <c r="E9" s="16"/>
      <c r="F9" s="16"/>
    </row>
    <row r="10" s="169" customFormat="1" ht="40" customHeight="1" spans="1:6">
      <c r="A10" s="73" t="s">
        <v>98</v>
      </c>
      <c r="B10" s="73" t="s">
        <v>99</v>
      </c>
      <c r="C10" s="73" t="s">
        <v>100</v>
      </c>
      <c r="D10" s="75" t="s">
        <v>238</v>
      </c>
      <c r="E10" s="76" t="s">
        <v>239</v>
      </c>
      <c r="F10" s="190" t="s">
        <v>240</v>
      </c>
    </row>
    <row r="11" s="169" customFormat="1" ht="40" customHeight="1" spans="1:6">
      <c r="A11" s="73"/>
      <c r="B11" s="73"/>
      <c r="C11" s="73" t="s">
        <v>103</v>
      </c>
      <c r="D11" s="190" t="s">
        <v>241</v>
      </c>
      <c r="E11" s="190" t="s">
        <v>105</v>
      </c>
      <c r="F11" s="12"/>
    </row>
    <row r="12" s="169" customFormat="1" ht="40" customHeight="1" spans="1:6">
      <c r="A12" s="73"/>
      <c r="B12" s="73"/>
      <c r="C12" s="73" t="s">
        <v>242</v>
      </c>
      <c r="D12" s="190" t="s">
        <v>243</v>
      </c>
      <c r="E12" s="190" t="s">
        <v>244</v>
      </c>
      <c r="F12" s="12"/>
    </row>
    <row r="13" s="169" customFormat="1" ht="40" customHeight="1" spans="1:6">
      <c r="A13" s="73"/>
      <c r="B13" s="73" t="s">
        <v>109</v>
      </c>
      <c r="C13" s="73" t="s">
        <v>110</v>
      </c>
      <c r="D13" s="190" t="s">
        <v>245</v>
      </c>
      <c r="E13" s="190" t="s">
        <v>112</v>
      </c>
      <c r="F13" s="12"/>
    </row>
    <row r="14" s="169" customFormat="1" ht="40" customHeight="1" spans="1:6">
      <c r="A14" s="73"/>
      <c r="B14" s="73"/>
      <c r="C14" s="73" t="s">
        <v>113</v>
      </c>
      <c r="D14" s="190" t="s">
        <v>114</v>
      </c>
      <c r="E14" s="75" t="s">
        <v>115</v>
      </c>
      <c r="F14" s="12"/>
    </row>
    <row r="15" s="169" customFormat="1" ht="40" customHeight="1" spans="1:6">
      <c r="A15" s="73"/>
      <c r="B15" s="73"/>
      <c r="C15" s="73" t="s">
        <v>116</v>
      </c>
      <c r="D15" s="190" t="s">
        <v>117</v>
      </c>
      <c r="E15" s="190" t="s">
        <v>118</v>
      </c>
      <c r="F15" s="12"/>
    </row>
    <row r="16" s="169" customFormat="1" ht="40" customHeight="1" spans="1:6">
      <c r="A16" s="73"/>
      <c r="B16" s="73"/>
      <c r="C16" s="73" t="s">
        <v>119</v>
      </c>
      <c r="D16" s="190" t="s">
        <v>120</v>
      </c>
      <c r="E16" s="344" t="s">
        <v>108</v>
      </c>
      <c r="F16" s="12"/>
    </row>
  </sheetData>
  <mergeCells count="19">
    <mergeCell ref="A1:B1"/>
    <mergeCell ref="A2:F2"/>
    <mergeCell ref="A4:C4"/>
    <mergeCell ref="D4:F4"/>
    <mergeCell ref="A5:C5"/>
    <mergeCell ref="D5:F5"/>
    <mergeCell ref="A6:C6"/>
    <mergeCell ref="D6:F6"/>
    <mergeCell ref="A7:C7"/>
    <mergeCell ref="D7:F7"/>
    <mergeCell ref="A8:A9"/>
    <mergeCell ref="A10:A16"/>
    <mergeCell ref="B8:B9"/>
    <mergeCell ref="B10:B12"/>
    <mergeCell ref="B13:B16"/>
    <mergeCell ref="C8:C9"/>
    <mergeCell ref="D8:D9"/>
    <mergeCell ref="E8:E9"/>
    <mergeCell ref="F8:F9"/>
  </mergeCells>
  <printOptions horizontalCentered="1"/>
  <pageMargins left="0.747916666666667" right="0.747916666666667" top="0.802777777777778" bottom="0.60625" header="0.511805555555556" footer="0.511805555555556"/>
  <pageSetup paperSize="9" scale="96" fitToHeight="0" orientation="portrait" horizontalDpi="600"/>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tabSelected="1" view="pageBreakPreview" zoomScaleNormal="85" zoomScaleSheetLayoutView="100" topLeftCell="A7" workbookViewId="0">
      <selection activeCell="D21" sqref="D21"/>
    </sheetView>
  </sheetViews>
  <sheetFormatPr defaultColWidth="9" defaultRowHeight="13.5" outlineLevelCol="5"/>
  <cols>
    <col min="1" max="1" width="8.25" style="2" customWidth="1"/>
    <col min="2" max="2" width="7.71666666666667" style="2" customWidth="1"/>
    <col min="3" max="3" width="9.625" style="2" customWidth="1"/>
    <col min="4" max="6" width="21.375" style="2" customWidth="1"/>
    <col min="7" max="16384" width="9" style="2"/>
  </cols>
  <sheetData>
    <row r="1" s="1" customFormat="1" ht="34" customHeight="1" spans="1:2">
      <c r="A1" s="3" t="s">
        <v>898</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34" t="s">
        <v>762</v>
      </c>
      <c r="E4" s="35"/>
      <c r="F4" s="35"/>
    </row>
    <row r="5" ht="26.1" customHeight="1" spans="1:6">
      <c r="A5" s="10" t="s">
        <v>429</v>
      </c>
      <c r="B5" s="10"/>
      <c r="C5" s="10"/>
      <c r="D5" s="36" t="s">
        <v>757</v>
      </c>
      <c r="E5" s="36"/>
      <c r="F5" s="36"/>
    </row>
    <row r="6" ht="26.1" customHeight="1" spans="1:6">
      <c r="A6" s="10" t="s">
        <v>87</v>
      </c>
      <c r="B6" s="10"/>
      <c r="C6" s="10"/>
      <c r="D6" s="36" t="s">
        <v>758</v>
      </c>
      <c r="E6" s="36"/>
      <c r="F6" s="36"/>
    </row>
    <row r="7" ht="21" customHeight="1" spans="1:6">
      <c r="A7" s="13" t="s">
        <v>89</v>
      </c>
      <c r="B7" s="13"/>
      <c r="C7" s="13"/>
      <c r="D7" s="13">
        <v>100</v>
      </c>
      <c r="E7" s="13"/>
      <c r="F7" s="13"/>
    </row>
    <row r="8" ht="65" customHeight="1" spans="1:6">
      <c r="A8" s="13" t="s">
        <v>91</v>
      </c>
      <c r="B8" s="13"/>
      <c r="C8" s="13"/>
      <c r="D8" s="37" t="s">
        <v>899</v>
      </c>
      <c r="E8" s="37"/>
      <c r="F8" s="37"/>
    </row>
    <row r="9" ht="20" customHeight="1" spans="1:6">
      <c r="A9" s="15" t="s">
        <v>93</v>
      </c>
      <c r="B9" s="15" t="s">
        <v>94</v>
      </c>
      <c r="C9" s="16" t="s">
        <v>95</v>
      </c>
      <c r="D9" s="16" t="s">
        <v>96</v>
      </c>
      <c r="E9" s="16" t="s">
        <v>97</v>
      </c>
      <c r="F9" s="16" t="s">
        <v>7</v>
      </c>
    </row>
    <row r="10" ht="20" customHeight="1" spans="1:6">
      <c r="A10" s="15"/>
      <c r="B10" s="15"/>
      <c r="C10" s="16"/>
      <c r="D10" s="16"/>
      <c r="E10" s="16"/>
      <c r="F10" s="16"/>
    </row>
    <row r="11" ht="27" customHeight="1" spans="1:6">
      <c r="A11" s="17" t="s">
        <v>98</v>
      </c>
      <c r="B11" s="17" t="s">
        <v>99</v>
      </c>
      <c r="C11" s="17" t="s">
        <v>100</v>
      </c>
      <c r="D11" s="45" t="s">
        <v>900</v>
      </c>
      <c r="E11" s="24" t="s">
        <v>901</v>
      </c>
      <c r="F11" s="19"/>
    </row>
    <row r="12" ht="27" customHeight="1" spans="1:6">
      <c r="A12" s="17"/>
      <c r="B12" s="17"/>
      <c r="C12" s="17"/>
      <c r="D12" s="45" t="s">
        <v>902</v>
      </c>
      <c r="E12" s="24" t="s">
        <v>806</v>
      </c>
      <c r="F12" s="19" t="s">
        <v>903</v>
      </c>
    </row>
    <row r="13" ht="27" customHeight="1" spans="1:6">
      <c r="A13" s="17"/>
      <c r="B13" s="17"/>
      <c r="C13" s="17" t="s">
        <v>103</v>
      </c>
      <c r="D13" s="45" t="s">
        <v>904</v>
      </c>
      <c r="E13" s="23" t="s">
        <v>447</v>
      </c>
      <c r="F13" s="19"/>
    </row>
    <row r="14" ht="27" customHeight="1" spans="1:6">
      <c r="A14" s="17"/>
      <c r="B14" s="17"/>
      <c r="C14" s="17"/>
      <c r="D14" s="45" t="s">
        <v>905</v>
      </c>
      <c r="E14" s="23" t="s">
        <v>906</v>
      </c>
      <c r="F14" s="19"/>
    </row>
    <row r="15" ht="27" customHeight="1" spans="1:6">
      <c r="A15" s="17"/>
      <c r="B15" s="17"/>
      <c r="C15" s="17"/>
      <c r="D15" s="45" t="s">
        <v>907</v>
      </c>
      <c r="E15" s="46">
        <v>1</v>
      </c>
      <c r="F15" s="19"/>
    </row>
    <row r="16" ht="27" customHeight="1" spans="1:6">
      <c r="A16" s="17"/>
      <c r="B16" s="17"/>
      <c r="C16" s="17" t="s">
        <v>106</v>
      </c>
      <c r="D16" s="45" t="s">
        <v>908</v>
      </c>
      <c r="E16" s="46">
        <v>1</v>
      </c>
      <c r="F16" s="19"/>
    </row>
    <row r="17" ht="27" customHeight="1" spans="1:6">
      <c r="A17" s="17"/>
      <c r="B17" s="17"/>
      <c r="C17" s="17" t="s">
        <v>242</v>
      </c>
      <c r="D17" s="45" t="s">
        <v>909</v>
      </c>
      <c r="E17" s="23" t="s">
        <v>910</v>
      </c>
      <c r="F17" s="19"/>
    </row>
    <row r="18" ht="27" customHeight="1" spans="1:6">
      <c r="A18" s="17"/>
      <c r="B18" s="17" t="s">
        <v>109</v>
      </c>
      <c r="C18" s="17" t="s">
        <v>110</v>
      </c>
      <c r="D18" s="45" t="s">
        <v>911</v>
      </c>
      <c r="E18" s="23">
        <v>6</v>
      </c>
      <c r="F18" s="19"/>
    </row>
    <row r="19" ht="27" customHeight="1" spans="1:6">
      <c r="A19" s="17"/>
      <c r="B19" s="17"/>
      <c r="C19" s="17"/>
      <c r="D19" s="45" t="s">
        <v>912</v>
      </c>
      <c r="E19" s="46">
        <v>1</v>
      </c>
      <c r="F19" s="19"/>
    </row>
    <row r="20" ht="27" customHeight="1" spans="1:6">
      <c r="A20" s="17"/>
      <c r="B20" s="17"/>
      <c r="C20" s="17" t="s">
        <v>116</v>
      </c>
      <c r="D20" s="45" t="s">
        <v>913</v>
      </c>
      <c r="E20" s="24" t="s">
        <v>830</v>
      </c>
      <c r="F20" s="19"/>
    </row>
    <row r="21" ht="27" customHeight="1" spans="1:6">
      <c r="A21" s="17"/>
      <c r="B21" s="17"/>
      <c r="C21" s="17"/>
      <c r="D21" s="45" t="s">
        <v>914</v>
      </c>
      <c r="E21" s="24" t="s">
        <v>788</v>
      </c>
      <c r="F21" s="19"/>
    </row>
    <row r="22" ht="33" customHeight="1" spans="1:6">
      <c r="A22" s="17"/>
      <c r="B22" s="17"/>
      <c r="C22" s="17" t="s">
        <v>119</v>
      </c>
      <c r="D22" s="45" t="s">
        <v>915</v>
      </c>
      <c r="E22" s="24" t="s">
        <v>447</v>
      </c>
      <c r="F22" s="19"/>
    </row>
  </sheetData>
  <mergeCells count="25">
    <mergeCell ref="A1:B1"/>
    <mergeCell ref="A2:F2"/>
    <mergeCell ref="A4:C4"/>
    <mergeCell ref="D4:F4"/>
    <mergeCell ref="A5:C5"/>
    <mergeCell ref="D5:F5"/>
    <mergeCell ref="A6:C6"/>
    <mergeCell ref="D6:F6"/>
    <mergeCell ref="A7:C7"/>
    <mergeCell ref="D7:F7"/>
    <mergeCell ref="A8:C8"/>
    <mergeCell ref="D8:F8"/>
    <mergeCell ref="A9:A10"/>
    <mergeCell ref="A11:A22"/>
    <mergeCell ref="B9:B10"/>
    <mergeCell ref="B11:B17"/>
    <mergeCell ref="B18:B22"/>
    <mergeCell ref="C9:C10"/>
    <mergeCell ref="C11:C12"/>
    <mergeCell ref="C13:C15"/>
    <mergeCell ref="C18:C19"/>
    <mergeCell ref="C20:C21"/>
    <mergeCell ref="D9:D10"/>
    <mergeCell ref="E9:E10"/>
    <mergeCell ref="F9:F10"/>
  </mergeCells>
  <printOptions horizontalCentered="1"/>
  <pageMargins left="0.747916666666667" right="0.747916666666667" top="0.802777777777778" bottom="0.60625" header="0.511805555555556" footer="0.511805555555556"/>
  <pageSetup paperSize="9" scale="98" fitToHeight="0" orientation="portrait" horizontalDpi="600"/>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8"/>
  <sheetViews>
    <sheetView view="pageBreakPreview" zoomScaleNormal="85" zoomScaleSheetLayoutView="100" topLeftCell="A10" workbookViewId="0">
      <selection activeCell="A4" sqref="A4:F28"/>
    </sheetView>
  </sheetViews>
  <sheetFormatPr defaultColWidth="9" defaultRowHeight="13.5" outlineLevelCol="5"/>
  <cols>
    <col min="1" max="1" width="8.25833333333333" style="2" customWidth="1"/>
    <col min="2" max="2" width="7.71666666666667" style="2" customWidth="1"/>
    <col min="3" max="3" width="11.25" style="2" customWidth="1"/>
    <col min="4" max="4" width="29.625" style="2" customWidth="1"/>
    <col min="5" max="5" width="23.5" style="2" customWidth="1"/>
    <col min="6" max="6" width="7.825" style="2" customWidth="1"/>
    <col min="7" max="16384" width="9" style="2"/>
  </cols>
  <sheetData>
    <row r="1" s="1" customFormat="1" ht="22" customHeight="1" spans="1:2">
      <c r="A1" s="3" t="s">
        <v>916</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34" t="s">
        <v>762</v>
      </c>
      <c r="E4" s="35"/>
      <c r="F4" s="35"/>
    </row>
    <row r="5" ht="26.1" customHeight="1" spans="1:6">
      <c r="A5" s="10" t="s">
        <v>429</v>
      </c>
      <c r="B5" s="10"/>
      <c r="C5" s="10"/>
      <c r="D5" s="36" t="s">
        <v>749</v>
      </c>
      <c r="E5" s="36"/>
      <c r="F5" s="36"/>
    </row>
    <row r="6" ht="26.1" customHeight="1" spans="1:6">
      <c r="A6" s="10" t="s">
        <v>87</v>
      </c>
      <c r="B6" s="10"/>
      <c r="C6" s="10"/>
      <c r="D6" s="36" t="s">
        <v>750</v>
      </c>
      <c r="E6" s="36"/>
      <c r="F6" s="36"/>
    </row>
    <row r="7" ht="21" customHeight="1" spans="1:6">
      <c r="A7" s="13" t="s">
        <v>89</v>
      </c>
      <c r="B7" s="13"/>
      <c r="C7" s="13"/>
      <c r="D7" s="13" t="s">
        <v>819</v>
      </c>
      <c r="E7" s="13"/>
      <c r="F7" s="13"/>
    </row>
    <row r="8" ht="93" customHeight="1" spans="1:6">
      <c r="A8" s="13" t="s">
        <v>91</v>
      </c>
      <c r="B8" s="13"/>
      <c r="C8" s="13"/>
      <c r="D8" s="37" t="s">
        <v>917</v>
      </c>
      <c r="E8" s="37"/>
      <c r="F8" s="37"/>
    </row>
    <row r="9" ht="15" customHeight="1" spans="1:6">
      <c r="A9" s="15" t="s">
        <v>93</v>
      </c>
      <c r="B9" s="15" t="s">
        <v>94</v>
      </c>
      <c r="C9" s="16" t="s">
        <v>95</v>
      </c>
      <c r="D9" s="16" t="s">
        <v>96</v>
      </c>
      <c r="E9" s="16" t="s">
        <v>97</v>
      </c>
      <c r="F9" s="16" t="s">
        <v>7</v>
      </c>
    </row>
    <row r="10" ht="23" customHeight="1" spans="1:6">
      <c r="A10" s="15"/>
      <c r="B10" s="15"/>
      <c r="C10" s="16"/>
      <c r="D10" s="16"/>
      <c r="E10" s="16"/>
      <c r="F10" s="16"/>
    </row>
    <row r="11" ht="27" customHeight="1" spans="1:6">
      <c r="A11" s="17" t="s">
        <v>98</v>
      </c>
      <c r="B11" s="17" t="s">
        <v>99</v>
      </c>
      <c r="C11" s="17" t="s">
        <v>100</v>
      </c>
      <c r="D11" s="33" t="s">
        <v>918</v>
      </c>
      <c r="E11" s="38">
        <v>3</v>
      </c>
      <c r="F11" s="19"/>
    </row>
    <row r="12" ht="27" customHeight="1" spans="1:6">
      <c r="A12" s="17"/>
      <c r="B12" s="17"/>
      <c r="C12" s="17"/>
      <c r="D12" s="39" t="s">
        <v>919</v>
      </c>
      <c r="E12" s="24">
        <v>1</v>
      </c>
      <c r="F12" s="19"/>
    </row>
    <row r="13" ht="27" customHeight="1" spans="1:6">
      <c r="A13" s="17"/>
      <c r="B13" s="17"/>
      <c r="C13" s="17"/>
      <c r="D13" s="33" t="s">
        <v>920</v>
      </c>
      <c r="E13" s="24">
        <v>3</v>
      </c>
      <c r="F13" s="19"/>
    </row>
    <row r="14" ht="27" customHeight="1" spans="1:6">
      <c r="A14" s="17"/>
      <c r="B14" s="17"/>
      <c r="C14" s="17"/>
      <c r="D14" s="33" t="s">
        <v>921</v>
      </c>
      <c r="E14" s="24">
        <v>1</v>
      </c>
      <c r="F14" s="19"/>
    </row>
    <row r="15" ht="16" customHeight="1" spans="1:6">
      <c r="A15" s="17"/>
      <c r="B15" s="17"/>
      <c r="C15" s="17"/>
      <c r="D15" s="33" t="s">
        <v>922</v>
      </c>
      <c r="E15" s="24">
        <v>1</v>
      </c>
      <c r="F15" s="19"/>
    </row>
    <row r="16" ht="16" customHeight="1" spans="1:6">
      <c r="A16" s="17"/>
      <c r="B16" s="17"/>
      <c r="C16" s="17" t="s">
        <v>103</v>
      </c>
      <c r="D16" s="31" t="s">
        <v>793</v>
      </c>
      <c r="E16" s="40" t="s">
        <v>321</v>
      </c>
      <c r="F16" s="19"/>
    </row>
    <row r="17" ht="16" customHeight="1" spans="1:6">
      <c r="A17" s="17"/>
      <c r="B17" s="17"/>
      <c r="C17" s="17"/>
      <c r="D17" s="39" t="s">
        <v>795</v>
      </c>
      <c r="E17" s="40" t="s">
        <v>447</v>
      </c>
      <c r="F17" s="19"/>
    </row>
    <row r="18" ht="16" customHeight="1" spans="1:6">
      <c r="A18" s="17"/>
      <c r="B18" s="17"/>
      <c r="C18" s="17" t="s">
        <v>106</v>
      </c>
      <c r="D18" s="33" t="s">
        <v>796</v>
      </c>
      <c r="E18" s="41">
        <v>1</v>
      </c>
      <c r="F18" s="19"/>
    </row>
    <row r="19" ht="16" customHeight="1" spans="1:6">
      <c r="A19" s="17"/>
      <c r="B19" s="17" t="s">
        <v>109</v>
      </c>
      <c r="C19" s="17" t="s">
        <v>292</v>
      </c>
      <c r="D19" s="33" t="s">
        <v>923</v>
      </c>
      <c r="E19" s="42" t="s">
        <v>924</v>
      </c>
      <c r="F19" s="19"/>
    </row>
    <row r="20" ht="16" customHeight="1" spans="1:6">
      <c r="A20" s="17"/>
      <c r="B20" s="17"/>
      <c r="C20" s="17"/>
      <c r="D20" s="33" t="s">
        <v>797</v>
      </c>
      <c r="E20" s="24" t="s">
        <v>118</v>
      </c>
      <c r="F20" s="19"/>
    </row>
    <row r="21" ht="16" customHeight="1" spans="1:6">
      <c r="A21" s="17"/>
      <c r="B21" s="17"/>
      <c r="C21" s="17" t="s">
        <v>110</v>
      </c>
      <c r="D21" s="31" t="s">
        <v>925</v>
      </c>
      <c r="E21" s="23">
        <v>2</v>
      </c>
      <c r="F21" s="19"/>
    </row>
    <row r="22" ht="16" customHeight="1" spans="1:6">
      <c r="A22" s="17"/>
      <c r="B22" s="17"/>
      <c r="C22" s="17"/>
      <c r="D22" s="31" t="s">
        <v>892</v>
      </c>
      <c r="E22" s="23">
        <v>1</v>
      </c>
      <c r="F22" s="19"/>
    </row>
    <row r="23" ht="16" customHeight="1" spans="1:6">
      <c r="A23" s="17"/>
      <c r="B23" s="17"/>
      <c r="C23" s="17"/>
      <c r="D23" s="43" t="s">
        <v>926</v>
      </c>
      <c r="E23" s="23">
        <v>1</v>
      </c>
      <c r="F23" s="19"/>
    </row>
    <row r="24" ht="16" customHeight="1" spans="1:6">
      <c r="A24" s="17"/>
      <c r="B24" s="17"/>
      <c r="C24" s="17" t="s">
        <v>113</v>
      </c>
      <c r="D24" s="33" t="s">
        <v>799</v>
      </c>
      <c r="E24" s="24" t="s">
        <v>118</v>
      </c>
      <c r="F24" s="19"/>
    </row>
    <row r="25" ht="27" customHeight="1" spans="1:6">
      <c r="A25" s="17"/>
      <c r="B25" s="17"/>
      <c r="C25" s="17" t="s">
        <v>116</v>
      </c>
      <c r="D25" s="33" t="s">
        <v>927</v>
      </c>
      <c r="E25" s="44" t="s">
        <v>118</v>
      </c>
      <c r="F25" s="19"/>
    </row>
    <row r="26" ht="27" customHeight="1" spans="1:6">
      <c r="A26" s="17"/>
      <c r="B26" s="17"/>
      <c r="C26" s="17"/>
      <c r="D26" s="31" t="s">
        <v>800</v>
      </c>
      <c r="E26" s="44" t="s">
        <v>118</v>
      </c>
      <c r="F26" s="19"/>
    </row>
    <row r="27" ht="27" customHeight="1" spans="1:6">
      <c r="A27" s="17"/>
      <c r="B27" s="17"/>
      <c r="C27" s="17"/>
      <c r="D27" s="31" t="s">
        <v>928</v>
      </c>
      <c r="E27" s="44" t="s">
        <v>118</v>
      </c>
      <c r="F27" s="19"/>
    </row>
    <row r="28" ht="34" customHeight="1" spans="1:6">
      <c r="A28" s="17"/>
      <c r="B28" s="17"/>
      <c r="C28" s="17" t="s">
        <v>119</v>
      </c>
      <c r="D28" s="33" t="s">
        <v>897</v>
      </c>
      <c r="E28" s="32" t="s">
        <v>395</v>
      </c>
      <c r="F28" s="19"/>
    </row>
  </sheetData>
  <mergeCells count="26">
    <mergeCell ref="A1:B1"/>
    <mergeCell ref="A2:F2"/>
    <mergeCell ref="A4:C4"/>
    <mergeCell ref="D4:F4"/>
    <mergeCell ref="A5:C5"/>
    <mergeCell ref="D5:F5"/>
    <mergeCell ref="A6:C6"/>
    <mergeCell ref="D6:F6"/>
    <mergeCell ref="A7:C7"/>
    <mergeCell ref="D7:F7"/>
    <mergeCell ref="A8:C8"/>
    <mergeCell ref="D8:F8"/>
    <mergeCell ref="A9:A10"/>
    <mergeCell ref="A11:A28"/>
    <mergeCell ref="B9:B10"/>
    <mergeCell ref="B11:B18"/>
    <mergeCell ref="B19:B28"/>
    <mergeCell ref="C9:C10"/>
    <mergeCell ref="C11:C15"/>
    <mergeCell ref="C16:C17"/>
    <mergeCell ref="C19:C20"/>
    <mergeCell ref="C21:C23"/>
    <mergeCell ref="C25:C27"/>
    <mergeCell ref="D9:D10"/>
    <mergeCell ref="E9:E10"/>
    <mergeCell ref="F9:F10"/>
  </mergeCells>
  <printOptions horizontalCentered="1"/>
  <pageMargins left="0.747916666666667" right="0.747916666666667" top="0.802777777777778" bottom="0.60625" header="0.511805555555556" footer="0.511805555555556"/>
  <pageSetup paperSize="9" scale="99" fitToHeight="0" orientation="portrait" horizontalDpi="600"/>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1"/>
  <sheetViews>
    <sheetView view="pageBreakPreview" zoomScaleNormal="85" zoomScaleSheetLayoutView="100" workbookViewId="0">
      <selection activeCell="D18" sqref="D18"/>
    </sheetView>
  </sheetViews>
  <sheetFormatPr defaultColWidth="9" defaultRowHeight="13.5" outlineLevelCol="5"/>
  <cols>
    <col min="1" max="1" width="8.25" style="2" customWidth="1"/>
    <col min="2" max="2" width="7.71666666666667" style="2" customWidth="1"/>
    <col min="3" max="3" width="9.625" style="2" customWidth="1"/>
    <col min="4" max="5" width="24.25" style="2" customWidth="1"/>
    <col min="6" max="6" width="12.125" style="2" customWidth="1"/>
    <col min="7" max="16384" width="9" style="2"/>
  </cols>
  <sheetData>
    <row r="1" s="1" customFormat="1" ht="34" customHeight="1" spans="1:2">
      <c r="A1" s="3" t="s">
        <v>929</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27" t="s">
        <v>762</v>
      </c>
      <c r="E4" s="27"/>
      <c r="F4" s="27"/>
    </row>
    <row r="5" ht="26.1" customHeight="1" spans="1:6">
      <c r="A5" s="10" t="s">
        <v>429</v>
      </c>
      <c r="B5" s="10"/>
      <c r="C5" s="10"/>
      <c r="D5" s="28" t="s">
        <v>744</v>
      </c>
      <c r="E5" s="28"/>
      <c r="F5" s="28"/>
    </row>
    <row r="6" ht="26.1" customHeight="1" spans="1:6">
      <c r="A6" s="10" t="s">
        <v>87</v>
      </c>
      <c r="B6" s="10"/>
      <c r="C6" s="10"/>
      <c r="D6" s="28" t="s">
        <v>745</v>
      </c>
      <c r="E6" s="28"/>
      <c r="F6" s="28"/>
    </row>
    <row r="7" ht="21" customHeight="1" spans="1:6">
      <c r="A7" s="13" t="s">
        <v>89</v>
      </c>
      <c r="B7" s="13"/>
      <c r="C7" s="13"/>
      <c r="D7" s="28">
        <v>100</v>
      </c>
      <c r="E7" s="28"/>
      <c r="F7" s="28"/>
    </row>
    <row r="8" ht="65" customHeight="1" spans="1:6">
      <c r="A8" s="13" t="s">
        <v>91</v>
      </c>
      <c r="B8" s="13"/>
      <c r="C8" s="13"/>
      <c r="D8" s="29" t="s">
        <v>930</v>
      </c>
      <c r="E8" s="29"/>
      <c r="F8" s="29"/>
    </row>
    <row r="9" ht="17" customHeight="1" spans="1:6">
      <c r="A9" s="15" t="s">
        <v>93</v>
      </c>
      <c r="B9" s="15" t="s">
        <v>94</v>
      </c>
      <c r="C9" s="16" t="s">
        <v>95</v>
      </c>
      <c r="D9" s="16" t="s">
        <v>96</v>
      </c>
      <c r="E9" s="16" t="s">
        <v>97</v>
      </c>
      <c r="F9" s="16" t="s">
        <v>7</v>
      </c>
    </row>
    <row r="10" ht="17" customHeight="1" spans="1:6">
      <c r="A10" s="15"/>
      <c r="B10" s="15"/>
      <c r="C10" s="16"/>
      <c r="D10" s="16"/>
      <c r="E10" s="16"/>
      <c r="F10" s="16"/>
    </row>
    <row r="11" ht="27" customHeight="1" spans="1:6">
      <c r="A11" s="17" t="s">
        <v>98</v>
      </c>
      <c r="B11" s="17" t="s">
        <v>99</v>
      </c>
      <c r="C11" s="17" t="s">
        <v>100</v>
      </c>
      <c r="D11" s="20" t="s">
        <v>931</v>
      </c>
      <c r="E11" s="30">
        <v>1.45</v>
      </c>
      <c r="F11" s="19"/>
    </row>
    <row r="12" ht="27" customHeight="1" spans="1:6">
      <c r="A12" s="17"/>
      <c r="B12" s="17"/>
      <c r="C12" s="17"/>
      <c r="D12" s="20" t="s">
        <v>932</v>
      </c>
      <c r="E12" s="30">
        <v>400</v>
      </c>
      <c r="F12" s="19"/>
    </row>
    <row r="13" ht="27" customHeight="1" spans="1:6">
      <c r="A13" s="17"/>
      <c r="B13" s="17"/>
      <c r="C13" s="17"/>
      <c r="D13" s="20" t="s">
        <v>933</v>
      </c>
      <c r="E13" s="30" t="s">
        <v>934</v>
      </c>
      <c r="F13" s="19"/>
    </row>
    <row r="14" ht="27" customHeight="1" spans="1:6">
      <c r="A14" s="17"/>
      <c r="B14" s="17"/>
      <c r="C14" s="17" t="s">
        <v>103</v>
      </c>
      <c r="D14" s="20" t="s">
        <v>935</v>
      </c>
      <c r="E14" s="30" t="s">
        <v>324</v>
      </c>
      <c r="F14" s="19"/>
    </row>
    <row r="15" ht="27" customHeight="1" spans="1:6">
      <c r="A15" s="17"/>
      <c r="B15" s="17"/>
      <c r="C15" s="17" t="s">
        <v>106</v>
      </c>
      <c r="D15" s="20" t="s">
        <v>323</v>
      </c>
      <c r="E15" s="30" t="s">
        <v>324</v>
      </c>
      <c r="F15" s="19"/>
    </row>
    <row r="16" ht="27" customHeight="1" spans="1:6">
      <c r="A16" s="17"/>
      <c r="B16" s="17"/>
      <c r="C16" s="17" t="s">
        <v>242</v>
      </c>
      <c r="D16" s="20" t="s">
        <v>936</v>
      </c>
      <c r="E16" s="30">
        <v>1275</v>
      </c>
      <c r="F16" s="19"/>
    </row>
    <row r="17" ht="27" customHeight="1" spans="1:6">
      <c r="A17" s="17"/>
      <c r="B17" s="17" t="s">
        <v>109</v>
      </c>
      <c r="C17" s="17" t="s">
        <v>110</v>
      </c>
      <c r="D17" s="31" t="s">
        <v>937</v>
      </c>
      <c r="E17" s="23">
        <v>10</v>
      </c>
      <c r="F17" s="19"/>
    </row>
    <row r="18" ht="27" customHeight="1" spans="1:6">
      <c r="A18" s="17"/>
      <c r="B18" s="17"/>
      <c r="C18" s="17" t="s">
        <v>113</v>
      </c>
      <c r="D18" s="31" t="s">
        <v>938</v>
      </c>
      <c r="E18" s="24" t="s">
        <v>118</v>
      </c>
      <c r="F18" s="19"/>
    </row>
    <row r="19" ht="27" customHeight="1" spans="1:6">
      <c r="A19" s="17"/>
      <c r="B19" s="17"/>
      <c r="C19" s="17" t="s">
        <v>116</v>
      </c>
      <c r="D19" s="31" t="s">
        <v>939</v>
      </c>
      <c r="E19" s="32" t="s">
        <v>940</v>
      </c>
      <c r="F19" s="19"/>
    </row>
    <row r="20" ht="27" customHeight="1" spans="1:6">
      <c r="A20" s="17"/>
      <c r="B20" s="17"/>
      <c r="C20" s="17"/>
      <c r="D20" s="31" t="s">
        <v>941</v>
      </c>
      <c r="E20" s="32" t="s">
        <v>118</v>
      </c>
      <c r="F20" s="19"/>
    </row>
    <row r="21" ht="36" customHeight="1" spans="1:6">
      <c r="A21" s="17"/>
      <c r="B21" s="17"/>
      <c r="C21" s="17" t="s">
        <v>119</v>
      </c>
      <c r="D21" s="33" t="s">
        <v>942</v>
      </c>
      <c r="E21" s="24" t="s">
        <v>324</v>
      </c>
      <c r="F21" s="19"/>
    </row>
  </sheetData>
  <mergeCells count="23">
    <mergeCell ref="A1:B1"/>
    <mergeCell ref="A2:F2"/>
    <mergeCell ref="A4:C4"/>
    <mergeCell ref="D4:F4"/>
    <mergeCell ref="A5:C5"/>
    <mergeCell ref="D5:F5"/>
    <mergeCell ref="A6:C6"/>
    <mergeCell ref="D6:F6"/>
    <mergeCell ref="A7:C7"/>
    <mergeCell ref="D7:F7"/>
    <mergeCell ref="A8:C8"/>
    <mergeCell ref="D8:F8"/>
    <mergeCell ref="A9:A10"/>
    <mergeCell ref="A11:A21"/>
    <mergeCell ref="B9:B10"/>
    <mergeCell ref="B11:B16"/>
    <mergeCell ref="B17:B21"/>
    <mergeCell ref="C9:C10"/>
    <mergeCell ref="C11:C13"/>
    <mergeCell ref="C19:C20"/>
    <mergeCell ref="D9:D10"/>
    <mergeCell ref="E9:E10"/>
    <mergeCell ref="F9:F10"/>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view="pageBreakPreview" zoomScaleNormal="85" zoomScaleSheetLayoutView="100" topLeftCell="A7" workbookViewId="0">
      <selection activeCell="A4" sqref="A4:F22"/>
    </sheetView>
  </sheetViews>
  <sheetFormatPr defaultColWidth="9" defaultRowHeight="13.5" outlineLevelCol="5"/>
  <cols>
    <col min="1" max="1" width="8.25" style="2" customWidth="1"/>
    <col min="2" max="2" width="7.71666666666667" style="2" customWidth="1"/>
    <col min="3" max="3" width="9.625" style="2" customWidth="1"/>
    <col min="4" max="4" width="24.5" style="2" customWidth="1"/>
    <col min="5" max="5" width="26.25" style="2" customWidth="1"/>
    <col min="6" max="6" width="14.5" style="2" customWidth="1"/>
    <col min="7" max="16384" width="9" style="2"/>
  </cols>
  <sheetData>
    <row r="1" s="1" customFormat="1" ht="34" customHeight="1" spans="1:2">
      <c r="A1" s="3" t="s">
        <v>943</v>
      </c>
      <c r="B1" s="4"/>
    </row>
    <row r="2" ht="30" customHeight="1" spans="1:6">
      <c r="A2" s="5" t="s">
        <v>761</v>
      </c>
      <c r="B2" s="6"/>
      <c r="C2" s="6"/>
      <c r="D2" s="6"/>
      <c r="E2" s="6"/>
      <c r="F2" s="7"/>
    </row>
    <row r="3" ht="9.95" customHeight="1" spans="1:6">
      <c r="A3" s="8"/>
      <c r="B3" s="8"/>
      <c r="C3" s="8"/>
      <c r="D3" s="9"/>
      <c r="E3" s="8"/>
      <c r="F3" s="9"/>
    </row>
    <row r="4" ht="20.1" customHeight="1" spans="1:6">
      <c r="A4" s="10" t="s">
        <v>474</v>
      </c>
      <c r="B4" s="10"/>
      <c r="C4" s="10"/>
      <c r="D4" s="11" t="s">
        <v>762</v>
      </c>
      <c r="E4" s="11"/>
      <c r="F4" s="11"/>
    </row>
    <row r="5" ht="26.1" customHeight="1" spans="1:6">
      <c r="A5" s="10" t="s">
        <v>429</v>
      </c>
      <c r="B5" s="10"/>
      <c r="C5" s="10"/>
      <c r="D5" s="12" t="s">
        <v>746</v>
      </c>
      <c r="E5" s="12"/>
      <c r="F5" s="12"/>
    </row>
    <row r="6" ht="26.1" customHeight="1" spans="1:6">
      <c r="A6" s="10" t="s">
        <v>87</v>
      </c>
      <c r="B6" s="10"/>
      <c r="C6" s="10"/>
      <c r="D6" s="12" t="s">
        <v>747</v>
      </c>
      <c r="E6" s="12"/>
      <c r="F6" s="12"/>
    </row>
    <row r="7" ht="21" customHeight="1" spans="1:6">
      <c r="A7" s="13" t="s">
        <v>89</v>
      </c>
      <c r="B7" s="13"/>
      <c r="C7" s="13"/>
      <c r="D7" s="12">
        <v>100</v>
      </c>
      <c r="E7" s="12"/>
      <c r="F7" s="12"/>
    </row>
    <row r="8" ht="104" customHeight="1" spans="1:6">
      <c r="A8" s="13" t="s">
        <v>91</v>
      </c>
      <c r="B8" s="13"/>
      <c r="C8" s="13"/>
      <c r="D8" s="14" t="s">
        <v>944</v>
      </c>
      <c r="E8" s="14"/>
      <c r="F8" s="14"/>
    </row>
    <row r="9" ht="16" customHeight="1" spans="1:6">
      <c r="A9" s="15" t="s">
        <v>93</v>
      </c>
      <c r="B9" s="15" t="s">
        <v>94</v>
      </c>
      <c r="C9" s="16" t="s">
        <v>95</v>
      </c>
      <c r="D9" s="16" t="s">
        <v>96</v>
      </c>
      <c r="E9" s="16" t="s">
        <v>97</v>
      </c>
      <c r="F9" s="16" t="s">
        <v>7</v>
      </c>
    </row>
    <row r="10" ht="16" customHeight="1" spans="1:6">
      <c r="A10" s="15"/>
      <c r="B10" s="15"/>
      <c r="C10" s="16"/>
      <c r="D10" s="16"/>
      <c r="E10" s="16"/>
      <c r="F10" s="16"/>
    </row>
    <row r="11" ht="27" customHeight="1" spans="1:6">
      <c r="A11" s="17" t="s">
        <v>98</v>
      </c>
      <c r="B11" s="17" t="s">
        <v>99</v>
      </c>
      <c r="C11" s="17" t="s">
        <v>100</v>
      </c>
      <c r="D11" s="18" t="s">
        <v>945</v>
      </c>
      <c r="E11" s="19">
        <v>5</v>
      </c>
      <c r="F11" s="19"/>
    </row>
    <row r="12" ht="27" customHeight="1" spans="1:6">
      <c r="A12" s="17"/>
      <c r="B12" s="17"/>
      <c r="C12" s="17"/>
      <c r="D12" s="18" t="s">
        <v>946</v>
      </c>
      <c r="E12" s="19">
        <v>400</v>
      </c>
      <c r="F12" s="19"/>
    </row>
    <row r="13" ht="27" customHeight="1" spans="1:6">
      <c r="A13" s="17"/>
      <c r="B13" s="17"/>
      <c r="C13" s="17"/>
      <c r="D13" s="18" t="s">
        <v>933</v>
      </c>
      <c r="E13" s="19">
        <v>50</v>
      </c>
      <c r="F13" s="19"/>
    </row>
    <row r="14" ht="27" customHeight="1" spans="1:6">
      <c r="A14" s="17"/>
      <c r="B14" s="17"/>
      <c r="C14" s="17" t="s">
        <v>103</v>
      </c>
      <c r="D14" s="20" t="s">
        <v>947</v>
      </c>
      <c r="E14" s="19" t="s">
        <v>447</v>
      </c>
      <c r="F14" s="19"/>
    </row>
    <row r="15" ht="27" customHeight="1" spans="1:6">
      <c r="A15" s="17"/>
      <c r="B15" s="17"/>
      <c r="C15" s="17"/>
      <c r="D15" s="20" t="s">
        <v>948</v>
      </c>
      <c r="E15" s="19" t="s">
        <v>324</v>
      </c>
      <c r="F15" s="19"/>
    </row>
    <row r="16" ht="27" customHeight="1" spans="1:6">
      <c r="A16" s="17"/>
      <c r="B16" s="17"/>
      <c r="C16" s="17" t="s">
        <v>242</v>
      </c>
      <c r="D16" s="20" t="s">
        <v>909</v>
      </c>
      <c r="E16" s="21" t="s">
        <v>910</v>
      </c>
      <c r="F16" s="19"/>
    </row>
    <row r="17" ht="27" customHeight="1" spans="1:6">
      <c r="A17" s="17"/>
      <c r="B17" s="17" t="s">
        <v>109</v>
      </c>
      <c r="C17" s="17" t="s">
        <v>292</v>
      </c>
      <c r="D17" s="20" t="s">
        <v>889</v>
      </c>
      <c r="E17" s="19" t="s">
        <v>949</v>
      </c>
      <c r="F17" s="19"/>
    </row>
    <row r="18" ht="27" customHeight="1" spans="1:6">
      <c r="A18" s="17"/>
      <c r="B18" s="17"/>
      <c r="C18" s="17" t="s">
        <v>110</v>
      </c>
      <c r="D18" s="22" t="s">
        <v>937</v>
      </c>
      <c r="E18" s="23">
        <v>60</v>
      </c>
      <c r="F18" s="19"/>
    </row>
    <row r="19" ht="27" customHeight="1" spans="1:6">
      <c r="A19" s="17"/>
      <c r="B19" s="17"/>
      <c r="C19" s="17" t="s">
        <v>113</v>
      </c>
      <c r="D19" s="22" t="s">
        <v>938</v>
      </c>
      <c r="E19" s="24" t="s">
        <v>118</v>
      </c>
      <c r="F19" s="19"/>
    </row>
    <row r="20" ht="27" customHeight="1" spans="1:6">
      <c r="A20" s="17"/>
      <c r="B20" s="17"/>
      <c r="C20" s="17" t="s">
        <v>116</v>
      </c>
      <c r="D20" s="22" t="s">
        <v>939</v>
      </c>
      <c r="E20" s="25" t="s">
        <v>940</v>
      </c>
      <c r="F20" s="19"/>
    </row>
    <row r="21" ht="27" customHeight="1" spans="1:6">
      <c r="A21" s="17"/>
      <c r="B21" s="17"/>
      <c r="C21" s="17"/>
      <c r="D21" s="22" t="s">
        <v>941</v>
      </c>
      <c r="E21" s="25" t="s">
        <v>118</v>
      </c>
      <c r="F21" s="19"/>
    </row>
    <row r="22" ht="35" customHeight="1" spans="1:6">
      <c r="A22" s="17"/>
      <c r="B22" s="17"/>
      <c r="C22" s="17" t="s">
        <v>119</v>
      </c>
      <c r="D22" s="26" t="s">
        <v>942</v>
      </c>
      <c r="E22" s="24" t="s">
        <v>324</v>
      </c>
      <c r="F22" s="19"/>
    </row>
  </sheetData>
  <mergeCells count="24">
    <mergeCell ref="A1:B1"/>
    <mergeCell ref="A2:F2"/>
    <mergeCell ref="A4:C4"/>
    <mergeCell ref="D4:F4"/>
    <mergeCell ref="A5:C5"/>
    <mergeCell ref="D5:F5"/>
    <mergeCell ref="A6:C6"/>
    <mergeCell ref="D6:F6"/>
    <mergeCell ref="A7:C7"/>
    <mergeCell ref="D7:F7"/>
    <mergeCell ref="A8:C8"/>
    <mergeCell ref="D8:F8"/>
    <mergeCell ref="A9:A10"/>
    <mergeCell ref="A11:A22"/>
    <mergeCell ref="B9:B10"/>
    <mergeCell ref="B11:B16"/>
    <mergeCell ref="B17:B22"/>
    <mergeCell ref="C9:C10"/>
    <mergeCell ref="C11:C13"/>
    <mergeCell ref="C14:C15"/>
    <mergeCell ref="C20:C21"/>
    <mergeCell ref="D9:D10"/>
    <mergeCell ref="E9:E10"/>
    <mergeCell ref="F9:F10"/>
  </mergeCells>
  <printOptions horizontalCentered="1"/>
  <pageMargins left="0.747916666666667" right="0.747916666666667" top="0.802777777777778" bottom="0.60625" header="0.511805555555556" footer="0.511805555555556"/>
  <pageSetup paperSize="9" scale="96" fitToHeight="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5"/>
  <sheetViews>
    <sheetView view="pageBreakPreview" zoomScaleNormal="100" zoomScaleSheetLayoutView="100" topLeftCell="A25" workbookViewId="0">
      <selection activeCell="B14" sqref="B14"/>
    </sheetView>
  </sheetViews>
  <sheetFormatPr defaultColWidth="9" defaultRowHeight="13.5" outlineLevelCol="5"/>
  <cols>
    <col min="1" max="1" width="9" style="116"/>
    <col min="2" max="2" width="26.25" style="116" customWidth="1"/>
    <col min="3" max="3" width="30.125" style="116" customWidth="1"/>
    <col min="4" max="4" width="28.625" style="337" customWidth="1"/>
    <col min="5" max="5" width="9" style="116"/>
    <col min="6" max="6" width="46.875" style="116" customWidth="1"/>
    <col min="7" max="16384" width="9" style="116"/>
  </cols>
  <sheetData>
    <row r="1" ht="34" customHeight="1" spans="1:1">
      <c r="A1" s="119" t="s">
        <v>246</v>
      </c>
    </row>
    <row r="2" ht="28.5" spans="1:5">
      <c r="A2" s="266" t="s">
        <v>247</v>
      </c>
      <c r="B2" s="338"/>
      <c r="C2" s="338"/>
      <c r="D2" s="338"/>
      <c r="E2" s="176"/>
    </row>
    <row r="3" ht="19" customHeight="1" spans="1:4">
      <c r="A3" s="339"/>
      <c r="B3" s="339"/>
      <c r="C3" s="339"/>
      <c r="D3" s="339"/>
    </row>
    <row r="4" ht="22" customHeight="1" spans="1:4">
      <c r="A4" s="212" t="s">
        <v>3</v>
      </c>
      <c r="B4" s="212" t="s">
        <v>4</v>
      </c>
      <c r="C4" s="340" t="s">
        <v>87</v>
      </c>
      <c r="D4" s="212" t="s">
        <v>248</v>
      </c>
    </row>
    <row r="5" ht="27" customHeight="1" spans="1:4">
      <c r="A5" s="341"/>
      <c r="B5" s="212" t="s">
        <v>8</v>
      </c>
      <c r="C5" s="212"/>
      <c r="D5" s="212">
        <v>1027</v>
      </c>
    </row>
    <row r="6" ht="21" customHeight="1" spans="1:4">
      <c r="A6" s="212" t="s">
        <v>9</v>
      </c>
      <c r="B6" s="212" t="s">
        <v>10</v>
      </c>
      <c r="C6" s="212"/>
      <c r="D6" s="212">
        <v>937</v>
      </c>
    </row>
    <row r="7" ht="25" customHeight="1" spans="1:4">
      <c r="A7" s="212" t="s">
        <v>11</v>
      </c>
      <c r="B7" s="216" t="s">
        <v>12</v>
      </c>
      <c r="C7" s="216"/>
      <c r="D7" s="212">
        <v>360</v>
      </c>
    </row>
    <row r="8" ht="34" customHeight="1" spans="1:4">
      <c r="A8" s="213">
        <v>1</v>
      </c>
      <c r="B8" s="214" t="s">
        <v>249</v>
      </c>
      <c r="C8" s="214" t="s">
        <v>250</v>
      </c>
      <c r="D8" s="213">
        <v>185</v>
      </c>
    </row>
    <row r="9" ht="24" customHeight="1" spans="1:4">
      <c r="A9" s="213">
        <v>2</v>
      </c>
      <c r="B9" s="214" t="s">
        <v>251</v>
      </c>
      <c r="C9" s="214" t="s">
        <v>250</v>
      </c>
      <c r="D9" s="213">
        <v>175</v>
      </c>
    </row>
    <row r="10" ht="21" customHeight="1" spans="1:4">
      <c r="A10" s="212" t="s">
        <v>22</v>
      </c>
      <c r="B10" s="216" t="s">
        <v>30</v>
      </c>
      <c r="C10" s="216"/>
      <c r="D10" s="212">
        <v>10</v>
      </c>
    </row>
    <row r="11" ht="34" customHeight="1" spans="1:4">
      <c r="A11" s="213">
        <v>1</v>
      </c>
      <c r="B11" s="214" t="s">
        <v>252</v>
      </c>
      <c r="C11" s="214" t="s">
        <v>250</v>
      </c>
      <c r="D11" s="213">
        <v>10</v>
      </c>
    </row>
    <row r="12" ht="25" customHeight="1" spans="1:4">
      <c r="A12" s="212" t="s">
        <v>29</v>
      </c>
      <c r="B12" s="216" t="s">
        <v>44</v>
      </c>
      <c r="C12" s="216"/>
      <c r="D12" s="212">
        <v>265</v>
      </c>
    </row>
    <row r="13" ht="21" customHeight="1" spans="1:4">
      <c r="A13" s="213">
        <v>1</v>
      </c>
      <c r="B13" s="214" t="s">
        <v>253</v>
      </c>
      <c r="C13" s="214" t="s">
        <v>250</v>
      </c>
      <c r="D13" s="213">
        <v>25</v>
      </c>
    </row>
    <row r="14" ht="28.5" spans="1:6">
      <c r="A14" s="213">
        <v>2</v>
      </c>
      <c r="B14" s="214" t="s">
        <v>254</v>
      </c>
      <c r="C14" s="214" t="s">
        <v>250</v>
      </c>
      <c r="D14" s="213">
        <v>50</v>
      </c>
      <c r="F14" s="342"/>
    </row>
    <row r="15" ht="20.25" spans="1:6">
      <c r="A15" s="213">
        <v>3</v>
      </c>
      <c r="B15" s="214" t="s">
        <v>255</v>
      </c>
      <c r="C15" s="214" t="s">
        <v>250</v>
      </c>
      <c r="D15" s="213">
        <v>185</v>
      </c>
      <c r="F15" s="342"/>
    </row>
    <row r="16" ht="22" customHeight="1" spans="1:4">
      <c r="A16" s="213">
        <v>4</v>
      </c>
      <c r="B16" s="343" t="s">
        <v>256</v>
      </c>
      <c r="C16" s="343" t="s">
        <v>250</v>
      </c>
      <c r="D16" s="142">
        <v>5</v>
      </c>
    </row>
    <row r="17" ht="22" customHeight="1" spans="1:4">
      <c r="A17" s="212" t="s">
        <v>36</v>
      </c>
      <c r="B17" s="216" t="s">
        <v>164</v>
      </c>
      <c r="C17" s="216"/>
      <c r="D17" s="212">
        <v>40</v>
      </c>
    </row>
    <row r="18" ht="28.5" spans="1:4">
      <c r="A18" s="213">
        <v>1</v>
      </c>
      <c r="B18" s="214" t="s">
        <v>257</v>
      </c>
      <c r="C18" s="214" t="s">
        <v>250</v>
      </c>
      <c r="D18" s="213">
        <v>40</v>
      </c>
    </row>
    <row r="19" ht="26" customHeight="1" spans="1:4">
      <c r="A19" s="212" t="s">
        <v>40</v>
      </c>
      <c r="B19" s="216" t="s">
        <v>52</v>
      </c>
      <c r="C19" s="216"/>
      <c r="D19" s="212">
        <v>38</v>
      </c>
    </row>
    <row r="20" ht="28.5" spans="1:4">
      <c r="A20" s="213">
        <v>1</v>
      </c>
      <c r="B20" s="214" t="s">
        <v>258</v>
      </c>
      <c r="C20" s="214" t="s">
        <v>250</v>
      </c>
      <c r="D20" s="213">
        <v>38</v>
      </c>
    </row>
    <row r="21" ht="21" customHeight="1" spans="1:4">
      <c r="A21" s="212" t="s">
        <v>43</v>
      </c>
      <c r="B21" s="216" t="s">
        <v>55</v>
      </c>
      <c r="C21" s="216"/>
      <c r="D21" s="212">
        <v>50</v>
      </c>
    </row>
    <row r="22" ht="28.5" spans="1:4">
      <c r="A22" s="213">
        <v>1</v>
      </c>
      <c r="B22" s="214" t="s">
        <v>259</v>
      </c>
      <c r="C22" s="214" t="s">
        <v>250</v>
      </c>
      <c r="D22" s="213">
        <v>50</v>
      </c>
    </row>
    <row r="23" ht="24" customHeight="1" spans="1:4">
      <c r="A23" s="212" t="s">
        <v>46</v>
      </c>
      <c r="B23" s="216" t="s">
        <v>186</v>
      </c>
      <c r="C23" s="216"/>
      <c r="D23" s="212">
        <v>174</v>
      </c>
    </row>
    <row r="24" ht="37" customHeight="1" spans="1:4">
      <c r="A24" s="213">
        <v>1</v>
      </c>
      <c r="B24" s="214" t="s">
        <v>260</v>
      </c>
      <c r="C24" s="214" t="s">
        <v>250</v>
      </c>
      <c r="D24" s="213">
        <v>10</v>
      </c>
    </row>
    <row r="25" ht="37" customHeight="1" spans="1:4">
      <c r="A25" s="213">
        <v>2</v>
      </c>
      <c r="B25" s="214" t="s">
        <v>261</v>
      </c>
      <c r="C25" s="214" t="s">
        <v>250</v>
      </c>
      <c r="D25" s="213">
        <v>10</v>
      </c>
    </row>
    <row r="26" ht="57" customHeight="1" spans="1:4">
      <c r="A26" s="213">
        <v>3</v>
      </c>
      <c r="B26" s="214" t="s">
        <v>262</v>
      </c>
      <c r="C26" s="214" t="s">
        <v>250</v>
      </c>
      <c r="D26" s="213">
        <v>24</v>
      </c>
    </row>
    <row r="27" ht="31" customHeight="1" spans="1:4">
      <c r="A27" s="213">
        <v>4</v>
      </c>
      <c r="B27" s="214" t="s">
        <v>263</v>
      </c>
      <c r="C27" s="214" t="s">
        <v>250</v>
      </c>
      <c r="D27" s="213">
        <v>10</v>
      </c>
    </row>
    <row r="28" ht="31" customHeight="1" spans="1:4">
      <c r="A28" s="213">
        <v>5</v>
      </c>
      <c r="B28" s="214" t="s">
        <v>264</v>
      </c>
      <c r="C28" s="214" t="s">
        <v>250</v>
      </c>
      <c r="D28" s="213">
        <v>10</v>
      </c>
    </row>
    <row r="29" ht="36" customHeight="1" spans="1:4">
      <c r="A29" s="213">
        <v>6</v>
      </c>
      <c r="B29" s="214" t="s">
        <v>265</v>
      </c>
      <c r="C29" s="214" t="s">
        <v>250</v>
      </c>
      <c r="D29" s="213">
        <v>90</v>
      </c>
    </row>
    <row r="30" ht="35" customHeight="1" spans="1:4">
      <c r="A30" s="213">
        <v>7</v>
      </c>
      <c r="B30" s="214" t="s">
        <v>266</v>
      </c>
      <c r="C30" s="214" t="s">
        <v>250</v>
      </c>
      <c r="D30" s="213">
        <v>10</v>
      </c>
    </row>
    <row r="31" ht="42.75" spans="1:4">
      <c r="A31" s="213">
        <v>8</v>
      </c>
      <c r="B31" s="214" t="s">
        <v>267</v>
      </c>
      <c r="C31" s="214" t="s">
        <v>250</v>
      </c>
      <c r="D31" s="213">
        <v>10</v>
      </c>
    </row>
    <row r="32" ht="24" customHeight="1" spans="1:4">
      <c r="A32" s="212" t="s">
        <v>76</v>
      </c>
      <c r="B32" s="212" t="s">
        <v>268</v>
      </c>
      <c r="C32" s="212"/>
      <c r="D32" s="212">
        <v>90</v>
      </c>
    </row>
    <row r="33" ht="36" customHeight="1" spans="1:4">
      <c r="A33" s="213">
        <v>1</v>
      </c>
      <c r="B33" s="214" t="s">
        <v>269</v>
      </c>
      <c r="C33" s="214" t="s">
        <v>250</v>
      </c>
      <c r="D33" s="142"/>
    </row>
    <row r="34" ht="23" customHeight="1" spans="1:4">
      <c r="A34" s="213">
        <v>2</v>
      </c>
      <c r="B34" s="214" t="s">
        <v>270</v>
      </c>
      <c r="C34" s="214" t="s">
        <v>250</v>
      </c>
      <c r="D34" s="213">
        <v>40</v>
      </c>
    </row>
    <row r="35" ht="45" customHeight="1" spans="1:4">
      <c r="A35" s="213">
        <v>3</v>
      </c>
      <c r="B35" s="214" t="s">
        <v>271</v>
      </c>
      <c r="C35" s="214" t="s">
        <v>250</v>
      </c>
      <c r="D35" s="213">
        <v>35</v>
      </c>
    </row>
  </sheetData>
  <mergeCells count="1">
    <mergeCell ref="A2:D3"/>
  </mergeCells>
  <printOptions horizontalCentered="1"/>
  <pageMargins left="0.747916666666667" right="0.747916666666667" top="0.802777777777778" bottom="0.60625" header="0.511805555555556" footer="0.511805555555556"/>
  <pageSetup paperSize="9" scale="93" fitToHeight="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view="pageBreakPreview" zoomScaleNormal="115" zoomScaleSheetLayoutView="100" workbookViewId="0">
      <selection activeCell="A7" sqref="A7:C7"/>
    </sheetView>
  </sheetViews>
  <sheetFormatPr defaultColWidth="9" defaultRowHeight="13.5" outlineLevelCol="5"/>
  <cols>
    <col min="1" max="1" width="8.25" style="169" customWidth="1"/>
    <col min="2" max="2" width="7.725" style="169" customWidth="1"/>
    <col min="3" max="3" width="12.3833333333333" style="169" customWidth="1"/>
    <col min="4" max="4" width="23.2583333333333" style="169" customWidth="1"/>
    <col min="5" max="5" width="14.875" style="169" customWidth="1"/>
    <col min="6" max="6" width="24.375" style="169" customWidth="1"/>
    <col min="7" max="16384" width="9" style="169"/>
  </cols>
  <sheetData>
    <row r="1" ht="34" customHeight="1" spans="1:2">
      <c r="A1" s="170" t="s">
        <v>272</v>
      </c>
      <c r="B1" s="228"/>
    </row>
    <row r="2" ht="57" customHeight="1" spans="1:6">
      <c r="A2" s="5" t="s">
        <v>273</v>
      </c>
      <c r="B2" s="6"/>
      <c r="C2" s="6"/>
      <c r="D2" s="6"/>
      <c r="E2" s="6"/>
      <c r="F2" s="7"/>
    </row>
    <row r="3" ht="10" customHeight="1" spans="1:6">
      <c r="A3" s="8"/>
      <c r="B3" s="8"/>
      <c r="C3" s="8"/>
      <c r="D3" s="9"/>
      <c r="E3" s="8"/>
      <c r="F3" s="9"/>
    </row>
    <row r="4" ht="20.1" customHeight="1" spans="1:6">
      <c r="A4" s="283" t="s">
        <v>85</v>
      </c>
      <c r="B4" s="284"/>
      <c r="C4" s="284"/>
      <c r="D4" s="27" t="s">
        <v>274</v>
      </c>
      <c r="E4" s="27"/>
      <c r="F4" s="27"/>
    </row>
    <row r="5" ht="26.1" customHeight="1" spans="1:6">
      <c r="A5" s="10" t="s">
        <v>87</v>
      </c>
      <c r="B5" s="10"/>
      <c r="C5" s="10"/>
      <c r="D5" s="28" t="s">
        <v>275</v>
      </c>
      <c r="E5" s="28"/>
      <c r="F5" s="28"/>
    </row>
    <row r="6" ht="21" customHeight="1" spans="1:6">
      <c r="A6" s="13" t="s">
        <v>89</v>
      </c>
      <c r="B6" s="13"/>
      <c r="C6" s="13"/>
      <c r="D6" s="323" t="s">
        <v>90</v>
      </c>
      <c r="E6" s="323"/>
      <c r="F6" s="324"/>
    </row>
    <row r="7" ht="65" customHeight="1" spans="1:6">
      <c r="A7" s="13" t="s">
        <v>91</v>
      </c>
      <c r="B7" s="13"/>
      <c r="C7" s="13"/>
      <c r="D7" s="29" t="s">
        <v>276</v>
      </c>
      <c r="E7" s="29"/>
      <c r="F7" s="29"/>
    </row>
    <row r="8" ht="44" customHeight="1" spans="1:6">
      <c r="A8" s="15" t="s">
        <v>93</v>
      </c>
      <c r="B8" s="15" t="s">
        <v>94</v>
      </c>
      <c r="C8" s="16" t="s">
        <v>95</v>
      </c>
      <c r="D8" s="16" t="s">
        <v>96</v>
      </c>
      <c r="E8" s="16" t="s">
        <v>97</v>
      </c>
      <c r="F8" s="16" t="s">
        <v>7</v>
      </c>
    </row>
    <row r="9" s="169" customFormat="1" ht="43" customHeight="1" spans="1:6">
      <c r="A9" s="17" t="s">
        <v>98</v>
      </c>
      <c r="B9" s="17" t="s">
        <v>99</v>
      </c>
      <c r="C9" s="325" t="s">
        <v>100</v>
      </c>
      <c r="D9" s="326" t="s">
        <v>277</v>
      </c>
      <c r="E9" s="23" t="s">
        <v>278</v>
      </c>
      <c r="F9" s="19"/>
    </row>
    <row r="10" s="116" customFormat="1" ht="43" customHeight="1" spans="1:6">
      <c r="A10" s="17"/>
      <c r="B10" s="17"/>
      <c r="C10" s="327"/>
      <c r="D10" s="326" t="s">
        <v>279</v>
      </c>
      <c r="E10" s="23" t="s">
        <v>280</v>
      </c>
      <c r="F10" s="19"/>
    </row>
    <row r="11" s="116" customFormat="1" ht="43" customHeight="1" spans="1:6">
      <c r="A11" s="17"/>
      <c r="B11" s="328"/>
      <c r="C11" s="329" t="s">
        <v>103</v>
      </c>
      <c r="D11" s="326" t="s">
        <v>281</v>
      </c>
      <c r="E11" s="23" t="s">
        <v>282</v>
      </c>
      <c r="F11" s="19"/>
    </row>
    <row r="12" s="116" customFormat="1" ht="43" customHeight="1" spans="1:6">
      <c r="A12" s="17"/>
      <c r="B12" s="328"/>
      <c r="C12" s="329"/>
      <c r="D12" s="326" t="s">
        <v>283</v>
      </c>
      <c r="E12" s="23" t="s">
        <v>282</v>
      </c>
      <c r="F12" s="19"/>
    </row>
    <row r="13" s="116" customFormat="1" ht="43" customHeight="1" spans="1:6">
      <c r="A13" s="17"/>
      <c r="B13" s="17"/>
      <c r="C13" s="329" t="s">
        <v>106</v>
      </c>
      <c r="D13" s="326" t="s">
        <v>284</v>
      </c>
      <c r="E13" s="23" t="s">
        <v>285</v>
      </c>
      <c r="F13" s="19"/>
    </row>
    <row r="14" ht="43" customHeight="1" spans="1:6">
      <c r="A14" s="17"/>
      <c r="B14" s="17"/>
      <c r="C14" s="330" t="s">
        <v>242</v>
      </c>
      <c r="D14" s="326" t="s">
        <v>286</v>
      </c>
      <c r="E14" s="23" t="s">
        <v>287</v>
      </c>
      <c r="F14" s="331" t="s">
        <v>288</v>
      </c>
    </row>
    <row r="15" ht="43" customHeight="1" spans="1:6">
      <c r="A15" s="17"/>
      <c r="B15" s="17"/>
      <c r="C15" s="330"/>
      <c r="D15" s="326" t="s">
        <v>289</v>
      </c>
      <c r="E15" s="23" t="s">
        <v>290</v>
      </c>
      <c r="F15" s="331" t="s">
        <v>291</v>
      </c>
    </row>
    <row r="16" ht="27" customHeight="1" spans="1:6">
      <c r="A16" s="17"/>
      <c r="B16" s="17" t="s">
        <v>109</v>
      </c>
      <c r="C16" s="332" t="s">
        <v>292</v>
      </c>
      <c r="D16" s="24" t="s">
        <v>293</v>
      </c>
      <c r="E16" s="24">
        <v>1500</v>
      </c>
      <c r="F16" s="19"/>
    </row>
    <row r="17" ht="27" customHeight="1" spans="1:6">
      <c r="A17" s="17"/>
      <c r="B17" s="17"/>
      <c r="C17" s="333"/>
      <c r="D17" s="24" t="s">
        <v>294</v>
      </c>
      <c r="E17" s="24">
        <v>15000</v>
      </c>
      <c r="F17" s="19"/>
    </row>
    <row r="18" ht="27" customHeight="1" spans="1:6">
      <c r="A18" s="17"/>
      <c r="B18" s="17"/>
      <c r="C18" s="330" t="s">
        <v>116</v>
      </c>
      <c r="D18" s="334" t="s">
        <v>295</v>
      </c>
      <c r="E18" s="335" t="s">
        <v>118</v>
      </c>
      <c r="F18" s="336"/>
    </row>
    <row r="19" ht="35" customHeight="1" spans="1:6">
      <c r="A19" s="17"/>
      <c r="B19" s="17"/>
      <c r="C19" s="330" t="s">
        <v>119</v>
      </c>
      <c r="D19" s="24" t="s">
        <v>296</v>
      </c>
      <c r="E19" s="24" t="s">
        <v>285</v>
      </c>
      <c r="F19" s="19"/>
    </row>
  </sheetData>
  <mergeCells count="17">
    <mergeCell ref="A1:B1"/>
    <mergeCell ref="A2:F2"/>
    <mergeCell ref="A4:C4"/>
    <mergeCell ref="D4:F4"/>
    <mergeCell ref="A5:C5"/>
    <mergeCell ref="D5:F5"/>
    <mergeCell ref="A6:C6"/>
    <mergeCell ref="D6:F6"/>
    <mergeCell ref="A7:C7"/>
    <mergeCell ref="D7:F7"/>
    <mergeCell ref="A9:A19"/>
    <mergeCell ref="B9:B15"/>
    <mergeCell ref="B16:B19"/>
    <mergeCell ref="C9:C10"/>
    <mergeCell ref="C11:C12"/>
    <mergeCell ref="C14:C15"/>
    <mergeCell ref="C16:C17"/>
  </mergeCells>
  <printOptions horizontalCentered="1"/>
  <pageMargins left="0.747916666666667" right="0.747916666666667" top="0.802777777777778" bottom="0.60625" header="0.511805555555556" footer="0.511805555555556"/>
  <pageSetup paperSize="9" scale="96" fitToHeight="0"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9"/>
  <sheetViews>
    <sheetView view="pageBreakPreview" zoomScaleNormal="100" zoomScaleSheetLayoutView="100" workbookViewId="0">
      <selection activeCell="A1" sqref="A1"/>
    </sheetView>
  </sheetViews>
  <sheetFormatPr defaultColWidth="11" defaultRowHeight="18.75" outlineLevelCol="4"/>
  <cols>
    <col min="1" max="1" width="11.1666666666667" style="304" customWidth="1"/>
    <col min="2" max="2" width="23.6666666666667" style="304" customWidth="1"/>
    <col min="3" max="3" width="19" style="305" customWidth="1"/>
    <col min="4" max="4" width="19" style="306" customWidth="1"/>
    <col min="5" max="16384" width="10.8333333333333" style="307"/>
  </cols>
  <sheetData>
    <row r="1" ht="34" customHeight="1" spans="1:1">
      <c r="A1" s="308" t="s">
        <v>297</v>
      </c>
    </row>
    <row r="2" ht="39" customHeight="1" spans="1:5">
      <c r="A2" s="5" t="s">
        <v>298</v>
      </c>
      <c r="B2" s="5"/>
      <c r="C2" s="5"/>
      <c r="D2" s="5"/>
      <c r="E2" s="309"/>
    </row>
    <row r="3" ht="27" customHeight="1" spans="1:4">
      <c r="A3" s="310"/>
      <c r="B3" s="310"/>
      <c r="C3" s="307"/>
      <c r="D3" s="311" t="s">
        <v>2</v>
      </c>
    </row>
    <row r="4" ht="36" customHeight="1" spans="1:4">
      <c r="A4" s="312" t="s">
        <v>3</v>
      </c>
      <c r="B4" s="312" t="s">
        <v>4</v>
      </c>
      <c r="C4" s="312" t="s">
        <v>299</v>
      </c>
      <c r="D4" s="312" t="s">
        <v>300</v>
      </c>
    </row>
    <row r="5" s="303" customFormat="1" ht="23" customHeight="1" spans="1:4">
      <c r="A5" s="313" t="s">
        <v>124</v>
      </c>
      <c r="B5" s="313"/>
      <c r="C5" s="314">
        <f>C32+C23+C18+C20+C14+C6+C27+C36</f>
        <v>60000</v>
      </c>
      <c r="D5" s="315">
        <f>D32+D23+D18+D20+D14+D6+D27+D36</f>
        <v>4230</v>
      </c>
    </row>
    <row r="6" s="303" customFormat="1" ht="23" customHeight="1" spans="1:4">
      <c r="A6" s="313" t="s">
        <v>9</v>
      </c>
      <c r="B6" s="313" t="s">
        <v>23</v>
      </c>
      <c r="C6" s="314">
        <f>SUM(C7:C13)</f>
        <v>20700</v>
      </c>
      <c r="D6" s="316">
        <f>SUM(D7:D13)</f>
        <v>1459.35</v>
      </c>
    </row>
    <row r="7" ht="23" customHeight="1" spans="1:4">
      <c r="A7" s="312">
        <v>1</v>
      </c>
      <c r="B7" s="312" t="s">
        <v>301</v>
      </c>
      <c r="C7" s="317">
        <v>3000</v>
      </c>
      <c r="D7" s="318">
        <f t="shared" ref="D7:D13" si="0">C7*705/10000</f>
        <v>211.5</v>
      </c>
    </row>
    <row r="8" ht="23" customHeight="1" spans="1:4">
      <c r="A8" s="312">
        <v>2</v>
      </c>
      <c r="B8" s="312" t="s">
        <v>24</v>
      </c>
      <c r="C8" s="319">
        <v>800</v>
      </c>
      <c r="D8" s="318">
        <f t="shared" si="0"/>
        <v>56.4</v>
      </c>
    </row>
    <row r="9" ht="23" customHeight="1" spans="1:4">
      <c r="A9" s="312">
        <v>3</v>
      </c>
      <c r="B9" s="312" t="s">
        <v>302</v>
      </c>
      <c r="C9" s="317">
        <v>9000</v>
      </c>
      <c r="D9" s="318">
        <f t="shared" si="0"/>
        <v>634.5</v>
      </c>
    </row>
    <row r="10" ht="23" customHeight="1" spans="1:4">
      <c r="A10" s="312">
        <v>4</v>
      </c>
      <c r="B10" s="312" t="s">
        <v>27</v>
      </c>
      <c r="C10" s="319">
        <v>1600</v>
      </c>
      <c r="D10" s="318">
        <f t="shared" si="0"/>
        <v>112.8</v>
      </c>
    </row>
    <row r="11" ht="23" customHeight="1" spans="1:4">
      <c r="A11" s="312">
        <v>5</v>
      </c>
      <c r="B11" s="312" t="s">
        <v>196</v>
      </c>
      <c r="C11" s="319">
        <v>4000</v>
      </c>
      <c r="D11" s="318">
        <f t="shared" si="0"/>
        <v>282</v>
      </c>
    </row>
    <row r="12" ht="23" customHeight="1" spans="1:4">
      <c r="A12" s="312">
        <v>6</v>
      </c>
      <c r="B12" s="312" t="s">
        <v>25</v>
      </c>
      <c r="C12" s="319">
        <v>1400</v>
      </c>
      <c r="D12" s="318">
        <f t="shared" si="0"/>
        <v>98.7</v>
      </c>
    </row>
    <row r="13" ht="23" customHeight="1" spans="1:4">
      <c r="A13" s="312">
        <v>7</v>
      </c>
      <c r="B13" s="312" t="s">
        <v>26</v>
      </c>
      <c r="C13" s="319">
        <v>900</v>
      </c>
      <c r="D13" s="318">
        <f t="shared" si="0"/>
        <v>63.45</v>
      </c>
    </row>
    <row r="14" s="303" customFormat="1" ht="23" customHeight="1" spans="1:4">
      <c r="A14" s="313" t="s">
        <v>76</v>
      </c>
      <c r="B14" s="313" t="s">
        <v>37</v>
      </c>
      <c r="C14" s="320">
        <f>SUM(C15:C17)</f>
        <v>18100</v>
      </c>
      <c r="D14" s="315">
        <f>SUM(D15:D17)</f>
        <v>1276.05</v>
      </c>
    </row>
    <row r="15" ht="23" customHeight="1" spans="1:4">
      <c r="A15" s="312">
        <v>1</v>
      </c>
      <c r="B15" s="312" t="s">
        <v>151</v>
      </c>
      <c r="C15" s="319">
        <v>10000</v>
      </c>
      <c r="D15" s="318">
        <f t="shared" ref="D15:D17" si="1">C15*705/10000</f>
        <v>705</v>
      </c>
    </row>
    <row r="16" ht="23" customHeight="1" spans="1:4">
      <c r="A16" s="312">
        <v>2</v>
      </c>
      <c r="B16" s="312" t="s">
        <v>38</v>
      </c>
      <c r="C16" s="319">
        <v>5100</v>
      </c>
      <c r="D16" s="318">
        <f t="shared" si="1"/>
        <v>359.55</v>
      </c>
    </row>
    <row r="17" ht="23" customHeight="1" spans="1:4">
      <c r="A17" s="312">
        <v>3</v>
      </c>
      <c r="B17" s="312" t="s">
        <v>204</v>
      </c>
      <c r="C17" s="319">
        <v>3000</v>
      </c>
      <c r="D17" s="318">
        <f t="shared" si="1"/>
        <v>211.5</v>
      </c>
    </row>
    <row r="18" s="303" customFormat="1" ht="23" customHeight="1" spans="1:4">
      <c r="A18" s="313" t="s">
        <v>303</v>
      </c>
      <c r="B18" s="313" t="s">
        <v>41</v>
      </c>
      <c r="C18" s="314">
        <f>C19</f>
        <v>2300</v>
      </c>
      <c r="D18" s="315">
        <f>D19</f>
        <v>162.15</v>
      </c>
    </row>
    <row r="19" ht="23" customHeight="1" spans="1:4">
      <c r="A19" s="312">
        <v>1</v>
      </c>
      <c r="B19" s="312" t="s">
        <v>304</v>
      </c>
      <c r="C19" s="319">
        <v>2300</v>
      </c>
      <c r="D19" s="318">
        <f t="shared" ref="D19:D22" si="2">C19*705/10000</f>
        <v>162.15</v>
      </c>
    </row>
    <row r="20" s="303" customFormat="1" ht="23" customHeight="1" spans="1:4">
      <c r="A20" s="313" t="s">
        <v>305</v>
      </c>
      <c r="B20" s="313" t="s">
        <v>44</v>
      </c>
      <c r="C20" s="314">
        <f>SUM(C21:C22)</f>
        <v>3500</v>
      </c>
      <c r="D20" s="315">
        <f>SUM(D21:D22)</f>
        <v>246.75</v>
      </c>
    </row>
    <row r="21" ht="23" customHeight="1" spans="1:4">
      <c r="A21" s="312">
        <v>1</v>
      </c>
      <c r="B21" s="312" t="s">
        <v>156</v>
      </c>
      <c r="C21" s="319">
        <v>2000</v>
      </c>
      <c r="D21" s="318">
        <f t="shared" si="2"/>
        <v>141</v>
      </c>
    </row>
    <row r="22" ht="23" customHeight="1" spans="1:4">
      <c r="A22" s="312">
        <v>2</v>
      </c>
      <c r="B22" s="312" t="s">
        <v>157</v>
      </c>
      <c r="C22" s="319">
        <v>1500</v>
      </c>
      <c r="D22" s="318">
        <f t="shared" si="2"/>
        <v>105.75</v>
      </c>
    </row>
    <row r="23" s="303" customFormat="1" ht="23" customHeight="1" spans="1:4">
      <c r="A23" s="313" t="s">
        <v>306</v>
      </c>
      <c r="B23" s="313" t="s">
        <v>47</v>
      </c>
      <c r="C23" s="314">
        <f>SUM(C24:C26)</f>
        <v>4000</v>
      </c>
      <c r="D23" s="315">
        <f>SUM(D24:D26)</f>
        <v>282</v>
      </c>
    </row>
    <row r="24" ht="23" customHeight="1" spans="1:4">
      <c r="A24" s="312">
        <v>1</v>
      </c>
      <c r="B24" s="321" t="s">
        <v>163</v>
      </c>
      <c r="C24" s="322">
        <v>1500</v>
      </c>
      <c r="D24" s="318">
        <f t="shared" ref="D24:D26" si="3">C24*705/10000</f>
        <v>105.75</v>
      </c>
    </row>
    <row r="25" ht="23" customHeight="1" spans="1:4">
      <c r="A25" s="312">
        <v>2</v>
      </c>
      <c r="B25" s="321" t="s">
        <v>162</v>
      </c>
      <c r="C25" s="319">
        <v>1000</v>
      </c>
      <c r="D25" s="318">
        <f t="shared" si="3"/>
        <v>70.5</v>
      </c>
    </row>
    <row r="26" ht="23" customHeight="1" spans="1:4">
      <c r="A26" s="312">
        <v>3</v>
      </c>
      <c r="B26" s="321" t="s">
        <v>49</v>
      </c>
      <c r="C26" s="322">
        <v>1500</v>
      </c>
      <c r="D26" s="318">
        <f t="shared" si="3"/>
        <v>105.75</v>
      </c>
    </row>
    <row r="27" s="303" customFormat="1" ht="23" customHeight="1" spans="1:4">
      <c r="A27" s="313" t="s">
        <v>307</v>
      </c>
      <c r="B27" s="313" t="s">
        <v>164</v>
      </c>
      <c r="C27" s="314">
        <f>SUM(C28:C31)</f>
        <v>4500</v>
      </c>
      <c r="D27" s="315">
        <f>SUM(D28:D31)</f>
        <v>317.25</v>
      </c>
    </row>
    <row r="28" ht="23" customHeight="1" spans="1:4">
      <c r="A28" s="312">
        <v>1</v>
      </c>
      <c r="B28" s="312" t="s">
        <v>308</v>
      </c>
      <c r="C28" s="319">
        <v>1000</v>
      </c>
      <c r="D28" s="318">
        <f t="shared" ref="D28:D31" si="4">C28*705/10000</f>
        <v>70.5</v>
      </c>
    </row>
    <row r="29" ht="23" customHeight="1" spans="1:4">
      <c r="A29" s="312">
        <v>2</v>
      </c>
      <c r="B29" s="312" t="s">
        <v>215</v>
      </c>
      <c r="C29" s="319">
        <v>500</v>
      </c>
      <c r="D29" s="318">
        <f t="shared" si="4"/>
        <v>35.25</v>
      </c>
    </row>
    <row r="30" ht="23" customHeight="1" spans="1:4">
      <c r="A30" s="312">
        <v>3</v>
      </c>
      <c r="B30" s="312" t="s">
        <v>217</v>
      </c>
      <c r="C30" s="319">
        <v>2000</v>
      </c>
      <c r="D30" s="318">
        <f t="shared" si="4"/>
        <v>141</v>
      </c>
    </row>
    <row r="31" ht="23" customHeight="1" spans="1:4">
      <c r="A31" s="312">
        <v>4</v>
      </c>
      <c r="B31" s="312" t="s">
        <v>309</v>
      </c>
      <c r="C31" s="319">
        <v>1000</v>
      </c>
      <c r="D31" s="318">
        <f t="shared" si="4"/>
        <v>70.5</v>
      </c>
    </row>
    <row r="32" s="303" customFormat="1" ht="23" customHeight="1" spans="1:4">
      <c r="A32" s="313" t="s">
        <v>310</v>
      </c>
      <c r="B32" s="313" t="s">
        <v>52</v>
      </c>
      <c r="C32" s="314">
        <f>SUM(C33:C35)</f>
        <v>4400</v>
      </c>
      <c r="D32" s="315">
        <f>SUM(D33:D35)</f>
        <v>310.2</v>
      </c>
    </row>
    <row r="33" ht="23" customHeight="1" spans="1:4">
      <c r="A33" s="312">
        <v>1</v>
      </c>
      <c r="B33" s="312" t="s">
        <v>169</v>
      </c>
      <c r="C33" s="319">
        <v>400</v>
      </c>
      <c r="D33" s="318">
        <f t="shared" ref="D33:D35" si="5">C33*705/10000</f>
        <v>28.2</v>
      </c>
    </row>
    <row r="34" ht="23" customHeight="1" spans="1:4">
      <c r="A34" s="312">
        <v>2</v>
      </c>
      <c r="B34" s="312" t="s">
        <v>168</v>
      </c>
      <c r="C34" s="319">
        <v>1000</v>
      </c>
      <c r="D34" s="318">
        <f t="shared" si="5"/>
        <v>70.5</v>
      </c>
    </row>
    <row r="35" ht="23" customHeight="1" spans="1:4">
      <c r="A35" s="312">
        <v>3</v>
      </c>
      <c r="B35" s="312" t="s">
        <v>221</v>
      </c>
      <c r="C35" s="319">
        <v>3000</v>
      </c>
      <c r="D35" s="318">
        <f t="shared" si="5"/>
        <v>211.5</v>
      </c>
    </row>
    <row r="36" s="303" customFormat="1" ht="23" customHeight="1" spans="1:4">
      <c r="A36" s="313" t="s">
        <v>311</v>
      </c>
      <c r="B36" s="313" t="s">
        <v>60</v>
      </c>
      <c r="C36" s="314">
        <f>SUM(C37:C39)</f>
        <v>2500</v>
      </c>
      <c r="D36" s="315">
        <f>SUM(D37:D39)</f>
        <v>176.25</v>
      </c>
    </row>
    <row r="37" ht="23" customHeight="1" spans="1:4">
      <c r="A37" s="312">
        <v>1</v>
      </c>
      <c r="B37" s="312" t="s">
        <v>174</v>
      </c>
      <c r="C37" s="319">
        <v>500</v>
      </c>
      <c r="D37" s="318">
        <f t="shared" ref="D37:D39" si="6">C37*705/10000</f>
        <v>35.25</v>
      </c>
    </row>
    <row r="38" ht="23" customHeight="1" spans="1:4">
      <c r="A38" s="312">
        <v>2</v>
      </c>
      <c r="B38" s="312" t="s">
        <v>175</v>
      </c>
      <c r="C38" s="319">
        <v>1000</v>
      </c>
      <c r="D38" s="318">
        <f t="shared" si="6"/>
        <v>70.5</v>
      </c>
    </row>
    <row r="39" ht="23" customHeight="1" spans="1:4">
      <c r="A39" s="312">
        <v>3</v>
      </c>
      <c r="B39" s="312" t="s">
        <v>176</v>
      </c>
      <c r="C39" s="319">
        <v>1000</v>
      </c>
      <c r="D39" s="318">
        <f t="shared" si="6"/>
        <v>70.5</v>
      </c>
    </row>
  </sheetData>
  <mergeCells count="2">
    <mergeCell ref="A2:D2"/>
    <mergeCell ref="A5:B5"/>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view="pageBreakPreview" zoomScaleNormal="100" zoomScaleSheetLayoutView="100" workbookViewId="0">
      <selection activeCell="A1" sqref="A1:B1"/>
    </sheetView>
  </sheetViews>
  <sheetFormatPr defaultColWidth="9" defaultRowHeight="13.5" outlineLevelCol="5"/>
  <cols>
    <col min="1" max="1" width="8.16666666666667" style="169" customWidth="1"/>
    <col min="2" max="2" width="7.66666666666667" style="169" customWidth="1"/>
    <col min="3" max="3" width="11.625" style="169" customWidth="1"/>
    <col min="4" max="4" width="30" style="169" customWidth="1"/>
    <col min="5" max="5" width="19.75" style="169" customWidth="1"/>
    <col min="6" max="6" width="10.25" style="169" customWidth="1"/>
    <col min="7" max="16384" width="9" style="169"/>
  </cols>
  <sheetData>
    <row r="1" ht="34" customHeight="1" spans="1:2">
      <c r="A1" s="170" t="s">
        <v>312</v>
      </c>
      <c r="B1" s="171"/>
    </row>
    <row r="2" ht="30" customHeight="1" spans="1:6">
      <c r="A2" s="5" t="s">
        <v>313</v>
      </c>
      <c r="B2" s="6"/>
      <c r="C2" s="6"/>
      <c r="D2" s="6"/>
      <c r="E2" s="6"/>
      <c r="F2" s="7"/>
    </row>
    <row r="3" ht="10" customHeight="1" spans="1:6">
      <c r="A3" s="8"/>
      <c r="B3" s="8"/>
      <c r="C3" s="8"/>
      <c r="D3" s="9"/>
      <c r="E3" s="8"/>
      <c r="F3" s="9"/>
    </row>
    <row r="4" ht="20" customHeight="1" spans="1:6">
      <c r="A4" s="283" t="s">
        <v>85</v>
      </c>
      <c r="B4" s="284"/>
      <c r="C4" s="284"/>
      <c r="D4" s="27" t="s">
        <v>314</v>
      </c>
      <c r="E4" s="27"/>
      <c r="F4" s="27"/>
    </row>
    <row r="5" ht="26" customHeight="1" spans="1:6">
      <c r="A5" s="10" t="s">
        <v>87</v>
      </c>
      <c r="B5" s="10"/>
      <c r="C5" s="10"/>
      <c r="D5" s="285" t="s">
        <v>315</v>
      </c>
      <c r="E5" s="285"/>
      <c r="F5" s="285"/>
    </row>
    <row r="6" ht="21" customHeight="1" spans="1:6">
      <c r="A6" s="13" t="s">
        <v>89</v>
      </c>
      <c r="B6" s="13"/>
      <c r="C6" s="13"/>
      <c r="D6" s="286">
        <v>4230</v>
      </c>
      <c r="E6" s="286"/>
      <c r="F6" s="287"/>
    </row>
    <row r="7" ht="65" customHeight="1" spans="1:6">
      <c r="A7" s="288" t="s">
        <v>91</v>
      </c>
      <c r="B7" s="288"/>
      <c r="C7" s="288"/>
      <c r="D7" s="289" t="s">
        <v>316</v>
      </c>
      <c r="E7" s="289"/>
      <c r="F7" s="289"/>
    </row>
    <row r="8" ht="44" customHeight="1" spans="1:6">
      <c r="A8" s="290" t="s">
        <v>93</v>
      </c>
      <c r="B8" s="290" t="s">
        <v>94</v>
      </c>
      <c r="C8" s="291" t="s">
        <v>95</v>
      </c>
      <c r="D8" s="292" t="s">
        <v>96</v>
      </c>
      <c r="E8" s="72" t="s">
        <v>97</v>
      </c>
      <c r="F8" s="291" t="s">
        <v>7</v>
      </c>
    </row>
    <row r="9" ht="44" customHeight="1" spans="1:6">
      <c r="A9" s="293"/>
      <c r="B9" s="294"/>
      <c r="C9" s="295"/>
      <c r="D9" s="296"/>
      <c r="E9" s="72" t="s">
        <v>317</v>
      </c>
      <c r="F9" s="297"/>
    </row>
    <row r="10" ht="27" customHeight="1" spans="1:6">
      <c r="A10" s="73" t="s">
        <v>98</v>
      </c>
      <c r="B10" s="298" t="s">
        <v>99</v>
      </c>
      <c r="C10" s="298" t="s">
        <v>100</v>
      </c>
      <c r="D10" s="28" t="s">
        <v>318</v>
      </c>
      <c r="E10" s="28" t="s">
        <v>319</v>
      </c>
      <c r="F10" s="12"/>
    </row>
    <row r="11" ht="27" customHeight="1" spans="1:6">
      <c r="A11" s="73"/>
      <c r="B11" s="299"/>
      <c r="C11" s="73" t="s">
        <v>103</v>
      </c>
      <c r="D11" s="28" t="s">
        <v>320</v>
      </c>
      <c r="E11" s="28" t="s">
        <v>321</v>
      </c>
      <c r="F11" s="12"/>
    </row>
    <row r="12" ht="27" customHeight="1" spans="1:6">
      <c r="A12" s="73"/>
      <c r="B12" s="299"/>
      <c r="C12" s="73"/>
      <c r="D12" s="28" t="s">
        <v>322</v>
      </c>
      <c r="E12" s="28" t="s">
        <v>321</v>
      </c>
      <c r="F12" s="12"/>
    </row>
    <row r="13" ht="27" customHeight="1" spans="1:6">
      <c r="A13" s="73"/>
      <c r="B13" s="299"/>
      <c r="C13" s="73" t="s">
        <v>106</v>
      </c>
      <c r="D13" s="28" t="s">
        <v>323</v>
      </c>
      <c r="E13" s="28" t="s">
        <v>324</v>
      </c>
      <c r="F13" s="12"/>
    </row>
    <row r="14" ht="27" customHeight="1" spans="1:6">
      <c r="A14" s="73"/>
      <c r="B14" s="299"/>
      <c r="C14" s="298" t="s">
        <v>242</v>
      </c>
      <c r="D14" s="28" t="s">
        <v>325</v>
      </c>
      <c r="E14" s="28" t="s">
        <v>326</v>
      </c>
      <c r="F14" s="12"/>
    </row>
    <row r="15" ht="27" customHeight="1" spans="1:6">
      <c r="A15" s="73"/>
      <c r="B15" s="298" t="s">
        <v>109</v>
      </c>
      <c r="C15" s="298" t="s">
        <v>292</v>
      </c>
      <c r="D15" s="300" t="s">
        <v>327</v>
      </c>
      <c r="E15" s="28" t="s">
        <v>328</v>
      </c>
      <c r="F15" s="12"/>
    </row>
    <row r="16" ht="27" customHeight="1" spans="1:6">
      <c r="A16" s="73"/>
      <c r="B16" s="299"/>
      <c r="C16" s="298" t="s">
        <v>110</v>
      </c>
      <c r="D16" s="300" t="s">
        <v>329</v>
      </c>
      <c r="E16" s="301" t="s">
        <v>330</v>
      </c>
      <c r="F16" s="12"/>
    </row>
    <row r="17" ht="27" customHeight="1" spans="1:6">
      <c r="A17" s="73"/>
      <c r="B17" s="299"/>
      <c r="C17" s="302"/>
      <c r="D17" s="300" t="s">
        <v>331</v>
      </c>
      <c r="E17" s="301" t="s">
        <v>332</v>
      </c>
      <c r="F17" s="12"/>
    </row>
    <row r="18" ht="27" customHeight="1" spans="1:6">
      <c r="A18" s="73"/>
      <c r="B18" s="299"/>
      <c r="C18" s="298" t="s">
        <v>113</v>
      </c>
      <c r="D18" s="300" t="s">
        <v>333</v>
      </c>
      <c r="E18" s="28" t="s">
        <v>334</v>
      </c>
      <c r="F18" s="12"/>
    </row>
    <row r="19" ht="27" customHeight="1" spans="1:6">
      <c r="A19" s="73"/>
      <c r="B19" s="299"/>
      <c r="C19" s="298" t="s">
        <v>116</v>
      </c>
      <c r="D19" s="28" t="s">
        <v>335</v>
      </c>
      <c r="E19" s="28" t="s">
        <v>118</v>
      </c>
      <c r="F19" s="12"/>
    </row>
    <row r="20" ht="27" customHeight="1" spans="1:6">
      <c r="A20" s="73"/>
      <c r="B20" s="299"/>
      <c r="C20" s="302"/>
      <c r="D20" s="28" t="s">
        <v>336</v>
      </c>
      <c r="E20" s="28" t="s">
        <v>118</v>
      </c>
      <c r="F20" s="12"/>
    </row>
    <row r="21" ht="27" customHeight="1" spans="1:6">
      <c r="A21" s="73"/>
      <c r="B21" s="299"/>
      <c r="C21" s="298" t="s">
        <v>119</v>
      </c>
      <c r="D21" s="28" t="s">
        <v>337</v>
      </c>
      <c r="E21" s="28" t="s">
        <v>324</v>
      </c>
      <c r="F21" s="12"/>
    </row>
    <row r="22" ht="27" customHeight="1" spans="1:6">
      <c r="A22" s="73"/>
      <c r="B22" s="302"/>
      <c r="C22" s="302"/>
      <c r="D22" s="28" t="s">
        <v>338</v>
      </c>
      <c r="E22" s="28" t="s">
        <v>324</v>
      </c>
      <c r="F22" s="12"/>
    </row>
  </sheetData>
  <mergeCells count="22">
    <mergeCell ref="A1:B1"/>
    <mergeCell ref="A2:F2"/>
    <mergeCell ref="A4:C4"/>
    <mergeCell ref="D4:F4"/>
    <mergeCell ref="A5:C5"/>
    <mergeCell ref="D5:F5"/>
    <mergeCell ref="A6:C6"/>
    <mergeCell ref="D6:F6"/>
    <mergeCell ref="A7:C7"/>
    <mergeCell ref="D7:F7"/>
    <mergeCell ref="A8:A9"/>
    <mergeCell ref="A10:A22"/>
    <mergeCell ref="B8:B9"/>
    <mergeCell ref="B10:B14"/>
    <mergeCell ref="B15:B22"/>
    <mergeCell ref="C8:C9"/>
    <mergeCell ref="C11:C12"/>
    <mergeCell ref="C16:C17"/>
    <mergeCell ref="C19:C20"/>
    <mergeCell ref="C21:C22"/>
    <mergeCell ref="D8:D9"/>
    <mergeCell ref="F8:F9"/>
  </mergeCells>
  <printOptions horizontalCentered="1"/>
  <pageMargins left="0.747916666666667" right="0.747916666666667" top="0.802777777777778" bottom="0.60625" header="0.511805555555556" footer="0.511805555555556"/>
  <pageSetup paperSize="9" fitToHeight="0"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5"/>
  <sheetViews>
    <sheetView view="pageBreakPreview" zoomScaleNormal="100" zoomScaleSheetLayoutView="100" workbookViewId="0">
      <pane ySplit="4" topLeftCell="A5" activePane="bottomLeft" state="frozen"/>
      <selection/>
      <selection pane="bottomLeft" activeCell="A2" sqref="A2:E2"/>
    </sheetView>
  </sheetViews>
  <sheetFormatPr defaultColWidth="9" defaultRowHeight="13.5" outlineLevelCol="6"/>
  <cols>
    <col min="1" max="1" width="6.625" style="263" customWidth="1"/>
    <col min="2" max="2" width="22.625" style="263" customWidth="1"/>
    <col min="3" max="4" width="20.625" style="263" customWidth="1"/>
    <col min="5" max="5" width="18.625" style="264" customWidth="1"/>
    <col min="6" max="7" width="9" style="263" hidden="1" customWidth="1"/>
    <col min="8" max="16384" width="9" style="263"/>
  </cols>
  <sheetData>
    <row r="1" ht="34" customHeight="1" spans="1:2">
      <c r="A1" s="265" t="s">
        <v>339</v>
      </c>
      <c r="B1" s="265"/>
    </row>
    <row r="2" ht="34" customHeight="1" spans="1:5">
      <c r="A2" s="266" t="s">
        <v>340</v>
      </c>
      <c r="B2" s="266"/>
      <c r="C2" s="266"/>
      <c r="D2" s="266"/>
      <c r="E2" s="266"/>
    </row>
    <row r="3" ht="15.75" customHeight="1" spans="2:5">
      <c r="B3" s="222" t="s">
        <v>123</v>
      </c>
      <c r="C3" s="267"/>
      <c r="D3" s="267"/>
      <c r="E3" s="267"/>
    </row>
    <row r="4" ht="39" customHeight="1" spans="1:5">
      <c r="A4" s="268" t="s">
        <v>3</v>
      </c>
      <c r="B4" s="223" t="s">
        <v>341</v>
      </c>
      <c r="C4" s="224" t="s">
        <v>299</v>
      </c>
      <c r="D4" s="224" t="s">
        <v>342</v>
      </c>
      <c r="E4" s="224" t="s">
        <v>7</v>
      </c>
    </row>
    <row r="5" ht="20" customHeight="1" spans="1:5">
      <c r="A5" s="269" t="s">
        <v>124</v>
      </c>
      <c r="B5" s="270"/>
      <c r="C5" s="224">
        <f>C6+C22+C33</f>
        <v>24.99</v>
      </c>
      <c r="D5" s="224">
        <f>D6+D22+D33</f>
        <v>4368</v>
      </c>
      <c r="E5" s="271"/>
    </row>
    <row r="6" s="262" customFormat="1" ht="20" customHeight="1" spans="1:6">
      <c r="A6" s="268" t="s">
        <v>9</v>
      </c>
      <c r="B6" s="272" t="s">
        <v>10</v>
      </c>
      <c r="C6" s="273">
        <f>C7+C9+C10+C11+C13+C14+C12+C15+C17+C16+C19+C18</f>
        <v>16.98</v>
      </c>
      <c r="D6" s="273">
        <f>D7+D9+D10+D11+D13+D14+D12+D15+D17+D16+D19+D18</f>
        <v>2822</v>
      </c>
      <c r="E6" s="274"/>
      <c r="F6" s="262">
        <f>E6/0.02</f>
        <v>0</v>
      </c>
    </row>
    <row r="7" ht="20" customHeight="1" spans="1:5">
      <c r="A7" s="275">
        <v>1</v>
      </c>
      <c r="B7" s="276" t="s">
        <v>343</v>
      </c>
      <c r="C7" s="277">
        <f>C8</f>
        <v>0.1</v>
      </c>
      <c r="D7" s="277">
        <f>D8</f>
        <v>50</v>
      </c>
      <c r="E7" s="278"/>
    </row>
    <row r="8" ht="20" customHeight="1" spans="1:5">
      <c r="A8" s="279" t="s">
        <v>344</v>
      </c>
      <c r="B8" s="280" t="s">
        <v>345</v>
      </c>
      <c r="C8" s="281">
        <v>0.1</v>
      </c>
      <c r="D8" s="281">
        <v>50</v>
      </c>
      <c r="E8" s="17" t="s">
        <v>346</v>
      </c>
    </row>
    <row r="9" ht="20" customHeight="1" spans="1:5">
      <c r="A9" s="279" t="s">
        <v>347</v>
      </c>
      <c r="B9" s="280" t="s">
        <v>348</v>
      </c>
      <c r="C9" s="281">
        <v>1.1</v>
      </c>
      <c r="D9" s="281">
        <v>165</v>
      </c>
      <c r="E9" s="17" t="s">
        <v>349</v>
      </c>
    </row>
    <row r="10" ht="20" customHeight="1" spans="1:7">
      <c r="A10" s="279" t="s">
        <v>350</v>
      </c>
      <c r="B10" s="276" t="s">
        <v>351</v>
      </c>
      <c r="C10" s="277">
        <v>1.5</v>
      </c>
      <c r="D10" s="277">
        <v>265</v>
      </c>
      <c r="E10" s="25" t="s">
        <v>352</v>
      </c>
      <c r="G10" s="263" t="e">
        <f>#REF!-#REF!</f>
        <v>#REF!</v>
      </c>
    </row>
    <row r="11" ht="20" customHeight="1" spans="1:5">
      <c r="A11" s="279" t="s">
        <v>353</v>
      </c>
      <c r="B11" s="276" t="s">
        <v>354</v>
      </c>
      <c r="C11" s="277">
        <v>0.65</v>
      </c>
      <c r="D11" s="277">
        <v>115</v>
      </c>
      <c r="E11" s="25" t="s">
        <v>352</v>
      </c>
    </row>
    <row r="12" ht="20" customHeight="1" spans="1:5">
      <c r="A12" s="279" t="s">
        <v>355</v>
      </c>
      <c r="B12" s="276" t="s">
        <v>356</v>
      </c>
      <c r="C12" s="277">
        <v>1.1</v>
      </c>
      <c r="D12" s="277">
        <v>195</v>
      </c>
      <c r="E12" s="25" t="s">
        <v>352</v>
      </c>
    </row>
    <row r="13" ht="20" customHeight="1" spans="1:5">
      <c r="A13" s="279" t="s">
        <v>357</v>
      </c>
      <c r="B13" s="276" t="s">
        <v>358</v>
      </c>
      <c r="C13" s="277">
        <v>1.96</v>
      </c>
      <c r="D13" s="277">
        <v>294</v>
      </c>
      <c r="E13" s="25" t="s">
        <v>352</v>
      </c>
    </row>
    <row r="14" ht="20" customHeight="1" spans="1:5">
      <c r="A14" s="279" t="s">
        <v>359</v>
      </c>
      <c r="B14" s="276" t="s">
        <v>360</v>
      </c>
      <c r="C14" s="277">
        <v>1.1</v>
      </c>
      <c r="D14" s="277">
        <v>165</v>
      </c>
      <c r="E14" s="25" t="s">
        <v>352</v>
      </c>
    </row>
    <row r="15" ht="20" customHeight="1" spans="1:5">
      <c r="A15" s="279" t="s">
        <v>361</v>
      </c>
      <c r="B15" s="276" t="s">
        <v>362</v>
      </c>
      <c r="C15" s="277">
        <v>2.33</v>
      </c>
      <c r="D15" s="277">
        <v>349</v>
      </c>
      <c r="E15" s="25" t="s">
        <v>352</v>
      </c>
    </row>
    <row r="16" ht="20" customHeight="1" spans="1:5">
      <c r="A16" s="279" t="s">
        <v>363</v>
      </c>
      <c r="B16" s="276" t="s">
        <v>364</v>
      </c>
      <c r="C16" s="277">
        <v>1.48</v>
      </c>
      <c r="D16" s="277">
        <v>222</v>
      </c>
      <c r="E16" s="25" t="s">
        <v>365</v>
      </c>
    </row>
    <row r="17" ht="24" spans="1:5">
      <c r="A17" s="279" t="s">
        <v>366</v>
      </c>
      <c r="B17" s="276" t="s">
        <v>367</v>
      </c>
      <c r="C17" s="277">
        <v>3.62</v>
      </c>
      <c r="D17" s="277">
        <v>641</v>
      </c>
      <c r="E17" s="25" t="s">
        <v>368</v>
      </c>
    </row>
    <row r="18" ht="20" customHeight="1" spans="1:5">
      <c r="A18" s="279" t="s">
        <v>369</v>
      </c>
      <c r="B18" s="276" t="s">
        <v>370</v>
      </c>
      <c r="C18" s="277">
        <v>0.16</v>
      </c>
      <c r="D18" s="277">
        <v>24</v>
      </c>
      <c r="E18" s="25" t="s">
        <v>352</v>
      </c>
    </row>
    <row r="19" ht="20" customHeight="1" spans="1:5">
      <c r="A19" s="279" t="s">
        <v>371</v>
      </c>
      <c r="B19" s="276" t="s">
        <v>372</v>
      </c>
      <c r="C19" s="277">
        <f>SUM(C20:C21)</f>
        <v>1.88</v>
      </c>
      <c r="D19" s="277">
        <f>SUM(D20:D21)</f>
        <v>337</v>
      </c>
      <c r="E19" s="25" t="s">
        <v>352</v>
      </c>
    </row>
    <row r="20" ht="20" customHeight="1" spans="1:5">
      <c r="A20" s="279" t="s">
        <v>344</v>
      </c>
      <c r="B20" s="280" t="s">
        <v>352</v>
      </c>
      <c r="C20" s="277">
        <v>1.68</v>
      </c>
      <c r="D20" s="277">
        <v>297</v>
      </c>
      <c r="E20" s="278"/>
    </row>
    <row r="21" ht="20" customHeight="1" spans="1:5">
      <c r="A21" s="279" t="s">
        <v>373</v>
      </c>
      <c r="B21" s="280" t="s">
        <v>374</v>
      </c>
      <c r="C21" s="281">
        <v>0.2</v>
      </c>
      <c r="D21" s="281">
        <v>40</v>
      </c>
      <c r="E21" s="17" t="s">
        <v>375</v>
      </c>
    </row>
    <row r="22" s="262" customFormat="1" ht="20" customHeight="1" spans="1:5">
      <c r="A22" s="268" t="s">
        <v>76</v>
      </c>
      <c r="B22" s="224" t="s">
        <v>376</v>
      </c>
      <c r="C22" s="273">
        <f>SUM(C23:C32)</f>
        <v>6.99</v>
      </c>
      <c r="D22" s="273">
        <f>SUM(D23:D32)</f>
        <v>1393</v>
      </c>
      <c r="E22" s="274"/>
    </row>
    <row r="23" ht="20" customHeight="1" spans="1:5">
      <c r="A23" s="275">
        <v>1</v>
      </c>
      <c r="B23" s="280" t="s">
        <v>377</v>
      </c>
      <c r="C23" s="281">
        <v>0.1</v>
      </c>
      <c r="D23" s="281">
        <v>15</v>
      </c>
      <c r="E23" s="282"/>
    </row>
    <row r="24" ht="20" customHeight="1" spans="1:5">
      <c r="A24" s="275">
        <v>2</v>
      </c>
      <c r="B24" s="280" t="s">
        <v>378</v>
      </c>
      <c r="C24" s="281">
        <v>0.2</v>
      </c>
      <c r="D24" s="281">
        <v>40</v>
      </c>
      <c r="E24" s="17" t="s">
        <v>375</v>
      </c>
    </row>
    <row r="25" ht="20" customHeight="1" spans="1:5">
      <c r="A25" s="275">
        <v>3</v>
      </c>
      <c r="B25" s="280" t="s">
        <v>379</v>
      </c>
      <c r="C25" s="277">
        <v>0.49</v>
      </c>
      <c r="D25" s="277">
        <v>98</v>
      </c>
      <c r="E25" s="278"/>
    </row>
    <row r="26" ht="20" customHeight="1" spans="1:5">
      <c r="A26" s="275">
        <v>4</v>
      </c>
      <c r="B26" s="280" t="s">
        <v>380</v>
      </c>
      <c r="C26" s="277">
        <v>0.5</v>
      </c>
      <c r="D26" s="277">
        <v>100</v>
      </c>
      <c r="E26" s="278"/>
    </row>
    <row r="27" ht="20" customHeight="1" spans="1:5">
      <c r="A27" s="275">
        <v>5</v>
      </c>
      <c r="B27" s="280" t="s">
        <v>381</v>
      </c>
      <c r="C27" s="277">
        <v>1</v>
      </c>
      <c r="D27" s="277">
        <v>200</v>
      </c>
      <c r="E27" s="278"/>
    </row>
    <row r="28" ht="20" customHeight="1" spans="1:5">
      <c r="A28" s="275">
        <v>6</v>
      </c>
      <c r="B28" s="280" t="s">
        <v>382</v>
      </c>
      <c r="C28" s="277">
        <v>1.45</v>
      </c>
      <c r="D28" s="277">
        <v>290</v>
      </c>
      <c r="E28" s="278"/>
    </row>
    <row r="29" ht="20" customHeight="1" spans="1:5">
      <c r="A29" s="275">
        <v>7</v>
      </c>
      <c r="B29" s="280" t="s">
        <v>80</v>
      </c>
      <c r="C29" s="277">
        <v>1</v>
      </c>
      <c r="D29" s="277">
        <v>200</v>
      </c>
      <c r="E29" s="278"/>
    </row>
    <row r="30" ht="20" customHeight="1" spans="1:5">
      <c r="A30" s="275">
        <v>8</v>
      </c>
      <c r="B30" s="280" t="s">
        <v>81</v>
      </c>
      <c r="C30" s="277">
        <v>1</v>
      </c>
      <c r="D30" s="277">
        <v>200</v>
      </c>
      <c r="E30" s="278"/>
    </row>
    <row r="31" ht="20" customHeight="1" spans="1:5">
      <c r="A31" s="275">
        <v>9</v>
      </c>
      <c r="B31" s="280" t="s">
        <v>383</v>
      </c>
      <c r="C31" s="277">
        <v>0.65</v>
      </c>
      <c r="D31" s="277">
        <v>130</v>
      </c>
      <c r="E31" s="278"/>
    </row>
    <row r="32" ht="20" customHeight="1" spans="1:5">
      <c r="A32" s="275">
        <v>10</v>
      </c>
      <c r="B32" s="280" t="s">
        <v>79</v>
      </c>
      <c r="C32" s="277">
        <v>0.6</v>
      </c>
      <c r="D32" s="277">
        <v>120</v>
      </c>
      <c r="E32" s="278"/>
    </row>
    <row r="33" s="262" customFormat="1" ht="20" customHeight="1" spans="1:5">
      <c r="A33" s="268" t="s">
        <v>303</v>
      </c>
      <c r="B33" s="224" t="s">
        <v>384</v>
      </c>
      <c r="C33" s="273">
        <f>C34+C35</f>
        <v>1.02</v>
      </c>
      <c r="D33" s="273">
        <f>D34+D35</f>
        <v>153</v>
      </c>
      <c r="E33" s="274"/>
    </row>
    <row r="34" s="262" customFormat="1" ht="20" customHeight="1" spans="1:5">
      <c r="A34" s="275">
        <v>1</v>
      </c>
      <c r="B34" s="276" t="s">
        <v>154</v>
      </c>
      <c r="C34" s="277">
        <v>0.51</v>
      </c>
      <c r="D34" s="277">
        <v>76.5</v>
      </c>
      <c r="E34" s="278"/>
    </row>
    <row r="35" ht="20" customHeight="1" spans="1:5">
      <c r="A35" s="275">
        <v>2</v>
      </c>
      <c r="B35" s="280" t="s">
        <v>385</v>
      </c>
      <c r="C35" s="281">
        <v>0.51</v>
      </c>
      <c r="D35" s="281">
        <v>76.5</v>
      </c>
      <c r="E35" s="282"/>
    </row>
  </sheetData>
  <mergeCells count="4">
    <mergeCell ref="A1:B1"/>
    <mergeCell ref="A2:E2"/>
    <mergeCell ref="B3:E3"/>
    <mergeCell ref="A5:B5"/>
  </mergeCells>
  <printOptions horizontalCentered="1"/>
  <pageMargins left="0.747916666666667" right="0.747916666666667" top="0.802777777777778" bottom="0.60625" header="0.511805555555556" footer="0.511805555555556"/>
  <pageSetup paperSize="9" scale="9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43</vt:i4>
      </vt:variant>
    </vt:vector>
  </HeadingPairs>
  <TitlesOfParts>
    <vt:vector size="43" baseType="lpstr">
      <vt:lpstr>附件2</vt:lpstr>
      <vt:lpstr>附件3</vt:lpstr>
      <vt:lpstr>附件4</vt:lpstr>
      <vt:lpstr>附件5</vt:lpstr>
      <vt:lpstr>附件6</vt:lpstr>
      <vt:lpstr>附件7</vt:lpstr>
      <vt:lpstr>附件8</vt:lpstr>
      <vt:lpstr>附件9</vt:lpstr>
      <vt:lpstr>附件10</vt:lpstr>
      <vt:lpstr>附件11</vt:lpstr>
      <vt:lpstr>附件12</vt:lpstr>
      <vt:lpstr>附件13</vt:lpstr>
      <vt:lpstr>附件14</vt:lpstr>
      <vt:lpstr>附件15-1</vt:lpstr>
      <vt:lpstr>附件15-2</vt:lpstr>
      <vt:lpstr>附件16</vt:lpstr>
      <vt:lpstr>附件17-1</vt:lpstr>
      <vt:lpstr>附件17-2</vt:lpstr>
      <vt:lpstr>附件17-3</vt:lpstr>
      <vt:lpstr>附件17-4</vt:lpstr>
      <vt:lpstr>附件17-5</vt:lpstr>
      <vt:lpstr>附件17-6</vt:lpstr>
      <vt:lpstr>附件17-7</vt:lpstr>
      <vt:lpstr>附件18</vt:lpstr>
      <vt:lpstr>附件19</vt:lpstr>
      <vt:lpstr>附件20</vt:lpstr>
      <vt:lpstr>附件21</vt:lpstr>
      <vt:lpstr>附件22-1</vt:lpstr>
      <vt:lpstr>附件22-2</vt:lpstr>
      <vt:lpstr>附件23</vt:lpstr>
      <vt:lpstr>附件24-1</vt:lpstr>
      <vt:lpstr>附件24-2</vt:lpstr>
      <vt:lpstr>附件24-3</vt:lpstr>
      <vt:lpstr>附件24-4</vt:lpstr>
      <vt:lpstr>附件24-5</vt:lpstr>
      <vt:lpstr>附件24-6</vt:lpstr>
      <vt:lpstr>附件24-7</vt:lpstr>
      <vt:lpstr>附件24-8</vt:lpstr>
      <vt:lpstr>附件24-9</vt:lpstr>
      <vt:lpstr>附件24-10</vt:lpstr>
      <vt:lpstr>附件24-11</vt:lpstr>
      <vt:lpstr>附件24-12</vt:lpstr>
      <vt:lpstr>附件24-13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詹斯钦</dc:creator>
  <cp:lastModifiedBy>黄惠婷</cp:lastModifiedBy>
  <dcterms:created xsi:type="dcterms:W3CDTF">2021-12-23T00:45:00Z</dcterms:created>
  <dcterms:modified xsi:type="dcterms:W3CDTF">2021-12-23T02:44:04Z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