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definedNames>
    <definedName name="_xlnm.Print_Titles" localSheetId="0">Sheet1!$1:$6</definedName>
    <definedName name="_xlnm._FilterDatabase" localSheetId="0" hidden="1">Sheet1!$A$6:$T$183</definedName>
  </definedNames>
  <calcPr calcId="144525"/>
</workbook>
</file>

<file path=xl/sharedStrings.xml><?xml version="1.0" encoding="utf-8"?>
<sst xmlns="http://schemas.openxmlformats.org/spreadsheetml/2006/main" count="532" uniqueCount="359">
  <si>
    <t>附表5</t>
  </si>
  <si>
    <t>2022年提前下达中小学校舍安全保障长效机制省补助资金安排表</t>
  </si>
  <si>
    <t>机构代码</t>
  </si>
  <si>
    <t>单位</t>
  </si>
  <si>
    <t>2020年公办小学生在校生数（人）</t>
  </si>
  <si>
    <t>2020年公办初中生在校生数（人）</t>
  </si>
  <si>
    <t>档次标记</t>
  </si>
  <si>
    <t>补助比例</t>
  </si>
  <si>
    <t>档次及补助范围</t>
  </si>
  <si>
    <t>标准面积（平方米，小学人数*9.8+初中人数*12.7）</t>
  </si>
  <si>
    <t>安全面积（平方米，标准值60%校舍安全）</t>
  </si>
  <si>
    <t>需加固标准面积（平方米，标准值40%校舍需加固）</t>
  </si>
  <si>
    <t>每年需维修改造校舍面积（平方米，安全面积按50年摊销，加固面积按30年摊销）</t>
  </si>
  <si>
    <t>改造总费用（元，按一平方米800元计算）</t>
  </si>
  <si>
    <t>2022年提前下达补助金额（万元）</t>
  </si>
  <si>
    <t>备注</t>
  </si>
  <si>
    <t>农村</t>
  </si>
  <si>
    <t>城乡
(含城镇、农村）</t>
  </si>
  <si>
    <t>总金额</t>
  </si>
  <si>
    <t>提前下达100%</t>
  </si>
  <si>
    <t>其中：中央</t>
  </si>
  <si>
    <t>其中:省级</t>
  </si>
  <si>
    <t>440000000</t>
  </si>
  <si>
    <t>合计</t>
  </si>
  <si>
    <t>广州市小计</t>
  </si>
  <si>
    <t>440101000</t>
  </si>
  <si>
    <t>市辖区</t>
  </si>
  <si>
    <t>第四档为珠三角核心区其余市县(不含深圳)，补助范围为农村义务教育公办学校。</t>
  </si>
  <si>
    <t>440103000</t>
  </si>
  <si>
    <t>荔湾区</t>
  </si>
  <si>
    <t>440104000</t>
  </si>
  <si>
    <t>越秀区</t>
  </si>
  <si>
    <t>440105000</t>
  </si>
  <si>
    <t>海珠区</t>
  </si>
  <si>
    <t>440106000</t>
  </si>
  <si>
    <t>天河区</t>
  </si>
  <si>
    <t>440111000</t>
  </si>
  <si>
    <t>白云区</t>
  </si>
  <si>
    <t>440112000</t>
  </si>
  <si>
    <t>黄埔区</t>
  </si>
  <si>
    <t>440113000</t>
  </si>
  <si>
    <t>番禺区</t>
  </si>
  <si>
    <t>440114000</t>
  </si>
  <si>
    <t>花都区</t>
  </si>
  <si>
    <t>440115000</t>
  </si>
  <si>
    <t>南沙区</t>
  </si>
  <si>
    <t>440116000</t>
  </si>
  <si>
    <t>萝岗区</t>
  </si>
  <si>
    <t>440117000</t>
  </si>
  <si>
    <t>从化区</t>
  </si>
  <si>
    <t>440118000</t>
  </si>
  <si>
    <t>增城区</t>
  </si>
  <si>
    <t>韶关市小计</t>
  </si>
  <si>
    <t>440201000</t>
  </si>
  <si>
    <t>第二档为除第一档以外的北部生态发展区和东西两翼沿海经济带市县</t>
  </si>
  <si>
    <t>440203000</t>
  </si>
  <si>
    <t>武江区</t>
  </si>
  <si>
    <t>440204000</t>
  </si>
  <si>
    <t>浈江区</t>
  </si>
  <si>
    <t>440205000</t>
  </si>
  <si>
    <t>曲江区</t>
  </si>
  <si>
    <t>440222000</t>
  </si>
  <si>
    <t>始兴县</t>
  </si>
  <si>
    <t>440224000</t>
  </si>
  <si>
    <t>仁化县</t>
  </si>
  <si>
    <t>440229000</t>
  </si>
  <si>
    <t>翁源县</t>
  </si>
  <si>
    <t>440232000</t>
  </si>
  <si>
    <t>乳源瑶族自治县</t>
  </si>
  <si>
    <t>第一档为原中央苏区县、海陆丰革命老区困难县、少数民族县</t>
  </si>
  <si>
    <t>440233000</t>
  </si>
  <si>
    <t>新丰县</t>
  </si>
  <si>
    <t>440281000</t>
  </si>
  <si>
    <t>乐昌市</t>
  </si>
  <si>
    <t>440282000</t>
  </si>
  <si>
    <t>南雄市</t>
  </si>
  <si>
    <t>珠海市小计</t>
  </si>
  <si>
    <t>440401000</t>
  </si>
  <si>
    <t>440402000</t>
  </si>
  <si>
    <t>香洲区</t>
  </si>
  <si>
    <t>含高新区、万山、横琴</t>
  </si>
  <si>
    <t>440403000</t>
  </si>
  <si>
    <t>斗门区</t>
  </si>
  <si>
    <t>440404000</t>
  </si>
  <si>
    <t>金湾区</t>
  </si>
  <si>
    <t>含高栏港</t>
  </si>
  <si>
    <t>440405000</t>
  </si>
  <si>
    <t>高新区</t>
  </si>
  <si>
    <t>440406000</t>
  </si>
  <si>
    <t>高栏港区</t>
  </si>
  <si>
    <t>440407000</t>
  </si>
  <si>
    <t>万山区</t>
  </si>
  <si>
    <t>440408000</t>
  </si>
  <si>
    <t>横琴新区</t>
  </si>
  <si>
    <t>汕头市小计</t>
  </si>
  <si>
    <t>440501000</t>
  </si>
  <si>
    <t>440507000</t>
  </si>
  <si>
    <t>龙湖区</t>
  </si>
  <si>
    <t>440511000</t>
  </si>
  <si>
    <t>金平区</t>
  </si>
  <si>
    <t>440512000</t>
  </si>
  <si>
    <t>濠江区</t>
  </si>
  <si>
    <t>440513000</t>
  </si>
  <si>
    <t>潮阳区</t>
  </si>
  <si>
    <t>440514000</t>
  </si>
  <si>
    <t>潮南区</t>
  </si>
  <si>
    <t>440515000</t>
  </si>
  <si>
    <t>澄海区</t>
  </si>
  <si>
    <t>440523000</t>
  </si>
  <si>
    <t>南澳县</t>
  </si>
  <si>
    <t>佛山市小计</t>
  </si>
  <si>
    <t>440601000</t>
  </si>
  <si>
    <t>440604000</t>
  </si>
  <si>
    <t>禅城区</t>
  </si>
  <si>
    <t>440605000</t>
  </si>
  <si>
    <t>南海区</t>
  </si>
  <si>
    <t>440606000</t>
  </si>
  <si>
    <t>顺德区</t>
  </si>
  <si>
    <t>440607000</t>
  </si>
  <si>
    <t>三水区</t>
  </si>
  <si>
    <t>440608000</t>
  </si>
  <si>
    <t>高明区</t>
  </si>
  <si>
    <t>江门市小计</t>
  </si>
  <si>
    <t>440701000</t>
  </si>
  <si>
    <t>440703000</t>
  </si>
  <si>
    <t>蓬江区</t>
  </si>
  <si>
    <t>440704000</t>
  </si>
  <si>
    <t>江海区</t>
  </si>
  <si>
    <t>440705000</t>
  </si>
  <si>
    <t>新会区</t>
  </si>
  <si>
    <t>440781000</t>
  </si>
  <si>
    <t>台山市</t>
  </si>
  <si>
    <t>第三档为珠三角核心区财力相对薄弱市县</t>
  </si>
  <si>
    <t>440783000</t>
  </si>
  <si>
    <t>开平市</t>
  </si>
  <si>
    <t>440784000</t>
  </si>
  <si>
    <t>鹤山市</t>
  </si>
  <si>
    <t>440785000</t>
  </si>
  <si>
    <t>恩平市</t>
  </si>
  <si>
    <t>湛江市小计</t>
  </si>
  <si>
    <t>440801000</t>
  </si>
  <si>
    <t>440802000</t>
  </si>
  <si>
    <t>湛江市赤坎区</t>
  </si>
  <si>
    <t>440803000</t>
  </si>
  <si>
    <t>湛江市霞山区</t>
  </si>
  <si>
    <t>440804000</t>
  </si>
  <si>
    <t>湛江市坡头区</t>
  </si>
  <si>
    <t>440811000</t>
  </si>
  <si>
    <t>湛江市麻章区</t>
  </si>
  <si>
    <t>含开发区</t>
  </si>
  <si>
    <t>440823000</t>
  </si>
  <si>
    <t>遂溪县</t>
  </si>
  <si>
    <t>440825000</t>
  </si>
  <si>
    <t>徐闻县</t>
  </si>
  <si>
    <t>440881000</t>
  </si>
  <si>
    <t>廉江市</t>
  </si>
  <si>
    <t>440882000</t>
  </si>
  <si>
    <t>雷州市</t>
  </si>
  <si>
    <t>440883000</t>
  </si>
  <si>
    <t>吴川市</t>
  </si>
  <si>
    <t>440892000</t>
  </si>
  <si>
    <t>开发区代管</t>
  </si>
  <si>
    <t>茂名市小计</t>
  </si>
  <si>
    <t>440901000</t>
  </si>
  <si>
    <t>440902000</t>
  </si>
  <si>
    <t>茂南区</t>
  </si>
  <si>
    <t>440904000</t>
  </si>
  <si>
    <t>电白区</t>
  </si>
  <si>
    <t>含滨海新区、高新区</t>
  </si>
  <si>
    <t>440981000</t>
  </si>
  <si>
    <t>高州市</t>
  </si>
  <si>
    <t>440982000</t>
  </si>
  <si>
    <t>化州市</t>
  </si>
  <si>
    <t>440983000</t>
  </si>
  <si>
    <t>信宜市</t>
  </si>
  <si>
    <t>440991000</t>
  </si>
  <si>
    <t>滨海新区代管</t>
  </si>
  <si>
    <t>440992000</t>
  </si>
  <si>
    <t>高新社会事务管理局代管</t>
  </si>
  <si>
    <t>肇庆市小计</t>
  </si>
  <si>
    <t>441201000</t>
  </si>
  <si>
    <t>441202000</t>
  </si>
  <si>
    <t>端州区</t>
  </si>
  <si>
    <t>441203000</t>
  </si>
  <si>
    <t>鼎湖区</t>
  </si>
  <si>
    <t>441204000</t>
  </si>
  <si>
    <t>高要区</t>
  </si>
  <si>
    <t>441223000</t>
  </si>
  <si>
    <t>广宁县</t>
  </si>
  <si>
    <t>441224000</t>
  </si>
  <si>
    <t>怀集县</t>
  </si>
  <si>
    <t>441225000</t>
  </si>
  <si>
    <t>封开县</t>
  </si>
  <si>
    <t>441226000</t>
  </si>
  <si>
    <t>德庆县</t>
  </si>
  <si>
    <t>441283000</t>
  </si>
  <si>
    <t>441284000</t>
  </si>
  <si>
    <t>四会市</t>
  </si>
  <si>
    <t>含大旺区</t>
  </si>
  <si>
    <t>441291000</t>
  </si>
  <si>
    <t>大旺区代管</t>
  </si>
  <si>
    <t>惠州市小计</t>
  </si>
  <si>
    <t>441301000</t>
  </si>
  <si>
    <t>441302000</t>
  </si>
  <si>
    <t>惠城区</t>
  </si>
  <si>
    <t>含仲恺区</t>
  </si>
  <si>
    <t>441303000</t>
  </si>
  <si>
    <t>惠阳区</t>
  </si>
  <si>
    <t>含大亚湾区</t>
  </si>
  <si>
    <t>441322000</t>
  </si>
  <si>
    <t>博罗县</t>
  </si>
  <si>
    <t>441323000</t>
  </si>
  <si>
    <t>惠东县</t>
  </si>
  <si>
    <t>441324000</t>
  </si>
  <si>
    <t>龙门县</t>
  </si>
  <si>
    <t>441391000</t>
  </si>
  <si>
    <t>大亚湾区代管</t>
  </si>
  <si>
    <t>441392000</t>
  </si>
  <si>
    <t>仲恺区代管</t>
  </si>
  <si>
    <t>梅州市小计</t>
  </si>
  <si>
    <t>441401000</t>
  </si>
  <si>
    <t>441402000</t>
  </si>
  <si>
    <t>梅江区</t>
  </si>
  <si>
    <t>441403000</t>
  </si>
  <si>
    <t>梅县区</t>
  </si>
  <si>
    <t>441422000</t>
  </si>
  <si>
    <t>大埔县</t>
  </si>
  <si>
    <t>441423000</t>
  </si>
  <si>
    <t>丰顺县</t>
  </si>
  <si>
    <t>441424000</t>
  </si>
  <si>
    <t>五华县</t>
  </si>
  <si>
    <t>441426000</t>
  </si>
  <si>
    <t>平远县</t>
  </si>
  <si>
    <t>441427000</t>
  </si>
  <si>
    <t>蕉岭县</t>
  </si>
  <si>
    <t>441481000</t>
  </si>
  <si>
    <t>兴宁市</t>
  </si>
  <si>
    <t>汕尾市小计</t>
  </si>
  <si>
    <t>441501000</t>
  </si>
  <si>
    <t>441502000</t>
  </si>
  <si>
    <t>城区</t>
  </si>
  <si>
    <t>441521000</t>
  </si>
  <si>
    <t>海丰县</t>
  </si>
  <si>
    <t>含红海湾区</t>
  </si>
  <si>
    <t>441523000</t>
  </si>
  <si>
    <t>陆河县</t>
  </si>
  <si>
    <t>441581000</t>
  </si>
  <si>
    <t>陆丰市</t>
  </si>
  <si>
    <t>含华侨管理区</t>
  </si>
  <si>
    <t>441591000</t>
  </si>
  <si>
    <t>红海湾区代管</t>
  </si>
  <si>
    <t>441592000</t>
  </si>
  <si>
    <t>华侨管理区</t>
  </si>
  <si>
    <t>河源市小计</t>
  </si>
  <si>
    <t>441601000</t>
  </si>
  <si>
    <t>441602000</t>
  </si>
  <si>
    <t>源城区</t>
  </si>
  <si>
    <t>441621000</t>
  </si>
  <si>
    <t>紫金县</t>
  </si>
  <si>
    <t>441622000</t>
  </si>
  <si>
    <t>龙川县</t>
  </si>
  <si>
    <t>441623000</t>
  </si>
  <si>
    <t>连平县</t>
  </si>
  <si>
    <t>441624000</t>
  </si>
  <si>
    <t>和平县</t>
  </si>
  <si>
    <t>441625000</t>
  </si>
  <si>
    <t>东源县</t>
  </si>
  <si>
    <t>阳江市小计</t>
  </si>
  <si>
    <t>441701000</t>
  </si>
  <si>
    <t>市本级含高新区、海陵岛试验区</t>
  </si>
  <si>
    <t>441702000</t>
  </si>
  <si>
    <t>江城区</t>
  </si>
  <si>
    <t>441704000</t>
  </si>
  <si>
    <t>阳东区</t>
  </si>
  <si>
    <t>441721000</t>
  </si>
  <si>
    <t>阳西县</t>
  </si>
  <si>
    <t>441781000</t>
  </si>
  <si>
    <t>阳春市</t>
  </si>
  <si>
    <t>441791000</t>
  </si>
  <si>
    <t>海陵岛试验区代管</t>
  </si>
  <si>
    <t>441792000</t>
  </si>
  <si>
    <t>阳江农垦局代管</t>
  </si>
  <si>
    <t>441793000</t>
  </si>
  <si>
    <t>高新区代管</t>
  </si>
  <si>
    <t>清远市小计</t>
  </si>
  <si>
    <t>441801000</t>
  </si>
  <si>
    <t>441802000</t>
  </si>
  <si>
    <t>清城区</t>
  </si>
  <si>
    <t>441803000</t>
  </si>
  <si>
    <t>清新区</t>
  </si>
  <si>
    <t>441821000</t>
  </si>
  <si>
    <t>佛冈县</t>
  </si>
  <si>
    <t>441823000</t>
  </si>
  <si>
    <t>阳山县</t>
  </si>
  <si>
    <t>441825000</t>
  </si>
  <si>
    <t>连山县</t>
  </si>
  <si>
    <t>441826000</t>
  </si>
  <si>
    <t>连南瑶族自治县</t>
  </si>
  <si>
    <t>441881000</t>
  </si>
  <si>
    <t>英德市</t>
  </si>
  <si>
    <t>441882000</t>
  </si>
  <si>
    <t>连州市</t>
  </si>
  <si>
    <t>441901000</t>
  </si>
  <si>
    <t>东莞市小计</t>
  </si>
  <si>
    <t>中山市小计</t>
  </si>
  <si>
    <t>442001000</t>
  </si>
  <si>
    <t>中山市</t>
  </si>
  <si>
    <t>442020000</t>
  </si>
  <si>
    <t>直属</t>
  </si>
  <si>
    <t>潮州市小计</t>
  </si>
  <si>
    <t>445101000</t>
  </si>
  <si>
    <t>445102000</t>
  </si>
  <si>
    <t>潮州市湘桥区</t>
  </si>
  <si>
    <t>含凤泉湖高新区</t>
  </si>
  <si>
    <t>445103000</t>
  </si>
  <si>
    <t>潮安区</t>
  </si>
  <si>
    <t>含枫溪区</t>
  </si>
  <si>
    <t>445122000</t>
  </si>
  <si>
    <t>饶平县</t>
  </si>
  <si>
    <t>445191000</t>
  </si>
  <si>
    <t>枫溪区代管</t>
  </si>
  <si>
    <t>445195000</t>
  </si>
  <si>
    <t>凤泉湖高新区</t>
  </si>
  <si>
    <t>揭阳市小计</t>
  </si>
  <si>
    <t>445201000</t>
  </si>
  <si>
    <t>含普侨区</t>
  </si>
  <si>
    <t>445202000</t>
  </si>
  <si>
    <t>榕城区</t>
  </si>
  <si>
    <t>含空港经济区</t>
  </si>
  <si>
    <t>445203000</t>
  </si>
  <si>
    <t>揭东区</t>
  </si>
  <si>
    <t>含蓝城区</t>
  </si>
  <si>
    <t>445222000</t>
  </si>
  <si>
    <t>揭西县</t>
  </si>
  <si>
    <t>445224000</t>
  </si>
  <si>
    <t>惠来县</t>
  </si>
  <si>
    <t>含大南海石化区</t>
  </si>
  <si>
    <t>445281000</t>
  </si>
  <si>
    <t>普宁市</t>
  </si>
  <si>
    <t>445291000</t>
  </si>
  <si>
    <t>蓝城区代管(揭东区)</t>
  </si>
  <si>
    <t>445292000</t>
  </si>
  <si>
    <t>空港经济区代管(榕城区)</t>
  </si>
  <si>
    <t>445293000</t>
  </si>
  <si>
    <t>普侨区</t>
  </si>
  <si>
    <t>445294000</t>
  </si>
  <si>
    <t>揭阳大南海石化工业区代管(惠来县)</t>
  </si>
  <si>
    <t>云浮市小计</t>
  </si>
  <si>
    <t>445301000</t>
  </si>
  <si>
    <t>445302000</t>
  </si>
  <si>
    <t>云城区</t>
  </si>
  <si>
    <t>445303000</t>
  </si>
  <si>
    <t>云安区</t>
  </si>
  <si>
    <t>445321000</t>
  </si>
  <si>
    <t>新兴县</t>
  </si>
  <si>
    <t>445322000</t>
  </si>
  <si>
    <t>郁南县</t>
  </si>
  <si>
    <t>445381000</t>
  </si>
  <si>
    <t>罗定市</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</si>
</sst>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 numFmtId="176" formatCode="0_ "/>
  </numFmts>
  <fonts count="30">
    <font>
      <sz val="11"/>
      <color theme="1"/>
      <name val="宋体"/>
      <charset val="134"/>
      <scheme val="minor"/>
    </font>
    <font>
      <sz val="11"/>
      <color theme="1"/>
      <name val="黑体"/>
      <charset val="134"/>
    </font>
    <font>
      <b/>
      <sz val="20"/>
      <color theme="1"/>
      <name val="宋体"/>
      <charset val="134"/>
    </font>
    <font>
      <b/>
      <sz val="11"/>
      <color rgb="FF000000"/>
      <name val="宋体"/>
      <charset val="134"/>
    </font>
    <font>
      <b/>
      <sz val="11"/>
      <color theme="1"/>
      <name val="宋体"/>
      <charset val="134"/>
    </font>
    <font>
      <b/>
      <sz val="10"/>
      <color theme="1"/>
      <name val="幼圆"/>
      <charset val="134"/>
    </font>
    <font>
      <sz val="11"/>
      <color theme="1"/>
      <name val="宋体"/>
      <charset val="134"/>
    </font>
    <font>
      <sz val="10"/>
      <color theme="1"/>
      <name val="宋体"/>
      <charset val="134"/>
    </font>
    <font>
      <sz val="10"/>
      <color theme="1"/>
      <name val="幼圆"/>
      <charset val="134"/>
    </font>
    <font>
      <sz val="10"/>
      <color theme="1"/>
      <name val="宋体"/>
      <charset val="134"/>
      <scheme val="minor"/>
    </font>
    <font>
      <b/>
      <sz val="11"/>
      <color theme="1"/>
      <name val="宋体"/>
      <charset val="134"/>
      <scheme val="minor"/>
    </font>
    <font>
      <b/>
      <sz val="11"/>
      <color rgb="FF3F3F3F"/>
      <name val="宋体"/>
      <charset val="0"/>
      <scheme val="minor"/>
    </font>
    <font>
      <i/>
      <sz val="11"/>
      <color rgb="FF7F7F7F"/>
      <name val="宋体"/>
      <charset val="0"/>
      <scheme val="minor"/>
    </font>
    <font>
      <sz val="11"/>
      <color rgb="FF9C0006"/>
      <name val="宋体"/>
      <charset val="0"/>
      <scheme val="minor"/>
    </font>
    <font>
      <sz val="11"/>
      <color rgb="FFFA7D00"/>
      <name val="宋体"/>
      <charset val="0"/>
      <scheme val="minor"/>
    </font>
    <font>
      <u/>
      <sz val="11"/>
      <color rgb="FF0000FF"/>
      <name val="宋体"/>
      <charset val="0"/>
      <scheme val="minor"/>
    </font>
    <font>
      <b/>
      <sz val="13"/>
      <color theme="3"/>
      <name val="宋体"/>
      <charset val="134"/>
      <scheme val="minor"/>
    </font>
    <font>
      <sz val="11"/>
      <color rgb="FF3F3F76"/>
      <name val="宋体"/>
      <charset val="0"/>
      <scheme val="minor"/>
    </font>
    <font>
      <sz val="11"/>
      <color theme="1"/>
      <name val="宋体"/>
      <charset val="0"/>
      <scheme val="minor"/>
    </font>
    <font>
      <sz val="11"/>
      <color theme="0"/>
      <name val="宋体"/>
      <charset val="0"/>
      <scheme val="minor"/>
    </font>
    <font>
      <b/>
      <sz val="11"/>
      <color theme="3"/>
      <name val="宋体"/>
      <charset val="134"/>
      <scheme val="minor"/>
    </font>
    <font>
      <sz val="11"/>
      <color rgb="FFFF0000"/>
      <name val="宋体"/>
      <charset val="0"/>
      <scheme val="minor"/>
    </font>
    <font>
      <u/>
      <sz val="11"/>
      <color rgb="FF800080"/>
      <name val="宋体"/>
      <charset val="0"/>
      <scheme val="minor"/>
    </font>
    <font>
      <sz val="11"/>
      <color rgb="FF9C6500"/>
      <name val="宋体"/>
      <charset val="0"/>
      <scheme val="minor"/>
    </font>
    <font>
      <b/>
      <sz val="11"/>
      <color rgb="FFFA7D00"/>
      <name val="宋体"/>
      <charset val="0"/>
      <scheme val="minor"/>
    </font>
    <font>
      <b/>
      <sz val="15"/>
      <color theme="3"/>
      <name val="宋体"/>
      <charset val="134"/>
      <scheme val="minor"/>
    </font>
    <font>
      <b/>
      <sz val="11"/>
      <color theme="1"/>
      <name val="宋体"/>
      <charset val="0"/>
      <scheme val="minor"/>
    </font>
    <font>
      <sz val="11"/>
      <color rgb="FF006100"/>
      <name val="宋体"/>
      <charset val="0"/>
      <scheme val="minor"/>
    </font>
    <font>
      <b/>
      <sz val="11"/>
      <color rgb="FFFFFFFF"/>
      <name val="宋体"/>
      <charset val="0"/>
      <scheme val="minor"/>
    </font>
    <font>
      <b/>
      <sz val="18"/>
      <color theme="3"/>
      <name val="宋体"/>
      <charset val="134"/>
      <scheme val="minor"/>
    </font>
  </fonts>
  <fills count="33">
    <fill>
      <patternFill patternType="none"/>
    </fill>
    <fill>
      <patternFill patternType="gray125"/>
    </fill>
    <fill>
      <patternFill patternType="solid">
        <fgColor rgb="FFF2F2F2"/>
        <bgColor indexed="64"/>
      </patternFill>
    </fill>
    <fill>
      <patternFill patternType="solid">
        <fgColor rgb="FFFFC7CE"/>
        <bgColor indexed="64"/>
      </patternFill>
    </fill>
    <fill>
      <patternFill patternType="solid">
        <fgColor rgb="FFFFCC9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8"/>
        <bgColor indexed="64"/>
      </patternFill>
    </fill>
    <fill>
      <patternFill patternType="solid">
        <fgColor theme="5"/>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rgb="FFFFEB9C"/>
        <bgColor indexed="64"/>
      </patternFill>
    </fill>
    <fill>
      <patternFill patternType="solid">
        <fgColor rgb="FFFFFFCC"/>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rgb="FFC6EFCE"/>
        <bgColor indexed="64"/>
      </patternFill>
    </fill>
    <fill>
      <patternFill patternType="solid">
        <fgColor rgb="FFA5A5A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7"/>
        <bgColor indexed="64"/>
      </patternFill>
    </fill>
    <fill>
      <patternFill patternType="solid">
        <fgColor theme="4"/>
        <bgColor indexed="64"/>
      </patternFill>
    </fill>
    <fill>
      <patternFill patternType="solid">
        <fgColor theme="7" tint="0.599993896298105"/>
        <bgColor indexed="64"/>
      </patternFill>
    </fill>
    <fill>
      <patternFill patternType="solid">
        <fgColor theme="6"/>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9"/>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8" borderId="0" applyNumberFormat="0" applyBorder="0" applyAlignment="0" applyProtection="0">
      <alignment vertical="center"/>
    </xf>
    <xf numFmtId="0" fontId="17" fillId="4"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2" borderId="0" applyNumberFormat="0" applyBorder="0" applyAlignment="0" applyProtection="0">
      <alignment vertical="center"/>
    </xf>
    <xf numFmtId="0" fontId="13" fillId="3" borderId="0" applyNumberFormat="0" applyBorder="0" applyAlignment="0" applyProtection="0">
      <alignment vertical="center"/>
    </xf>
    <xf numFmtId="43" fontId="0" fillId="0" borderId="0" applyFont="0" applyFill="0" applyBorder="0" applyAlignment="0" applyProtection="0">
      <alignment vertical="center"/>
    </xf>
    <xf numFmtId="0" fontId="19" fillId="13"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5" borderId="12" applyNumberFormat="0" applyFont="0" applyAlignment="0" applyProtection="0">
      <alignment vertical="center"/>
    </xf>
    <xf numFmtId="0" fontId="19" fillId="19"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5" fillId="0" borderId="9" applyNumberFormat="0" applyFill="0" applyAlignment="0" applyProtection="0">
      <alignment vertical="center"/>
    </xf>
    <xf numFmtId="0" fontId="16" fillId="0" borderId="9" applyNumberFormat="0" applyFill="0" applyAlignment="0" applyProtection="0">
      <alignment vertical="center"/>
    </xf>
    <xf numFmtId="0" fontId="19" fillId="7" borderId="0" applyNumberFormat="0" applyBorder="0" applyAlignment="0" applyProtection="0">
      <alignment vertical="center"/>
    </xf>
    <xf numFmtId="0" fontId="20" fillId="0" borderId="11" applyNumberFormat="0" applyFill="0" applyAlignment="0" applyProtection="0">
      <alignment vertical="center"/>
    </xf>
    <xf numFmtId="0" fontId="19" fillId="6" borderId="0" applyNumberFormat="0" applyBorder="0" applyAlignment="0" applyProtection="0">
      <alignment vertical="center"/>
    </xf>
    <xf numFmtId="0" fontId="11" fillId="2" borderId="7" applyNumberFormat="0" applyAlignment="0" applyProtection="0">
      <alignment vertical="center"/>
    </xf>
    <xf numFmtId="0" fontId="24" fillId="2" borderId="10" applyNumberFormat="0" applyAlignment="0" applyProtection="0">
      <alignment vertical="center"/>
    </xf>
    <xf numFmtId="0" fontId="28" fillId="21" borderId="14" applyNumberFormat="0" applyAlignment="0" applyProtection="0">
      <alignment vertical="center"/>
    </xf>
    <xf numFmtId="0" fontId="18" fillId="5" borderId="0" applyNumberFormat="0" applyBorder="0" applyAlignment="0" applyProtection="0">
      <alignment vertical="center"/>
    </xf>
    <xf numFmtId="0" fontId="19" fillId="11" borderId="0" applyNumberFormat="0" applyBorder="0" applyAlignment="0" applyProtection="0">
      <alignment vertical="center"/>
    </xf>
    <xf numFmtId="0" fontId="14" fillId="0" borderId="8" applyNumberFormat="0" applyFill="0" applyAlignment="0" applyProtection="0">
      <alignment vertical="center"/>
    </xf>
    <xf numFmtId="0" fontId="26" fillId="0" borderId="13" applyNumberFormat="0" applyFill="0" applyAlignment="0" applyProtection="0">
      <alignment vertical="center"/>
    </xf>
    <xf numFmtId="0" fontId="27" fillId="20" borderId="0" applyNumberFormat="0" applyBorder="0" applyAlignment="0" applyProtection="0">
      <alignment vertical="center"/>
    </xf>
    <xf numFmtId="0" fontId="23" fillId="14" borderId="0" applyNumberFormat="0" applyBorder="0" applyAlignment="0" applyProtection="0">
      <alignment vertical="center"/>
    </xf>
    <xf numFmtId="0" fontId="18" fillId="23" borderId="0" applyNumberFormat="0" applyBorder="0" applyAlignment="0" applyProtection="0">
      <alignment vertical="center"/>
    </xf>
    <xf numFmtId="0" fontId="19" fillId="25" borderId="0" applyNumberFormat="0" applyBorder="0" applyAlignment="0" applyProtection="0">
      <alignment vertical="center"/>
    </xf>
    <xf numFmtId="0" fontId="18" fillId="18" borderId="0" applyNumberFormat="0" applyBorder="0" applyAlignment="0" applyProtection="0">
      <alignment vertical="center"/>
    </xf>
    <xf numFmtId="0" fontId="18" fillId="28" borderId="0" applyNumberFormat="0" applyBorder="0" applyAlignment="0" applyProtection="0">
      <alignment vertical="center"/>
    </xf>
    <xf numFmtId="0" fontId="18" fillId="22" borderId="0" applyNumberFormat="0" applyBorder="0" applyAlignment="0" applyProtection="0">
      <alignment vertical="center"/>
    </xf>
    <xf numFmtId="0" fontId="18" fillId="30" borderId="0" applyNumberFormat="0" applyBorder="0" applyAlignment="0" applyProtection="0">
      <alignment vertical="center"/>
    </xf>
    <xf numFmtId="0" fontId="19" fillId="27" borderId="0" applyNumberFormat="0" applyBorder="0" applyAlignment="0" applyProtection="0">
      <alignment vertical="center"/>
    </xf>
    <xf numFmtId="0" fontId="19" fillId="24" borderId="0" applyNumberFormat="0" applyBorder="0" applyAlignment="0" applyProtection="0">
      <alignment vertical="center"/>
    </xf>
    <xf numFmtId="0" fontId="18" fillId="17" borderId="0" applyNumberFormat="0" applyBorder="0" applyAlignment="0" applyProtection="0">
      <alignment vertical="center"/>
    </xf>
    <xf numFmtId="0" fontId="18" fillId="26" borderId="0" applyNumberFormat="0" applyBorder="0" applyAlignment="0" applyProtection="0">
      <alignment vertical="center"/>
    </xf>
    <xf numFmtId="0" fontId="19" fillId="10" borderId="0" applyNumberFormat="0" applyBorder="0" applyAlignment="0" applyProtection="0">
      <alignment vertical="center"/>
    </xf>
    <xf numFmtId="0" fontId="18" fillId="29" borderId="0" applyNumberFormat="0" applyBorder="0" applyAlignment="0" applyProtection="0">
      <alignment vertical="center"/>
    </xf>
    <xf numFmtId="0" fontId="19" fillId="16" borderId="0" applyNumberFormat="0" applyBorder="0" applyAlignment="0" applyProtection="0">
      <alignment vertical="center"/>
    </xf>
    <xf numFmtId="0" fontId="19" fillId="31" borderId="0" applyNumberFormat="0" applyBorder="0" applyAlignment="0" applyProtection="0">
      <alignment vertical="center"/>
    </xf>
    <xf numFmtId="0" fontId="18" fillId="9" borderId="0" applyNumberFormat="0" applyBorder="0" applyAlignment="0" applyProtection="0">
      <alignment vertical="center"/>
    </xf>
    <xf numFmtId="0" fontId="19" fillId="32" borderId="0" applyNumberFormat="0" applyBorder="0" applyAlignment="0" applyProtection="0">
      <alignment vertical="center"/>
    </xf>
  </cellStyleXfs>
  <cellXfs count="31">
    <xf numFmtId="0" fontId="0" fillId="0" borderId="0" xfId="0">
      <alignment vertical="center"/>
    </xf>
    <xf numFmtId="0" fontId="1" fillId="0" borderId="0" xfId="0" applyFont="1" applyFill="1" applyBorder="1" applyAlignment="1">
      <alignment vertical="center"/>
    </xf>
    <xf numFmtId="0" fontId="0" fillId="0" borderId="0" xfId="0" applyFill="1" applyBorder="1" applyAlignment="1">
      <alignment vertical="center"/>
    </xf>
    <xf numFmtId="0" fontId="2" fillId="0" borderId="0" xfId="0" applyFont="1" applyFill="1" applyAlignment="1">
      <alignment horizontal="center" vertical="center"/>
    </xf>
    <xf numFmtId="0" fontId="2" fillId="0" borderId="0" xfId="0" applyFont="1" applyFill="1" applyBorder="1" applyAlignment="1">
      <alignment horizontal="left" vertical="center"/>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6" fillId="0" borderId="1" xfId="0" applyFont="1" applyFill="1" applyBorder="1" applyAlignment="1">
      <alignment vertical="center"/>
    </xf>
    <xf numFmtId="0" fontId="7" fillId="0" borderId="2" xfId="0" applyFont="1" applyFill="1" applyBorder="1" applyAlignment="1">
      <alignment vertical="center"/>
    </xf>
    <xf numFmtId="0" fontId="0" fillId="0" borderId="1" xfId="0" applyFont="1" applyFill="1" applyBorder="1" applyAlignment="1">
      <alignment vertical="center"/>
    </xf>
    <xf numFmtId="0" fontId="8" fillId="0" borderId="1" xfId="0" applyFont="1" applyFill="1" applyBorder="1" applyAlignment="1">
      <alignment vertical="center" wrapText="1"/>
    </xf>
    <xf numFmtId="176" fontId="5" fillId="0" borderId="3" xfId="0" applyNumberFormat="1" applyFont="1" applyFill="1" applyBorder="1" applyAlignment="1">
      <alignment horizontal="center" vertical="center" wrapText="1"/>
    </xf>
    <xf numFmtId="176" fontId="5" fillId="0" borderId="4" xfId="0" applyNumberFormat="1" applyFont="1" applyFill="1" applyBorder="1" applyAlignment="1">
      <alignment horizontal="center" vertical="center" wrapText="1"/>
    </xf>
    <xf numFmtId="176" fontId="5" fillId="0" borderId="5" xfId="0" applyNumberFormat="1" applyFont="1" applyFill="1" applyBorder="1" applyAlignment="1">
      <alignment horizontal="center" vertical="center" wrapText="1"/>
    </xf>
    <xf numFmtId="0" fontId="9" fillId="0" borderId="1" xfId="0" applyFont="1" applyFill="1" applyBorder="1" applyAlignment="1">
      <alignment vertical="center" wrapText="1"/>
    </xf>
    <xf numFmtId="9" fontId="9" fillId="0" borderId="1" xfId="0" applyNumberFormat="1" applyFont="1" applyFill="1" applyBorder="1" applyAlignment="1">
      <alignment horizontal="center" vertical="center"/>
    </xf>
    <xf numFmtId="0" fontId="9" fillId="0" borderId="1" xfId="0" applyFont="1" applyFill="1" applyBorder="1" applyAlignment="1">
      <alignment vertical="center"/>
    </xf>
    <xf numFmtId="0" fontId="9" fillId="0" borderId="1" xfId="0" applyFont="1" applyFill="1" applyBorder="1" applyAlignment="1">
      <alignment horizontal="center" vertical="center"/>
    </xf>
    <xf numFmtId="9" fontId="9" fillId="0" borderId="1" xfId="0" applyNumberFormat="1" applyFont="1" applyFill="1" applyBorder="1" applyAlignment="1">
      <alignment horizontal="center" vertical="center" wrapText="1"/>
    </xf>
    <xf numFmtId="176" fontId="0" fillId="0" borderId="0" xfId="0" applyNumberFormat="1" applyFill="1" applyBorder="1" applyAlignment="1">
      <alignment vertical="center"/>
    </xf>
    <xf numFmtId="176" fontId="3" fillId="0" borderId="1" xfId="0" applyNumberFormat="1" applyFont="1" applyFill="1" applyBorder="1" applyAlignment="1">
      <alignment horizontal="center" vertical="center" wrapText="1"/>
    </xf>
    <xf numFmtId="0" fontId="10" fillId="0" borderId="6" xfId="0" applyFont="1" applyFill="1" applyBorder="1" applyAlignment="1">
      <alignment horizontal="center" vertical="center" wrapText="1"/>
    </xf>
    <xf numFmtId="0" fontId="3" fillId="0" borderId="3"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176" fontId="6" fillId="0" borderId="1" xfId="0" applyNumberFormat="1" applyFont="1" applyFill="1" applyBorder="1" applyAlignment="1">
      <alignment vertical="center"/>
    </xf>
    <xf numFmtId="0" fontId="0" fillId="0" borderId="6" xfId="0" applyFont="1" applyFill="1" applyBorder="1" applyAlignment="1">
      <alignment vertical="center" wrapText="1"/>
    </xf>
    <xf numFmtId="176" fontId="0" fillId="0" borderId="1" xfId="0" applyNumberFormat="1" applyFont="1" applyFill="1" applyBorder="1" applyAlignment="1">
      <alignment vertical="center"/>
    </xf>
    <xf numFmtId="0" fontId="6" fillId="0" borderId="1" xfId="0" applyFont="1" applyFill="1" applyBorder="1" applyAlignment="1" quotePrefix="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183"/>
  <sheetViews>
    <sheetView tabSelected="1" workbookViewId="0">
      <selection activeCell="U6" sqref="$A6:$XFD6"/>
    </sheetView>
  </sheetViews>
  <sheetFormatPr defaultColWidth="9" defaultRowHeight="13.5"/>
  <cols>
    <col min="1" max="1" width="28.375" customWidth="1"/>
    <col min="2" max="2" width="17.625" customWidth="1"/>
    <col min="3" max="15" width="9" hidden="1" customWidth="1"/>
    <col min="16" max="16" width="16.625" customWidth="1"/>
    <col min="17" max="17" width="9" hidden="1" customWidth="1"/>
    <col min="18" max="18" width="16.25" customWidth="1"/>
    <col min="19" max="19" width="19.625" customWidth="1"/>
    <col min="20" max="20" width="20.375" customWidth="1"/>
  </cols>
  <sheetData>
    <row r="1" spans="1:20">
      <c r="A1" s="1" t="s">
        <v>0</v>
      </c>
      <c r="B1" s="2"/>
      <c r="C1" s="2"/>
      <c r="D1" s="2"/>
      <c r="E1" s="2"/>
      <c r="F1" s="2"/>
      <c r="G1" s="2"/>
      <c r="H1" s="2"/>
      <c r="I1" s="2"/>
      <c r="J1" s="2"/>
      <c r="K1" s="2"/>
      <c r="L1" s="2"/>
      <c r="M1" s="2"/>
      <c r="N1" s="2"/>
      <c r="O1" s="2"/>
      <c r="P1" s="2"/>
      <c r="Q1" s="2"/>
      <c r="R1" s="21"/>
      <c r="S1" s="2"/>
      <c r="T1" s="2"/>
    </row>
    <row r="2" ht="76" customHeight="1" spans="1:20">
      <c r="A2" s="3" t="s">
        <v>1</v>
      </c>
      <c r="B2" s="3"/>
      <c r="C2" s="3"/>
      <c r="D2" s="3"/>
      <c r="E2" s="3"/>
      <c r="F2" s="3"/>
      <c r="G2" s="3"/>
      <c r="H2" s="3"/>
      <c r="I2" s="3"/>
      <c r="J2" s="3"/>
      <c r="K2" s="3"/>
      <c r="L2" s="3"/>
      <c r="M2" s="3"/>
      <c r="N2" s="3"/>
      <c r="O2" s="3"/>
      <c r="P2" s="3"/>
      <c r="Q2" s="3"/>
      <c r="R2" s="3"/>
      <c r="S2" s="3"/>
      <c r="T2" s="3"/>
    </row>
    <row r="3" ht="25.5" spans="1:20">
      <c r="A3" s="4"/>
      <c r="B3" s="4"/>
      <c r="C3" s="4"/>
      <c r="D3" s="4"/>
      <c r="E3" s="2"/>
      <c r="F3" s="2"/>
      <c r="G3" s="2"/>
      <c r="H3" s="2"/>
      <c r="I3" s="2"/>
      <c r="J3" s="2"/>
      <c r="K3" s="2"/>
      <c r="L3" s="2"/>
      <c r="M3" s="2"/>
      <c r="N3" s="2"/>
      <c r="O3" s="2"/>
      <c r="P3" s="2"/>
      <c r="Q3" s="2"/>
      <c r="R3" s="21"/>
      <c r="S3" s="2"/>
      <c r="T3" s="2"/>
    </row>
    <row r="4" ht="30" customHeight="1" spans="1:20">
      <c r="A4" s="5" t="s">
        <v>2</v>
      </c>
      <c r="B4" s="5" t="s">
        <v>3</v>
      </c>
      <c r="C4" s="6" t="s">
        <v>4</v>
      </c>
      <c r="D4" s="6"/>
      <c r="E4" s="7" t="s">
        <v>5</v>
      </c>
      <c r="F4" s="7"/>
      <c r="G4" s="8" t="s">
        <v>6</v>
      </c>
      <c r="H4" s="8" t="s">
        <v>7</v>
      </c>
      <c r="I4" s="13" t="s">
        <v>8</v>
      </c>
      <c r="J4" s="13" t="s">
        <v>7</v>
      </c>
      <c r="K4" s="6" t="s">
        <v>9</v>
      </c>
      <c r="L4" s="6" t="s">
        <v>10</v>
      </c>
      <c r="M4" s="6" t="s">
        <v>11</v>
      </c>
      <c r="N4" s="6" t="s">
        <v>12</v>
      </c>
      <c r="O4" s="6" t="s">
        <v>13</v>
      </c>
      <c r="P4" s="6" t="s">
        <v>14</v>
      </c>
      <c r="Q4" s="6"/>
      <c r="R4" s="22"/>
      <c r="S4" s="6"/>
      <c r="T4" s="23" t="s">
        <v>15</v>
      </c>
    </row>
    <row r="5" ht="30" customHeight="1" spans="1:20">
      <c r="A5" s="5"/>
      <c r="B5" s="5"/>
      <c r="C5" s="5" t="s">
        <v>16</v>
      </c>
      <c r="D5" s="6" t="s">
        <v>17</v>
      </c>
      <c r="E5" s="5" t="s">
        <v>16</v>
      </c>
      <c r="F5" s="6" t="s">
        <v>17</v>
      </c>
      <c r="G5" s="8"/>
      <c r="H5" s="8"/>
      <c r="I5" s="14"/>
      <c r="J5" s="14"/>
      <c r="K5" s="6"/>
      <c r="L5" s="6"/>
      <c r="M5" s="6"/>
      <c r="N5" s="6"/>
      <c r="O5" s="6"/>
      <c r="P5" s="6" t="s">
        <v>18</v>
      </c>
      <c r="Q5" s="24" t="s">
        <v>19</v>
      </c>
      <c r="R5" s="25" t="s">
        <v>20</v>
      </c>
      <c r="S5" s="26" t="s">
        <v>21</v>
      </c>
      <c r="T5" s="23"/>
    </row>
    <row r="6" spans="1:20">
      <c r="A6" s="5"/>
      <c r="B6" s="5"/>
      <c r="C6" s="5"/>
      <c r="D6" s="5"/>
      <c r="E6" s="5"/>
      <c r="F6" s="5"/>
      <c r="G6" s="8"/>
      <c r="H6" s="8"/>
      <c r="I6" s="15"/>
      <c r="J6" s="15"/>
      <c r="K6" s="6"/>
      <c r="L6" s="6"/>
      <c r="M6" s="6"/>
      <c r="N6" s="6"/>
      <c r="O6" s="6"/>
      <c r="P6" s="6"/>
      <c r="Q6" s="27"/>
      <c r="R6" s="25"/>
      <c r="S6" s="26"/>
      <c r="T6" s="23"/>
    </row>
    <row r="7" ht="25" customHeight="1" spans="1:20">
      <c r="A7" s="31" t="s">
        <v>22</v>
      </c>
      <c r="B7" s="31" t="s">
        <v>23</v>
      </c>
      <c r="C7" s="9">
        <f t="shared" ref="C7:H7" si="0">SUM(C8,C22,C34,C43,C52,C59,C68,C80,C89,C101,C110,C120,C128,C136,C145,C155,C156,C159,C166,C177)</f>
        <v>3968665</v>
      </c>
      <c r="D7" s="9">
        <f t="shared" si="0"/>
        <v>7610250</v>
      </c>
      <c r="E7" s="9">
        <f t="shared" si="0"/>
        <v>1515662</v>
      </c>
      <c r="F7" s="9">
        <f t="shared" si="0"/>
        <v>2857853</v>
      </c>
      <c r="G7" s="9">
        <f t="shared" si="0"/>
        <v>0</v>
      </c>
      <c r="H7" s="9">
        <f t="shared" si="0"/>
        <v>0</v>
      </c>
      <c r="I7" s="9"/>
      <c r="J7" s="9"/>
      <c r="K7" s="9">
        <f t="shared" ref="K7:S7" si="1">SUM(K8,K22,K34,K43,K52,K59,K68,K80,K89,K101,K110,K120,K128,K136,K145,K155,K156,K159,K166,K177)</f>
        <v>86019613.5</v>
      </c>
      <c r="L7" s="9">
        <f t="shared" si="1"/>
        <v>51611768.1</v>
      </c>
      <c r="M7" s="9">
        <f t="shared" si="1"/>
        <v>34407845.4</v>
      </c>
      <c r="N7" s="9">
        <f t="shared" si="1"/>
        <v>2179163.542</v>
      </c>
      <c r="O7" s="9">
        <f t="shared" si="1"/>
        <v>1743330833.6</v>
      </c>
      <c r="P7" s="9">
        <f t="shared" si="1"/>
        <v>87857</v>
      </c>
      <c r="Q7" s="9">
        <f t="shared" si="1"/>
        <v>87857</v>
      </c>
      <c r="R7" s="28">
        <f t="shared" si="1"/>
        <v>82700</v>
      </c>
      <c r="S7" s="9">
        <f t="shared" si="1"/>
        <v>5157</v>
      </c>
      <c r="T7" s="23"/>
    </row>
    <row r="8" ht="25" customHeight="1" spans="1:20">
      <c r="A8" s="9"/>
      <c r="B8" s="9" t="s">
        <v>24</v>
      </c>
      <c r="C8" s="9">
        <f t="shared" ref="C8:F8" si="2">SUM(C9:C21)</f>
        <v>196057</v>
      </c>
      <c r="D8" s="9">
        <f t="shared" si="2"/>
        <v>808398</v>
      </c>
      <c r="E8" s="9">
        <f t="shared" si="2"/>
        <v>65604</v>
      </c>
      <c r="F8" s="9">
        <f t="shared" si="2"/>
        <v>270100</v>
      </c>
      <c r="G8" s="9"/>
      <c r="H8" s="9"/>
      <c r="I8" s="9"/>
      <c r="J8" s="9"/>
      <c r="K8" s="9">
        <f t="shared" ref="K8:P8" si="3">SUM(K9:K21)</f>
        <v>2754529.4</v>
      </c>
      <c r="L8" s="9">
        <f t="shared" si="3"/>
        <v>1652717.64</v>
      </c>
      <c r="M8" s="9">
        <f t="shared" si="3"/>
        <v>1101811.76</v>
      </c>
      <c r="N8" s="9">
        <f t="shared" si="3"/>
        <v>69781.4114666667</v>
      </c>
      <c r="O8" s="9">
        <f t="shared" si="3"/>
        <v>55825129.1733333</v>
      </c>
      <c r="P8" s="9">
        <f t="shared" si="3"/>
        <v>1675</v>
      </c>
      <c r="Q8" s="9">
        <f t="shared" ref="Q8:Q71" si="4">P8</f>
        <v>1675</v>
      </c>
      <c r="R8" s="28">
        <f>SUM(R9:R21)</f>
        <v>1577</v>
      </c>
      <c r="S8" s="9">
        <f>SUM(S9:S21)</f>
        <v>98</v>
      </c>
      <c r="T8" s="29"/>
    </row>
    <row r="9" ht="25" customHeight="1" spans="1:20">
      <c r="A9" s="31" t="s">
        <v>25</v>
      </c>
      <c r="B9" s="31" t="s">
        <v>26</v>
      </c>
      <c r="C9" s="10">
        <v>0</v>
      </c>
      <c r="D9" s="10">
        <v>0</v>
      </c>
      <c r="E9" s="10">
        <v>0</v>
      </c>
      <c r="F9" s="10">
        <v>0</v>
      </c>
      <c r="G9" s="11">
        <v>4</v>
      </c>
      <c r="H9" s="11">
        <v>0.3</v>
      </c>
      <c r="I9" s="16" t="s">
        <v>27</v>
      </c>
      <c r="J9" s="17">
        <v>0.3</v>
      </c>
      <c r="K9" s="11">
        <f t="shared" ref="K9:K21" si="5">C9*9.8+E9*12.7</f>
        <v>0</v>
      </c>
      <c r="L9" s="11">
        <f t="shared" ref="L9:L21" si="6">K9*0.6</f>
        <v>0</v>
      </c>
      <c r="M9" s="11">
        <f t="shared" ref="M9:M21" si="7">K9*0.4</f>
        <v>0</v>
      </c>
      <c r="N9" s="11">
        <f t="shared" ref="N9:N21" si="8">L9/50+M9/30</f>
        <v>0</v>
      </c>
      <c r="O9" s="11">
        <f t="shared" ref="O9:O21" si="9">N9*800</f>
        <v>0</v>
      </c>
      <c r="P9" s="11">
        <f t="shared" ref="P9:P21" si="10">ROUND(O9*0.3/10000,0)</f>
        <v>0</v>
      </c>
      <c r="Q9" s="9">
        <f t="shared" si="4"/>
        <v>0</v>
      </c>
      <c r="R9" s="30">
        <f t="shared" ref="R9:R33" si="11">ROUND(82700/87857*Q9,0)</f>
        <v>0</v>
      </c>
      <c r="S9" s="11">
        <f t="shared" ref="S9:S67" si="12">Q9-R9</f>
        <v>0</v>
      </c>
      <c r="T9" s="29"/>
    </row>
    <row r="10" ht="25" customHeight="1" spans="1:20">
      <c r="A10" s="31" t="s">
        <v>28</v>
      </c>
      <c r="B10" s="31" t="s">
        <v>29</v>
      </c>
      <c r="C10" s="10">
        <v>0</v>
      </c>
      <c r="D10" s="10">
        <v>46917</v>
      </c>
      <c r="E10" s="10">
        <v>0</v>
      </c>
      <c r="F10" s="10">
        <v>16494</v>
      </c>
      <c r="G10" s="11">
        <v>4</v>
      </c>
      <c r="H10" s="11">
        <v>0.3</v>
      </c>
      <c r="I10" s="16" t="s">
        <v>27</v>
      </c>
      <c r="J10" s="17">
        <v>0.3</v>
      </c>
      <c r="K10" s="11">
        <f t="shared" si="5"/>
        <v>0</v>
      </c>
      <c r="L10" s="11">
        <f t="shared" si="6"/>
        <v>0</v>
      </c>
      <c r="M10" s="11">
        <f t="shared" si="7"/>
        <v>0</v>
      </c>
      <c r="N10" s="11">
        <f t="shared" si="8"/>
        <v>0</v>
      </c>
      <c r="O10" s="11">
        <f t="shared" si="9"/>
        <v>0</v>
      </c>
      <c r="P10" s="11">
        <f t="shared" si="10"/>
        <v>0</v>
      </c>
      <c r="Q10" s="9">
        <f t="shared" si="4"/>
        <v>0</v>
      </c>
      <c r="R10" s="30">
        <f t="shared" si="11"/>
        <v>0</v>
      </c>
      <c r="S10" s="11">
        <f t="shared" si="12"/>
        <v>0</v>
      </c>
      <c r="T10" s="29"/>
    </row>
    <row r="11" ht="25" customHeight="1" spans="1:20">
      <c r="A11" s="31" t="s">
        <v>30</v>
      </c>
      <c r="B11" s="31" t="s">
        <v>31</v>
      </c>
      <c r="C11" s="10">
        <v>0</v>
      </c>
      <c r="D11" s="10">
        <v>68183</v>
      </c>
      <c r="E11" s="10">
        <v>0</v>
      </c>
      <c r="F11" s="10">
        <v>32445</v>
      </c>
      <c r="G11" s="11">
        <v>4</v>
      </c>
      <c r="H11" s="11">
        <v>0.3</v>
      </c>
      <c r="I11" s="16" t="s">
        <v>27</v>
      </c>
      <c r="J11" s="17">
        <v>0.3</v>
      </c>
      <c r="K11" s="11">
        <f t="shared" si="5"/>
        <v>0</v>
      </c>
      <c r="L11" s="11">
        <f t="shared" si="6"/>
        <v>0</v>
      </c>
      <c r="M11" s="11">
        <f t="shared" si="7"/>
        <v>0</v>
      </c>
      <c r="N11" s="11">
        <f t="shared" si="8"/>
        <v>0</v>
      </c>
      <c r="O11" s="11">
        <f t="shared" si="9"/>
        <v>0</v>
      </c>
      <c r="P11" s="11">
        <f t="shared" si="10"/>
        <v>0</v>
      </c>
      <c r="Q11" s="9">
        <f t="shared" si="4"/>
        <v>0</v>
      </c>
      <c r="R11" s="30">
        <f t="shared" si="11"/>
        <v>0</v>
      </c>
      <c r="S11" s="11">
        <f t="shared" si="12"/>
        <v>0</v>
      </c>
      <c r="T11" s="29"/>
    </row>
    <row r="12" ht="25" customHeight="1" spans="1:20">
      <c r="A12" s="31" t="s">
        <v>32</v>
      </c>
      <c r="B12" s="31" t="s">
        <v>33</v>
      </c>
      <c r="C12" s="10">
        <v>0</v>
      </c>
      <c r="D12" s="10">
        <v>66128</v>
      </c>
      <c r="E12" s="10">
        <v>0</v>
      </c>
      <c r="F12" s="10">
        <v>23514</v>
      </c>
      <c r="G12" s="11">
        <v>4</v>
      </c>
      <c r="H12" s="11">
        <v>0.3</v>
      </c>
      <c r="I12" s="16" t="s">
        <v>27</v>
      </c>
      <c r="J12" s="17">
        <v>0.3</v>
      </c>
      <c r="K12" s="11">
        <f t="shared" si="5"/>
        <v>0</v>
      </c>
      <c r="L12" s="11">
        <f t="shared" si="6"/>
        <v>0</v>
      </c>
      <c r="M12" s="11">
        <f t="shared" si="7"/>
        <v>0</v>
      </c>
      <c r="N12" s="11">
        <f t="shared" si="8"/>
        <v>0</v>
      </c>
      <c r="O12" s="11">
        <f t="shared" si="9"/>
        <v>0</v>
      </c>
      <c r="P12" s="11">
        <f t="shared" si="10"/>
        <v>0</v>
      </c>
      <c r="Q12" s="9">
        <f t="shared" si="4"/>
        <v>0</v>
      </c>
      <c r="R12" s="30">
        <f t="shared" si="11"/>
        <v>0</v>
      </c>
      <c r="S12" s="11">
        <f t="shared" si="12"/>
        <v>0</v>
      </c>
      <c r="T12" s="29"/>
    </row>
    <row r="13" ht="25" customHeight="1" spans="1:20">
      <c r="A13" s="31" t="s">
        <v>34</v>
      </c>
      <c r="B13" s="31" t="s">
        <v>35</v>
      </c>
      <c r="C13" s="10">
        <v>0</v>
      </c>
      <c r="D13" s="10">
        <v>78537</v>
      </c>
      <c r="E13" s="10">
        <v>0</v>
      </c>
      <c r="F13" s="10">
        <v>24416</v>
      </c>
      <c r="G13" s="11">
        <v>4</v>
      </c>
      <c r="H13" s="11">
        <v>0.3</v>
      </c>
      <c r="I13" s="16" t="s">
        <v>27</v>
      </c>
      <c r="J13" s="17">
        <v>0.3</v>
      </c>
      <c r="K13" s="11">
        <f t="shared" si="5"/>
        <v>0</v>
      </c>
      <c r="L13" s="11">
        <f t="shared" si="6"/>
        <v>0</v>
      </c>
      <c r="M13" s="11">
        <f t="shared" si="7"/>
        <v>0</v>
      </c>
      <c r="N13" s="11">
        <f t="shared" si="8"/>
        <v>0</v>
      </c>
      <c r="O13" s="11">
        <f t="shared" si="9"/>
        <v>0</v>
      </c>
      <c r="P13" s="11">
        <f t="shared" si="10"/>
        <v>0</v>
      </c>
      <c r="Q13" s="9">
        <f t="shared" si="4"/>
        <v>0</v>
      </c>
      <c r="R13" s="30">
        <f t="shared" si="11"/>
        <v>0</v>
      </c>
      <c r="S13" s="11">
        <f t="shared" si="12"/>
        <v>0</v>
      </c>
      <c r="T13" s="29"/>
    </row>
    <row r="14" ht="25" customHeight="1" spans="1:20">
      <c r="A14" s="31" t="s">
        <v>36</v>
      </c>
      <c r="B14" s="31" t="s">
        <v>37</v>
      </c>
      <c r="C14" s="10">
        <v>41737</v>
      </c>
      <c r="D14" s="10">
        <v>92130</v>
      </c>
      <c r="E14" s="10">
        <v>14651</v>
      </c>
      <c r="F14" s="10">
        <v>24774</v>
      </c>
      <c r="G14" s="11">
        <v>4</v>
      </c>
      <c r="H14" s="11">
        <v>0.3</v>
      </c>
      <c r="I14" s="16" t="s">
        <v>27</v>
      </c>
      <c r="J14" s="17">
        <v>0.3</v>
      </c>
      <c r="K14" s="11">
        <f t="shared" si="5"/>
        <v>595090.3</v>
      </c>
      <c r="L14" s="11">
        <f t="shared" si="6"/>
        <v>357054.18</v>
      </c>
      <c r="M14" s="11">
        <f t="shared" si="7"/>
        <v>238036.12</v>
      </c>
      <c r="N14" s="11">
        <f t="shared" si="8"/>
        <v>15075.6209333333</v>
      </c>
      <c r="O14" s="11">
        <f t="shared" si="9"/>
        <v>12060496.7466667</v>
      </c>
      <c r="P14" s="11">
        <f t="shared" si="10"/>
        <v>362</v>
      </c>
      <c r="Q14" s="9">
        <f t="shared" si="4"/>
        <v>362</v>
      </c>
      <c r="R14" s="30">
        <f t="shared" si="11"/>
        <v>341</v>
      </c>
      <c r="S14" s="11">
        <f t="shared" si="12"/>
        <v>21</v>
      </c>
      <c r="T14" s="29"/>
    </row>
    <row r="15" ht="25" customHeight="1" spans="1:20">
      <c r="A15" s="31" t="s">
        <v>38</v>
      </c>
      <c r="B15" s="31" t="s">
        <v>39</v>
      </c>
      <c r="C15" s="10">
        <v>4705</v>
      </c>
      <c r="D15" s="10">
        <v>62072</v>
      </c>
      <c r="E15" s="10">
        <v>1831</v>
      </c>
      <c r="F15" s="10">
        <v>19154</v>
      </c>
      <c r="G15" s="11">
        <v>4</v>
      </c>
      <c r="H15" s="11">
        <v>0.3</v>
      </c>
      <c r="I15" s="16" t="s">
        <v>27</v>
      </c>
      <c r="J15" s="17">
        <v>0.3</v>
      </c>
      <c r="K15" s="11">
        <f t="shared" si="5"/>
        <v>69362.7</v>
      </c>
      <c r="L15" s="11">
        <f t="shared" si="6"/>
        <v>41617.62</v>
      </c>
      <c r="M15" s="11">
        <f t="shared" si="7"/>
        <v>27745.08</v>
      </c>
      <c r="N15" s="11">
        <f t="shared" si="8"/>
        <v>1757.1884</v>
      </c>
      <c r="O15" s="11">
        <f t="shared" si="9"/>
        <v>1405750.72</v>
      </c>
      <c r="P15" s="11">
        <f t="shared" si="10"/>
        <v>42</v>
      </c>
      <c r="Q15" s="9">
        <f t="shared" si="4"/>
        <v>42</v>
      </c>
      <c r="R15" s="30">
        <f t="shared" si="11"/>
        <v>40</v>
      </c>
      <c r="S15" s="11">
        <f t="shared" si="12"/>
        <v>2</v>
      </c>
      <c r="T15" s="29"/>
    </row>
    <row r="16" ht="25" customHeight="1" spans="1:20">
      <c r="A16" s="31" t="s">
        <v>40</v>
      </c>
      <c r="B16" s="31" t="s">
        <v>41</v>
      </c>
      <c r="C16" s="10">
        <v>9990</v>
      </c>
      <c r="D16" s="10">
        <v>115092</v>
      </c>
      <c r="E16" s="10">
        <v>2926</v>
      </c>
      <c r="F16" s="10">
        <v>36927</v>
      </c>
      <c r="G16" s="11">
        <v>4</v>
      </c>
      <c r="H16" s="11">
        <v>0.3</v>
      </c>
      <c r="I16" s="16" t="s">
        <v>27</v>
      </c>
      <c r="J16" s="17">
        <v>0.3</v>
      </c>
      <c r="K16" s="11">
        <f t="shared" si="5"/>
        <v>135062.2</v>
      </c>
      <c r="L16" s="11">
        <f t="shared" si="6"/>
        <v>81037.32</v>
      </c>
      <c r="M16" s="11">
        <f t="shared" si="7"/>
        <v>54024.88</v>
      </c>
      <c r="N16" s="11">
        <f t="shared" si="8"/>
        <v>3421.57573333333</v>
      </c>
      <c r="O16" s="11">
        <f t="shared" si="9"/>
        <v>2737260.58666667</v>
      </c>
      <c r="P16" s="11">
        <f t="shared" si="10"/>
        <v>82</v>
      </c>
      <c r="Q16" s="9">
        <f t="shared" si="4"/>
        <v>82</v>
      </c>
      <c r="R16" s="30">
        <f t="shared" si="11"/>
        <v>77</v>
      </c>
      <c r="S16" s="11">
        <f t="shared" si="12"/>
        <v>5</v>
      </c>
      <c r="T16" s="29"/>
    </row>
    <row r="17" ht="25" customHeight="1" spans="1:20">
      <c r="A17" s="31" t="s">
        <v>42</v>
      </c>
      <c r="B17" s="31" t="s">
        <v>43</v>
      </c>
      <c r="C17" s="10">
        <v>30171</v>
      </c>
      <c r="D17" s="10">
        <v>90902</v>
      </c>
      <c r="E17" s="10">
        <v>10648</v>
      </c>
      <c r="F17" s="10">
        <v>28559</v>
      </c>
      <c r="G17" s="11">
        <v>4</v>
      </c>
      <c r="H17" s="11">
        <v>0.3</v>
      </c>
      <c r="I17" s="16" t="s">
        <v>27</v>
      </c>
      <c r="J17" s="17">
        <v>0.3</v>
      </c>
      <c r="K17" s="11">
        <f t="shared" si="5"/>
        <v>430905.4</v>
      </c>
      <c r="L17" s="11">
        <f t="shared" si="6"/>
        <v>258543.24</v>
      </c>
      <c r="M17" s="11">
        <f t="shared" si="7"/>
        <v>172362.16</v>
      </c>
      <c r="N17" s="11">
        <f t="shared" si="8"/>
        <v>10916.2701333333</v>
      </c>
      <c r="O17" s="11">
        <f t="shared" si="9"/>
        <v>8733016.10666667</v>
      </c>
      <c r="P17" s="11">
        <f t="shared" si="10"/>
        <v>262</v>
      </c>
      <c r="Q17" s="9">
        <f t="shared" si="4"/>
        <v>262</v>
      </c>
      <c r="R17" s="30">
        <f t="shared" si="11"/>
        <v>247</v>
      </c>
      <c r="S17" s="11">
        <f t="shared" si="12"/>
        <v>15</v>
      </c>
      <c r="T17" s="29"/>
    </row>
    <row r="18" ht="25" customHeight="1" spans="1:20">
      <c r="A18" s="31" t="s">
        <v>44</v>
      </c>
      <c r="B18" s="31" t="s">
        <v>45</v>
      </c>
      <c r="C18" s="10">
        <v>24248</v>
      </c>
      <c r="D18" s="10">
        <v>46048</v>
      </c>
      <c r="E18" s="10">
        <v>10428</v>
      </c>
      <c r="F18" s="10">
        <v>17151</v>
      </c>
      <c r="G18" s="11">
        <v>4</v>
      </c>
      <c r="H18" s="11">
        <v>0.3</v>
      </c>
      <c r="I18" s="16" t="s">
        <v>27</v>
      </c>
      <c r="J18" s="17">
        <v>0.3</v>
      </c>
      <c r="K18" s="11">
        <f t="shared" si="5"/>
        <v>370066</v>
      </c>
      <c r="L18" s="11">
        <f t="shared" si="6"/>
        <v>222039.6</v>
      </c>
      <c r="M18" s="11">
        <f t="shared" si="7"/>
        <v>148026.4</v>
      </c>
      <c r="N18" s="11">
        <f t="shared" si="8"/>
        <v>9375.00533333333</v>
      </c>
      <c r="O18" s="11">
        <f t="shared" si="9"/>
        <v>7500004.26666667</v>
      </c>
      <c r="P18" s="11">
        <f t="shared" si="10"/>
        <v>225</v>
      </c>
      <c r="Q18" s="9">
        <f t="shared" si="4"/>
        <v>225</v>
      </c>
      <c r="R18" s="30">
        <f t="shared" si="11"/>
        <v>212</v>
      </c>
      <c r="S18" s="11">
        <f t="shared" si="12"/>
        <v>13</v>
      </c>
      <c r="T18" s="29"/>
    </row>
    <row r="19" ht="25" customHeight="1" spans="1:20">
      <c r="A19" s="31" t="s">
        <v>46</v>
      </c>
      <c r="B19" s="31" t="s">
        <v>47</v>
      </c>
      <c r="C19" s="9">
        <v>0</v>
      </c>
      <c r="D19" s="9">
        <v>0</v>
      </c>
      <c r="E19" s="9">
        <v>0</v>
      </c>
      <c r="F19" s="9">
        <v>0</v>
      </c>
      <c r="G19" s="11">
        <v>4</v>
      </c>
      <c r="H19" s="11">
        <v>0.3</v>
      </c>
      <c r="I19" s="16" t="s">
        <v>27</v>
      </c>
      <c r="J19" s="17">
        <v>0.3</v>
      </c>
      <c r="K19" s="11">
        <f t="shared" si="5"/>
        <v>0</v>
      </c>
      <c r="L19" s="11">
        <f t="shared" si="6"/>
        <v>0</v>
      </c>
      <c r="M19" s="11">
        <f t="shared" si="7"/>
        <v>0</v>
      </c>
      <c r="N19" s="11">
        <f t="shared" si="8"/>
        <v>0</v>
      </c>
      <c r="O19" s="11">
        <f t="shared" si="9"/>
        <v>0</v>
      </c>
      <c r="P19" s="11">
        <f t="shared" si="10"/>
        <v>0</v>
      </c>
      <c r="Q19" s="9">
        <f t="shared" si="4"/>
        <v>0</v>
      </c>
      <c r="R19" s="30">
        <f t="shared" si="11"/>
        <v>0</v>
      </c>
      <c r="S19" s="11">
        <f t="shared" si="12"/>
        <v>0</v>
      </c>
      <c r="T19" s="29"/>
    </row>
    <row r="20" ht="25" customHeight="1" spans="1:20">
      <c r="A20" s="31" t="s">
        <v>48</v>
      </c>
      <c r="B20" s="31" t="s">
        <v>49</v>
      </c>
      <c r="C20" s="10">
        <v>36993</v>
      </c>
      <c r="D20" s="10">
        <v>59231</v>
      </c>
      <c r="E20" s="10">
        <v>10163</v>
      </c>
      <c r="F20" s="10">
        <v>19546</v>
      </c>
      <c r="G20" s="11">
        <v>4</v>
      </c>
      <c r="H20" s="11">
        <v>0.3</v>
      </c>
      <c r="I20" s="16" t="s">
        <v>27</v>
      </c>
      <c r="J20" s="17">
        <v>0.3</v>
      </c>
      <c r="K20" s="11">
        <f t="shared" si="5"/>
        <v>491601.5</v>
      </c>
      <c r="L20" s="11">
        <f t="shared" si="6"/>
        <v>294960.9</v>
      </c>
      <c r="M20" s="11">
        <f t="shared" si="7"/>
        <v>196640.6</v>
      </c>
      <c r="N20" s="11">
        <f t="shared" si="8"/>
        <v>12453.9046666667</v>
      </c>
      <c r="O20" s="11">
        <f t="shared" si="9"/>
        <v>9963123.73333333</v>
      </c>
      <c r="P20" s="11">
        <f t="shared" si="10"/>
        <v>299</v>
      </c>
      <c r="Q20" s="9">
        <f t="shared" si="4"/>
        <v>299</v>
      </c>
      <c r="R20" s="30">
        <f t="shared" si="11"/>
        <v>281</v>
      </c>
      <c r="S20" s="11">
        <f t="shared" si="12"/>
        <v>18</v>
      </c>
      <c r="T20" s="29"/>
    </row>
    <row r="21" ht="25" customHeight="1" spans="1:20">
      <c r="A21" s="31" t="s">
        <v>50</v>
      </c>
      <c r="B21" s="31" t="s">
        <v>51</v>
      </c>
      <c r="C21" s="10">
        <v>48213</v>
      </c>
      <c r="D21" s="10">
        <v>83158</v>
      </c>
      <c r="E21" s="10">
        <v>14957</v>
      </c>
      <c r="F21" s="10">
        <v>27120</v>
      </c>
      <c r="G21" s="11">
        <v>4</v>
      </c>
      <c r="H21" s="11">
        <v>0.3</v>
      </c>
      <c r="I21" s="16" t="s">
        <v>27</v>
      </c>
      <c r="J21" s="17">
        <v>0.3</v>
      </c>
      <c r="K21" s="11">
        <f t="shared" si="5"/>
        <v>662441.3</v>
      </c>
      <c r="L21" s="11">
        <f t="shared" si="6"/>
        <v>397464.78</v>
      </c>
      <c r="M21" s="11">
        <f t="shared" si="7"/>
        <v>264976.52</v>
      </c>
      <c r="N21" s="11">
        <f t="shared" si="8"/>
        <v>16781.8462666667</v>
      </c>
      <c r="O21" s="11">
        <f t="shared" si="9"/>
        <v>13425477.0133333</v>
      </c>
      <c r="P21" s="11">
        <f t="shared" si="10"/>
        <v>403</v>
      </c>
      <c r="Q21" s="9">
        <f t="shared" si="4"/>
        <v>403</v>
      </c>
      <c r="R21" s="30">
        <f t="shared" si="11"/>
        <v>379</v>
      </c>
      <c r="S21" s="11">
        <f t="shared" si="12"/>
        <v>24</v>
      </c>
      <c r="T21" s="29"/>
    </row>
    <row r="22" ht="25" customHeight="1" spans="1:20">
      <c r="A22" s="9"/>
      <c r="B22" s="9" t="s">
        <v>52</v>
      </c>
      <c r="C22" s="9">
        <f t="shared" ref="C22:F22" si="13">SUM(C23:C33)</f>
        <v>173466</v>
      </c>
      <c r="D22" s="9">
        <f t="shared" si="13"/>
        <v>263894</v>
      </c>
      <c r="E22" s="9">
        <f t="shared" si="13"/>
        <v>65714</v>
      </c>
      <c r="F22" s="9">
        <f t="shared" si="13"/>
        <v>96224</v>
      </c>
      <c r="G22" s="9"/>
      <c r="H22" s="9"/>
      <c r="I22" s="18"/>
      <c r="J22" s="19"/>
      <c r="K22" s="9">
        <f t="shared" ref="K22:P22" si="14">SUM(K23:K33)</f>
        <v>3808206</v>
      </c>
      <c r="L22" s="9">
        <f t="shared" si="14"/>
        <v>2284923.6</v>
      </c>
      <c r="M22" s="9">
        <f t="shared" si="14"/>
        <v>1523282.4</v>
      </c>
      <c r="N22" s="9">
        <f t="shared" si="14"/>
        <v>96474.552</v>
      </c>
      <c r="O22" s="9">
        <f t="shared" si="14"/>
        <v>77179641.6</v>
      </c>
      <c r="P22" s="9">
        <f t="shared" si="14"/>
        <v>4014</v>
      </c>
      <c r="Q22" s="9">
        <f t="shared" si="4"/>
        <v>4014</v>
      </c>
      <c r="R22" s="30">
        <f t="shared" si="11"/>
        <v>3778</v>
      </c>
      <c r="S22" s="11">
        <f t="shared" si="12"/>
        <v>236</v>
      </c>
      <c r="T22" s="29"/>
    </row>
    <row r="23" ht="25" customHeight="1" spans="1:20">
      <c r="A23" s="31" t="s">
        <v>53</v>
      </c>
      <c r="B23" s="31" t="s">
        <v>26</v>
      </c>
      <c r="C23" s="10">
        <v>0</v>
      </c>
      <c r="D23" s="10">
        <v>0</v>
      </c>
      <c r="E23" s="10">
        <v>0</v>
      </c>
      <c r="F23" s="10">
        <v>2807</v>
      </c>
      <c r="G23" s="11">
        <v>2</v>
      </c>
      <c r="H23" s="12">
        <v>0.85</v>
      </c>
      <c r="I23" s="16" t="s">
        <v>54</v>
      </c>
      <c r="J23" s="20">
        <v>0.5</v>
      </c>
      <c r="K23" s="11">
        <f t="shared" ref="K23:K33" si="15">D23*9.8+F23*12.7</f>
        <v>35648.9</v>
      </c>
      <c r="L23" s="11">
        <f t="shared" ref="L23:L33" si="16">K23*0.6</f>
        <v>21389.34</v>
      </c>
      <c r="M23" s="11">
        <f t="shared" ref="M23:M33" si="17">K23*0.4</f>
        <v>14259.56</v>
      </c>
      <c r="N23" s="11">
        <f t="shared" ref="N23:N33" si="18">L23/50+M23/30</f>
        <v>903.105466666667</v>
      </c>
      <c r="O23" s="11">
        <f t="shared" ref="O23:O33" si="19">N23*800</f>
        <v>722484.373333333</v>
      </c>
      <c r="P23" s="11">
        <f t="shared" ref="P23:P29" si="20">ROUND(O23*0.5/10000,0)</f>
        <v>36</v>
      </c>
      <c r="Q23" s="9">
        <f t="shared" si="4"/>
        <v>36</v>
      </c>
      <c r="R23" s="30">
        <f t="shared" si="11"/>
        <v>34</v>
      </c>
      <c r="S23" s="11">
        <f t="shared" si="12"/>
        <v>2</v>
      </c>
      <c r="T23" s="29"/>
    </row>
    <row r="24" ht="25" customHeight="1" spans="1:20">
      <c r="A24" s="31" t="s">
        <v>55</v>
      </c>
      <c r="B24" s="31" t="s">
        <v>56</v>
      </c>
      <c r="C24" s="10">
        <v>8279</v>
      </c>
      <c r="D24" s="10">
        <v>31615</v>
      </c>
      <c r="E24" s="10">
        <v>2805</v>
      </c>
      <c r="F24" s="10">
        <v>6967</v>
      </c>
      <c r="G24" s="11">
        <v>2</v>
      </c>
      <c r="H24" s="12">
        <v>0.85</v>
      </c>
      <c r="I24" s="16" t="s">
        <v>54</v>
      </c>
      <c r="J24" s="20">
        <v>0.5</v>
      </c>
      <c r="K24" s="11">
        <f t="shared" si="15"/>
        <v>398307.9</v>
      </c>
      <c r="L24" s="11">
        <f t="shared" si="16"/>
        <v>238984.74</v>
      </c>
      <c r="M24" s="11">
        <f t="shared" si="17"/>
        <v>159323.16</v>
      </c>
      <c r="N24" s="11">
        <f t="shared" si="18"/>
        <v>10090.4668</v>
      </c>
      <c r="O24" s="11">
        <f t="shared" si="19"/>
        <v>8072373.44</v>
      </c>
      <c r="P24" s="11">
        <f t="shared" si="20"/>
        <v>404</v>
      </c>
      <c r="Q24" s="9">
        <f t="shared" si="4"/>
        <v>404</v>
      </c>
      <c r="R24" s="30">
        <f t="shared" si="11"/>
        <v>380</v>
      </c>
      <c r="S24" s="11">
        <f t="shared" si="12"/>
        <v>24</v>
      </c>
      <c r="T24" s="29"/>
    </row>
    <row r="25" ht="25" customHeight="1" spans="1:20">
      <c r="A25" s="31" t="s">
        <v>57</v>
      </c>
      <c r="B25" s="31" t="s">
        <v>58</v>
      </c>
      <c r="C25" s="10">
        <v>5274</v>
      </c>
      <c r="D25" s="10">
        <v>27045</v>
      </c>
      <c r="E25" s="10">
        <v>1598</v>
      </c>
      <c r="F25" s="10">
        <v>7703</v>
      </c>
      <c r="G25" s="11">
        <v>2</v>
      </c>
      <c r="H25" s="12">
        <v>0.85</v>
      </c>
      <c r="I25" s="16" t="s">
        <v>54</v>
      </c>
      <c r="J25" s="20">
        <v>0.5</v>
      </c>
      <c r="K25" s="11">
        <f t="shared" si="15"/>
        <v>362869.1</v>
      </c>
      <c r="L25" s="11">
        <f t="shared" si="16"/>
        <v>217721.46</v>
      </c>
      <c r="M25" s="11">
        <f t="shared" si="17"/>
        <v>145147.64</v>
      </c>
      <c r="N25" s="11">
        <f t="shared" si="18"/>
        <v>9192.68386666667</v>
      </c>
      <c r="O25" s="11">
        <f t="shared" si="19"/>
        <v>7354147.09333333</v>
      </c>
      <c r="P25" s="11">
        <f t="shared" si="20"/>
        <v>368</v>
      </c>
      <c r="Q25" s="9">
        <f t="shared" si="4"/>
        <v>368</v>
      </c>
      <c r="R25" s="30">
        <f t="shared" si="11"/>
        <v>346</v>
      </c>
      <c r="S25" s="11">
        <f t="shared" si="12"/>
        <v>22</v>
      </c>
      <c r="T25" s="29"/>
    </row>
    <row r="26" ht="25" customHeight="1" spans="1:20">
      <c r="A26" s="31" t="s">
        <v>59</v>
      </c>
      <c r="B26" s="31" t="s">
        <v>60</v>
      </c>
      <c r="C26" s="10">
        <v>8655</v>
      </c>
      <c r="D26" s="10">
        <v>25445</v>
      </c>
      <c r="E26" s="10">
        <v>3587</v>
      </c>
      <c r="F26" s="10">
        <v>10647</v>
      </c>
      <c r="G26" s="11">
        <v>2</v>
      </c>
      <c r="H26" s="12">
        <v>0.85</v>
      </c>
      <c r="I26" s="16" t="s">
        <v>54</v>
      </c>
      <c r="J26" s="20">
        <v>0.5</v>
      </c>
      <c r="K26" s="11">
        <f t="shared" si="15"/>
        <v>384577.9</v>
      </c>
      <c r="L26" s="11">
        <f t="shared" si="16"/>
        <v>230746.74</v>
      </c>
      <c r="M26" s="11">
        <f t="shared" si="17"/>
        <v>153831.16</v>
      </c>
      <c r="N26" s="11">
        <f t="shared" si="18"/>
        <v>9742.64013333333</v>
      </c>
      <c r="O26" s="11">
        <f t="shared" si="19"/>
        <v>7794112.10666667</v>
      </c>
      <c r="P26" s="11">
        <f t="shared" si="20"/>
        <v>390</v>
      </c>
      <c r="Q26" s="9">
        <f t="shared" si="4"/>
        <v>390</v>
      </c>
      <c r="R26" s="30">
        <f t="shared" si="11"/>
        <v>367</v>
      </c>
      <c r="S26" s="11">
        <f t="shared" si="12"/>
        <v>23</v>
      </c>
      <c r="T26" s="29"/>
    </row>
    <row r="27" ht="25" customHeight="1" spans="1:20">
      <c r="A27" s="31" t="s">
        <v>61</v>
      </c>
      <c r="B27" s="31" t="s">
        <v>62</v>
      </c>
      <c r="C27" s="10">
        <v>18442</v>
      </c>
      <c r="D27" s="10">
        <v>18442</v>
      </c>
      <c r="E27" s="10">
        <v>7027</v>
      </c>
      <c r="F27" s="10">
        <v>7027</v>
      </c>
      <c r="G27" s="11">
        <v>2</v>
      </c>
      <c r="H27" s="12">
        <v>0.85</v>
      </c>
      <c r="I27" s="16" t="s">
        <v>54</v>
      </c>
      <c r="J27" s="20">
        <v>0.5</v>
      </c>
      <c r="K27" s="11">
        <f t="shared" si="15"/>
        <v>269974.5</v>
      </c>
      <c r="L27" s="11">
        <f t="shared" si="16"/>
        <v>161984.7</v>
      </c>
      <c r="M27" s="11">
        <f t="shared" si="17"/>
        <v>107989.8</v>
      </c>
      <c r="N27" s="11">
        <f t="shared" si="18"/>
        <v>6839.354</v>
      </c>
      <c r="O27" s="11">
        <f t="shared" si="19"/>
        <v>5471483.2</v>
      </c>
      <c r="P27" s="11">
        <f t="shared" si="20"/>
        <v>274</v>
      </c>
      <c r="Q27" s="9">
        <f t="shared" si="4"/>
        <v>274</v>
      </c>
      <c r="R27" s="30">
        <f t="shared" si="11"/>
        <v>258</v>
      </c>
      <c r="S27" s="11">
        <f t="shared" si="12"/>
        <v>16</v>
      </c>
      <c r="T27" s="29"/>
    </row>
    <row r="28" ht="25" customHeight="1" spans="1:20">
      <c r="A28" s="31" t="s">
        <v>63</v>
      </c>
      <c r="B28" s="31" t="s">
        <v>64</v>
      </c>
      <c r="C28" s="10">
        <v>18702</v>
      </c>
      <c r="D28" s="10">
        <v>18702</v>
      </c>
      <c r="E28" s="10">
        <v>7182</v>
      </c>
      <c r="F28" s="10">
        <v>7182</v>
      </c>
      <c r="G28" s="11">
        <v>2</v>
      </c>
      <c r="H28" s="12">
        <v>0.85</v>
      </c>
      <c r="I28" s="16" t="s">
        <v>54</v>
      </c>
      <c r="J28" s="20">
        <v>0.5</v>
      </c>
      <c r="K28" s="11">
        <f t="shared" si="15"/>
        <v>274491</v>
      </c>
      <c r="L28" s="11">
        <f t="shared" si="16"/>
        <v>164694.6</v>
      </c>
      <c r="M28" s="11">
        <f t="shared" si="17"/>
        <v>109796.4</v>
      </c>
      <c r="N28" s="11">
        <f t="shared" si="18"/>
        <v>6953.772</v>
      </c>
      <c r="O28" s="11">
        <f t="shared" si="19"/>
        <v>5563017.6</v>
      </c>
      <c r="P28" s="11">
        <f t="shared" si="20"/>
        <v>278</v>
      </c>
      <c r="Q28" s="9">
        <f t="shared" si="4"/>
        <v>278</v>
      </c>
      <c r="R28" s="30">
        <f t="shared" si="11"/>
        <v>262</v>
      </c>
      <c r="S28" s="11">
        <f t="shared" si="12"/>
        <v>16</v>
      </c>
      <c r="T28" s="29"/>
    </row>
    <row r="29" ht="25" customHeight="1" spans="1:20">
      <c r="A29" s="31" t="s">
        <v>65</v>
      </c>
      <c r="B29" s="31" t="s">
        <v>66</v>
      </c>
      <c r="C29" s="10">
        <v>32159</v>
      </c>
      <c r="D29" s="10">
        <v>32159</v>
      </c>
      <c r="E29" s="10">
        <v>11179</v>
      </c>
      <c r="F29" s="10">
        <v>11179</v>
      </c>
      <c r="G29" s="11">
        <v>2</v>
      </c>
      <c r="H29" s="12">
        <v>0.85</v>
      </c>
      <c r="I29" s="16" t="s">
        <v>54</v>
      </c>
      <c r="J29" s="20">
        <v>0.5</v>
      </c>
      <c r="K29" s="11">
        <f t="shared" si="15"/>
        <v>457131.5</v>
      </c>
      <c r="L29" s="11">
        <f t="shared" si="16"/>
        <v>274278.9</v>
      </c>
      <c r="M29" s="11">
        <f t="shared" si="17"/>
        <v>182852.6</v>
      </c>
      <c r="N29" s="11">
        <f t="shared" si="18"/>
        <v>11580.6646666667</v>
      </c>
      <c r="O29" s="11">
        <f t="shared" si="19"/>
        <v>9264531.73333333</v>
      </c>
      <c r="P29" s="11">
        <f t="shared" si="20"/>
        <v>463</v>
      </c>
      <c r="Q29" s="9">
        <f t="shared" si="4"/>
        <v>463</v>
      </c>
      <c r="R29" s="30">
        <f t="shared" si="11"/>
        <v>436</v>
      </c>
      <c r="S29" s="11">
        <f t="shared" si="12"/>
        <v>27</v>
      </c>
      <c r="T29" s="29"/>
    </row>
    <row r="30" ht="25" customHeight="1" spans="1:20">
      <c r="A30" s="31" t="s">
        <v>67</v>
      </c>
      <c r="B30" s="31" t="s">
        <v>68</v>
      </c>
      <c r="C30" s="10">
        <v>18667</v>
      </c>
      <c r="D30" s="10">
        <v>18667</v>
      </c>
      <c r="E30" s="10">
        <v>7359</v>
      </c>
      <c r="F30" s="10">
        <v>7359</v>
      </c>
      <c r="G30" s="11">
        <v>1</v>
      </c>
      <c r="H30" s="12">
        <v>1</v>
      </c>
      <c r="I30" s="16" t="s">
        <v>69</v>
      </c>
      <c r="J30" s="20">
        <v>0.6</v>
      </c>
      <c r="K30" s="11">
        <f t="shared" si="15"/>
        <v>276395.9</v>
      </c>
      <c r="L30" s="11">
        <f t="shared" si="16"/>
        <v>165837.54</v>
      </c>
      <c r="M30" s="11">
        <f t="shared" si="17"/>
        <v>110558.36</v>
      </c>
      <c r="N30" s="11">
        <f t="shared" si="18"/>
        <v>7002.02946666667</v>
      </c>
      <c r="O30" s="11">
        <f t="shared" si="19"/>
        <v>5601623.57333333</v>
      </c>
      <c r="P30" s="11">
        <f>ROUND(O30*0.6/10000,0)</f>
        <v>336</v>
      </c>
      <c r="Q30" s="9">
        <f t="shared" si="4"/>
        <v>336</v>
      </c>
      <c r="R30" s="30">
        <f t="shared" si="11"/>
        <v>316</v>
      </c>
      <c r="S30" s="11">
        <f t="shared" si="12"/>
        <v>20</v>
      </c>
      <c r="T30" s="29"/>
    </row>
    <row r="31" ht="25" customHeight="1" spans="1:20">
      <c r="A31" s="31" t="s">
        <v>70</v>
      </c>
      <c r="B31" s="31" t="s">
        <v>71</v>
      </c>
      <c r="C31" s="10">
        <v>18890</v>
      </c>
      <c r="D31" s="10">
        <v>18890</v>
      </c>
      <c r="E31" s="10">
        <v>7386</v>
      </c>
      <c r="F31" s="10">
        <v>7386</v>
      </c>
      <c r="G31" s="11">
        <v>2</v>
      </c>
      <c r="H31" s="12">
        <v>0.85</v>
      </c>
      <c r="I31" s="16" t="s">
        <v>54</v>
      </c>
      <c r="J31" s="20">
        <v>0.5</v>
      </c>
      <c r="K31" s="11">
        <f t="shared" si="15"/>
        <v>278924.2</v>
      </c>
      <c r="L31" s="11">
        <f t="shared" si="16"/>
        <v>167354.52</v>
      </c>
      <c r="M31" s="11">
        <f t="shared" si="17"/>
        <v>111569.68</v>
      </c>
      <c r="N31" s="11">
        <f t="shared" si="18"/>
        <v>7066.07973333333</v>
      </c>
      <c r="O31" s="11">
        <f t="shared" si="19"/>
        <v>5652863.78666667</v>
      </c>
      <c r="P31" s="11">
        <f>ROUND(O31*0.5/10000,0)</f>
        <v>283</v>
      </c>
      <c r="Q31" s="9">
        <f t="shared" si="4"/>
        <v>283</v>
      </c>
      <c r="R31" s="30">
        <f t="shared" si="11"/>
        <v>266</v>
      </c>
      <c r="S31" s="11">
        <f t="shared" si="12"/>
        <v>17</v>
      </c>
      <c r="T31" s="29"/>
    </row>
    <row r="32" ht="25" customHeight="1" spans="1:20">
      <c r="A32" s="31" t="s">
        <v>72</v>
      </c>
      <c r="B32" s="31" t="s">
        <v>73</v>
      </c>
      <c r="C32" s="10">
        <v>25996</v>
      </c>
      <c r="D32" s="10">
        <v>41091</v>
      </c>
      <c r="E32" s="10">
        <v>11043</v>
      </c>
      <c r="F32" s="10">
        <v>14728</v>
      </c>
      <c r="G32" s="11">
        <v>2</v>
      </c>
      <c r="H32" s="12">
        <v>0.85</v>
      </c>
      <c r="I32" s="16" t="s">
        <v>54</v>
      </c>
      <c r="J32" s="20">
        <v>0.5</v>
      </c>
      <c r="K32" s="11">
        <f t="shared" si="15"/>
        <v>589737.4</v>
      </c>
      <c r="L32" s="11">
        <f t="shared" si="16"/>
        <v>353842.44</v>
      </c>
      <c r="M32" s="11">
        <f t="shared" si="17"/>
        <v>235894.96</v>
      </c>
      <c r="N32" s="11">
        <f t="shared" si="18"/>
        <v>14940.0141333333</v>
      </c>
      <c r="O32" s="11">
        <f t="shared" si="19"/>
        <v>11952011.3066667</v>
      </c>
      <c r="P32" s="11">
        <f>ROUND(O32*0.5/10000,0)</f>
        <v>598</v>
      </c>
      <c r="Q32" s="9">
        <f t="shared" si="4"/>
        <v>598</v>
      </c>
      <c r="R32" s="30">
        <f t="shared" si="11"/>
        <v>563</v>
      </c>
      <c r="S32" s="11">
        <f t="shared" si="12"/>
        <v>35</v>
      </c>
      <c r="T32" s="29"/>
    </row>
    <row r="33" ht="25" customHeight="1" spans="1:20">
      <c r="A33" s="31" t="s">
        <v>74</v>
      </c>
      <c r="B33" s="31" t="s">
        <v>75</v>
      </c>
      <c r="C33" s="10">
        <v>18402</v>
      </c>
      <c r="D33" s="10">
        <v>31838</v>
      </c>
      <c r="E33" s="10">
        <v>6548</v>
      </c>
      <c r="F33" s="10">
        <v>13239</v>
      </c>
      <c r="G33" s="11">
        <v>1</v>
      </c>
      <c r="H33" s="12">
        <v>1</v>
      </c>
      <c r="I33" s="16" t="s">
        <v>69</v>
      </c>
      <c r="J33" s="20">
        <v>0.6</v>
      </c>
      <c r="K33" s="11">
        <f t="shared" si="15"/>
        <v>480147.7</v>
      </c>
      <c r="L33" s="11">
        <f t="shared" si="16"/>
        <v>288088.62</v>
      </c>
      <c r="M33" s="11">
        <f t="shared" si="17"/>
        <v>192059.08</v>
      </c>
      <c r="N33" s="11">
        <f t="shared" si="18"/>
        <v>12163.7417333333</v>
      </c>
      <c r="O33" s="11">
        <f t="shared" si="19"/>
        <v>9730993.38666667</v>
      </c>
      <c r="P33" s="11">
        <f>ROUND(O33*0.6/10000,0)</f>
        <v>584</v>
      </c>
      <c r="Q33" s="9">
        <f t="shared" si="4"/>
        <v>584</v>
      </c>
      <c r="R33" s="30">
        <f t="shared" si="11"/>
        <v>550</v>
      </c>
      <c r="S33" s="11">
        <f t="shared" si="12"/>
        <v>34</v>
      </c>
      <c r="T33" s="29"/>
    </row>
    <row r="34" ht="25" customHeight="1" spans="1:20">
      <c r="A34" s="9"/>
      <c r="B34" s="9" t="s">
        <v>76</v>
      </c>
      <c r="C34" s="9">
        <f t="shared" ref="C34:F34" si="21">SUM(C35:C42)</f>
        <v>30904</v>
      </c>
      <c r="D34" s="9">
        <f t="shared" si="21"/>
        <v>139754</v>
      </c>
      <c r="E34" s="9">
        <f t="shared" si="21"/>
        <v>10368</v>
      </c>
      <c r="F34" s="9">
        <f t="shared" si="21"/>
        <v>60392</v>
      </c>
      <c r="G34" s="9"/>
      <c r="H34" s="9"/>
      <c r="I34" s="18"/>
      <c r="J34" s="19"/>
      <c r="K34" s="9">
        <f t="shared" ref="K34:P34" si="22">SUM(K35:K42)</f>
        <v>434532.8</v>
      </c>
      <c r="L34" s="9">
        <f t="shared" si="22"/>
        <v>260719.68</v>
      </c>
      <c r="M34" s="9">
        <f t="shared" si="22"/>
        <v>173813.12</v>
      </c>
      <c r="N34" s="9">
        <f t="shared" si="22"/>
        <v>11008.1642666667</v>
      </c>
      <c r="O34" s="9">
        <f t="shared" si="22"/>
        <v>8806531.41333333</v>
      </c>
      <c r="P34" s="9">
        <f t="shared" si="22"/>
        <v>264</v>
      </c>
      <c r="Q34" s="9">
        <f t="shared" si="4"/>
        <v>264</v>
      </c>
      <c r="R34" s="30">
        <f>SUM(R35:R42)</f>
        <v>248</v>
      </c>
      <c r="S34" s="11">
        <f t="shared" si="12"/>
        <v>16</v>
      </c>
      <c r="T34" s="29"/>
    </row>
    <row r="35" ht="25" customHeight="1" spans="1:20">
      <c r="A35" s="31" t="s">
        <v>77</v>
      </c>
      <c r="B35" s="31" t="s">
        <v>26</v>
      </c>
      <c r="C35" s="10">
        <v>0</v>
      </c>
      <c r="D35" s="10">
        <v>154</v>
      </c>
      <c r="E35" s="10">
        <v>0</v>
      </c>
      <c r="F35" s="10">
        <v>1383</v>
      </c>
      <c r="G35" s="11">
        <v>4</v>
      </c>
      <c r="H35" s="11">
        <v>0.3</v>
      </c>
      <c r="I35" s="16" t="s">
        <v>27</v>
      </c>
      <c r="J35" s="17">
        <v>0.3</v>
      </c>
      <c r="K35" s="11">
        <f t="shared" ref="K35:K42" si="23">C35*9.8+E35*12.7</f>
        <v>0</v>
      </c>
      <c r="L35" s="11">
        <f t="shared" ref="L35:L42" si="24">K35*0.6</f>
        <v>0</v>
      </c>
      <c r="M35" s="11">
        <f t="shared" ref="M35:M42" si="25">K35*0.4</f>
        <v>0</v>
      </c>
      <c r="N35" s="11">
        <f t="shared" ref="N35:N42" si="26">L35/50+M35/30</f>
        <v>0</v>
      </c>
      <c r="O35" s="11">
        <f t="shared" ref="O35:O42" si="27">N35*800</f>
        <v>0</v>
      </c>
      <c r="P35" s="11">
        <f t="shared" ref="P35:P42" si="28">ROUND(O35*0.3/10000,0)</f>
        <v>0</v>
      </c>
      <c r="Q35" s="9">
        <f t="shared" si="4"/>
        <v>0</v>
      </c>
      <c r="R35" s="30">
        <f t="shared" ref="R35:R42" si="29">ROUND(82700/87857*Q35,0)</f>
        <v>0</v>
      </c>
      <c r="S35" s="11">
        <f t="shared" si="12"/>
        <v>0</v>
      </c>
      <c r="T35" s="29"/>
    </row>
    <row r="36" ht="25" customHeight="1" spans="1:20">
      <c r="A36" s="31" t="s">
        <v>78</v>
      </c>
      <c r="B36" s="31" t="s">
        <v>79</v>
      </c>
      <c r="C36" s="10">
        <v>0</v>
      </c>
      <c r="D36" s="10">
        <v>64911</v>
      </c>
      <c r="E36" s="10">
        <v>0</v>
      </c>
      <c r="F36" s="10">
        <v>30218</v>
      </c>
      <c r="G36" s="11">
        <v>4</v>
      </c>
      <c r="H36" s="11">
        <v>0.3</v>
      </c>
      <c r="I36" s="16" t="s">
        <v>27</v>
      </c>
      <c r="J36" s="17">
        <v>0.3</v>
      </c>
      <c r="K36" s="11">
        <f t="shared" si="23"/>
        <v>0</v>
      </c>
      <c r="L36" s="11">
        <f t="shared" si="24"/>
        <v>0</v>
      </c>
      <c r="M36" s="11">
        <f t="shared" si="25"/>
        <v>0</v>
      </c>
      <c r="N36" s="11">
        <f t="shared" si="26"/>
        <v>0</v>
      </c>
      <c r="O36" s="11">
        <f t="shared" si="27"/>
        <v>0</v>
      </c>
      <c r="P36" s="11">
        <f t="shared" si="28"/>
        <v>0</v>
      </c>
      <c r="Q36" s="9">
        <f t="shared" si="4"/>
        <v>0</v>
      </c>
      <c r="R36" s="30">
        <f t="shared" si="29"/>
        <v>0</v>
      </c>
      <c r="S36" s="11">
        <f t="shared" si="12"/>
        <v>0</v>
      </c>
      <c r="T36" s="29" t="s">
        <v>80</v>
      </c>
    </row>
    <row r="37" ht="25" customHeight="1" spans="1:20">
      <c r="A37" s="31" t="s">
        <v>81</v>
      </c>
      <c r="B37" s="31" t="s">
        <v>82</v>
      </c>
      <c r="C37" s="10">
        <v>23127</v>
      </c>
      <c r="D37" s="10">
        <v>37790</v>
      </c>
      <c r="E37" s="10">
        <v>8171</v>
      </c>
      <c r="F37" s="10">
        <v>15472</v>
      </c>
      <c r="G37" s="11">
        <v>4</v>
      </c>
      <c r="H37" s="11">
        <v>0.3</v>
      </c>
      <c r="I37" s="16" t="s">
        <v>27</v>
      </c>
      <c r="J37" s="17">
        <v>0.3</v>
      </c>
      <c r="K37" s="11">
        <f t="shared" si="23"/>
        <v>330416.3</v>
      </c>
      <c r="L37" s="11">
        <f t="shared" si="24"/>
        <v>198249.78</v>
      </c>
      <c r="M37" s="11">
        <f t="shared" si="25"/>
        <v>132166.52</v>
      </c>
      <c r="N37" s="11">
        <f t="shared" si="26"/>
        <v>8370.54626666667</v>
      </c>
      <c r="O37" s="11">
        <f t="shared" si="27"/>
        <v>6696437.01333333</v>
      </c>
      <c r="P37" s="11">
        <f t="shared" si="28"/>
        <v>201</v>
      </c>
      <c r="Q37" s="9">
        <f t="shared" si="4"/>
        <v>201</v>
      </c>
      <c r="R37" s="30">
        <f t="shared" si="29"/>
        <v>189</v>
      </c>
      <c r="S37" s="11">
        <f t="shared" si="12"/>
        <v>12</v>
      </c>
      <c r="T37" s="29"/>
    </row>
    <row r="38" ht="25" customHeight="1" spans="1:20">
      <c r="A38" s="31" t="s">
        <v>83</v>
      </c>
      <c r="B38" s="31" t="s">
        <v>84</v>
      </c>
      <c r="C38" s="10">
        <v>1532</v>
      </c>
      <c r="D38" s="10">
        <v>17570</v>
      </c>
      <c r="E38" s="10">
        <v>175</v>
      </c>
      <c r="F38" s="10">
        <v>6213</v>
      </c>
      <c r="G38" s="11">
        <v>4</v>
      </c>
      <c r="H38" s="11">
        <v>0.3</v>
      </c>
      <c r="I38" s="16" t="s">
        <v>27</v>
      </c>
      <c r="J38" s="17">
        <v>0.3</v>
      </c>
      <c r="K38" s="11">
        <f t="shared" si="23"/>
        <v>17236.1</v>
      </c>
      <c r="L38" s="11">
        <f t="shared" si="24"/>
        <v>10341.66</v>
      </c>
      <c r="M38" s="11">
        <f t="shared" si="25"/>
        <v>6894.44</v>
      </c>
      <c r="N38" s="11">
        <f t="shared" si="26"/>
        <v>436.647866666667</v>
      </c>
      <c r="O38" s="11">
        <f t="shared" si="27"/>
        <v>349318.293333333</v>
      </c>
      <c r="P38" s="11">
        <f t="shared" si="28"/>
        <v>10</v>
      </c>
      <c r="Q38" s="9">
        <f t="shared" si="4"/>
        <v>10</v>
      </c>
      <c r="R38" s="30">
        <f t="shared" si="29"/>
        <v>9</v>
      </c>
      <c r="S38" s="11">
        <f t="shared" si="12"/>
        <v>1</v>
      </c>
      <c r="T38" s="29" t="s">
        <v>85</v>
      </c>
    </row>
    <row r="39" ht="25" customHeight="1" spans="1:20">
      <c r="A39" s="31" t="s">
        <v>86</v>
      </c>
      <c r="B39" s="31" t="s">
        <v>87</v>
      </c>
      <c r="C39" s="10">
        <v>0</v>
      </c>
      <c r="D39" s="10">
        <v>7761</v>
      </c>
      <c r="E39" s="10">
        <v>0</v>
      </c>
      <c r="F39" s="10">
        <v>2813</v>
      </c>
      <c r="G39" s="11">
        <v>4</v>
      </c>
      <c r="H39" s="11">
        <v>0.3</v>
      </c>
      <c r="I39" s="16" t="s">
        <v>27</v>
      </c>
      <c r="J39" s="17">
        <v>0.3</v>
      </c>
      <c r="K39" s="11">
        <f t="shared" si="23"/>
        <v>0</v>
      </c>
      <c r="L39" s="11">
        <f t="shared" si="24"/>
        <v>0</v>
      </c>
      <c r="M39" s="11">
        <f t="shared" si="25"/>
        <v>0</v>
      </c>
      <c r="N39" s="11">
        <f t="shared" si="26"/>
        <v>0</v>
      </c>
      <c r="O39" s="11">
        <f t="shared" si="27"/>
        <v>0</v>
      </c>
      <c r="P39" s="11">
        <f t="shared" si="28"/>
        <v>0</v>
      </c>
      <c r="Q39" s="9">
        <f t="shared" si="4"/>
        <v>0</v>
      </c>
      <c r="R39" s="30">
        <f t="shared" si="29"/>
        <v>0</v>
      </c>
      <c r="S39" s="11">
        <f t="shared" si="12"/>
        <v>0</v>
      </c>
      <c r="T39" s="29"/>
    </row>
    <row r="40" ht="25" customHeight="1" spans="1:20">
      <c r="A40" s="31" t="s">
        <v>88</v>
      </c>
      <c r="B40" s="31" t="s">
        <v>89</v>
      </c>
      <c r="C40" s="10">
        <v>4526</v>
      </c>
      <c r="D40" s="10">
        <v>9849</v>
      </c>
      <c r="E40" s="10">
        <v>1355</v>
      </c>
      <c r="F40" s="10">
        <v>3626</v>
      </c>
      <c r="G40" s="11">
        <v>4</v>
      </c>
      <c r="H40" s="11">
        <v>0.3</v>
      </c>
      <c r="I40" s="16" t="s">
        <v>27</v>
      </c>
      <c r="J40" s="17">
        <v>0.3</v>
      </c>
      <c r="K40" s="11">
        <f t="shared" si="23"/>
        <v>61563.3</v>
      </c>
      <c r="L40" s="11">
        <f t="shared" si="24"/>
        <v>36937.98</v>
      </c>
      <c r="M40" s="11">
        <f t="shared" si="25"/>
        <v>24625.32</v>
      </c>
      <c r="N40" s="11">
        <f t="shared" si="26"/>
        <v>1559.6036</v>
      </c>
      <c r="O40" s="11">
        <f t="shared" si="27"/>
        <v>1247682.88</v>
      </c>
      <c r="P40" s="11">
        <f t="shared" si="28"/>
        <v>37</v>
      </c>
      <c r="Q40" s="9">
        <f t="shared" si="4"/>
        <v>37</v>
      </c>
      <c r="R40" s="30">
        <f t="shared" si="29"/>
        <v>35</v>
      </c>
      <c r="S40" s="11">
        <f t="shared" si="12"/>
        <v>2</v>
      </c>
      <c r="T40" s="29"/>
    </row>
    <row r="41" ht="25" customHeight="1" spans="1:20">
      <c r="A41" s="31" t="s">
        <v>90</v>
      </c>
      <c r="B41" s="31" t="s">
        <v>91</v>
      </c>
      <c r="C41" s="10">
        <v>108</v>
      </c>
      <c r="D41" s="10">
        <v>108</v>
      </c>
      <c r="E41" s="10">
        <v>0</v>
      </c>
      <c r="F41" s="10">
        <v>0</v>
      </c>
      <c r="G41" s="11">
        <v>4</v>
      </c>
      <c r="H41" s="11">
        <v>0.3</v>
      </c>
      <c r="I41" s="16" t="s">
        <v>27</v>
      </c>
      <c r="J41" s="17">
        <v>0.3</v>
      </c>
      <c r="K41" s="11">
        <f t="shared" si="23"/>
        <v>1058.4</v>
      </c>
      <c r="L41" s="11">
        <f t="shared" si="24"/>
        <v>635.04</v>
      </c>
      <c r="M41" s="11">
        <f t="shared" si="25"/>
        <v>423.36</v>
      </c>
      <c r="N41" s="11">
        <f t="shared" si="26"/>
        <v>26.8128</v>
      </c>
      <c r="O41" s="11">
        <f t="shared" si="27"/>
        <v>21450.24</v>
      </c>
      <c r="P41" s="11">
        <f t="shared" si="28"/>
        <v>1</v>
      </c>
      <c r="Q41" s="9">
        <f t="shared" si="4"/>
        <v>1</v>
      </c>
      <c r="R41" s="30">
        <f t="shared" si="29"/>
        <v>1</v>
      </c>
      <c r="S41" s="11">
        <f t="shared" si="12"/>
        <v>0</v>
      </c>
      <c r="T41" s="29"/>
    </row>
    <row r="42" ht="25" customHeight="1" spans="1:20">
      <c r="A42" s="31" t="s">
        <v>92</v>
      </c>
      <c r="B42" s="31" t="s">
        <v>93</v>
      </c>
      <c r="C42" s="10">
        <v>1611</v>
      </c>
      <c r="D42" s="10">
        <v>1611</v>
      </c>
      <c r="E42" s="10">
        <v>667</v>
      </c>
      <c r="F42" s="10">
        <v>667</v>
      </c>
      <c r="G42" s="11">
        <v>4</v>
      </c>
      <c r="H42" s="11">
        <v>0.3</v>
      </c>
      <c r="I42" s="16" t="s">
        <v>27</v>
      </c>
      <c r="J42" s="17">
        <v>0.3</v>
      </c>
      <c r="K42" s="11">
        <f t="shared" si="23"/>
        <v>24258.7</v>
      </c>
      <c r="L42" s="11">
        <f t="shared" si="24"/>
        <v>14555.22</v>
      </c>
      <c r="M42" s="11">
        <f t="shared" si="25"/>
        <v>9703.48</v>
      </c>
      <c r="N42" s="11">
        <f t="shared" si="26"/>
        <v>614.553733333333</v>
      </c>
      <c r="O42" s="11">
        <f t="shared" si="27"/>
        <v>491642.986666667</v>
      </c>
      <c r="P42" s="11">
        <f t="shared" si="28"/>
        <v>15</v>
      </c>
      <c r="Q42" s="9">
        <f t="shared" si="4"/>
        <v>15</v>
      </c>
      <c r="R42" s="30">
        <f t="shared" si="29"/>
        <v>14</v>
      </c>
      <c r="S42" s="11">
        <f t="shared" si="12"/>
        <v>1</v>
      </c>
      <c r="T42" s="29"/>
    </row>
    <row r="43" ht="25" customHeight="1" spans="1:20">
      <c r="A43" s="9"/>
      <c r="B43" s="9" t="s">
        <v>94</v>
      </c>
      <c r="C43" s="9">
        <f t="shared" ref="C43:F43" si="30">SUM(C44:C51)</f>
        <v>270683</v>
      </c>
      <c r="D43" s="9">
        <f t="shared" si="30"/>
        <v>496652</v>
      </c>
      <c r="E43" s="9">
        <f t="shared" si="30"/>
        <v>81541</v>
      </c>
      <c r="F43" s="9">
        <f t="shared" si="30"/>
        <v>157578</v>
      </c>
      <c r="G43" s="9"/>
      <c r="H43" s="9"/>
      <c r="I43" s="18"/>
      <c r="J43" s="19"/>
      <c r="K43" s="9">
        <f t="shared" ref="K43:P43" si="31">SUM(K44:K51)</f>
        <v>6868430.2</v>
      </c>
      <c r="L43" s="9">
        <f t="shared" si="31"/>
        <v>4121058.12</v>
      </c>
      <c r="M43" s="9">
        <f t="shared" si="31"/>
        <v>2747372.08</v>
      </c>
      <c r="N43" s="9">
        <f t="shared" si="31"/>
        <v>174000.231733333</v>
      </c>
      <c r="O43" s="9">
        <f t="shared" si="31"/>
        <v>139200185.386667</v>
      </c>
      <c r="P43" s="9">
        <f t="shared" si="31"/>
        <v>7731</v>
      </c>
      <c r="Q43" s="9">
        <f t="shared" si="4"/>
        <v>7731</v>
      </c>
      <c r="R43" s="30">
        <f>SUM(R44:R51)</f>
        <v>7278</v>
      </c>
      <c r="S43" s="11">
        <f t="shared" si="12"/>
        <v>453</v>
      </c>
      <c r="T43" s="29"/>
    </row>
    <row r="44" ht="25" customHeight="1" spans="1:20">
      <c r="A44" s="31" t="s">
        <v>95</v>
      </c>
      <c r="B44" s="31" t="s">
        <v>26</v>
      </c>
      <c r="C44" s="10">
        <v>0</v>
      </c>
      <c r="D44" s="10">
        <v>1436</v>
      </c>
      <c r="E44" s="10">
        <v>0</v>
      </c>
      <c r="F44" s="10">
        <v>1917</v>
      </c>
      <c r="G44" s="11">
        <v>2</v>
      </c>
      <c r="H44" s="12">
        <v>0.85</v>
      </c>
      <c r="I44" s="16" t="s">
        <v>54</v>
      </c>
      <c r="J44" s="20">
        <v>0.5</v>
      </c>
      <c r="K44" s="11">
        <f t="shared" ref="K44:K51" si="32">D44*9.8+F44*12.7</f>
        <v>38418.7</v>
      </c>
      <c r="L44" s="11">
        <f t="shared" ref="L44:L51" si="33">K44*0.6</f>
        <v>23051.22</v>
      </c>
      <c r="M44" s="11">
        <f t="shared" ref="M44:M51" si="34">K44*0.4</f>
        <v>15367.48</v>
      </c>
      <c r="N44" s="11">
        <f t="shared" ref="N44:N51" si="35">L44/50+M44/30</f>
        <v>973.273733333333</v>
      </c>
      <c r="O44" s="11">
        <f t="shared" ref="O44:O51" si="36">N44*800</f>
        <v>778618.986666667</v>
      </c>
      <c r="P44" s="11">
        <f t="shared" ref="P44:P47" si="37">ROUND(O44*0.5/10000,0)</f>
        <v>39</v>
      </c>
      <c r="Q44" s="9">
        <f t="shared" si="4"/>
        <v>39</v>
      </c>
      <c r="R44" s="30">
        <f t="shared" ref="R44:R51" si="38">ROUND(82700/87857*Q44,0)</f>
        <v>37</v>
      </c>
      <c r="S44" s="11">
        <f t="shared" si="12"/>
        <v>2</v>
      </c>
      <c r="T44" s="29"/>
    </row>
    <row r="45" ht="25" customHeight="1" spans="1:20">
      <c r="A45" s="31" t="s">
        <v>96</v>
      </c>
      <c r="B45" s="31" t="s">
        <v>97</v>
      </c>
      <c r="C45" s="10">
        <v>13506</v>
      </c>
      <c r="D45" s="10">
        <v>52194</v>
      </c>
      <c r="E45" s="10">
        <v>4675</v>
      </c>
      <c r="F45" s="10">
        <v>15658</v>
      </c>
      <c r="G45" s="11">
        <v>2</v>
      </c>
      <c r="H45" s="12">
        <v>0.85</v>
      </c>
      <c r="I45" s="16" t="s">
        <v>54</v>
      </c>
      <c r="J45" s="20">
        <v>0.5</v>
      </c>
      <c r="K45" s="11">
        <f t="shared" si="32"/>
        <v>710357.8</v>
      </c>
      <c r="L45" s="11">
        <f t="shared" si="33"/>
        <v>426214.68</v>
      </c>
      <c r="M45" s="11">
        <f t="shared" si="34"/>
        <v>284143.12</v>
      </c>
      <c r="N45" s="11">
        <f t="shared" si="35"/>
        <v>17995.7309333333</v>
      </c>
      <c r="O45" s="11">
        <f t="shared" si="36"/>
        <v>14396584.7466667</v>
      </c>
      <c r="P45" s="11">
        <f t="shared" si="37"/>
        <v>720</v>
      </c>
      <c r="Q45" s="9">
        <f t="shared" si="4"/>
        <v>720</v>
      </c>
      <c r="R45" s="30">
        <f t="shared" si="38"/>
        <v>678</v>
      </c>
      <c r="S45" s="11">
        <f t="shared" si="12"/>
        <v>42</v>
      </c>
      <c r="T45" s="29"/>
    </row>
    <row r="46" ht="25" customHeight="1" spans="1:20">
      <c r="A46" s="31" t="s">
        <v>98</v>
      </c>
      <c r="B46" s="31" t="s">
        <v>99</v>
      </c>
      <c r="C46" s="10">
        <v>809</v>
      </c>
      <c r="D46" s="10">
        <v>65401</v>
      </c>
      <c r="E46" s="10">
        <v>0</v>
      </c>
      <c r="F46" s="10">
        <v>22007</v>
      </c>
      <c r="G46" s="11">
        <v>2</v>
      </c>
      <c r="H46" s="12">
        <v>0.85</v>
      </c>
      <c r="I46" s="16" t="s">
        <v>54</v>
      </c>
      <c r="J46" s="20">
        <v>0.5</v>
      </c>
      <c r="K46" s="11">
        <f t="shared" si="32"/>
        <v>920418.7</v>
      </c>
      <c r="L46" s="11">
        <f t="shared" si="33"/>
        <v>552251.22</v>
      </c>
      <c r="M46" s="11">
        <f t="shared" si="34"/>
        <v>368167.48</v>
      </c>
      <c r="N46" s="11">
        <f t="shared" si="35"/>
        <v>23317.2737333333</v>
      </c>
      <c r="O46" s="11">
        <f t="shared" si="36"/>
        <v>18653818.9866667</v>
      </c>
      <c r="P46" s="11">
        <f t="shared" si="37"/>
        <v>933</v>
      </c>
      <c r="Q46" s="9">
        <f t="shared" si="4"/>
        <v>933</v>
      </c>
      <c r="R46" s="30">
        <f t="shared" si="38"/>
        <v>878</v>
      </c>
      <c r="S46" s="11">
        <f t="shared" si="12"/>
        <v>55</v>
      </c>
      <c r="T46" s="29"/>
    </row>
    <row r="47" ht="25" customHeight="1" spans="1:20">
      <c r="A47" s="31" t="s">
        <v>100</v>
      </c>
      <c r="B47" s="31" t="s">
        <v>101</v>
      </c>
      <c r="C47" s="10">
        <v>5720</v>
      </c>
      <c r="D47" s="10">
        <v>23923</v>
      </c>
      <c r="E47" s="10">
        <v>2287</v>
      </c>
      <c r="F47" s="10">
        <v>8872</v>
      </c>
      <c r="G47" s="11">
        <v>2</v>
      </c>
      <c r="H47" s="12">
        <v>0.85</v>
      </c>
      <c r="I47" s="16" t="s">
        <v>54</v>
      </c>
      <c r="J47" s="20">
        <v>0.5</v>
      </c>
      <c r="K47" s="11">
        <f t="shared" si="32"/>
        <v>347119.8</v>
      </c>
      <c r="L47" s="11">
        <f t="shared" si="33"/>
        <v>208271.88</v>
      </c>
      <c r="M47" s="11">
        <f t="shared" si="34"/>
        <v>138847.92</v>
      </c>
      <c r="N47" s="11">
        <f t="shared" si="35"/>
        <v>8793.7016</v>
      </c>
      <c r="O47" s="11">
        <f t="shared" si="36"/>
        <v>7034961.28</v>
      </c>
      <c r="P47" s="11">
        <f t="shared" si="37"/>
        <v>352</v>
      </c>
      <c r="Q47" s="9">
        <f t="shared" si="4"/>
        <v>352</v>
      </c>
      <c r="R47" s="30">
        <f t="shared" si="38"/>
        <v>331</v>
      </c>
      <c r="S47" s="11">
        <f t="shared" si="12"/>
        <v>21</v>
      </c>
      <c r="T47" s="29"/>
    </row>
    <row r="48" ht="25" customHeight="1" spans="1:20">
      <c r="A48" s="31" t="s">
        <v>102</v>
      </c>
      <c r="B48" s="31" t="s">
        <v>103</v>
      </c>
      <c r="C48" s="10">
        <v>119038</v>
      </c>
      <c r="D48" s="10">
        <v>151435</v>
      </c>
      <c r="E48" s="10">
        <v>36231</v>
      </c>
      <c r="F48" s="10">
        <v>44694</v>
      </c>
      <c r="G48" s="11">
        <v>1</v>
      </c>
      <c r="H48" s="12">
        <v>1</v>
      </c>
      <c r="I48" s="16" t="s">
        <v>69</v>
      </c>
      <c r="J48" s="20">
        <v>0.6</v>
      </c>
      <c r="K48" s="11">
        <f t="shared" si="32"/>
        <v>2051676.8</v>
      </c>
      <c r="L48" s="11">
        <f t="shared" si="33"/>
        <v>1231006.08</v>
      </c>
      <c r="M48" s="11">
        <f t="shared" si="34"/>
        <v>820670.72</v>
      </c>
      <c r="N48" s="11">
        <f t="shared" si="35"/>
        <v>51975.8122666667</v>
      </c>
      <c r="O48" s="11">
        <f t="shared" si="36"/>
        <v>41580649.8133333</v>
      </c>
      <c r="P48" s="11">
        <f>ROUND(O48*0.6/10000,0)</f>
        <v>2495</v>
      </c>
      <c r="Q48" s="9">
        <f t="shared" si="4"/>
        <v>2495</v>
      </c>
      <c r="R48" s="30">
        <f t="shared" si="38"/>
        <v>2349</v>
      </c>
      <c r="S48" s="11">
        <f t="shared" si="12"/>
        <v>146</v>
      </c>
      <c r="T48" s="29"/>
    </row>
    <row r="49" ht="25" customHeight="1" spans="1:20">
      <c r="A49" s="31" t="s">
        <v>104</v>
      </c>
      <c r="B49" s="31" t="s">
        <v>105</v>
      </c>
      <c r="C49" s="10">
        <v>79776</v>
      </c>
      <c r="D49" s="10">
        <v>127039</v>
      </c>
      <c r="E49" s="10">
        <v>23388</v>
      </c>
      <c r="F49" s="10">
        <v>39623</v>
      </c>
      <c r="G49" s="11">
        <v>1</v>
      </c>
      <c r="H49" s="12">
        <v>1</v>
      </c>
      <c r="I49" s="16" t="s">
        <v>69</v>
      </c>
      <c r="J49" s="20">
        <v>0.6</v>
      </c>
      <c r="K49" s="11">
        <f t="shared" si="32"/>
        <v>1748194.3</v>
      </c>
      <c r="L49" s="11">
        <f t="shared" si="33"/>
        <v>1048916.58</v>
      </c>
      <c r="M49" s="11">
        <f t="shared" si="34"/>
        <v>699277.72</v>
      </c>
      <c r="N49" s="11">
        <f t="shared" si="35"/>
        <v>44287.5889333333</v>
      </c>
      <c r="O49" s="11">
        <f t="shared" si="36"/>
        <v>35430071.1466667</v>
      </c>
      <c r="P49" s="11">
        <f>ROUND(O49*0.6/10000,0)</f>
        <v>2126</v>
      </c>
      <c r="Q49" s="9">
        <f t="shared" si="4"/>
        <v>2126</v>
      </c>
      <c r="R49" s="30">
        <f t="shared" si="38"/>
        <v>2001</v>
      </c>
      <c r="S49" s="11">
        <f t="shared" si="12"/>
        <v>125</v>
      </c>
      <c r="T49" s="29"/>
    </row>
    <row r="50" ht="25" customHeight="1" spans="1:20">
      <c r="A50" s="31" t="s">
        <v>106</v>
      </c>
      <c r="B50" s="31" t="s">
        <v>107</v>
      </c>
      <c r="C50" s="10">
        <v>47677</v>
      </c>
      <c r="D50" s="10">
        <v>71067</v>
      </c>
      <c r="E50" s="10">
        <v>13804</v>
      </c>
      <c r="F50" s="10">
        <v>23651</v>
      </c>
      <c r="G50" s="11">
        <v>2</v>
      </c>
      <c r="H50" s="12">
        <v>0.85</v>
      </c>
      <c r="I50" s="16" t="s">
        <v>54</v>
      </c>
      <c r="J50" s="20">
        <v>0.5</v>
      </c>
      <c r="K50" s="11">
        <f t="shared" si="32"/>
        <v>996824.3</v>
      </c>
      <c r="L50" s="11">
        <f t="shared" si="33"/>
        <v>598094.58</v>
      </c>
      <c r="M50" s="11">
        <f t="shared" si="34"/>
        <v>398729.72</v>
      </c>
      <c r="N50" s="11">
        <f t="shared" si="35"/>
        <v>25252.8822666667</v>
      </c>
      <c r="O50" s="11">
        <f t="shared" si="36"/>
        <v>20202305.8133333</v>
      </c>
      <c r="P50" s="11">
        <f>ROUND(O50*0.5/10000,0)</f>
        <v>1010</v>
      </c>
      <c r="Q50" s="9">
        <f t="shared" si="4"/>
        <v>1010</v>
      </c>
      <c r="R50" s="30">
        <f t="shared" si="38"/>
        <v>951</v>
      </c>
      <c r="S50" s="11">
        <f t="shared" si="12"/>
        <v>59</v>
      </c>
      <c r="T50" s="29"/>
    </row>
    <row r="51" ht="25" customHeight="1" spans="1:20">
      <c r="A51" s="31" t="s">
        <v>108</v>
      </c>
      <c r="B51" s="31" t="s">
        <v>109</v>
      </c>
      <c r="C51" s="10">
        <v>4157</v>
      </c>
      <c r="D51" s="10">
        <v>4157</v>
      </c>
      <c r="E51" s="10">
        <v>1156</v>
      </c>
      <c r="F51" s="10">
        <v>1156</v>
      </c>
      <c r="G51" s="11">
        <v>2</v>
      </c>
      <c r="H51" s="12">
        <v>0.85</v>
      </c>
      <c r="I51" s="16" t="s">
        <v>54</v>
      </c>
      <c r="J51" s="20">
        <v>0.5</v>
      </c>
      <c r="K51" s="11">
        <f t="shared" si="32"/>
        <v>55419.8</v>
      </c>
      <c r="L51" s="11">
        <f t="shared" si="33"/>
        <v>33251.88</v>
      </c>
      <c r="M51" s="11">
        <f t="shared" si="34"/>
        <v>22167.92</v>
      </c>
      <c r="N51" s="11">
        <f t="shared" si="35"/>
        <v>1403.96826666667</v>
      </c>
      <c r="O51" s="11">
        <f t="shared" si="36"/>
        <v>1123174.61333333</v>
      </c>
      <c r="P51" s="11">
        <f>ROUND(O51*0.5/10000,0)</f>
        <v>56</v>
      </c>
      <c r="Q51" s="9">
        <f t="shared" si="4"/>
        <v>56</v>
      </c>
      <c r="R51" s="30">
        <f t="shared" si="38"/>
        <v>53</v>
      </c>
      <c r="S51" s="11">
        <f t="shared" si="12"/>
        <v>3</v>
      </c>
      <c r="T51" s="29"/>
    </row>
    <row r="52" ht="25" customHeight="1" spans="1:20">
      <c r="A52" s="9"/>
      <c r="B52" s="9" t="s">
        <v>110</v>
      </c>
      <c r="C52" s="9">
        <f t="shared" ref="C52:F52" si="39">SUM(C53:C58)</f>
        <v>40381</v>
      </c>
      <c r="D52" s="9">
        <f t="shared" si="39"/>
        <v>488914</v>
      </c>
      <c r="E52" s="9">
        <f t="shared" si="39"/>
        <v>12614</v>
      </c>
      <c r="F52" s="9">
        <f t="shared" si="39"/>
        <v>182300</v>
      </c>
      <c r="G52" s="9"/>
      <c r="H52" s="9"/>
      <c r="I52" s="18"/>
      <c r="J52" s="19"/>
      <c r="K52" s="9">
        <f t="shared" ref="K52:P52" si="40">SUM(K53:K58)</f>
        <v>555931.6</v>
      </c>
      <c r="L52" s="9">
        <f t="shared" si="40"/>
        <v>333558.96</v>
      </c>
      <c r="M52" s="9">
        <f t="shared" si="40"/>
        <v>222372.64</v>
      </c>
      <c r="N52" s="9">
        <f t="shared" si="40"/>
        <v>14083.6005333333</v>
      </c>
      <c r="O52" s="9">
        <f t="shared" si="40"/>
        <v>11266880.4266667</v>
      </c>
      <c r="P52" s="9">
        <f t="shared" si="40"/>
        <v>338</v>
      </c>
      <c r="Q52" s="9">
        <f t="shared" si="4"/>
        <v>338</v>
      </c>
      <c r="R52" s="30">
        <f>SUM(R53:R58)</f>
        <v>319</v>
      </c>
      <c r="S52" s="11">
        <f t="shared" si="12"/>
        <v>19</v>
      </c>
      <c r="T52" s="29"/>
    </row>
    <row r="53" ht="25" customHeight="1" spans="1:20">
      <c r="A53" s="31" t="s">
        <v>111</v>
      </c>
      <c r="B53" s="31" t="s">
        <v>26</v>
      </c>
      <c r="C53" s="10">
        <v>0</v>
      </c>
      <c r="D53" s="10">
        <v>0</v>
      </c>
      <c r="E53" s="10">
        <v>0</v>
      </c>
      <c r="F53" s="10">
        <v>0</v>
      </c>
      <c r="G53" s="11">
        <v>4</v>
      </c>
      <c r="H53" s="11">
        <v>0.3</v>
      </c>
      <c r="I53" s="16" t="s">
        <v>27</v>
      </c>
      <c r="J53" s="17">
        <v>0.3</v>
      </c>
      <c r="K53" s="11">
        <f t="shared" ref="K53:K58" si="41">C53*9.8+E53*12.7</f>
        <v>0</v>
      </c>
      <c r="L53" s="11">
        <f t="shared" ref="L53:L58" si="42">K53*0.6</f>
        <v>0</v>
      </c>
      <c r="M53" s="11">
        <f t="shared" ref="M53:M58" si="43">K53*0.4</f>
        <v>0</v>
      </c>
      <c r="N53" s="11">
        <f t="shared" ref="N53:N58" si="44">L53/50+M53/30</f>
        <v>0</v>
      </c>
      <c r="O53" s="11">
        <f t="shared" ref="O53:O58" si="45">N53*800</f>
        <v>0</v>
      </c>
      <c r="P53" s="11">
        <f t="shared" ref="P53:P58" si="46">ROUND(O53*0.3/10000,0)</f>
        <v>0</v>
      </c>
      <c r="Q53" s="9">
        <f t="shared" si="4"/>
        <v>0</v>
      </c>
      <c r="R53" s="30">
        <f t="shared" ref="R53:R58" si="47">ROUND(82700/87857*Q53,0)</f>
        <v>0</v>
      </c>
      <c r="S53" s="11">
        <f t="shared" si="12"/>
        <v>0</v>
      </c>
      <c r="T53" s="29"/>
    </row>
    <row r="54" ht="25" customHeight="1" spans="1:20">
      <c r="A54" s="31" t="s">
        <v>112</v>
      </c>
      <c r="B54" s="31" t="s">
        <v>113</v>
      </c>
      <c r="C54" s="10">
        <v>14222</v>
      </c>
      <c r="D54" s="10">
        <v>59623</v>
      </c>
      <c r="E54" s="10">
        <v>4766</v>
      </c>
      <c r="F54" s="10">
        <v>21661</v>
      </c>
      <c r="G54" s="11">
        <v>4</v>
      </c>
      <c r="H54" s="11">
        <v>0.3</v>
      </c>
      <c r="I54" s="16" t="s">
        <v>27</v>
      </c>
      <c r="J54" s="17">
        <v>0.3</v>
      </c>
      <c r="K54" s="11">
        <f t="shared" si="41"/>
        <v>199903.8</v>
      </c>
      <c r="L54" s="11">
        <f t="shared" si="42"/>
        <v>119942.28</v>
      </c>
      <c r="M54" s="11">
        <f t="shared" si="43"/>
        <v>79961.52</v>
      </c>
      <c r="N54" s="11">
        <f t="shared" si="44"/>
        <v>5064.2296</v>
      </c>
      <c r="O54" s="11">
        <f t="shared" si="45"/>
        <v>4051383.68</v>
      </c>
      <c r="P54" s="11">
        <f t="shared" si="46"/>
        <v>122</v>
      </c>
      <c r="Q54" s="9">
        <f t="shared" si="4"/>
        <v>122</v>
      </c>
      <c r="R54" s="30">
        <f t="shared" si="47"/>
        <v>115</v>
      </c>
      <c r="S54" s="11">
        <f t="shared" si="12"/>
        <v>7</v>
      </c>
      <c r="T54" s="29"/>
    </row>
    <row r="55" ht="25" customHeight="1" spans="1:20">
      <c r="A55" s="31" t="s">
        <v>114</v>
      </c>
      <c r="B55" s="31" t="s">
        <v>115</v>
      </c>
      <c r="C55" s="10">
        <v>2427</v>
      </c>
      <c r="D55" s="10">
        <v>193110</v>
      </c>
      <c r="E55" s="10">
        <v>0</v>
      </c>
      <c r="F55" s="10">
        <v>68146</v>
      </c>
      <c r="G55" s="11">
        <v>4</v>
      </c>
      <c r="H55" s="11">
        <v>0.3</v>
      </c>
      <c r="I55" s="16" t="s">
        <v>27</v>
      </c>
      <c r="J55" s="17">
        <v>0.3</v>
      </c>
      <c r="K55" s="11">
        <f t="shared" si="41"/>
        <v>23784.6</v>
      </c>
      <c r="L55" s="11">
        <f t="shared" si="42"/>
        <v>14270.76</v>
      </c>
      <c r="M55" s="11">
        <f t="shared" si="43"/>
        <v>9513.84</v>
      </c>
      <c r="N55" s="11">
        <f t="shared" si="44"/>
        <v>602.5432</v>
      </c>
      <c r="O55" s="11">
        <f t="shared" si="45"/>
        <v>482034.56</v>
      </c>
      <c r="P55" s="11">
        <f t="shared" si="46"/>
        <v>14</v>
      </c>
      <c r="Q55" s="9">
        <f t="shared" si="4"/>
        <v>14</v>
      </c>
      <c r="R55" s="30">
        <f t="shared" si="47"/>
        <v>13</v>
      </c>
      <c r="S55" s="11">
        <f t="shared" si="12"/>
        <v>1</v>
      </c>
      <c r="T55" s="29"/>
    </row>
    <row r="56" ht="25" customHeight="1" spans="1:20">
      <c r="A56" s="31" t="s">
        <v>116</v>
      </c>
      <c r="B56" s="31" t="s">
        <v>117</v>
      </c>
      <c r="C56" s="10">
        <v>1207</v>
      </c>
      <c r="D56" s="10">
        <v>168141</v>
      </c>
      <c r="E56" s="10">
        <v>0</v>
      </c>
      <c r="F56" s="10">
        <v>68915</v>
      </c>
      <c r="G56" s="11">
        <v>4</v>
      </c>
      <c r="H56" s="11">
        <v>0.3</v>
      </c>
      <c r="I56" s="16" t="s">
        <v>27</v>
      </c>
      <c r="J56" s="17">
        <v>0.3</v>
      </c>
      <c r="K56" s="11">
        <f t="shared" si="41"/>
        <v>11828.6</v>
      </c>
      <c r="L56" s="11">
        <f t="shared" si="42"/>
        <v>7097.16</v>
      </c>
      <c r="M56" s="11">
        <f t="shared" si="43"/>
        <v>4731.44</v>
      </c>
      <c r="N56" s="11">
        <f t="shared" si="44"/>
        <v>299.657866666667</v>
      </c>
      <c r="O56" s="11">
        <f t="shared" si="45"/>
        <v>239726.293333333</v>
      </c>
      <c r="P56" s="11">
        <f t="shared" si="46"/>
        <v>7</v>
      </c>
      <c r="Q56" s="9">
        <f t="shared" si="4"/>
        <v>7</v>
      </c>
      <c r="R56" s="30">
        <f t="shared" si="47"/>
        <v>7</v>
      </c>
      <c r="S56" s="11">
        <f t="shared" si="12"/>
        <v>0</v>
      </c>
      <c r="T56" s="29"/>
    </row>
    <row r="57" ht="25" customHeight="1" spans="1:20">
      <c r="A57" s="31" t="s">
        <v>118</v>
      </c>
      <c r="B57" s="31" t="s">
        <v>119</v>
      </c>
      <c r="C57" s="10">
        <v>18341</v>
      </c>
      <c r="D57" s="10">
        <v>38094</v>
      </c>
      <c r="E57" s="10">
        <v>6386</v>
      </c>
      <c r="F57" s="10">
        <v>13299</v>
      </c>
      <c r="G57" s="11">
        <v>4</v>
      </c>
      <c r="H57" s="11">
        <v>0.3</v>
      </c>
      <c r="I57" s="16" t="s">
        <v>27</v>
      </c>
      <c r="J57" s="17">
        <v>0.3</v>
      </c>
      <c r="K57" s="11">
        <f t="shared" si="41"/>
        <v>260844</v>
      </c>
      <c r="L57" s="11">
        <f t="shared" si="42"/>
        <v>156506.4</v>
      </c>
      <c r="M57" s="11">
        <f t="shared" si="43"/>
        <v>104337.6</v>
      </c>
      <c r="N57" s="11">
        <f t="shared" si="44"/>
        <v>6608.048</v>
      </c>
      <c r="O57" s="11">
        <f t="shared" si="45"/>
        <v>5286438.4</v>
      </c>
      <c r="P57" s="11">
        <f t="shared" si="46"/>
        <v>159</v>
      </c>
      <c r="Q57" s="9">
        <f t="shared" si="4"/>
        <v>159</v>
      </c>
      <c r="R57" s="30">
        <f t="shared" si="47"/>
        <v>150</v>
      </c>
      <c r="S57" s="11">
        <f t="shared" si="12"/>
        <v>9</v>
      </c>
      <c r="T57" s="29"/>
    </row>
    <row r="58" ht="25" customHeight="1" spans="1:20">
      <c r="A58" s="31" t="s">
        <v>120</v>
      </c>
      <c r="B58" s="31" t="s">
        <v>121</v>
      </c>
      <c r="C58" s="10">
        <v>4184</v>
      </c>
      <c r="D58" s="10">
        <v>29946</v>
      </c>
      <c r="E58" s="10">
        <v>1462</v>
      </c>
      <c r="F58" s="10">
        <v>10279</v>
      </c>
      <c r="G58" s="11">
        <v>4</v>
      </c>
      <c r="H58" s="11">
        <v>0.3</v>
      </c>
      <c r="I58" s="16" t="s">
        <v>27</v>
      </c>
      <c r="J58" s="17">
        <v>0.3</v>
      </c>
      <c r="K58" s="11">
        <f t="shared" si="41"/>
        <v>59570.6</v>
      </c>
      <c r="L58" s="11">
        <f t="shared" si="42"/>
        <v>35742.36</v>
      </c>
      <c r="M58" s="11">
        <f t="shared" si="43"/>
        <v>23828.24</v>
      </c>
      <c r="N58" s="11">
        <f t="shared" si="44"/>
        <v>1509.12186666667</v>
      </c>
      <c r="O58" s="11">
        <f t="shared" si="45"/>
        <v>1207297.49333333</v>
      </c>
      <c r="P58" s="11">
        <f t="shared" si="46"/>
        <v>36</v>
      </c>
      <c r="Q58" s="9">
        <f t="shared" si="4"/>
        <v>36</v>
      </c>
      <c r="R58" s="30">
        <f t="shared" si="47"/>
        <v>34</v>
      </c>
      <c r="S58" s="11">
        <f t="shared" si="12"/>
        <v>2</v>
      </c>
      <c r="T58" s="29"/>
    </row>
    <row r="59" ht="25" customHeight="1" spans="1:20">
      <c r="A59" s="9"/>
      <c r="B59" s="9" t="s">
        <v>122</v>
      </c>
      <c r="C59" s="9">
        <f t="shared" ref="C59:F59" si="48">SUM(C60:C67)</f>
        <v>114330</v>
      </c>
      <c r="D59" s="9">
        <f t="shared" si="48"/>
        <v>319424</v>
      </c>
      <c r="E59" s="9">
        <f t="shared" si="48"/>
        <v>42514</v>
      </c>
      <c r="F59" s="9">
        <f t="shared" si="48"/>
        <v>123234</v>
      </c>
      <c r="G59" s="9"/>
      <c r="H59" s="9"/>
      <c r="I59" s="18"/>
      <c r="J59" s="19"/>
      <c r="K59" s="9">
        <f t="shared" ref="K59:P59" si="49">SUM(K60:K67)</f>
        <v>3087582.3</v>
      </c>
      <c r="L59" s="9">
        <f t="shared" si="49"/>
        <v>1852549.38</v>
      </c>
      <c r="M59" s="9">
        <f t="shared" si="49"/>
        <v>1235032.92</v>
      </c>
      <c r="N59" s="9">
        <f t="shared" si="49"/>
        <v>78218.7516</v>
      </c>
      <c r="O59" s="9">
        <f t="shared" si="49"/>
        <v>62575001.28</v>
      </c>
      <c r="P59" s="9">
        <f t="shared" si="49"/>
        <v>2520</v>
      </c>
      <c r="Q59" s="9">
        <f t="shared" si="4"/>
        <v>2520</v>
      </c>
      <c r="R59" s="30">
        <f>SUM(R60:R67)</f>
        <v>2372</v>
      </c>
      <c r="S59" s="11">
        <f t="shared" si="12"/>
        <v>148</v>
      </c>
      <c r="T59" s="29"/>
    </row>
    <row r="60" ht="25" customHeight="1" spans="1:20">
      <c r="A60" s="31" t="s">
        <v>123</v>
      </c>
      <c r="B60" s="31" t="s">
        <v>26</v>
      </c>
      <c r="C60" s="10">
        <v>0</v>
      </c>
      <c r="D60" s="10">
        <v>251</v>
      </c>
      <c r="E60" s="10">
        <v>0</v>
      </c>
      <c r="F60" s="10">
        <v>2523</v>
      </c>
      <c r="G60" s="11">
        <v>4</v>
      </c>
      <c r="H60" s="11">
        <v>0.3</v>
      </c>
      <c r="I60" s="16" t="s">
        <v>27</v>
      </c>
      <c r="J60" s="17">
        <v>0.3</v>
      </c>
      <c r="K60" s="11">
        <f t="shared" ref="K60:K63" si="50">C60*9.8+E60*12.7</f>
        <v>0</v>
      </c>
      <c r="L60" s="11">
        <f t="shared" ref="L60:L67" si="51">K60*0.6</f>
        <v>0</v>
      </c>
      <c r="M60" s="11">
        <f t="shared" ref="M60:M67" si="52">K60*0.4</f>
        <v>0</v>
      </c>
      <c r="N60" s="11">
        <f t="shared" ref="N60:N67" si="53">L60/50+M60/30</f>
        <v>0</v>
      </c>
      <c r="O60" s="11">
        <f t="shared" ref="O60:O67" si="54">N60*800</f>
        <v>0</v>
      </c>
      <c r="P60" s="11">
        <f t="shared" ref="P60:P63" si="55">ROUND(O60*0.3/10000,0)</f>
        <v>0</v>
      </c>
      <c r="Q60" s="9">
        <f t="shared" si="4"/>
        <v>0</v>
      </c>
      <c r="R60" s="30">
        <f t="shared" ref="R60:R67" si="56">ROUND(82700/87857*Q60,0)</f>
        <v>0</v>
      </c>
      <c r="S60" s="11">
        <f t="shared" si="12"/>
        <v>0</v>
      </c>
      <c r="T60" s="29"/>
    </row>
    <row r="61" ht="25" customHeight="1" spans="1:20">
      <c r="A61" s="31" t="s">
        <v>124</v>
      </c>
      <c r="B61" s="31" t="s">
        <v>125</v>
      </c>
      <c r="C61" s="10">
        <v>0</v>
      </c>
      <c r="D61" s="10">
        <v>55616</v>
      </c>
      <c r="E61" s="10">
        <v>0</v>
      </c>
      <c r="F61" s="10">
        <v>19591</v>
      </c>
      <c r="G61" s="11">
        <v>4</v>
      </c>
      <c r="H61" s="11">
        <v>0.3</v>
      </c>
      <c r="I61" s="16" t="s">
        <v>27</v>
      </c>
      <c r="J61" s="17">
        <v>0.3</v>
      </c>
      <c r="K61" s="11">
        <f t="shared" si="50"/>
        <v>0</v>
      </c>
      <c r="L61" s="11">
        <f t="shared" si="51"/>
        <v>0</v>
      </c>
      <c r="M61" s="11">
        <f t="shared" si="52"/>
        <v>0</v>
      </c>
      <c r="N61" s="11">
        <f t="shared" si="53"/>
        <v>0</v>
      </c>
      <c r="O61" s="11">
        <f t="shared" si="54"/>
        <v>0</v>
      </c>
      <c r="P61" s="11">
        <f t="shared" si="55"/>
        <v>0</v>
      </c>
      <c r="Q61" s="9">
        <f t="shared" si="4"/>
        <v>0</v>
      </c>
      <c r="R61" s="30">
        <f t="shared" si="56"/>
        <v>0</v>
      </c>
      <c r="S61" s="11">
        <f t="shared" si="12"/>
        <v>0</v>
      </c>
      <c r="T61" s="29"/>
    </row>
    <row r="62" ht="25" customHeight="1" spans="1:20">
      <c r="A62" s="31" t="s">
        <v>126</v>
      </c>
      <c r="B62" s="31" t="s">
        <v>127</v>
      </c>
      <c r="C62" s="10">
        <v>0</v>
      </c>
      <c r="D62" s="10">
        <v>20066</v>
      </c>
      <c r="E62" s="10">
        <v>0</v>
      </c>
      <c r="F62" s="10">
        <v>6390</v>
      </c>
      <c r="G62" s="11">
        <v>4</v>
      </c>
      <c r="H62" s="11">
        <v>0.3</v>
      </c>
      <c r="I62" s="16" t="s">
        <v>27</v>
      </c>
      <c r="J62" s="17">
        <v>0.3</v>
      </c>
      <c r="K62" s="11">
        <f t="shared" si="50"/>
        <v>0</v>
      </c>
      <c r="L62" s="11">
        <f t="shared" si="51"/>
        <v>0</v>
      </c>
      <c r="M62" s="11">
        <f t="shared" si="52"/>
        <v>0</v>
      </c>
      <c r="N62" s="11">
        <f t="shared" si="53"/>
        <v>0</v>
      </c>
      <c r="O62" s="11">
        <f t="shared" si="54"/>
        <v>0</v>
      </c>
      <c r="P62" s="11">
        <f t="shared" si="55"/>
        <v>0</v>
      </c>
      <c r="Q62" s="9">
        <f t="shared" si="4"/>
        <v>0</v>
      </c>
      <c r="R62" s="30">
        <f t="shared" si="56"/>
        <v>0</v>
      </c>
      <c r="S62" s="11">
        <f t="shared" si="12"/>
        <v>0</v>
      </c>
      <c r="T62" s="29"/>
    </row>
    <row r="63" ht="25" customHeight="1" spans="1:20">
      <c r="A63" s="31" t="s">
        <v>128</v>
      </c>
      <c r="B63" s="31" t="s">
        <v>129</v>
      </c>
      <c r="C63" s="10">
        <v>30069</v>
      </c>
      <c r="D63" s="10">
        <v>62476</v>
      </c>
      <c r="E63" s="10">
        <v>11349</v>
      </c>
      <c r="F63" s="10">
        <v>25846</v>
      </c>
      <c r="G63" s="11">
        <v>4</v>
      </c>
      <c r="H63" s="11">
        <v>0.3</v>
      </c>
      <c r="I63" s="16" t="s">
        <v>27</v>
      </c>
      <c r="J63" s="17">
        <v>0.3</v>
      </c>
      <c r="K63" s="11">
        <f t="shared" si="50"/>
        <v>438808.5</v>
      </c>
      <c r="L63" s="11">
        <f t="shared" si="51"/>
        <v>263285.1</v>
      </c>
      <c r="M63" s="11">
        <f t="shared" si="52"/>
        <v>175523.4</v>
      </c>
      <c r="N63" s="11">
        <f t="shared" si="53"/>
        <v>11116.482</v>
      </c>
      <c r="O63" s="11">
        <f t="shared" si="54"/>
        <v>8893185.6</v>
      </c>
      <c r="P63" s="11">
        <f t="shared" si="55"/>
        <v>267</v>
      </c>
      <c r="Q63" s="9">
        <f t="shared" si="4"/>
        <v>267</v>
      </c>
      <c r="R63" s="30">
        <f t="shared" si="56"/>
        <v>251</v>
      </c>
      <c r="S63" s="11">
        <f t="shared" si="12"/>
        <v>16</v>
      </c>
      <c r="T63" s="29"/>
    </row>
    <row r="64" ht="25" customHeight="1" spans="1:20">
      <c r="A64" s="31" t="s">
        <v>130</v>
      </c>
      <c r="B64" s="31" t="s">
        <v>131</v>
      </c>
      <c r="C64" s="10">
        <v>23801</v>
      </c>
      <c r="D64" s="10">
        <v>53126</v>
      </c>
      <c r="E64" s="10">
        <v>9492</v>
      </c>
      <c r="F64" s="10">
        <v>23465</v>
      </c>
      <c r="G64" s="11">
        <v>3</v>
      </c>
      <c r="H64" s="12">
        <v>0.65</v>
      </c>
      <c r="I64" s="16" t="s">
        <v>132</v>
      </c>
      <c r="J64" s="20">
        <v>0.4</v>
      </c>
      <c r="K64" s="11">
        <f t="shared" ref="K64:K67" si="57">D64*9.8+F64*12.7</f>
        <v>818640.3</v>
      </c>
      <c r="L64" s="11">
        <f t="shared" si="51"/>
        <v>491184.18</v>
      </c>
      <c r="M64" s="11">
        <f t="shared" si="52"/>
        <v>327456.12</v>
      </c>
      <c r="N64" s="11">
        <f t="shared" si="53"/>
        <v>20738.8876</v>
      </c>
      <c r="O64" s="11">
        <f t="shared" si="54"/>
        <v>16591110.08</v>
      </c>
      <c r="P64" s="11">
        <f t="shared" ref="P64:P66" si="58">ROUND(O64*0.4/10000,0)</f>
        <v>664</v>
      </c>
      <c r="Q64" s="9">
        <f t="shared" si="4"/>
        <v>664</v>
      </c>
      <c r="R64" s="30">
        <f t="shared" si="56"/>
        <v>625</v>
      </c>
      <c r="S64" s="11">
        <f t="shared" si="12"/>
        <v>39</v>
      </c>
      <c r="T64" s="29"/>
    </row>
    <row r="65" ht="25" customHeight="1" spans="1:20">
      <c r="A65" s="31" t="s">
        <v>133</v>
      </c>
      <c r="B65" s="31" t="s">
        <v>134</v>
      </c>
      <c r="C65" s="10">
        <v>24588</v>
      </c>
      <c r="D65" s="10">
        <v>51298</v>
      </c>
      <c r="E65" s="10">
        <v>11118</v>
      </c>
      <c r="F65" s="10">
        <v>20465</v>
      </c>
      <c r="G65" s="11">
        <v>3</v>
      </c>
      <c r="H65" s="12">
        <v>0.65</v>
      </c>
      <c r="I65" s="16" t="s">
        <v>132</v>
      </c>
      <c r="J65" s="20">
        <v>0.4</v>
      </c>
      <c r="K65" s="11">
        <f t="shared" si="57"/>
        <v>762625.9</v>
      </c>
      <c r="L65" s="11">
        <f t="shared" si="51"/>
        <v>457575.54</v>
      </c>
      <c r="M65" s="11">
        <f t="shared" si="52"/>
        <v>305050.36</v>
      </c>
      <c r="N65" s="11">
        <f t="shared" si="53"/>
        <v>19319.8561333333</v>
      </c>
      <c r="O65" s="11">
        <f t="shared" si="54"/>
        <v>15455884.9066667</v>
      </c>
      <c r="P65" s="11">
        <f t="shared" si="58"/>
        <v>618</v>
      </c>
      <c r="Q65" s="9">
        <f t="shared" si="4"/>
        <v>618</v>
      </c>
      <c r="R65" s="30">
        <f t="shared" si="56"/>
        <v>582</v>
      </c>
      <c r="S65" s="11">
        <f t="shared" si="12"/>
        <v>36</v>
      </c>
      <c r="T65" s="29"/>
    </row>
    <row r="66" ht="25" customHeight="1" spans="1:20">
      <c r="A66" s="31" t="s">
        <v>135</v>
      </c>
      <c r="B66" s="31" t="s">
        <v>136</v>
      </c>
      <c r="C66" s="10">
        <v>16417</v>
      </c>
      <c r="D66" s="10">
        <v>37288</v>
      </c>
      <c r="E66" s="10">
        <v>5581</v>
      </c>
      <c r="F66" s="10">
        <v>14083</v>
      </c>
      <c r="G66" s="11">
        <v>3</v>
      </c>
      <c r="H66" s="12">
        <v>0.65</v>
      </c>
      <c r="I66" s="16" t="s">
        <v>132</v>
      </c>
      <c r="J66" s="20">
        <v>0.4</v>
      </c>
      <c r="K66" s="11">
        <f t="shared" si="57"/>
        <v>544276.5</v>
      </c>
      <c r="L66" s="11">
        <f t="shared" si="51"/>
        <v>326565.9</v>
      </c>
      <c r="M66" s="11">
        <f t="shared" si="52"/>
        <v>217710.6</v>
      </c>
      <c r="N66" s="11">
        <f t="shared" si="53"/>
        <v>13788.338</v>
      </c>
      <c r="O66" s="11">
        <f t="shared" si="54"/>
        <v>11030670.4</v>
      </c>
      <c r="P66" s="11">
        <f t="shared" si="58"/>
        <v>441</v>
      </c>
      <c r="Q66" s="9">
        <f t="shared" si="4"/>
        <v>441</v>
      </c>
      <c r="R66" s="30">
        <f t="shared" si="56"/>
        <v>415</v>
      </c>
      <c r="S66" s="11">
        <f t="shared" si="12"/>
        <v>26</v>
      </c>
      <c r="T66" s="29"/>
    </row>
    <row r="67" ht="25" customHeight="1" spans="1:20">
      <c r="A67" s="31" t="s">
        <v>137</v>
      </c>
      <c r="B67" s="31" t="s">
        <v>138</v>
      </c>
      <c r="C67" s="10">
        <v>19455</v>
      </c>
      <c r="D67" s="10">
        <v>39303</v>
      </c>
      <c r="E67" s="10">
        <v>4974</v>
      </c>
      <c r="F67" s="10">
        <v>10871</v>
      </c>
      <c r="G67" s="11">
        <v>2</v>
      </c>
      <c r="H67" s="12">
        <v>0.85</v>
      </c>
      <c r="I67" s="16" t="s">
        <v>54</v>
      </c>
      <c r="J67" s="20">
        <v>0.5</v>
      </c>
      <c r="K67" s="11">
        <f t="shared" si="57"/>
        <v>523231.1</v>
      </c>
      <c r="L67" s="11">
        <f t="shared" si="51"/>
        <v>313938.66</v>
      </c>
      <c r="M67" s="11">
        <f t="shared" si="52"/>
        <v>209292.44</v>
      </c>
      <c r="N67" s="11">
        <f t="shared" si="53"/>
        <v>13255.1878666667</v>
      </c>
      <c r="O67" s="11">
        <f t="shared" si="54"/>
        <v>10604150.2933333</v>
      </c>
      <c r="P67" s="11">
        <f t="shared" ref="P67:P76" si="59">ROUND(O67*0.5/10000,0)</f>
        <v>530</v>
      </c>
      <c r="Q67" s="9">
        <f t="shared" si="4"/>
        <v>530</v>
      </c>
      <c r="R67" s="30">
        <f t="shared" si="56"/>
        <v>499</v>
      </c>
      <c r="S67" s="11">
        <f t="shared" si="12"/>
        <v>31</v>
      </c>
      <c r="T67" s="29"/>
    </row>
    <row r="68" ht="25" customHeight="1" spans="1:20">
      <c r="A68" s="9"/>
      <c r="B68" s="9" t="s">
        <v>139</v>
      </c>
      <c r="C68" s="9">
        <f t="shared" ref="C68:F68" si="60">SUM(C69:C79)</f>
        <v>439526</v>
      </c>
      <c r="D68" s="9">
        <f t="shared" si="60"/>
        <v>688049</v>
      </c>
      <c r="E68" s="9">
        <f t="shared" si="60"/>
        <v>151536</v>
      </c>
      <c r="F68" s="9">
        <f t="shared" si="60"/>
        <v>236572</v>
      </c>
      <c r="G68" s="9"/>
      <c r="H68" s="9"/>
      <c r="I68" s="18"/>
      <c r="J68" s="19"/>
      <c r="K68" s="9">
        <f t="shared" ref="K68:P68" si="61">SUM(K69:K79)</f>
        <v>9747344.6</v>
      </c>
      <c r="L68" s="9">
        <f t="shared" si="61"/>
        <v>5848406.76</v>
      </c>
      <c r="M68" s="9">
        <f t="shared" si="61"/>
        <v>3898937.84</v>
      </c>
      <c r="N68" s="9">
        <f t="shared" si="61"/>
        <v>246932.729866667</v>
      </c>
      <c r="O68" s="9">
        <f t="shared" si="61"/>
        <v>197546183.893333</v>
      </c>
      <c r="P68" s="9">
        <f t="shared" si="61"/>
        <v>9876</v>
      </c>
      <c r="Q68" s="9">
        <f t="shared" si="4"/>
        <v>9876</v>
      </c>
      <c r="R68" s="30">
        <f>SUM(R69:R79)</f>
        <v>9299</v>
      </c>
      <c r="S68" s="11">
        <f>SUM(S69:S79)</f>
        <v>577</v>
      </c>
      <c r="T68" s="29"/>
    </row>
    <row r="69" ht="25" customHeight="1" spans="1:20">
      <c r="A69" s="31" t="s">
        <v>140</v>
      </c>
      <c r="B69" s="31" t="s">
        <v>26</v>
      </c>
      <c r="C69" s="10">
        <v>0</v>
      </c>
      <c r="D69" s="10">
        <v>0</v>
      </c>
      <c r="E69" s="10">
        <v>0</v>
      </c>
      <c r="F69" s="10">
        <v>0</v>
      </c>
      <c r="G69" s="11">
        <v>2</v>
      </c>
      <c r="H69" s="12">
        <v>0.85</v>
      </c>
      <c r="I69" s="16" t="s">
        <v>54</v>
      </c>
      <c r="J69" s="20">
        <v>0.5</v>
      </c>
      <c r="K69" s="11">
        <f t="shared" ref="K69:K79" si="62">D69*9.8+F69*12.7</f>
        <v>0</v>
      </c>
      <c r="L69" s="11">
        <f t="shared" ref="L69:L79" si="63">K69*0.6</f>
        <v>0</v>
      </c>
      <c r="M69" s="11">
        <f t="shared" ref="M69:M79" si="64">K69*0.4</f>
        <v>0</v>
      </c>
      <c r="N69" s="11">
        <f t="shared" ref="N69:N79" si="65">L69/50+M69/30</f>
        <v>0</v>
      </c>
      <c r="O69" s="11">
        <f t="shared" ref="O69:O79" si="66">N69*800</f>
        <v>0</v>
      </c>
      <c r="P69" s="11">
        <f t="shared" si="59"/>
        <v>0</v>
      </c>
      <c r="Q69" s="9">
        <f t="shared" si="4"/>
        <v>0</v>
      </c>
      <c r="R69" s="30">
        <f t="shared" ref="R69:R76" si="67">ROUND(82700/87857*Q69,0)</f>
        <v>0</v>
      </c>
      <c r="S69" s="11">
        <f t="shared" ref="S69:S76" si="68">Q69-R69</f>
        <v>0</v>
      </c>
      <c r="T69" s="29"/>
    </row>
    <row r="70" ht="25" customHeight="1" spans="1:20">
      <c r="A70" s="31" t="s">
        <v>141</v>
      </c>
      <c r="B70" s="31" t="s">
        <v>142</v>
      </c>
      <c r="C70" s="10">
        <v>0</v>
      </c>
      <c r="D70" s="10">
        <v>37150</v>
      </c>
      <c r="E70" s="10">
        <v>0</v>
      </c>
      <c r="F70" s="10">
        <v>8551</v>
      </c>
      <c r="G70" s="11">
        <v>2</v>
      </c>
      <c r="H70" s="12">
        <v>0.85</v>
      </c>
      <c r="I70" s="16" t="s">
        <v>54</v>
      </c>
      <c r="J70" s="20">
        <v>0.5</v>
      </c>
      <c r="K70" s="11">
        <f t="shared" si="62"/>
        <v>472667.7</v>
      </c>
      <c r="L70" s="11">
        <f t="shared" si="63"/>
        <v>283600.62</v>
      </c>
      <c r="M70" s="11">
        <f t="shared" si="64"/>
        <v>189067.08</v>
      </c>
      <c r="N70" s="11">
        <f t="shared" si="65"/>
        <v>11974.2484</v>
      </c>
      <c r="O70" s="11">
        <f t="shared" si="66"/>
        <v>9579398.72</v>
      </c>
      <c r="P70" s="11">
        <f t="shared" si="59"/>
        <v>479</v>
      </c>
      <c r="Q70" s="9">
        <f t="shared" si="4"/>
        <v>479</v>
      </c>
      <c r="R70" s="30">
        <f t="shared" si="67"/>
        <v>451</v>
      </c>
      <c r="S70" s="11">
        <f t="shared" si="68"/>
        <v>28</v>
      </c>
      <c r="T70" s="29"/>
    </row>
    <row r="71" ht="25" customHeight="1" spans="1:20">
      <c r="A71" s="31" t="s">
        <v>143</v>
      </c>
      <c r="B71" s="31" t="s">
        <v>144</v>
      </c>
      <c r="C71" s="10">
        <v>1303</v>
      </c>
      <c r="D71" s="10">
        <v>44992</v>
      </c>
      <c r="E71" s="10">
        <v>0</v>
      </c>
      <c r="F71" s="10">
        <v>16060</v>
      </c>
      <c r="G71" s="11">
        <v>2</v>
      </c>
      <c r="H71" s="12">
        <v>0.85</v>
      </c>
      <c r="I71" s="16" t="s">
        <v>54</v>
      </c>
      <c r="J71" s="20">
        <v>0.5</v>
      </c>
      <c r="K71" s="11">
        <f t="shared" si="62"/>
        <v>644883.6</v>
      </c>
      <c r="L71" s="11">
        <f t="shared" si="63"/>
        <v>386930.16</v>
      </c>
      <c r="M71" s="11">
        <f t="shared" si="64"/>
        <v>257953.44</v>
      </c>
      <c r="N71" s="11">
        <f t="shared" si="65"/>
        <v>16337.0512</v>
      </c>
      <c r="O71" s="11">
        <f t="shared" si="66"/>
        <v>13069640.96</v>
      </c>
      <c r="P71" s="11">
        <f t="shared" si="59"/>
        <v>653</v>
      </c>
      <c r="Q71" s="9">
        <f t="shared" si="4"/>
        <v>653</v>
      </c>
      <c r="R71" s="30">
        <f t="shared" si="67"/>
        <v>615</v>
      </c>
      <c r="S71" s="11">
        <f t="shared" si="68"/>
        <v>38</v>
      </c>
      <c r="T71" s="29"/>
    </row>
    <row r="72" ht="25" customHeight="1" spans="1:20">
      <c r="A72" s="31" t="s">
        <v>145</v>
      </c>
      <c r="B72" s="31" t="s">
        <v>146</v>
      </c>
      <c r="C72" s="10">
        <v>28034</v>
      </c>
      <c r="D72" s="10">
        <v>33645</v>
      </c>
      <c r="E72" s="10">
        <v>7455</v>
      </c>
      <c r="F72" s="10">
        <v>8592</v>
      </c>
      <c r="G72" s="11">
        <v>2</v>
      </c>
      <c r="H72" s="12">
        <v>0.85</v>
      </c>
      <c r="I72" s="16" t="s">
        <v>54</v>
      </c>
      <c r="J72" s="20">
        <v>0.5</v>
      </c>
      <c r="K72" s="11">
        <f t="shared" si="62"/>
        <v>438839.4</v>
      </c>
      <c r="L72" s="11">
        <f t="shared" si="63"/>
        <v>263303.64</v>
      </c>
      <c r="M72" s="11">
        <f t="shared" si="64"/>
        <v>175535.76</v>
      </c>
      <c r="N72" s="11">
        <f t="shared" si="65"/>
        <v>11117.2648</v>
      </c>
      <c r="O72" s="11">
        <f t="shared" si="66"/>
        <v>8893811.84</v>
      </c>
      <c r="P72" s="11">
        <f t="shared" si="59"/>
        <v>445</v>
      </c>
      <c r="Q72" s="9">
        <f t="shared" ref="Q72:Q135" si="69">P72</f>
        <v>445</v>
      </c>
      <c r="R72" s="30">
        <f t="shared" si="67"/>
        <v>419</v>
      </c>
      <c r="S72" s="11">
        <f t="shared" si="68"/>
        <v>26</v>
      </c>
      <c r="T72" s="29"/>
    </row>
    <row r="73" ht="25" customHeight="1" spans="1:20">
      <c r="A73" s="31" t="s">
        <v>147</v>
      </c>
      <c r="B73" s="31" t="s">
        <v>148</v>
      </c>
      <c r="C73" s="10">
        <v>12791</v>
      </c>
      <c r="D73" s="10">
        <v>27023</v>
      </c>
      <c r="E73" s="10">
        <v>4155</v>
      </c>
      <c r="F73" s="10">
        <v>7364</v>
      </c>
      <c r="G73" s="11">
        <v>2</v>
      </c>
      <c r="H73" s="12">
        <v>0.85</v>
      </c>
      <c r="I73" s="16" t="s">
        <v>54</v>
      </c>
      <c r="J73" s="20">
        <v>0.5</v>
      </c>
      <c r="K73" s="11">
        <f t="shared" si="62"/>
        <v>358348.2</v>
      </c>
      <c r="L73" s="11">
        <f t="shared" si="63"/>
        <v>215008.92</v>
      </c>
      <c r="M73" s="11">
        <f t="shared" si="64"/>
        <v>143339.28</v>
      </c>
      <c r="N73" s="11">
        <f t="shared" si="65"/>
        <v>9078.1544</v>
      </c>
      <c r="O73" s="11">
        <f t="shared" si="66"/>
        <v>7262523.52</v>
      </c>
      <c r="P73" s="11">
        <f t="shared" si="59"/>
        <v>363</v>
      </c>
      <c r="Q73" s="9">
        <f t="shared" si="69"/>
        <v>363</v>
      </c>
      <c r="R73" s="30">
        <f t="shared" si="67"/>
        <v>342</v>
      </c>
      <c r="S73" s="11">
        <f t="shared" si="68"/>
        <v>21</v>
      </c>
      <c r="T73" s="29" t="s">
        <v>149</v>
      </c>
    </row>
    <row r="74" ht="25" customHeight="1" spans="1:20">
      <c r="A74" s="31" t="s">
        <v>150</v>
      </c>
      <c r="B74" s="31" t="s">
        <v>151</v>
      </c>
      <c r="C74" s="10">
        <v>77923</v>
      </c>
      <c r="D74" s="10">
        <v>78759</v>
      </c>
      <c r="E74" s="10">
        <v>27969</v>
      </c>
      <c r="F74" s="10">
        <v>28170</v>
      </c>
      <c r="G74" s="11">
        <v>2</v>
      </c>
      <c r="H74" s="12">
        <v>0.85</v>
      </c>
      <c r="I74" s="16" t="s">
        <v>54</v>
      </c>
      <c r="J74" s="20">
        <v>0.5</v>
      </c>
      <c r="K74" s="11">
        <f t="shared" si="62"/>
        <v>1129597.2</v>
      </c>
      <c r="L74" s="11">
        <f t="shared" si="63"/>
        <v>677758.32</v>
      </c>
      <c r="M74" s="11">
        <f t="shared" si="64"/>
        <v>451838.88</v>
      </c>
      <c r="N74" s="11">
        <f t="shared" si="65"/>
        <v>28616.4624</v>
      </c>
      <c r="O74" s="11">
        <f t="shared" si="66"/>
        <v>22893169.92</v>
      </c>
      <c r="P74" s="11">
        <f t="shared" si="59"/>
        <v>1145</v>
      </c>
      <c r="Q74" s="9">
        <f t="shared" si="69"/>
        <v>1145</v>
      </c>
      <c r="R74" s="30">
        <f t="shared" si="67"/>
        <v>1078</v>
      </c>
      <c r="S74" s="11">
        <f t="shared" si="68"/>
        <v>67</v>
      </c>
      <c r="T74" s="29"/>
    </row>
    <row r="75" ht="25" customHeight="1" spans="1:20">
      <c r="A75" s="31" t="s">
        <v>152</v>
      </c>
      <c r="B75" s="31" t="s">
        <v>153</v>
      </c>
      <c r="C75" s="10">
        <v>68846</v>
      </c>
      <c r="D75" s="10">
        <v>68846</v>
      </c>
      <c r="E75" s="10">
        <v>22446</v>
      </c>
      <c r="F75" s="10">
        <v>22446</v>
      </c>
      <c r="G75" s="11">
        <v>2</v>
      </c>
      <c r="H75" s="12">
        <v>0.85</v>
      </c>
      <c r="I75" s="16" t="s">
        <v>54</v>
      </c>
      <c r="J75" s="20">
        <v>0.5</v>
      </c>
      <c r="K75" s="11">
        <f t="shared" si="62"/>
        <v>959755</v>
      </c>
      <c r="L75" s="11">
        <f t="shared" si="63"/>
        <v>575853</v>
      </c>
      <c r="M75" s="11">
        <f t="shared" si="64"/>
        <v>383902</v>
      </c>
      <c r="N75" s="11">
        <f t="shared" si="65"/>
        <v>24313.7933333333</v>
      </c>
      <c r="O75" s="11">
        <f t="shared" si="66"/>
        <v>19451034.6666667</v>
      </c>
      <c r="P75" s="11">
        <f t="shared" si="59"/>
        <v>973</v>
      </c>
      <c r="Q75" s="9">
        <f t="shared" si="69"/>
        <v>973</v>
      </c>
      <c r="R75" s="30">
        <f t="shared" si="67"/>
        <v>916</v>
      </c>
      <c r="S75" s="11">
        <f t="shared" si="68"/>
        <v>57</v>
      </c>
      <c r="T75" s="29"/>
    </row>
    <row r="76" ht="25" customHeight="1" spans="1:20">
      <c r="A76" s="31" t="s">
        <v>154</v>
      </c>
      <c r="B76" s="31" t="s">
        <v>155</v>
      </c>
      <c r="C76" s="10">
        <v>104357</v>
      </c>
      <c r="D76" s="10">
        <v>149414</v>
      </c>
      <c r="E76" s="10">
        <v>39780</v>
      </c>
      <c r="F76" s="10">
        <v>56330</v>
      </c>
      <c r="G76" s="11">
        <v>2</v>
      </c>
      <c r="H76" s="12">
        <v>0.85</v>
      </c>
      <c r="I76" s="16" t="s">
        <v>54</v>
      </c>
      <c r="J76" s="20">
        <v>0.5</v>
      </c>
      <c r="K76" s="11">
        <f t="shared" si="62"/>
        <v>2179648.2</v>
      </c>
      <c r="L76" s="11">
        <f t="shared" si="63"/>
        <v>1307788.92</v>
      </c>
      <c r="M76" s="11">
        <f t="shared" si="64"/>
        <v>871859.28</v>
      </c>
      <c r="N76" s="11">
        <f t="shared" si="65"/>
        <v>55217.7544</v>
      </c>
      <c r="O76" s="11">
        <f t="shared" si="66"/>
        <v>44174203.52</v>
      </c>
      <c r="P76" s="11">
        <f t="shared" si="59"/>
        <v>2209</v>
      </c>
      <c r="Q76" s="9">
        <f t="shared" si="69"/>
        <v>2209</v>
      </c>
      <c r="R76" s="30">
        <f t="shared" si="67"/>
        <v>2079</v>
      </c>
      <c r="S76" s="11">
        <f t="shared" si="68"/>
        <v>130</v>
      </c>
      <c r="T76" s="29"/>
    </row>
    <row r="77" ht="25" customHeight="1" spans="1:20">
      <c r="A77" s="31" t="s">
        <v>156</v>
      </c>
      <c r="B77" s="31" t="s">
        <v>157</v>
      </c>
      <c r="C77" s="10">
        <v>84879</v>
      </c>
      <c r="D77" s="10">
        <v>128963</v>
      </c>
      <c r="E77" s="10">
        <v>31401</v>
      </c>
      <c r="F77" s="10">
        <v>50869</v>
      </c>
      <c r="G77" s="11">
        <v>2</v>
      </c>
      <c r="H77" s="12">
        <v>0.85</v>
      </c>
      <c r="I77" s="16" t="s">
        <v>54</v>
      </c>
      <c r="J77" s="20">
        <v>0.5</v>
      </c>
      <c r="K77" s="11">
        <f t="shared" si="62"/>
        <v>1909873.7</v>
      </c>
      <c r="L77" s="11">
        <f t="shared" si="63"/>
        <v>1145924.22</v>
      </c>
      <c r="M77" s="11">
        <f t="shared" si="64"/>
        <v>763949.48</v>
      </c>
      <c r="N77" s="11">
        <f t="shared" si="65"/>
        <v>48383.4670666667</v>
      </c>
      <c r="O77" s="11">
        <f t="shared" si="66"/>
        <v>38706773.6533333</v>
      </c>
      <c r="P77" s="11">
        <v>1933</v>
      </c>
      <c r="Q77" s="9">
        <f t="shared" si="69"/>
        <v>1933</v>
      </c>
      <c r="R77" s="30">
        <v>1821</v>
      </c>
      <c r="S77" s="11">
        <v>112</v>
      </c>
      <c r="T77" s="29"/>
    </row>
    <row r="78" ht="25" customHeight="1" spans="1:20">
      <c r="A78" s="31" t="s">
        <v>158</v>
      </c>
      <c r="B78" s="31" t="s">
        <v>159</v>
      </c>
      <c r="C78" s="10">
        <v>55247</v>
      </c>
      <c r="D78" s="10">
        <v>89856</v>
      </c>
      <c r="E78" s="10">
        <v>17362</v>
      </c>
      <c r="F78" s="10">
        <v>30124</v>
      </c>
      <c r="G78" s="11">
        <v>2</v>
      </c>
      <c r="H78" s="12">
        <v>0.85</v>
      </c>
      <c r="I78" s="16" t="s">
        <v>54</v>
      </c>
      <c r="J78" s="20">
        <v>0.5</v>
      </c>
      <c r="K78" s="11">
        <f t="shared" si="62"/>
        <v>1263163.6</v>
      </c>
      <c r="L78" s="11">
        <f t="shared" si="63"/>
        <v>757898.16</v>
      </c>
      <c r="M78" s="11">
        <f t="shared" si="64"/>
        <v>505265.44</v>
      </c>
      <c r="N78" s="11">
        <f t="shared" si="65"/>
        <v>32000.1445333333</v>
      </c>
      <c r="O78" s="11">
        <f t="shared" si="66"/>
        <v>25600115.6266667</v>
      </c>
      <c r="P78" s="11">
        <f t="shared" ref="P78:P88" si="70">ROUND(O78*0.5/10000,0)</f>
        <v>1280</v>
      </c>
      <c r="Q78" s="9">
        <f t="shared" si="69"/>
        <v>1280</v>
      </c>
      <c r="R78" s="30">
        <f t="shared" ref="R78:R88" si="71">ROUND(82700/87857*Q78,0)</f>
        <v>1205</v>
      </c>
      <c r="S78" s="11">
        <f t="shared" ref="S78:S141" si="72">Q78-R78</f>
        <v>75</v>
      </c>
      <c r="T78" s="29"/>
    </row>
    <row r="79" ht="25" customHeight="1" spans="1:20">
      <c r="A79" s="31" t="s">
        <v>160</v>
      </c>
      <c r="B79" s="31" t="s">
        <v>161</v>
      </c>
      <c r="C79" s="10">
        <v>6146</v>
      </c>
      <c r="D79" s="10">
        <v>29401</v>
      </c>
      <c r="E79" s="10">
        <v>968</v>
      </c>
      <c r="F79" s="10">
        <v>8066</v>
      </c>
      <c r="G79" s="11">
        <v>2</v>
      </c>
      <c r="H79" s="12">
        <v>0.85</v>
      </c>
      <c r="I79" s="16" t="s">
        <v>54</v>
      </c>
      <c r="J79" s="20">
        <v>0.5</v>
      </c>
      <c r="K79" s="11">
        <f t="shared" si="62"/>
        <v>390568</v>
      </c>
      <c r="L79" s="11">
        <f t="shared" si="63"/>
        <v>234340.8</v>
      </c>
      <c r="M79" s="11">
        <f t="shared" si="64"/>
        <v>156227.2</v>
      </c>
      <c r="N79" s="11">
        <f t="shared" si="65"/>
        <v>9894.38933333334</v>
      </c>
      <c r="O79" s="11">
        <f t="shared" si="66"/>
        <v>7915511.46666667</v>
      </c>
      <c r="P79" s="11">
        <f t="shared" si="70"/>
        <v>396</v>
      </c>
      <c r="Q79" s="9">
        <f t="shared" si="69"/>
        <v>396</v>
      </c>
      <c r="R79" s="30">
        <f t="shared" si="71"/>
        <v>373</v>
      </c>
      <c r="S79" s="11">
        <f t="shared" si="72"/>
        <v>23</v>
      </c>
      <c r="T79" s="29"/>
    </row>
    <row r="80" ht="25" customHeight="1" spans="1:20">
      <c r="A80" s="9"/>
      <c r="B80" s="9" t="s">
        <v>162</v>
      </c>
      <c r="C80" s="9">
        <f t="shared" ref="C80:F80" si="73">SUM(C81:C88)</f>
        <v>440832</v>
      </c>
      <c r="D80" s="9">
        <f t="shared" si="73"/>
        <v>664348</v>
      </c>
      <c r="E80" s="9">
        <f t="shared" si="73"/>
        <v>165455</v>
      </c>
      <c r="F80" s="9">
        <f t="shared" si="73"/>
        <v>249464</v>
      </c>
      <c r="G80" s="9"/>
      <c r="H80" s="9"/>
      <c r="I80" s="18"/>
      <c r="J80" s="19"/>
      <c r="K80" s="9">
        <f t="shared" ref="K80:P80" si="74">SUM(K81:K88)</f>
        <v>9678803.2</v>
      </c>
      <c r="L80" s="9">
        <f t="shared" si="74"/>
        <v>5807281.92</v>
      </c>
      <c r="M80" s="9">
        <f t="shared" si="74"/>
        <v>3871521.28</v>
      </c>
      <c r="N80" s="9">
        <f t="shared" si="74"/>
        <v>245196.347733333</v>
      </c>
      <c r="O80" s="9">
        <f t="shared" si="74"/>
        <v>196157078.186667</v>
      </c>
      <c r="P80" s="9">
        <f t="shared" si="74"/>
        <v>9807</v>
      </c>
      <c r="Q80" s="9">
        <f t="shared" si="69"/>
        <v>9807</v>
      </c>
      <c r="R80" s="30">
        <f>SUM(R81:R88)</f>
        <v>9231</v>
      </c>
      <c r="S80" s="11">
        <f t="shared" si="72"/>
        <v>576</v>
      </c>
      <c r="T80" s="29"/>
    </row>
    <row r="81" ht="25" customHeight="1" spans="1:20">
      <c r="A81" s="31" t="s">
        <v>163</v>
      </c>
      <c r="B81" s="31" t="s">
        <v>26</v>
      </c>
      <c r="C81" s="10">
        <v>123</v>
      </c>
      <c r="D81" s="10">
        <v>41201</v>
      </c>
      <c r="E81" s="10">
        <v>645</v>
      </c>
      <c r="F81" s="10">
        <v>22170</v>
      </c>
      <c r="G81" s="11">
        <v>2</v>
      </c>
      <c r="H81" s="12">
        <v>0.85</v>
      </c>
      <c r="I81" s="16" t="s">
        <v>54</v>
      </c>
      <c r="J81" s="20">
        <v>0.5</v>
      </c>
      <c r="K81" s="11">
        <f t="shared" ref="K81:K88" si="75">D81*9.8+F81*12.7</f>
        <v>685328.8</v>
      </c>
      <c r="L81" s="11">
        <f t="shared" ref="L81:L88" si="76">K81*0.6</f>
        <v>411197.28</v>
      </c>
      <c r="M81" s="11">
        <f t="shared" ref="M81:M88" si="77">K81*0.4</f>
        <v>274131.52</v>
      </c>
      <c r="N81" s="11">
        <f t="shared" ref="N81:N88" si="78">L81/50+M81/30</f>
        <v>17361.6629333333</v>
      </c>
      <c r="O81" s="11">
        <f t="shared" ref="O81:O88" si="79">N81*800</f>
        <v>13889330.3466667</v>
      </c>
      <c r="P81" s="11">
        <f t="shared" si="70"/>
        <v>694</v>
      </c>
      <c r="Q81" s="9">
        <f t="shared" si="69"/>
        <v>694</v>
      </c>
      <c r="R81" s="30">
        <f t="shared" si="71"/>
        <v>653</v>
      </c>
      <c r="S81" s="11">
        <f t="shared" si="72"/>
        <v>41</v>
      </c>
      <c r="T81" s="29"/>
    </row>
    <row r="82" ht="25" customHeight="1" spans="1:20">
      <c r="A82" s="31" t="s">
        <v>164</v>
      </c>
      <c r="B82" s="31" t="s">
        <v>165</v>
      </c>
      <c r="C82" s="10">
        <v>35247</v>
      </c>
      <c r="D82" s="10">
        <v>56484</v>
      </c>
      <c r="E82" s="10">
        <v>13317</v>
      </c>
      <c r="F82" s="10">
        <v>18176</v>
      </c>
      <c r="G82" s="11">
        <v>2</v>
      </c>
      <c r="H82" s="12">
        <v>0.85</v>
      </c>
      <c r="I82" s="16" t="s">
        <v>54</v>
      </c>
      <c r="J82" s="20">
        <v>0.5</v>
      </c>
      <c r="K82" s="11">
        <f t="shared" si="75"/>
        <v>784378.4</v>
      </c>
      <c r="L82" s="11">
        <f t="shared" si="76"/>
        <v>470627.04</v>
      </c>
      <c r="M82" s="11">
        <f t="shared" si="77"/>
        <v>313751.36</v>
      </c>
      <c r="N82" s="11">
        <f t="shared" si="78"/>
        <v>19870.9194666667</v>
      </c>
      <c r="O82" s="11">
        <f t="shared" si="79"/>
        <v>15896735.5733333</v>
      </c>
      <c r="P82" s="11">
        <f t="shared" si="70"/>
        <v>795</v>
      </c>
      <c r="Q82" s="9">
        <f t="shared" si="69"/>
        <v>795</v>
      </c>
      <c r="R82" s="30">
        <f t="shared" si="71"/>
        <v>748</v>
      </c>
      <c r="S82" s="11">
        <f t="shared" si="72"/>
        <v>47</v>
      </c>
      <c r="T82" s="29"/>
    </row>
    <row r="83" ht="25" customHeight="1" spans="1:20">
      <c r="A83" s="31" t="s">
        <v>166</v>
      </c>
      <c r="B83" s="31" t="s">
        <v>167</v>
      </c>
      <c r="C83" s="10">
        <v>98871</v>
      </c>
      <c r="D83" s="10">
        <v>127966</v>
      </c>
      <c r="E83" s="10">
        <v>23706</v>
      </c>
      <c r="F83" s="10">
        <v>31780</v>
      </c>
      <c r="G83" s="11">
        <v>2</v>
      </c>
      <c r="H83" s="12">
        <v>0.85</v>
      </c>
      <c r="I83" s="16" t="s">
        <v>54</v>
      </c>
      <c r="J83" s="20">
        <v>0.5</v>
      </c>
      <c r="K83" s="11">
        <f t="shared" si="75"/>
        <v>1657672.8</v>
      </c>
      <c r="L83" s="11">
        <f t="shared" si="76"/>
        <v>994603.68</v>
      </c>
      <c r="M83" s="11">
        <f t="shared" si="77"/>
        <v>663069.12</v>
      </c>
      <c r="N83" s="11">
        <f t="shared" si="78"/>
        <v>41994.3776</v>
      </c>
      <c r="O83" s="11">
        <f t="shared" si="79"/>
        <v>33595502.08</v>
      </c>
      <c r="P83" s="11">
        <f t="shared" si="70"/>
        <v>1680</v>
      </c>
      <c r="Q83" s="9">
        <f t="shared" si="69"/>
        <v>1680</v>
      </c>
      <c r="R83" s="30">
        <f t="shared" si="71"/>
        <v>1581</v>
      </c>
      <c r="S83" s="11">
        <f t="shared" si="72"/>
        <v>99</v>
      </c>
      <c r="T83" s="29" t="s">
        <v>168</v>
      </c>
    </row>
    <row r="84" ht="25" customHeight="1" spans="1:20">
      <c r="A84" s="31" t="s">
        <v>169</v>
      </c>
      <c r="B84" s="31" t="s">
        <v>170</v>
      </c>
      <c r="C84" s="10">
        <v>99953</v>
      </c>
      <c r="D84" s="10">
        <v>135515</v>
      </c>
      <c r="E84" s="10">
        <v>47151</v>
      </c>
      <c r="F84" s="10">
        <v>58836</v>
      </c>
      <c r="G84" s="11">
        <v>2</v>
      </c>
      <c r="H84" s="12">
        <v>0.85</v>
      </c>
      <c r="I84" s="16" t="s">
        <v>54</v>
      </c>
      <c r="J84" s="20">
        <v>0.5</v>
      </c>
      <c r="K84" s="11">
        <f t="shared" si="75"/>
        <v>2075264.2</v>
      </c>
      <c r="L84" s="11">
        <f t="shared" si="76"/>
        <v>1245158.52</v>
      </c>
      <c r="M84" s="11">
        <f t="shared" si="77"/>
        <v>830105.68</v>
      </c>
      <c r="N84" s="11">
        <f t="shared" si="78"/>
        <v>52573.3597333333</v>
      </c>
      <c r="O84" s="11">
        <f t="shared" si="79"/>
        <v>42058687.7866667</v>
      </c>
      <c r="P84" s="11">
        <f t="shared" si="70"/>
        <v>2103</v>
      </c>
      <c r="Q84" s="9">
        <f t="shared" si="69"/>
        <v>2103</v>
      </c>
      <c r="R84" s="30">
        <f t="shared" si="71"/>
        <v>1980</v>
      </c>
      <c r="S84" s="11">
        <f t="shared" si="72"/>
        <v>123</v>
      </c>
      <c r="T84" s="29"/>
    </row>
    <row r="85" ht="25" customHeight="1" spans="1:20">
      <c r="A85" s="31" t="s">
        <v>171</v>
      </c>
      <c r="B85" s="31" t="s">
        <v>172</v>
      </c>
      <c r="C85" s="10">
        <v>112732</v>
      </c>
      <c r="D85" s="10">
        <v>162513</v>
      </c>
      <c r="E85" s="10">
        <v>45485</v>
      </c>
      <c r="F85" s="10">
        <v>65593</v>
      </c>
      <c r="G85" s="11">
        <v>2</v>
      </c>
      <c r="H85" s="12">
        <v>0.85</v>
      </c>
      <c r="I85" s="16" t="s">
        <v>54</v>
      </c>
      <c r="J85" s="20">
        <v>0.5</v>
      </c>
      <c r="K85" s="11">
        <f t="shared" si="75"/>
        <v>2425658.5</v>
      </c>
      <c r="L85" s="11">
        <f t="shared" si="76"/>
        <v>1455395.1</v>
      </c>
      <c r="M85" s="11">
        <f t="shared" si="77"/>
        <v>970263.4</v>
      </c>
      <c r="N85" s="11">
        <f t="shared" si="78"/>
        <v>61450.0153333333</v>
      </c>
      <c r="O85" s="11">
        <f t="shared" si="79"/>
        <v>49160012.2666667</v>
      </c>
      <c r="P85" s="11">
        <f t="shared" si="70"/>
        <v>2458</v>
      </c>
      <c r="Q85" s="9">
        <f t="shared" si="69"/>
        <v>2458</v>
      </c>
      <c r="R85" s="30">
        <f t="shared" si="71"/>
        <v>2314</v>
      </c>
      <c r="S85" s="11">
        <f t="shared" si="72"/>
        <v>144</v>
      </c>
      <c r="T85" s="29"/>
    </row>
    <row r="86" ht="25" customHeight="1" spans="1:20">
      <c r="A86" s="31" t="s">
        <v>173</v>
      </c>
      <c r="B86" s="31" t="s">
        <v>174</v>
      </c>
      <c r="C86" s="10">
        <v>68659</v>
      </c>
      <c r="D86" s="10">
        <v>115422</v>
      </c>
      <c r="E86" s="10">
        <v>27218</v>
      </c>
      <c r="F86" s="10">
        <v>44976</v>
      </c>
      <c r="G86" s="11">
        <v>2</v>
      </c>
      <c r="H86" s="12">
        <v>0.85</v>
      </c>
      <c r="I86" s="16" t="s">
        <v>54</v>
      </c>
      <c r="J86" s="20">
        <v>0.5</v>
      </c>
      <c r="K86" s="11">
        <f t="shared" si="75"/>
        <v>1702330.8</v>
      </c>
      <c r="L86" s="11">
        <f t="shared" si="76"/>
        <v>1021398.48</v>
      </c>
      <c r="M86" s="11">
        <f t="shared" si="77"/>
        <v>680932.32</v>
      </c>
      <c r="N86" s="11">
        <f t="shared" si="78"/>
        <v>43125.7136</v>
      </c>
      <c r="O86" s="11">
        <f t="shared" si="79"/>
        <v>34500570.88</v>
      </c>
      <c r="P86" s="11">
        <f t="shared" si="70"/>
        <v>1725</v>
      </c>
      <c r="Q86" s="9">
        <f t="shared" si="69"/>
        <v>1725</v>
      </c>
      <c r="R86" s="30">
        <f t="shared" si="71"/>
        <v>1624</v>
      </c>
      <c r="S86" s="11">
        <f t="shared" si="72"/>
        <v>101</v>
      </c>
      <c r="T86" s="29"/>
    </row>
    <row r="87" ht="25" customHeight="1" spans="1:20">
      <c r="A87" s="31" t="s">
        <v>175</v>
      </c>
      <c r="B87" s="31" t="s">
        <v>176</v>
      </c>
      <c r="C87" s="10">
        <v>20796</v>
      </c>
      <c r="D87" s="10">
        <v>20796</v>
      </c>
      <c r="E87" s="10">
        <v>6366</v>
      </c>
      <c r="F87" s="10">
        <v>6366</v>
      </c>
      <c r="G87" s="11">
        <v>2</v>
      </c>
      <c r="H87" s="12">
        <v>0.85</v>
      </c>
      <c r="I87" s="16" t="s">
        <v>54</v>
      </c>
      <c r="J87" s="20">
        <v>0.5</v>
      </c>
      <c r="K87" s="11">
        <f t="shared" si="75"/>
        <v>284649</v>
      </c>
      <c r="L87" s="11">
        <f t="shared" si="76"/>
        <v>170789.4</v>
      </c>
      <c r="M87" s="11">
        <f t="shared" si="77"/>
        <v>113859.6</v>
      </c>
      <c r="N87" s="11">
        <f t="shared" si="78"/>
        <v>7211.108</v>
      </c>
      <c r="O87" s="11">
        <f t="shared" si="79"/>
        <v>5768886.4</v>
      </c>
      <c r="P87" s="11">
        <f t="shared" si="70"/>
        <v>288</v>
      </c>
      <c r="Q87" s="9">
        <f t="shared" si="69"/>
        <v>288</v>
      </c>
      <c r="R87" s="30">
        <f t="shared" si="71"/>
        <v>271</v>
      </c>
      <c r="S87" s="11">
        <f t="shared" si="72"/>
        <v>17</v>
      </c>
      <c r="T87" s="29"/>
    </row>
    <row r="88" ht="25" customHeight="1" spans="1:20">
      <c r="A88" s="31" t="s">
        <v>177</v>
      </c>
      <c r="B88" s="31" t="s">
        <v>178</v>
      </c>
      <c r="C88" s="10">
        <v>4451</v>
      </c>
      <c r="D88" s="10">
        <v>4451</v>
      </c>
      <c r="E88" s="10">
        <v>1567</v>
      </c>
      <c r="F88" s="10">
        <v>1567</v>
      </c>
      <c r="G88" s="11">
        <v>2</v>
      </c>
      <c r="H88" s="12">
        <v>0.85</v>
      </c>
      <c r="I88" s="16" t="s">
        <v>54</v>
      </c>
      <c r="J88" s="20">
        <v>0.5</v>
      </c>
      <c r="K88" s="11">
        <f t="shared" si="75"/>
        <v>63520.7</v>
      </c>
      <c r="L88" s="11">
        <f t="shared" si="76"/>
        <v>38112.42</v>
      </c>
      <c r="M88" s="11">
        <f t="shared" si="77"/>
        <v>25408.28</v>
      </c>
      <c r="N88" s="11">
        <f t="shared" si="78"/>
        <v>1609.19106666667</v>
      </c>
      <c r="O88" s="11">
        <f t="shared" si="79"/>
        <v>1287352.85333333</v>
      </c>
      <c r="P88" s="11">
        <f t="shared" si="70"/>
        <v>64</v>
      </c>
      <c r="Q88" s="9">
        <f t="shared" si="69"/>
        <v>64</v>
      </c>
      <c r="R88" s="30">
        <f t="shared" si="71"/>
        <v>60</v>
      </c>
      <c r="S88" s="11">
        <f t="shared" si="72"/>
        <v>4</v>
      </c>
      <c r="T88" s="29"/>
    </row>
    <row r="89" ht="25" customHeight="1" spans="1:20">
      <c r="A89" s="9"/>
      <c r="B89" s="9" t="s">
        <v>179</v>
      </c>
      <c r="C89" s="9">
        <f t="shared" ref="C89:F89" si="80">SUM(C90:C100)</f>
        <v>270966</v>
      </c>
      <c r="D89" s="9">
        <f t="shared" si="80"/>
        <v>378398</v>
      </c>
      <c r="E89" s="9">
        <f t="shared" si="80"/>
        <v>113637</v>
      </c>
      <c r="F89" s="9">
        <f t="shared" si="80"/>
        <v>156802</v>
      </c>
      <c r="G89" s="9"/>
      <c r="H89" s="9"/>
      <c r="I89" s="18"/>
      <c r="J89" s="19"/>
      <c r="K89" s="9">
        <f t="shared" ref="K89:P89" si="81">SUM(K90:K100)</f>
        <v>5699685.8</v>
      </c>
      <c r="L89" s="9">
        <f t="shared" si="81"/>
        <v>3419811.48</v>
      </c>
      <c r="M89" s="9">
        <f t="shared" si="81"/>
        <v>2279874.32</v>
      </c>
      <c r="N89" s="9">
        <f t="shared" si="81"/>
        <v>144392.040266667</v>
      </c>
      <c r="O89" s="9">
        <f t="shared" si="81"/>
        <v>115513632.213333</v>
      </c>
      <c r="P89" s="9">
        <f t="shared" si="81"/>
        <v>5251</v>
      </c>
      <c r="Q89" s="9">
        <f t="shared" si="69"/>
        <v>5251</v>
      </c>
      <c r="R89" s="30">
        <f>SUM(R90:R100)</f>
        <v>4943</v>
      </c>
      <c r="S89" s="11">
        <f t="shared" si="72"/>
        <v>308</v>
      </c>
      <c r="T89" s="29"/>
    </row>
    <row r="90" ht="25" customHeight="1" spans="1:20">
      <c r="A90" s="31" t="s">
        <v>180</v>
      </c>
      <c r="B90" s="31" t="s">
        <v>26</v>
      </c>
      <c r="C90" s="10">
        <v>0</v>
      </c>
      <c r="D90" s="10">
        <v>0</v>
      </c>
      <c r="E90" s="10">
        <v>0</v>
      </c>
      <c r="F90" s="10">
        <v>0</v>
      </c>
      <c r="G90" s="11">
        <v>3</v>
      </c>
      <c r="H90" s="12">
        <v>0.65</v>
      </c>
      <c r="I90" s="16" t="s">
        <v>132</v>
      </c>
      <c r="J90" s="20">
        <v>0.4</v>
      </c>
      <c r="K90" s="11">
        <f t="shared" ref="K90:K100" si="82">D90*9.8+F90*12.7</f>
        <v>0</v>
      </c>
      <c r="L90" s="11">
        <f t="shared" ref="L90:L100" si="83">K90*0.6</f>
        <v>0</v>
      </c>
      <c r="M90" s="11">
        <f t="shared" ref="M90:M100" si="84">K90*0.4</f>
        <v>0</v>
      </c>
      <c r="N90" s="11">
        <f t="shared" ref="N90:N100" si="85">L90/50+M90/30</f>
        <v>0</v>
      </c>
      <c r="O90" s="11">
        <f t="shared" ref="O90:O100" si="86">N90*800</f>
        <v>0</v>
      </c>
      <c r="P90" s="11">
        <f t="shared" ref="P90:P93" si="87">ROUND(O90*0.4/10000,0)</f>
        <v>0</v>
      </c>
      <c r="Q90" s="9">
        <f t="shared" si="69"/>
        <v>0</v>
      </c>
      <c r="R90" s="30">
        <f t="shared" ref="R90:R100" si="88">ROUND(82700/87857*Q90,0)</f>
        <v>0</v>
      </c>
      <c r="S90" s="11">
        <f t="shared" si="72"/>
        <v>0</v>
      </c>
      <c r="T90" s="29"/>
    </row>
    <row r="91" ht="25" customHeight="1" spans="1:20">
      <c r="A91" s="31" t="s">
        <v>181</v>
      </c>
      <c r="B91" s="31" t="s">
        <v>182</v>
      </c>
      <c r="C91" s="10">
        <v>0</v>
      </c>
      <c r="D91" s="10">
        <v>42003</v>
      </c>
      <c r="E91" s="10">
        <v>0</v>
      </c>
      <c r="F91" s="10">
        <v>16771</v>
      </c>
      <c r="G91" s="11">
        <v>3</v>
      </c>
      <c r="H91" s="12">
        <v>0.65</v>
      </c>
      <c r="I91" s="16" t="s">
        <v>132</v>
      </c>
      <c r="J91" s="20">
        <v>0.4</v>
      </c>
      <c r="K91" s="11">
        <f t="shared" si="82"/>
        <v>624621.1</v>
      </c>
      <c r="L91" s="11">
        <f t="shared" si="83"/>
        <v>374772.66</v>
      </c>
      <c r="M91" s="11">
        <f t="shared" si="84"/>
        <v>249848.44</v>
      </c>
      <c r="N91" s="11">
        <f t="shared" si="85"/>
        <v>15823.7345333333</v>
      </c>
      <c r="O91" s="11">
        <f t="shared" si="86"/>
        <v>12658987.6266667</v>
      </c>
      <c r="P91" s="11">
        <f t="shared" si="87"/>
        <v>506</v>
      </c>
      <c r="Q91" s="9">
        <f t="shared" si="69"/>
        <v>506</v>
      </c>
      <c r="R91" s="30">
        <f t="shared" si="88"/>
        <v>476</v>
      </c>
      <c r="S91" s="11">
        <f t="shared" si="72"/>
        <v>30</v>
      </c>
      <c r="T91" s="29"/>
    </row>
    <row r="92" ht="25" customHeight="1" spans="1:20">
      <c r="A92" s="31" t="s">
        <v>183</v>
      </c>
      <c r="B92" s="31" t="s">
        <v>184</v>
      </c>
      <c r="C92" s="10">
        <v>7605</v>
      </c>
      <c r="D92" s="10">
        <v>17977</v>
      </c>
      <c r="E92" s="10">
        <v>3571</v>
      </c>
      <c r="F92" s="10">
        <v>7342</v>
      </c>
      <c r="G92" s="11">
        <v>3</v>
      </c>
      <c r="H92" s="12">
        <v>0.65</v>
      </c>
      <c r="I92" s="16" t="s">
        <v>132</v>
      </c>
      <c r="J92" s="20">
        <v>0.4</v>
      </c>
      <c r="K92" s="11">
        <f t="shared" si="82"/>
        <v>269418</v>
      </c>
      <c r="L92" s="11">
        <f t="shared" si="83"/>
        <v>161650.8</v>
      </c>
      <c r="M92" s="11">
        <f t="shared" si="84"/>
        <v>107767.2</v>
      </c>
      <c r="N92" s="11">
        <f t="shared" si="85"/>
        <v>6825.256</v>
      </c>
      <c r="O92" s="11">
        <f t="shared" si="86"/>
        <v>5460204.8</v>
      </c>
      <c r="P92" s="11">
        <f t="shared" si="87"/>
        <v>218</v>
      </c>
      <c r="Q92" s="9">
        <f t="shared" si="69"/>
        <v>218</v>
      </c>
      <c r="R92" s="30">
        <f t="shared" si="88"/>
        <v>205</v>
      </c>
      <c r="S92" s="11">
        <f t="shared" si="72"/>
        <v>13</v>
      </c>
      <c r="T92" s="29"/>
    </row>
    <row r="93" ht="25" customHeight="1" spans="1:20">
      <c r="A93" s="31" t="s">
        <v>185</v>
      </c>
      <c r="B93" s="31" t="s">
        <v>186</v>
      </c>
      <c r="C93" s="10">
        <v>49113</v>
      </c>
      <c r="D93" s="10">
        <v>65261</v>
      </c>
      <c r="E93" s="10">
        <v>17751</v>
      </c>
      <c r="F93" s="10">
        <v>25375</v>
      </c>
      <c r="G93" s="11">
        <v>3</v>
      </c>
      <c r="H93" s="12">
        <v>0.65</v>
      </c>
      <c r="I93" s="16" t="s">
        <v>132</v>
      </c>
      <c r="J93" s="20">
        <v>0.4</v>
      </c>
      <c r="K93" s="11">
        <f t="shared" si="82"/>
        <v>961820.3</v>
      </c>
      <c r="L93" s="11">
        <f t="shared" si="83"/>
        <v>577092.18</v>
      </c>
      <c r="M93" s="11">
        <f t="shared" si="84"/>
        <v>384728.12</v>
      </c>
      <c r="N93" s="11">
        <f t="shared" si="85"/>
        <v>24366.1142666667</v>
      </c>
      <c r="O93" s="11">
        <f t="shared" si="86"/>
        <v>19492891.4133333</v>
      </c>
      <c r="P93" s="11">
        <f t="shared" si="87"/>
        <v>780</v>
      </c>
      <c r="Q93" s="9">
        <f t="shared" si="69"/>
        <v>780</v>
      </c>
      <c r="R93" s="30">
        <f t="shared" si="88"/>
        <v>734</v>
      </c>
      <c r="S93" s="11">
        <f t="shared" si="72"/>
        <v>46</v>
      </c>
      <c r="T93" s="29"/>
    </row>
    <row r="94" ht="25" customHeight="1" spans="1:20">
      <c r="A94" s="31" t="s">
        <v>187</v>
      </c>
      <c r="B94" s="31" t="s">
        <v>188</v>
      </c>
      <c r="C94" s="10">
        <v>37974</v>
      </c>
      <c r="D94" s="10">
        <v>37974</v>
      </c>
      <c r="E94" s="10">
        <v>15995</v>
      </c>
      <c r="F94" s="10">
        <v>15995</v>
      </c>
      <c r="G94" s="11">
        <v>2</v>
      </c>
      <c r="H94" s="12">
        <v>0.85</v>
      </c>
      <c r="I94" s="16" t="s">
        <v>54</v>
      </c>
      <c r="J94" s="20">
        <v>0.5</v>
      </c>
      <c r="K94" s="11">
        <f t="shared" si="82"/>
        <v>575281.7</v>
      </c>
      <c r="L94" s="11">
        <f t="shared" si="83"/>
        <v>345169.02</v>
      </c>
      <c r="M94" s="11">
        <f t="shared" si="84"/>
        <v>230112.68</v>
      </c>
      <c r="N94" s="11">
        <f t="shared" si="85"/>
        <v>14573.8030666667</v>
      </c>
      <c r="O94" s="11">
        <f t="shared" si="86"/>
        <v>11659042.4533333</v>
      </c>
      <c r="P94" s="11">
        <f t="shared" ref="P94:P97" si="89">ROUND(O94*0.5/10000,0)</f>
        <v>583</v>
      </c>
      <c r="Q94" s="9">
        <f t="shared" si="69"/>
        <v>583</v>
      </c>
      <c r="R94" s="30">
        <f t="shared" si="88"/>
        <v>549</v>
      </c>
      <c r="S94" s="11">
        <f t="shared" si="72"/>
        <v>34</v>
      </c>
      <c r="T94" s="29"/>
    </row>
    <row r="95" ht="25" customHeight="1" spans="1:20">
      <c r="A95" s="31" t="s">
        <v>189</v>
      </c>
      <c r="B95" s="31" t="s">
        <v>190</v>
      </c>
      <c r="C95" s="10">
        <v>93275</v>
      </c>
      <c r="D95" s="10">
        <v>93275</v>
      </c>
      <c r="E95" s="10">
        <v>40965</v>
      </c>
      <c r="F95" s="10">
        <v>40965</v>
      </c>
      <c r="G95" s="11">
        <v>2</v>
      </c>
      <c r="H95" s="12">
        <v>0.85</v>
      </c>
      <c r="I95" s="16" t="s">
        <v>54</v>
      </c>
      <c r="J95" s="20">
        <v>0.5</v>
      </c>
      <c r="K95" s="11">
        <f t="shared" si="82"/>
        <v>1434350.5</v>
      </c>
      <c r="L95" s="11">
        <f t="shared" si="83"/>
        <v>860610.3</v>
      </c>
      <c r="M95" s="11">
        <f t="shared" si="84"/>
        <v>573740.2</v>
      </c>
      <c r="N95" s="11">
        <f t="shared" si="85"/>
        <v>36336.8793333333</v>
      </c>
      <c r="O95" s="11">
        <f t="shared" si="86"/>
        <v>29069503.4666667</v>
      </c>
      <c r="P95" s="11">
        <f t="shared" si="89"/>
        <v>1453</v>
      </c>
      <c r="Q95" s="9">
        <f t="shared" si="69"/>
        <v>1453</v>
      </c>
      <c r="R95" s="30">
        <f t="shared" si="88"/>
        <v>1368</v>
      </c>
      <c r="S95" s="11">
        <f t="shared" si="72"/>
        <v>85</v>
      </c>
      <c r="T95" s="29"/>
    </row>
    <row r="96" ht="25" customHeight="1" spans="1:20">
      <c r="A96" s="31" t="s">
        <v>191</v>
      </c>
      <c r="B96" s="31" t="s">
        <v>192</v>
      </c>
      <c r="C96" s="10">
        <v>36951</v>
      </c>
      <c r="D96" s="10">
        <v>36951</v>
      </c>
      <c r="E96" s="10">
        <v>15856</v>
      </c>
      <c r="F96" s="10">
        <v>15856</v>
      </c>
      <c r="G96" s="11">
        <v>2</v>
      </c>
      <c r="H96" s="12">
        <v>0.85</v>
      </c>
      <c r="I96" s="16" t="s">
        <v>54</v>
      </c>
      <c r="J96" s="20">
        <v>0.5</v>
      </c>
      <c r="K96" s="11">
        <f t="shared" si="82"/>
        <v>563491</v>
      </c>
      <c r="L96" s="11">
        <f t="shared" si="83"/>
        <v>338094.6</v>
      </c>
      <c r="M96" s="11">
        <f t="shared" si="84"/>
        <v>225396.4</v>
      </c>
      <c r="N96" s="11">
        <f t="shared" si="85"/>
        <v>14275.1053333333</v>
      </c>
      <c r="O96" s="11">
        <f t="shared" si="86"/>
        <v>11420084.2666667</v>
      </c>
      <c r="P96" s="11">
        <f t="shared" si="89"/>
        <v>571</v>
      </c>
      <c r="Q96" s="9">
        <f t="shared" si="69"/>
        <v>571</v>
      </c>
      <c r="R96" s="30">
        <f t="shared" si="88"/>
        <v>537</v>
      </c>
      <c r="S96" s="11">
        <f t="shared" si="72"/>
        <v>34</v>
      </c>
      <c r="T96" s="29"/>
    </row>
    <row r="97" ht="25" customHeight="1" spans="1:20">
      <c r="A97" s="31" t="s">
        <v>193</v>
      </c>
      <c r="B97" s="31" t="s">
        <v>194</v>
      </c>
      <c r="C97" s="10">
        <v>35151</v>
      </c>
      <c r="D97" s="10">
        <v>35151</v>
      </c>
      <c r="E97" s="10">
        <v>15638</v>
      </c>
      <c r="F97" s="10">
        <v>15638</v>
      </c>
      <c r="G97" s="11">
        <v>2</v>
      </c>
      <c r="H97" s="12">
        <v>0.85</v>
      </c>
      <c r="I97" s="16" t="s">
        <v>54</v>
      </c>
      <c r="J97" s="20">
        <v>0.5</v>
      </c>
      <c r="K97" s="11">
        <f t="shared" si="82"/>
        <v>543082.4</v>
      </c>
      <c r="L97" s="11">
        <f t="shared" si="83"/>
        <v>325849.44</v>
      </c>
      <c r="M97" s="11">
        <f t="shared" si="84"/>
        <v>217232.96</v>
      </c>
      <c r="N97" s="11">
        <f t="shared" si="85"/>
        <v>13758.0874666667</v>
      </c>
      <c r="O97" s="11">
        <f t="shared" si="86"/>
        <v>11006469.9733333</v>
      </c>
      <c r="P97" s="11">
        <f t="shared" si="89"/>
        <v>550</v>
      </c>
      <c r="Q97" s="9">
        <f t="shared" si="69"/>
        <v>550</v>
      </c>
      <c r="R97" s="30">
        <f t="shared" si="88"/>
        <v>518</v>
      </c>
      <c r="S97" s="11">
        <f t="shared" si="72"/>
        <v>32</v>
      </c>
      <c r="T97" s="29"/>
    </row>
    <row r="98" ht="25" customHeight="1" spans="1:20">
      <c r="A98" s="31" t="s">
        <v>195</v>
      </c>
      <c r="B98" s="31" t="s">
        <v>186</v>
      </c>
      <c r="C98" s="10">
        <v>0</v>
      </c>
      <c r="D98" s="10">
        <v>0</v>
      </c>
      <c r="E98" s="10">
        <v>0</v>
      </c>
      <c r="F98" s="10">
        <v>0</v>
      </c>
      <c r="G98" s="11">
        <v>3</v>
      </c>
      <c r="H98" s="12">
        <v>0.65</v>
      </c>
      <c r="I98" s="16" t="s">
        <v>132</v>
      </c>
      <c r="J98" s="20">
        <v>0.4</v>
      </c>
      <c r="K98" s="11">
        <f t="shared" si="82"/>
        <v>0</v>
      </c>
      <c r="L98" s="11">
        <f t="shared" si="83"/>
        <v>0</v>
      </c>
      <c r="M98" s="11">
        <f t="shared" si="84"/>
        <v>0</v>
      </c>
      <c r="N98" s="11">
        <f t="shared" si="85"/>
        <v>0</v>
      </c>
      <c r="O98" s="11">
        <f t="shared" si="86"/>
        <v>0</v>
      </c>
      <c r="P98" s="11">
        <f t="shared" ref="P98:P100" si="90">ROUND(O98*0.4/10000,0)</f>
        <v>0</v>
      </c>
      <c r="Q98" s="9">
        <f t="shared" si="69"/>
        <v>0</v>
      </c>
      <c r="R98" s="30">
        <f t="shared" si="88"/>
        <v>0</v>
      </c>
      <c r="S98" s="11">
        <f t="shared" si="72"/>
        <v>0</v>
      </c>
      <c r="T98" s="29"/>
    </row>
    <row r="99" ht="25" customHeight="1" spans="1:20">
      <c r="A99" s="31" t="s">
        <v>196</v>
      </c>
      <c r="B99" s="31" t="s">
        <v>197</v>
      </c>
      <c r="C99" s="10">
        <v>10897</v>
      </c>
      <c r="D99" s="10">
        <v>41025</v>
      </c>
      <c r="E99" s="10">
        <v>3861</v>
      </c>
      <c r="F99" s="10">
        <v>15482</v>
      </c>
      <c r="G99" s="11">
        <v>3</v>
      </c>
      <c r="H99" s="12">
        <v>0.65</v>
      </c>
      <c r="I99" s="16" t="s">
        <v>132</v>
      </c>
      <c r="J99" s="20">
        <v>0.4</v>
      </c>
      <c r="K99" s="11">
        <f t="shared" si="82"/>
        <v>598666.4</v>
      </c>
      <c r="L99" s="11">
        <f t="shared" si="83"/>
        <v>359199.84</v>
      </c>
      <c r="M99" s="11">
        <f t="shared" si="84"/>
        <v>239466.56</v>
      </c>
      <c r="N99" s="11">
        <f t="shared" si="85"/>
        <v>15166.2154666667</v>
      </c>
      <c r="O99" s="11">
        <f t="shared" si="86"/>
        <v>12132972.3733333</v>
      </c>
      <c r="P99" s="11">
        <f t="shared" si="90"/>
        <v>485</v>
      </c>
      <c r="Q99" s="9">
        <f t="shared" si="69"/>
        <v>485</v>
      </c>
      <c r="R99" s="30">
        <f t="shared" si="88"/>
        <v>457</v>
      </c>
      <c r="S99" s="11">
        <f t="shared" si="72"/>
        <v>28</v>
      </c>
      <c r="T99" s="29" t="s">
        <v>198</v>
      </c>
    </row>
    <row r="100" ht="25" customHeight="1" spans="1:20">
      <c r="A100" s="31" t="s">
        <v>199</v>
      </c>
      <c r="B100" s="31" t="s">
        <v>200</v>
      </c>
      <c r="C100" s="10">
        <v>0</v>
      </c>
      <c r="D100" s="10">
        <v>8781</v>
      </c>
      <c r="E100" s="10">
        <v>0</v>
      </c>
      <c r="F100" s="10">
        <v>3378</v>
      </c>
      <c r="G100" s="11">
        <v>3</v>
      </c>
      <c r="H100" s="11">
        <v>0.65</v>
      </c>
      <c r="I100" s="16" t="s">
        <v>132</v>
      </c>
      <c r="J100" s="20">
        <v>0.4</v>
      </c>
      <c r="K100" s="11">
        <f t="shared" si="82"/>
        <v>128954.4</v>
      </c>
      <c r="L100" s="11">
        <f t="shared" si="83"/>
        <v>77372.64</v>
      </c>
      <c r="M100" s="11">
        <f t="shared" si="84"/>
        <v>51581.76</v>
      </c>
      <c r="N100" s="11">
        <f t="shared" si="85"/>
        <v>3266.8448</v>
      </c>
      <c r="O100" s="11">
        <f t="shared" si="86"/>
        <v>2613475.84</v>
      </c>
      <c r="P100" s="11">
        <f t="shared" si="90"/>
        <v>105</v>
      </c>
      <c r="Q100" s="9">
        <f t="shared" si="69"/>
        <v>105</v>
      </c>
      <c r="R100" s="30">
        <f t="shared" si="88"/>
        <v>99</v>
      </c>
      <c r="S100" s="11">
        <f t="shared" si="72"/>
        <v>6</v>
      </c>
      <c r="T100" s="29"/>
    </row>
    <row r="101" ht="25" customHeight="1" spans="1:20">
      <c r="A101" s="9"/>
      <c r="B101" s="9" t="s">
        <v>201</v>
      </c>
      <c r="C101" s="9">
        <f t="shared" ref="C101:F101" si="91">SUM(C102:C109)</f>
        <v>279759</v>
      </c>
      <c r="D101" s="9">
        <f t="shared" si="91"/>
        <v>458555</v>
      </c>
      <c r="E101" s="9">
        <f t="shared" si="91"/>
        <v>106159</v>
      </c>
      <c r="F101" s="9">
        <f t="shared" si="91"/>
        <v>171576</v>
      </c>
      <c r="G101" s="9"/>
      <c r="H101" s="9"/>
      <c r="I101" s="18"/>
      <c r="J101" s="19"/>
      <c r="K101" s="9">
        <f t="shared" ref="K101:P101" si="92">SUM(K102:K109)</f>
        <v>6672854.2</v>
      </c>
      <c r="L101" s="9">
        <f t="shared" si="92"/>
        <v>4003712.52</v>
      </c>
      <c r="M101" s="9">
        <f t="shared" si="92"/>
        <v>2669141.68</v>
      </c>
      <c r="N101" s="9">
        <f t="shared" si="92"/>
        <v>169045.639733333</v>
      </c>
      <c r="O101" s="9">
        <f t="shared" si="92"/>
        <v>135236511.786667</v>
      </c>
      <c r="P101" s="9">
        <f t="shared" si="92"/>
        <v>6072</v>
      </c>
      <c r="Q101" s="9">
        <f t="shared" si="69"/>
        <v>6072</v>
      </c>
      <c r="R101" s="30">
        <f>SUM(R102:R109)</f>
        <v>5714</v>
      </c>
      <c r="S101" s="11">
        <f t="shared" si="72"/>
        <v>358</v>
      </c>
      <c r="T101" s="29"/>
    </row>
    <row r="102" ht="25" customHeight="1" spans="1:20">
      <c r="A102" s="31" t="s">
        <v>202</v>
      </c>
      <c r="B102" s="31" t="s">
        <v>26</v>
      </c>
      <c r="C102" s="10">
        <v>0</v>
      </c>
      <c r="D102" s="10">
        <v>1756</v>
      </c>
      <c r="E102" s="10">
        <v>0</v>
      </c>
      <c r="F102" s="10">
        <v>5584</v>
      </c>
      <c r="G102" s="11">
        <v>3</v>
      </c>
      <c r="H102" s="12">
        <v>0.65</v>
      </c>
      <c r="I102" s="16" t="s">
        <v>132</v>
      </c>
      <c r="J102" s="20">
        <v>0.4</v>
      </c>
      <c r="K102" s="11">
        <f t="shared" ref="K102:K109" si="93">D102*9.8+F102*12.7</f>
        <v>88125.6</v>
      </c>
      <c r="L102" s="11">
        <f t="shared" ref="L102:L109" si="94">K102*0.6</f>
        <v>52875.36</v>
      </c>
      <c r="M102" s="11">
        <f t="shared" ref="M102:M109" si="95">K102*0.4</f>
        <v>35250.24</v>
      </c>
      <c r="N102" s="11">
        <f t="shared" ref="N102:N109" si="96">L102/50+M102/30</f>
        <v>2232.5152</v>
      </c>
      <c r="O102" s="11">
        <f t="shared" ref="O102:O109" si="97">N102*800</f>
        <v>1786012.16</v>
      </c>
      <c r="P102" s="11">
        <f t="shared" ref="P102:P105" si="98">ROUND(O102*0.4/10000,0)</f>
        <v>71</v>
      </c>
      <c r="Q102" s="9">
        <f t="shared" si="69"/>
        <v>71</v>
      </c>
      <c r="R102" s="30">
        <f t="shared" ref="R102:R109" si="99">ROUND(82700/87857*Q102,0)</f>
        <v>67</v>
      </c>
      <c r="S102" s="11">
        <f t="shared" si="72"/>
        <v>4</v>
      </c>
      <c r="T102" s="29"/>
    </row>
    <row r="103" ht="25" customHeight="1" spans="1:20">
      <c r="A103" s="31" t="s">
        <v>203</v>
      </c>
      <c r="B103" s="31" t="s">
        <v>204</v>
      </c>
      <c r="C103" s="10">
        <v>24135</v>
      </c>
      <c r="D103" s="10">
        <v>111342</v>
      </c>
      <c r="E103" s="10">
        <v>6798</v>
      </c>
      <c r="F103" s="10">
        <v>32926</v>
      </c>
      <c r="G103" s="11">
        <v>3</v>
      </c>
      <c r="H103" s="12">
        <v>0.65</v>
      </c>
      <c r="I103" s="16" t="s">
        <v>132</v>
      </c>
      <c r="J103" s="20">
        <v>0.4</v>
      </c>
      <c r="K103" s="11">
        <f t="shared" si="93"/>
        <v>1509311.8</v>
      </c>
      <c r="L103" s="11">
        <f t="shared" si="94"/>
        <v>905587.08</v>
      </c>
      <c r="M103" s="11">
        <f t="shared" si="95"/>
        <v>603724.72</v>
      </c>
      <c r="N103" s="11">
        <f t="shared" si="96"/>
        <v>38235.8989333333</v>
      </c>
      <c r="O103" s="11">
        <f t="shared" si="97"/>
        <v>30588719.1466667</v>
      </c>
      <c r="P103" s="11">
        <f t="shared" si="98"/>
        <v>1224</v>
      </c>
      <c r="Q103" s="9">
        <f t="shared" si="69"/>
        <v>1224</v>
      </c>
      <c r="R103" s="30">
        <f t="shared" si="99"/>
        <v>1152</v>
      </c>
      <c r="S103" s="11">
        <f t="shared" si="72"/>
        <v>72</v>
      </c>
      <c r="T103" s="29" t="s">
        <v>205</v>
      </c>
    </row>
    <row r="104" ht="25" customHeight="1" spans="1:20">
      <c r="A104" s="31" t="s">
        <v>206</v>
      </c>
      <c r="B104" s="31" t="s">
        <v>207</v>
      </c>
      <c r="C104" s="10">
        <v>23243</v>
      </c>
      <c r="D104" s="10">
        <v>61923</v>
      </c>
      <c r="E104" s="10">
        <v>7767</v>
      </c>
      <c r="F104" s="10">
        <v>27574</v>
      </c>
      <c r="G104" s="11">
        <v>3</v>
      </c>
      <c r="H104" s="12">
        <v>0.65</v>
      </c>
      <c r="I104" s="16" t="s">
        <v>132</v>
      </c>
      <c r="J104" s="20">
        <v>0.4</v>
      </c>
      <c r="K104" s="11">
        <f t="shared" si="93"/>
        <v>957035.2</v>
      </c>
      <c r="L104" s="11">
        <f t="shared" si="94"/>
        <v>574221.12</v>
      </c>
      <c r="M104" s="11">
        <f t="shared" si="95"/>
        <v>382814.08</v>
      </c>
      <c r="N104" s="11">
        <f t="shared" si="96"/>
        <v>24244.8917333333</v>
      </c>
      <c r="O104" s="11">
        <f t="shared" si="97"/>
        <v>19395913.3866667</v>
      </c>
      <c r="P104" s="11">
        <f t="shared" si="98"/>
        <v>776</v>
      </c>
      <c r="Q104" s="9">
        <f t="shared" si="69"/>
        <v>776</v>
      </c>
      <c r="R104" s="30">
        <f t="shared" si="99"/>
        <v>730</v>
      </c>
      <c r="S104" s="11">
        <f t="shared" si="72"/>
        <v>46</v>
      </c>
      <c r="T104" s="29" t="s">
        <v>208</v>
      </c>
    </row>
    <row r="105" ht="25" customHeight="1" spans="1:20">
      <c r="A105" s="31" t="s">
        <v>209</v>
      </c>
      <c r="B105" s="31" t="s">
        <v>210</v>
      </c>
      <c r="C105" s="10">
        <v>96843</v>
      </c>
      <c r="D105" s="10">
        <v>97879</v>
      </c>
      <c r="E105" s="10">
        <v>38584</v>
      </c>
      <c r="F105" s="10">
        <v>38584</v>
      </c>
      <c r="G105" s="11">
        <v>3</v>
      </c>
      <c r="H105" s="12">
        <v>0.65</v>
      </c>
      <c r="I105" s="16" t="s">
        <v>132</v>
      </c>
      <c r="J105" s="20">
        <v>0.4</v>
      </c>
      <c r="K105" s="11">
        <f t="shared" si="93"/>
        <v>1449231</v>
      </c>
      <c r="L105" s="11">
        <f t="shared" si="94"/>
        <v>869538.6</v>
      </c>
      <c r="M105" s="11">
        <f t="shared" si="95"/>
        <v>579692.4</v>
      </c>
      <c r="N105" s="11">
        <f t="shared" si="96"/>
        <v>36713.852</v>
      </c>
      <c r="O105" s="11">
        <f t="shared" si="97"/>
        <v>29371081.6</v>
      </c>
      <c r="P105" s="11">
        <f t="shared" si="98"/>
        <v>1175</v>
      </c>
      <c r="Q105" s="9">
        <f t="shared" si="69"/>
        <v>1175</v>
      </c>
      <c r="R105" s="30">
        <f t="shared" si="99"/>
        <v>1106</v>
      </c>
      <c r="S105" s="11">
        <f t="shared" si="72"/>
        <v>69</v>
      </c>
      <c r="T105" s="29"/>
    </row>
    <row r="106" ht="25" customHeight="1" spans="1:20">
      <c r="A106" s="31" t="s">
        <v>211</v>
      </c>
      <c r="B106" s="31" t="s">
        <v>212</v>
      </c>
      <c r="C106" s="10">
        <v>93402</v>
      </c>
      <c r="D106" s="10">
        <v>93735</v>
      </c>
      <c r="E106" s="10">
        <v>37736</v>
      </c>
      <c r="F106" s="10">
        <v>37736</v>
      </c>
      <c r="G106" s="11">
        <v>1</v>
      </c>
      <c r="H106" s="12">
        <v>1</v>
      </c>
      <c r="I106" s="16" t="s">
        <v>69</v>
      </c>
      <c r="J106" s="20">
        <v>0.6</v>
      </c>
      <c r="K106" s="11">
        <f t="shared" si="93"/>
        <v>1397850.2</v>
      </c>
      <c r="L106" s="11">
        <f t="shared" si="94"/>
        <v>838710.12</v>
      </c>
      <c r="M106" s="11">
        <f t="shared" si="95"/>
        <v>559140.08</v>
      </c>
      <c r="N106" s="11">
        <f t="shared" si="96"/>
        <v>35412.2050666667</v>
      </c>
      <c r="O106" s="11">
        <f t="shared" si="97"/>
        <v>28329764.0533333</v>
      </c>
      <c r="P106" s="11">
        <f>ROUND(O106*0.6/10000,0)</f>
        <v>1700</v>
      </c>
      <c r="Q106" s="9">
        <f t="shared" si="69"/>
        <v>1700</v>
      </c>
      <c r="R106" s="30">
        <f t="shared" si="99"/>
        <v>1600</v>
      </c>
      <c r="S106" s="11">
        <f t="shared" si="72"/>
        <v>100</v>
      </c>
      <c r="T106" s="29"/>
    </row>
    <row r="107" ht="25" customHeight="1" spans="1:20">
      <c r="A107" s="31" t="s">
        <v>213</v>
      </c>
      <c r="B107" s="31" t="s">
        <v>214</v>
      </c>
      <c r="C107" s="10">
        <v>31496</v>
      </c>
      <c r="D107" s="10">
        <v>31496</v>
      </c>
      <c r="E107" s="10">
        <v>12420</v>
      </c>
      <c r="F107" s="10">
        <v>12420</v>
      </c>
      <c r="G107" s="11">
        <v>2</v>
      </c>
      <c r="H107" s="12">
        <v>0.85</v>
      </c>
      <c r="I107" s="16" t="s">
        <v>54</v>
      </c>
      <c r="J107" s="20">
        <v>0.5</v>
      </c>
      <c r="K107" s="11">
        <f t="shared" si="93"/>
        <v>466394.8</v>
      </c>
      <c r="L107" s="11">
        <f t="shared" si="94"/>
        <v>279836.88</v>
      </c>
      <c r="M107" s="11">
        <f t="shared" si="95"/>
        <v>186557.92</v>
      </c>
      <c r="N107" s="11">
        <f t="shared" si="96"/>
        <v>11815.3349333333</v>
      </c>
      <c r="O107" s="11">
        <f t="shared" si="97"/>
        <v>9452267.94666667</v>
      </c>
      <c r="P107" s="11">
        <f>ROUND(O107*0.5/10000,0)</f>
        <v>473</v>
      </c>
      <c r="Q107" s="9">
        <f t="shared" si="69"/>
        <v>473</v>
      </c>
      <c r="R107" s="30">
        <f t="shared" si="99"/>
        <v>445</v>
      </c>
      <c r="S107" s="11">
        <f t="shared" si="72"/>
        <v>28</v>
      </c>
      <c r="T107" s="29"/>
    </row>
    <row r="108" ht="25" customHeight="1" spans="1:20">
      <c r="A108" s="31" t="s">
        <v>215</v>
      </c>
      <c r="B108" s="31" t="s">
        <v>216</v>
      </c>
      <c r="C108" s="10">
        <v>78</v>
      </c>
      <c r="D108" s="10">
        <v>25400</v>
      </c>
      <c r="E108" s="10">
        <v>0</v>
      </c>
      <c r="F108" s="10">
        <v>6104</v>
      </c>
      <c r="G108" s="11">
        <v>3</v>
      </c>
      <c r="H108" s="12">
        <v>0.65</v>
      </c>
      <c r="I108" s="16" t="s">
        <v>132</v>
      </c>
      <c r="J108" s="20">
        <v>0.4</v>
      </c>
      <c r="K108" s="11">
        <f t="shared" si="93"/>
        <v>326440.8</v>
      </c>
      <c r="L108" s="11">
        <f t="shared" si="94"/>
        <v>195864.48</v>
      </c>
      <c r="M108" s="11">
        <f t="shared" si="95"/>
        <v>130576.32</v>
      </c>
      <c r="N108" s="11">
        <f t="shared" si="96"/>
        <v>8269.8336</v>
      </c>
      <c r="O108" s="11">
        <f t="shared" si="97"/>
        <v>6615866.88</v>
      </c>
      <c r="P108" s="11">
        <f>ROUND(O108*0.4/10000,0)</f>
        <v>265</v>
      </c>
      <c r="Q108" s="9">
        <f t="shared" si="69"/>
        <v>265</v>
      </c>
      <c r="R108" s="30">
        <f t="shared" si="99"/>
        <v>249</v>
      </c>
      <c r="S108" s="11">
        <f t="shared" si="72"/>
        <v>16</v>
      </c>
      <c r="T108" s="29"/>
    </row>
    <row r="109" ht="25" customHeight="1" spans="1:20">
      <c r="A109" s="31" t="s">
        <v>217</v>
      </c>
      <c r="B109" s="31" t="s">
        <v>218</v>
      </c>
      <c r="C109" s="10">
        <v>10562</v>
      </c>
      <c r="D109" s="10">
        <v>35024</v>
      </c>
      <c r="E109" s="10">
        <v>2854</v>
      </c>
      <c r="F109" s="10">
        <v>10648</v>
      </c>
      <c r="G109" s="11">
        <v>3</v>
      </c>
      <c r="H109" s="12">
        <v>0.65</v>
      </c>
      <c r="I109" s="16" t="s">
        <v>132</v>
      </c>
      <c r="J109" s="20">
        <v>0.4</v>
      </c>
      <c r="K109" s="11">
        <f t="shared" si="93"/>
        <v>478464.8</v>
      </c>
      <c r="L109" s="11">
        <f t="shared" si="94"/>
        <v>287078.88</v>
      </c>
      <c r="M109" s="11">
        <f t="shared" si="95"/>
        <v>191385.92</v>
      </c>
      <c r="N109" s="11">
        <f t="shared" si="96"/>
        <v>12121.1082666667</v>
      </c>
      <c r="O109" s="11">
        <f t="shared" si="97"/>
        <v>9696886.61333334</v>
      </c>
      <c r="P109" s="11">
        <f>ROUND(O109*0.4/10000,0)</f>
        <v>388</v>
      </c>
      <c r="Q109" s="9">
        <f t="shared" si="69"/>
        <v>388</v>
      </c>
      <c r="R109" s="30">
        <f t="shared" si="99"/>
        <v>365</v>
      </c>
      <c r="S109" s="11">
        <f t="shared" si="72"/>
        <v>23</v>
      </c>
      <c r="T109" s="29"/>
    </row>
    <row r="110" ht="25" customHeight="1" spans="1:20">
      <c r="A110" s="9"/>
      <c r="B110" s="9" t="s">
        <v>219</v>
      </c>
      <c r="C110" s="9">
        <f t="shared" ref="C110:F110" si="100">SUM(C111:C119)</f>
        <v>262241</v>
      </c>
      <c r="D110" s="9">
        <f t="shared" si="100"/>
        <v>369162</v>
      </c>
      <c r="E110" s="9">
        <f t="shared" si="100"/>
        <v>113611</v>
      </c>
      <c r="F110" s="9">
        <f t="shared" si="100"/>
        <v>156841</v>
      </c>
      <c r="G110" s="9"/>
      <c r="H110" s="9"/>
      <c r="I110" s="18"/>
      <c r="J110" s="19"/>
      <c r="K110" s="9">
        <f t="shared" ref="K110:P110" si="101">SUM(K111:K119)</f>
        <v>5609668.3</v>
      </c>
      <c r="L110" s="9">
        <f t="shared" si="101"/>
        <v>3365800.98</v>
      </c>
      <c r="M110" s="9">
        <f t="shared" si="101"/>
        <v>2243867.32</v>
      </c>
      <c r="N110" s="9">
        <f t="shared" si="101"/>
        <v>142111.596933333</v>
      </c>
      <c r="O110" s="9">
        <f t="shared" si="101"/>
        <v>113689277.546667</v>
      </c>
      <c r="P110" s="9">
        <f t="shared" si="101"/>
        <v>6812</v>
      </c>
      <c r="Q110" s="9">
        <f t="shared" si="69"/>
        <v>6812</v>
      </c>
      <c r="R110" s="30">
        <f>SUM(R111:R119)</f>
        <v>6412</v>
      </c>
      <c r="S110" s="11">
        <f t="shared" si="72"/>
        <v>400</v>
      </c>
      <c r="T110" s="29"/>
    </row>
    <row r="111" ht="25" customHeight="1" spans="1:20">
      <c r="A111" s="31" t="s">
        <v>220</v>
      </c>
      <c r="B111" s="31" t="s">
        <v>26</v>
      </c>
      <c r="C111" s="10">
        <v>0</v>
      </c>
      <c r="D111" s="10">
        <v>0</v>
      </c>
      <c r="E111" s="10">
        <v>0</v>
      </c>
      <c r="F111" s="10">
        <v>3671</v>
      </c>
      <c r="G111" s="11">
        <v>2</v>
      </c>
      <c r="H111" s="12">
        <v>0.85</v>
      </c>
      <c r="I111" s="16" t="s">
        <v>54</v>
      </c>
      <c r="J111" s="20">
        <v>0.5</v>
      </c>
      <c r="K111" s="11">
        <f t="shared" ref="K111:K119" si="102">D111*9.8+F111*12.7</f>
        <v>46621.7</v>
      </c>
      <c r="L111" s="11">
        <f t="shared" ref="L111:L119" si="103">K111*0.6</f>
        <v>27973.02</v>
      </c>
      <c r="M111" s="11">
        <f t="shared" ref="M111:M119" si="104">K111*0.4</f>
        <v>18648.68</v>
      </c>
      <c r="N111" s="11">
        <f t="shared" ref="N111:N119" si="105">L111/50+M111/30</f>
        <v>1181.08306666667</v>
      </c>
      <c r="O111" s="11">
        <f t="shared" ref="O111:O119" si="106">N111*800</f>
        <v>944866.453333333</v>
      </c>
      <c r="P111" s="11">
        <f>ROUND(O111*0.5/10000,0)</f>
        <v>47</v>
      </c>
      <c r="Q111" s="9">
        <f t="shared" si="69"/>
        <v>47</v>
      </c>
      <c r="R111" s="30">
        <f t="shared" ref="R111:R120" si="107">ROUND(82700/87857*Q111,0)</f>
        <v>44</v>
      </c>
      <c r="S111" s="11">
        <f t="shared" si="72"/>
        <v>3</v>
      </c>
      <c r="T111" s="29"/>
    </row>
    <row r="112" ht="25" customHeight="1" spans="1:20">
      <c r="A112" s="31" t="s">
        <v>221</v>
      </c>
      <c r="B112" s="31" t="s">
        <v>222</v>
      </c>
      <c r="C112" s="10">
        <v>2721</v>
      </c>
      <c r="D112" s="10">
        <v>35473</v>
      </c>
      <c r="E112" s="10">
        <v>864</v>
      </c>
      <c r="F112" s="10">
        <v>9959</v>
      </c>
      <c r="G112" s="11">
        <v>1</v>
      </c>
      <c r="H112" s="12">
        <v>1</v>
      </c>
      <c r="I112" s="16" t="s">
        <v>69</v>
      </c>
      <c r="J112" s="20">
        <v>0.6</v>
      </c>
      <c r="K112" s="11">
        <f t="shared" si="102"/>
        <v>474114.7</v>
      </c>
      <c r="L112" s="11">
        <f t="shared" si="103"/>
        <v>284468.82</v>
      </c>
      <c r="M112" s="11">
        <f t="shared" si="104"/>
        <v>189645.88</v>
      </c>
      <c r="N112" s="11">
        <f t="shared" si="105"/>
        <v>12010.9057333333</v>
      </c>
      <c r="O112" s="11">
        <f t="shared" si="106"/>
        <v>9608724.58666667</v>
      </c>
      <c r="P112" s="11">
        <f t="shared" ref="P112:P119" si="108">ROUND(O112*0.6/10000,0)</f>
        <v>577</v>
      </c>
      <c r="Q112" s="9">
        <f t="shared" si="69"/>
        <v>577</v>
      </c>
      <c r="R112" s="30">
        <f t="shared" si="107"/>
        <v>543</v>
      </c>
      <c r="S112" s="11">
        <f t="shared" si="72"/>
        <v>34</v>
      </c>
      <c r="T112" s="29"/>
    </row>
    <row r="113" ht="25" customHeight="1" spans="1:20">
      <c r="A113" s="31" t="s">
        <v>223</v>
      </c>
      <c r="B113" s="31" t="s">
        <v>224</v>
      </c>
      <c r="C113" s="10">
        <v>18179</v>
      </c>
      <c r="D113" s="10">
        <v>49727</v>
      </c>
      <c r="E113" s="10">
        <v>5824</v>
      </c>
      <c r="F113" s="10">
        <v>17139</v>
      </c>
      <c r="G113" s="11">
        <v>1</v>
      </c>
      <c r="H113" s="12">
        <v>1</v>
      </c>
      <c r="I113" s="16" t="s">
        <v>69</v>
      </c>
      <c r="J113" s="20">
        <v>0.6</v>
      </c>
      <c r="K113" s="11">
        <f t="shared" si="102"/>
        <v>704989.9</v>
      </c>
      <c r="L113" s="11">
        <f t="shared" si="103"/>
        <v>422993.94</v>
      </c>
      <c r="M113" s="11">
        <f t="shared" si="104"/>
        <v>281995.96</v>
      </c>
      <c r="N113" s="11">
        <f t="shared" si="105"/>
        <v>17859.7441333333</v>
      </c>
      <c r="O113" s="11">
        <f t="shared" si="106"/>
        <v>14287795.3066667</v>
      </c>
      <c r="P113" s="11">
        <f t="shared" si="108"/>
        <v>857</v>
      </c>
      <c r="Q113" s="9">
        <f t="shared" si="69"/>
        <v>857</v>
      </c>
      <c r="R113" s="30">
        <f t="shared" si="107"/>
        <v>807</v>
      </c>
      <c r="S113" s="11">
        <f t="shared" si="72"/>
        <v>50</v>
      </c>
      <c r="T113" s="29"/>
    </row>
    <row r="114" ht="25" customHeight="1" spans="1:20">
      <c r="A114" s="31" t="s">
        <v>225</v>
      </c>
      <c r="B114" s="31" t="s">
        <v>226</v>
      </c>
      <c r="C114" s="10">
        <v>30836</v>
      </c>
      <c r="D114" s="10">
        <v>30836</v>
      </c>
      <c r="E114" s="10">
        <v>14369</v>
      </c>
      <c r="F114" s="10">
        <v>14369</v>
      </c>
      <c r="G114" s="11">
        <v>1</v>
      </c>
      <c r="H114" s="12">
        <v>1</v>
      </c>
      <c r="I114" s="16" t="s">
        <v>69</v>
      </c>
      <c r="J114" s="20">
        <v>0.6</v>
      </c>
      <c r="K114" s="11">
        <f t="shared" si="102"/>
        <v>484679.1</v>
      </c>
      <c r="L114" s="11">
        <f t="shared" si="103"/>
        <v>290807.46</v>
      </c>
      <c r="M114" s="11">
        <f t="shared" si="104"/>
        <v>193871.64</v>
      </c>
      <c r="N114" s="11">
        <f t="shared" si="105"/>
        <v>12278.5372</v>
      </c>
      <c r="O114" s="11">
        <f t="shared" si="106"/>
        <v>9822829.76</v>
      </c>
      <c r="P114" s="11">
        <f t="shared" si="108"/>
        <v>589</v>
      </c>
      <c r="Q114" s="9">
        <f t="shared" si="69"/>
        <v>589</v>
      </c>
      <c r="R114" s="30">
        <f t="shared" si="107"/>
        <v>554</v>
      </c>
      <c r="S114" s="11">
        <f t="shared" si="72"/>
        <v>35</v>
      </c>
      <c r="T114" s="29"/>
    </row>
    <row r="115" ht="25" customHeight="1" spans="1:20">
      <c r="A115" s="31" t="s">
        <v>227</v>
      </c>
      <c r="B115" s="31" t="s">
        <v>228</v>
      </c>
      <c r="C115" s="10">
        <v>45150</v>
      </c>
      <c r="D115" s="10">
        <v>45150</v>
      </c>
      <c r="E115" s="10">
        <v>20833</v>
      </c>
      <c r="F115" s="10">
        <v>20833</v>
      </c>
      <c r="G115" s="11">
        <v>1</v>
      </c>
      <c r="H115" s="12">
        <v>1</v>
      </c>
      <c r="I115" s="16" t="s">
        <v>69</v>
      </c>
      <c r="J115" s="20">
        <v>0.6</v>
      </c>
      <c r="K115" s="11">
        <f t="shared" si="102"/>
        <v>707049.1</v>
      </c>
      <c r="L115" s="11">
        <f t="shared" si="103"/>
        <v>424229.46</v>
      </c>
      <c r="M115" s="11">
        <f t="shared" si="104"/>
        <v>282819.64</v>
      </c>
      <c r="N115" s="11">
        <f t="shared" si="105"/>
        <v>17911.9105333333</v>
      </c>
      <c r="O115" s="11">
        <f t="shared" si="106"/>
        <v>14329528.4266667</v>
      </c>
      <c r="P115" s="11">
        <f t="shared" si="108"/>
        <v>860</v>
      </c>
      <c r="Q115" s="9">
        <f t="shared" si="69"/>
        <v>860</v>
      </c>
      <c r="R115" s="30">
        <f t="shared" si="107"/>
        <v>810</v>
      </c>
      <c r="S115" s="11">
        <f t="shared" si="72"/>
        <v>50</v>
      </c>
      <c r="T115" s="29"/>
    </row>
    <row r="116" ht="25" customHeight="1" spans="1:20">
      <c r="A116" s="31" t="s">
        <v>229</v>
      </c>
      <c r="B116" s="31" t="s">
        <v>230</v>
      </c>
      <c r="C116" s="10">
        <v>100721</v>
      </c>
      <c r="D116" s="10">
        <v>101923</v>
      </c>
      <c r="E116" s="10">
        <v>46053</v>
      </c>
      <c r="F116" s="10">
        <v>46926</v>
      </c>
      <c r="G116" s="11">
        <v>1</v>
      </c>
      <c r="H116" s="12">
        <v>1</v>
      </c>
      <c r="I116" s="16" t="s">
        <v>69</v>
      </c>
      <c r="J116" s="20">
        <v>0.6</v>
      </c>
      <c r="K116" s="11">
        <f t="shared" si="102"/>
        <v>1594805.6</v>
      </c>
      <c r="L116" s="11">
        <f t="shared" si="103"/>
        <v>956883.36</v>
      </c>
      <c r="M116" s="11">
        <f t="shared" si="104"/>
        <v>637922.24</v>
      </c>
      <c r="N116" s="11">
        <f t="shared" si="105"/>
        <v>40401.7418666667</v>
      </c>
      <c r="O116" s="11">
        <f t="shared" si="106"/>
        <v>32321393.4933333</v>
      </c>
      <c r="P116" s="11">
        <f t="shared" si="108"/>
        <v>1939</v>
      </c>
      <c r="Q116" s="9">
        <f t="shared" si="69"/>
        <v>1939</v>
      </c>
      <c r="R116" s="30">
        <f t="shared" si="107"/>
        <v>1825</v>
      </c>
      <c r="S116" s="11">
        <f t="shared" si="72"/>
        <v>114</v>
      </c>
      <c r="T116" s="29"/>
    </row>
    <row r="117" ht="25" customHeight="1" spans="1:20">
      <c r="A117" s="31" t="s">
        <v>231</v>
      </c>
      <c r="B117" s="31" t="s">
        <v>232</v>
      </c>
      <c r="C117" s="10">
        <v>16191</v>
      </c>
      <c r="D117" s="10">
        <v>16191</v>
      </c>
      <c r="E117" s="10">
        <v>6764</v>
      </c>
      <c r="F117" s="10">
        <v>6764</v>
      </c>
      <c r="G117" s="11">
        <v>1</v>
      </c>
      <c r="H117" s="12">
        <v>1</v>
      </c>
      <c r="I117" s="16" t="s">
        <v>69</v>
      </c>
      <c r="J117" s="20">
        <v>0.6</v>
      </c>
      <c r="K117" s="11">
        <f t="shared" si="102"/>
        <v>244574.6</v>
      </c>
      <c r="L117" s="11">
        <f t="shared" si="103"/>
        <v>146744.76</v>
      </c>
      <c r="M117" s="11">
        <f t="shared" si="104"/>
        <v>97829.84</v>
      </c>
      <c r="N117" s="11">
        <f t="shared" si="105"/>
        <v>6195.88986666667</v>
      </c>
      <c r="O117" s="11">
        <f t="shared" si="106"/>
        <v>4956711.89333333</v>
      </c>
      <c r="P117" s="11">
        <f t="shared" si="108"/>
        <v>297</v>
      </c>
      <c r="Q117" s="9">
        <f t="shared" si="69"/>
        <v>297</v>
      </c>
      <c r="R117" s="30">
        <f t="shared" si="107"/>
        <v>280</v>
      </c>
      <c r="S117" s="11">
        <f t="shared" si="72"/>
        <v>17</v>
      </c>
      <c r="T117" s="29"/>
    </row>
    <row r="118" ht="25" customHeight="1" spans="1:20">
      <c r="A118" s="31" t="s">
        <v>233</v>
      </c>
      <c r="B118" s="31" t="s">
        <v>234</v>
      </c>
      <c r="C118" s="10">
        <v>15202</v>
      </c>
      <c r="D118" s="10">
        <v>15202</v>
      </c>
      <c r="E118" s="10">
        <v>5980</v>
      </c>
      <c r="F118" s="10">
        <v>5980</v>
      </c>
      <c r="G118" s="11">
        <v>1</v>
      </c>
      <c r="H118" s="12">
        <v>1</v>
      </c>
      <c r="I118" s="16" t="s">
        <v>69</v>
      </c>
      <c r="J118" s="20">
        <v>0.6</v>
      </c>
      <c r="K118" s="11">
        <f t="shared" si="102"/>
        <v>224925.6</v>
      </c>
      <c r="L118" s="11">
        <f t="shared" si="103"/>
        <v>134955.36</v>
      </c>
      <c r="M118" s="11">
        <f t="shared" si="104"/>
        <v>89970.24</v>
      </c>
      <c r="N118" s="11">
        <f t="shared" si="105"/>
        <v>5698.1152</v>
      </c>
      <c r="O118" s="11">
        <f t="shared" si="106"/>
        <v>4558492.16</v>
      </c>
      <c r="P118" s="11">
        <f t="shared" si="108"/>
        <v>274</v>
      </c>
      <c r="Q118" s="9">
        <f t="shared" si="69"/>
        <v>274</v>
      </c>
      <c r="R118" s="30">
        <f t="shared" si="107"/>
        <v>258</v>
      </c>
      <c r="S118" s="11">
        <f t="shared" si="72"/>
        <v>16</v>
      </c>
      <c r="T118" s="29"/>
    </row>
    <row r="119" ht="25" customHeight="1" spans="1:20">
      <c r="A119" s="31" t="s">
        <v>235</v>
      </c>
      <c r="B119" s="31" t="s">
        <v>236</v>
      </c>
      <c r="C119" s="10">
        <v>33241</v>
      </c>
      <c r="D119" s="10">
        <v>74660</v>
      </c>
      <c r="E119" s="10">
        <v>12924</v>
      </c>
      <c r="F119" s="10">
        <v>31200</v>
      </c>
      <c r="G119" s="11">
        <v>1</v>
      </c>
      <c r="H119" s="12">
        <v>1</v>
      </c>
      <c r="I119" s="16" t="s">
        <v>69</v>
      </c>
      <c r="J119" s="20">
        <v>0.6</v>
      </c>
      <c r="K119" s="11">
        <f t="shared" si="102"/>
        <v>1127908</v>
      </c>
      <c r="L119" s="11">
        <f t="shared" si="103"/>
        <v>676744.8</v>
      </c>
      <c r="M119" s="11">
        <f t="shared" si="104"/>
        <v>451163.2</v>
      </c>
      <c r="N119" s="11">
        <f t="shared" si="105"/>
        <v>28573.6693333333</v>
      </c>
      <c r="O119" s="11">
        <f t="shared" si="106"/>
        <v>22858935.4666667</v>
      </c>
      <c r="P119" s="11">
        <f t="shared" si="108"/>
        <v>1372</v>
      </c>
      <c r="Q119" s="9">
        <f t="shared" si="69"/>
        <v>1372</v>
      </c>
      <c r="R119" s="30">
        <f t="shared" si="107"/>
        <v>1291</v>
      </c>
      <c r="S119" s="11">
        <f t="shared" si="72"/>
        <v>81</v>
      </c>
      <c r="T119" s="29"/>
    </row>
    <row r="120" ht="25" customHeight="1" spans="1:20">
      <c r="A120" s="9"/>
      <c r="B120" s="9" t="s">
        <v>237</v>
      </c>
      <c r="C120" s="9">
        <f t="shared" ref="C120:F120" si="109">SUM(C121:C127)</f>
        <v>170786</v>
      </c>
      <c r="D120" s="9">
        <f t="shared" si="109"/>
        <v>217823</v>
      </c>
      <c r="E120" s="9">
        <f t="shared" si="109"/>
        <v>73744</v>
      </c>
      <c r="F120" s="9">
        <f t="shared" si="109"/>
        <v>96173</v>
      </c>
      <c r="G120" s="9"/>
      <c r="H120" s="9"/>
      <c r="I120" s="18"/>
      <c r="J120" s="19"/>
      <c r="K120" s="9">
        <f t="shared" ref="K120:P120" si="110">SUM(K121:K127)</f>
        <v>3356062.5</v>
      </c>
      <c r="L120" s="9">
        <f t="shared" si="110"/>
        <v>2013637.5</v>
      </c>
      <c r="M120" s="9">
        <f t="shared" si="110"/>
        <v>1342425</v>
      </c>
      <c r="N120" s="9">
        <f t="shared" si="110"/>
        <v>85020.25</v>
      </c>
      <c r="O120" s="9">
        <f t="shared" si="110"/>
        <v>68016200</v>
      </c>
      <c r="P120" s="9">
        <f t="shared" si="110"/>
        <v>4073</v>
      </c>
      <c r="Q120" s="9">
        <f t="shared" si="69"/>
        <v>4073</v>
      </c>
      <c r="R120" s="30">
        <f t="shared" si="107"/>
        <v>3834</v>
      </c>
      <c r="S120" s="11">
        <f t="shared" si="72"/>
        <v>239</v>
      </c>
      <c r="T120" s="29"/>
    </row>
    <row r="121" ht="25" customHeight="1" spans="1:20">
      <c r="A121" s="31" t="s">
        <v>238</v>
      </c>
      <c r="B121" s="31" t="s">
        <v>26</v>
      </c>
      <c r="C121" s="10">
        <v>0</v>
      </c>
      <c r="D121" s="10">
        <v>3051</v>
      </c>
      <c r="E121" s="10">
        <v>0</v>
      </c>
      <c r="F121" s="10">
        <v>1124</v>
      </c>
      <c r="G121" s="11">
        <v>2</v>
      </c>
      <c r="H121" s="12">
        <v>0.85</v>
      </c>
      <c r="I121" s="16" t="s">
        <v>54</v>
      </c>
      <c r="J121" s="20">
        <v>0.5</v>
      </c>
      <c r="K121" s="11">
        <f t="shared" ref="K121:K127" si="111">D121*9.8+F121*12.7</f>
        <v>44174.6</v>
      </c>
      <c r="L121" s="11">
        <f t="shared" ref="L121:L127" si="112">K121*0.6</f>
        <v>26504.76</v>
      </c>
      <c r="M121" s="11">
        <f t="shared" ref="M121:M127" si="113">K121*0.4</f>
        <v>17669.84</v>
      </c>
      <c r="N121" s="11">
        <f t="shared" ref="N121:N127" si="114">L121/50+M121/30</f>
        <v>1119.08986666667</v>
      </c>
      <c r="O121" s="11">
        <f t="shared" ref="O121:O127" si="115">N121*800</f>
        <v>895271.893333334</v>
      </c>
      <c r="P121" s="11">
        <f>ROUND(O121*0.5/10000,0)</f>
        <v>45</v>
      </c>
      <c r="Q121" s="9">
        <f t="shared" si="69"/>
        <v>45</v>
      </c>
      <c r="R121" s="30">
        <v>43</v>
      </c>
      <c r="S121" s="11">
        <f t="shared" si="72"/>
        <v>2</v>
      </c>
      <c r="T121" s="29"/>
    </row>
    <row r="122" ht="25" customHeight="1" spans="1:20">
      <c r="A122" s="31" t="s">
        <v>239</v>
      </c>
      <c r="B122" s="31" t="s">
        <v>240</v>
      </c>
      <c r="C122" s="10">
        <v>5956</v>
      </c>
      <c r="D122" s="10">
        <v>32117</v>
      </c>
      <c r="E122" s="10">
        <v>2197</v>
      </c>
      <c r="F122" s="10">
        <v>12167</v>
      </c>
      <c r="G122" s="11">
        <v>1</v>
      </c>
      <c r="H122" s="12">
        <v>1</v>
      </c>
      <c r="I122" s="16" t="s">
        <v>69</v>
      </c>
      <c r="J122" s="20">
        <v>0.6</v>
      </c>
      <c r="K122" s="11">
        <f t="shared" si="111"/>
        <v>469267.5</v>
      </c>
      <c r="L122" s="11">
        <f t="shared" si="112"/>
        <v>281560.5</v>
      </c>
      <c r="M122" s="11">
        <f t="shared" si="113"/>
        <v>187707</v>
      </c>
      <c r="N122" s="11">
        <f t="shared" si="114"/>
        <v>11888.11</v>
      </c>
      <c r="O122" s="11">
        <f t="shared" si="115"/>
        <v>9510488</v>
      </c>
      <c r="P122" s="11">
        <f t="shared" ref="P122:P127" si="116">ROUND(O122*0.6/10000,0)</f>
        <v>571</v>
      </c>
      <c r="Q122" s="9">
        <f t="shared" si="69"/>
        <v>571</v>
      </c>
      <c r="R122" s="30">
        <f t="shared" ref="R122:R127" si="117">ROUND(82700/87857*Q122,0)</f>
        <v>537</v>
      </c>
      <c r="S122" s="11">
        <f t="shared" si="72"/>
        <v>34</v>
      </c>
      <c r="T122" s="29"/>
    </row>
    <row r="123" ht="25" customHeight="1" spans="1:20">
      <c r="A123" s="31" t="s">
        <v>241</v>
      </c>
      <c r="B123" s="31" t="s">
        <v>242</v>
      </c>
      <c r="C123" s="10">
        <v>68796</v>
      </c>
      <c r="D123" s="10">
        <v>68796</v>
      </c>
      <c r="E123" s="10">
        <v>27446</v>
      </c>
      <c r="F123" s="10">
        <v>27446</v>
      </c>
      <c r="G123" s="11">
        <v>1</v>
      </c>
      <c r="H123" s="12">
        <v>1</v>
      </c>
      <c r="I123" s="16" t="s">
        <v>69</v>
      </c>
      <c r="J123" s="20">
        <v>0.6</v>
      </c>
      <c r="K123" s="11">
        <f t="shared" si="111"/>
        <v>1022765</v>
      </c>
      <c r="L123" s="11">
        <f t="shared" si="112"/>
        <v>613659</v>
      </c>
      <c r="M123" s="11">
        <f t="shared" si="113"/>
        <v>409106</v>
      </c>
      <c r="N123" s="11">
        <f t="shared" si="114"/>
        <v>25910.0466666667</v>
      </c>
      <c r="O123" s="11">
        <f t="shared" si="115"/>
        <v>20728037.3333333</v>
      </c>
      <c r="P123" s="11">
        <f t="shared" si="116"/>
        <v>1244</v>
      </c>
      <c r="Q123" s="9">
        <f t="shared" si="69"/>
        <v>1244</v>
      </c>
      <c r="R123" s="30">
        <f t="shared" si="117"/>
        <v>1171</v>
      </c>
      <c r="S123" s="11">
        <f t="shared" si="72"/>
        <v>73</v>
      </c>
      <c r="T123" s="29" t="s">
        <v>243</v>
      </c>
    </row>
    <row r="124" ht="25" customHeight="1" spans="1:20">
      <c r="A124" s="31" t="s">
        <v>244</v>
      </c>
      <c r="B124" s="31" t="s">
        <v>245</v>
      </c>
      <c r="C124" s="10">
        <v>24949</v>
      </c>
      <c r="D124" s="10">
        <v>24949</v>
      </c>
      <c r="E124" s="10">
        <v>10418</v>
      </c>
      <c r="F124" s="10">
        <v>10418</v>
      </c>
      <c r="G124" s="11">
        <v>1</v>
      </c>
      <c r="H124" s="12">
        <v>1</v>
      </c>
      <c r="I124" s="16" t="s">
        <v>69</v>
      </c>
      <c r="J124" s="20">
        <v>0.6</v>
      </c>
      <c r="K124" s="11">
        <f t="shared" si="111"/>
        <v>376808.8</v>
      </c>
      <c r="L124" s="11">
        <f t="shared" si="112"/>
        <v>226085.28</v>
      </c>
      <c r="M124" s="11">
        <f t="shared" si="113"/>
        <v>150723.52</v>
      </c>
      <c r="N124" s="11">
        <f t="shared" si="114"/>
        <v>9545.82293333333</v>
      </c>
      <c r="O124" s="11">
        <f t="shared" si="115"/>
        <v>7636658.34666667</v>
      </c>
      <c r="P124" s="11">
        <f t="shared" si="116"/>
        <v>458</v>
      </c>
      <c r="Q124" s="9">
        <f t="shared" si="69"/>
        <v>458</v>
      </c>
      <c r="R124" s="30">
        <f t="shared" si="117"/>
        <v>431</v>
      </c>
      <c r="S124" s="11">
        <f t="shared" si="72"/>
        <v>27</v>
      </c>
      <c r="T124" s="29"/>
    </row>
    <row r="125" ht="25" customHeight="1" spans="1:20">
      <c r="A125" s="31" t="s">
        <v>246</v>
      </c>
      <c r="B125" s="31" t="s">
        <v>247</v>
      </c>
      <c r="C125" s="10">
        <v>68730</v>
      </c>
      <c r="D125" s="10">
        <v>82868</v>
      </c>
      <c r="E125" s="10">
        <v>32322</v>
      </c>
      <c r="F125" s="10">
        <v>42567</v>
      </c>
      <c r="G125" s="11">
        <v>1</v>
      </c>
      <c r="H125" s="12">
        <v>1</v>
      </c>
      <c r="I125" s="16" t="s">
        <v>69</v>
      </c>
      <c r="J125" s="20">
        <v>0.6</v>
      </c>
      <c r="K125" s="11">
        <f t="shared" si="111"/>
        <v>1352707.3</v>
      </c>
      <c r="L125" s="11">
        <f t="shared" si="112"/>
        <v>811624.38</v>
      </c>
      <c r="M125" s="11">
        <f t="shared" si="113"/>
        <v>541082.92</v>
      </c>
      <c r="N125" s="11">
        <f t="shared" si="114"/>
        <v>34268.5849333333</v>
      </c>
      <c r="O125" s="11">
        <f t="shared" si="115"/>
        <v>27414867.9466667</v>
      </c>
      <c r="P125" s="11">
        <f t="shared" si="116"/>
        <v>1645</v>
      </c>
      <c r="Q125" s="9">
        <f t="shared" si="69"/>
        <v>1645</v>
      </c>
      <c r="R125" s="30">
        <f t="shared" si="117"/>
        <v>1548</v>
      </c>
      <c r="S125" s="11">
        <f t="shared" si="72"/>
        <v>97</v>
      </c>
      <c r="T125" s="29" t="s">
        <v>248</v>
      </c>
    </row>
    <row r="126" ht="25" customHeight="1" spans="1:20">
      <c r="A126" s="31" t="s">
        <v>249</v>
      </c>
      <c r="B126" s="31" t="s">
        <v>250</v>
      </c>
      <c r="C126" s="10">
        <v>460</v>
      </c>
      <c r="D126" s="10">
        <v>4101</v>
      </c>
      <c r="E126" s="10">
        <v>456</v>
      </c>
      <c r="F126" s="10">
        <v>1546</v>
      </c>
      <c r="G126" s="11">
        <v>1</v>
      </c>
      <c r="H126" s="12">
        <v>1</v>
      </c>
      <c r="I126" s="16" t="s">
        <v>69</v>
      </c>
      <c r="J126" s="20">
        <v>0.6</v>
      </c>
      <c r="K126" s="11">
        <f t="shared" si="111"/>
        <v>59824</v>
      </c>
      <c r="L126" s="11">
        <f t="shared" si="112"/>
        <v>35894.4</v>
      </c>
      <c r="M126" s="11">
        <f t="shared" si="113"/>
        <v>23929.6</v>
      </c>
      <c r="N126" s="11">
        <f t="shared" si="114"/>
        <v>1515.54133333333</v>
      </c>
      <c r="O126" s="11">
        <f t="shared" si="115"/>
        <v>1212433.06666667</v>
      </c>
      <c r="P126" s="11">
        <f t="shared" si="116"/>
        <v>73</v>
      </c>
      <c r="Q126" s="9">
        <f t="shared" si="69"/>
        <v>73</v>
      </c>
      <c r="R126" s="30">
        <f t="shared" si="117"/>
        <v>69</v>
      </c>
      <c r="S126" s="11">
        <f t="shared" si="72"/>
        <v>4</v>
      </c>
      <c r="T126" s="29"/>
    </row>
    <row r="127" ht="25" customHeight="1" spans="1:20">
      <c r="A127" s="31" t="s">
        <v>251</v>
      </c>
      <c r="B127" s="31" t="s">
        <v>252</v>
      </c>
      <c r="C127" s="10">
        <v>1895</v>
      </c>
      <c r="D127" s="10">
        <v>1941</v>
      </c>
      <c r="E127" s="10">
        <v>905</v>
      </c>
      <c r="F127" s="10">
        <v>905</v>
      </c>
      <c r="G127" s="11">
        <v>1</v>
      </c>
      <c r="H127" s="12">
        <v>1</v>
      </c>
      <c r="I127" s="16" t="s">
        <v>69</v>
      </c>
      <c r="J127" s="20">
        <v>0.6</v>
      </c>
      <c r="K127" s="11">
        <f t="shared" si="111"/>
        <v>30515.3</v>
      </c>
      <c r="L127" s="11">
        <f t="shared" si="112"/>
        <v>18309.18</v>
      </c>
      <c r="M127" s="11">
        <f t="shared" si="113"/>
        <v>12206.12</v>
      </c>
      <c r="N127" s="11">
        <f t="shared" si="114"/>
        <v>773.054266666667</v>
      </c>
      <c r="O127" s="11">
        <f t="shared" si="115"/>
        <v>618443.413333333</v>
      </c>
      <c r="P127" s="11">
        <f t="shared" si="116"/>
        <v>37</v>
      </c>
      <c r="Q127" s="9">
        <f t="shared" si="69"/>
        <v>37</v>
      </c>
      <c r="R127" s="30">
        <f t="shared" si="117"/>
        <v>35</v>
      </c>
      <c r="S127" s="11">
        <f t="shared" si="72"/>
        <v>2</v>
      </c>
      <c r="T127" s="29"/>
    </row>
    <row r="128" ht="25" customHeight="1" spans="1:20">
      <c r="A128" s="9"/>
      <c r="B128" s="9" t="s">
        <v>253</v>
      </c>
      <c r="C128" s="9">
        <f t="shared" ref="C128:F128" si="118">SUM(C129:C135)</f>
        <v>221358</v>
      </c>
      <c r="D128" s="9">
        <f t="shared" si="118"/>
        <v>291701</v>
      </c>
      <c r="E128" s="9">
        <f t="shared" si="118"/>
        <v>99446</v>
      </c>
      <c r="F128" s="9">
        <f t="shared" si="118"/>
        <v>125355</v>
      </c>
      <c r="G128" s="9"/>
      <c r="H128" s="9"/>
      <c r="I128" s="18"/>
      <c r="J128" s="19"/>
      <c r="K128" s="9">
        <f t="shared" ref="K128:P128" si="119">SUM(K129:K135)</f>
        <v>4450678.3</v>
      </c>
      <c r="L128" s="9">
        <f t="shared" si="119"/>
        <v>2670406.98</v>
      </c>
      <c r="M128" s="9">
        <f t="shared" si="119"/>
        <v>1780271.32</v>
      </c>
      <c r="N128" s="9">
        <f t="shared" si="119"/>
        <v>112750.516933333</v>
      </c>
      <c r="O128" s="9">
        <f t="shared" si="119"/>
        <v>90200413.5466667</v>
      </c>
      <c r="P128" s="9">
        <f t="shared" si="119"/>
        <v>5111</v>
      </c>
      <c r="Q128" s="9">
        <f t="shared" si="69"/>
        <v>5111</v>
      </c>
      <c r="R128" s="30">
        <f>SUM(R129:R135)</f>
        <v>4810</v>
      </c>
      <c r="S128" s="11">
        <f t="shared" si="72"/>
        <v>301</v>
      </c>
      <c r="T128" s="29"/>
    </row>
    <row r="129" ht="25" customHeight="1" spans="1:20">
      <c r="A129" s="31" t="s">
        <v>254</v>
      </c>
      <c r="B129" s="31" t="s">
        <v>26</v>
      </c>
      <c r="C129" s="10">
        <v>0</v>
      </c>
      <c r="D129" s="10">
        <v>11336</v>
      </c>
      <c r="E129" s="10">
        <v>0</v>
      </c>
      <c r="F129" s="10">
        <v>6134</v>
      </c>
      <c r="G129" s="11">
        <v>2</v>
      </c>
      <c r="H129" s="12">
        <v>0.85</v>
      </c>
      <c r="I129" s="16" t="s">
        <v>54</v>
      </c>
      <c r="J129" s="20">
        <v>0.5</v>
      </c>
      <c r="K129" s="11">
        <f t="shared" ref="K129:K135" si="120">D129*9.8+F129*12.7</f>
        <v>188994.6</v>
      </c>
      <c r="L129" s="11">
        <f t="shared" ref="L129:L135" si="121">K129*0.6</f>
        <v>113396.76</v>
      </c>
      <c r="M129" s="11">
        <f t="shared" ref="M129:M135" si="122">K129*0.4</f>
        <v>75597.84</v>
      </c>
      <c r="N129" s="11">
        <f t="shared" ref="N129:N135" si="123">L129/50+M129/30</f>
        <v>4787.8632</v>
      </c>
      <c r="O129" s="11">
        <f t="shared" ref="O129:O135" si="124">N129*800</f>
        <v>3830290.56</v>
      </c>
      <c r="P129" s="11">
        <f>ROUND(O129*0.5/10000,0)</f>
        <v>192</v>
      </c>
      <c r="Q129" s="9">
        <f t="shared" si="69"/>
        <v>192</v>
      </c>
      <c r="R129" s="30">
        <f t="shared" ref="R129:R135" si="125">ROUND(82700/87857*Q129,0)</f>
        <v>181</v>
      </c>
      <c r="S129" s="11">
        <f t="shared" si="72"/>
        <v>11</v>
      </c>
      <c r="T129" s="29"/>
    </row>
    <row r="130" ht="25" customHeight="1" spans="1:20">
      <c r="A130" s="31" t="s">
        <v>255</v>
      </c>
      <c r="B130" s="31" t="s">
        <v>256</v>
      </c>
      <c r="C130" s="10">
        <v>433</v>
      </c>
      <c r="D130" s="10">
        <v>59440</v>
      </c>
      <c r="E130" s="10">
        <v>0</v>
      </c>
      <c r="F130" s="10">
        <v>19775</v>
      </c>
      <c r="G130" s="11">
        <v>2</v>
      </c>
      <c r="H130" s="12">
        <v>0.85</v>
      </c>
      <c r="I130" s="16" t="s">
        <v>54</v>
      </c>
      <c r="J130" s="20">
        <v>0.5</v>
      </c>
      <c r="K130" s="11">
        <f t="shared" si="120"/>
        <v>833654.5</v>
      </c>
      <c r="L130" s="11">
        <f t="shared" si="121"/>
        <v>500192.7</v>
      </c>
      <c r="M130" s="11">
        <f t="shared" si="122"/>
        <v>333461.8</v>
      </c>
      <c r="N130" s="11">
        <f t="shared" si="123"/>
        <v>21119.2473333333</v>
      </c>
      <c r="O130" s="11">
        <f t="shared" si="124"/>
        <v>16895397.8666667</v>
      </c>
      <c r="P130" s="11">
        <f>ROUND(O130*0.5/10000,0)</f>
        <v>845</v>
      </c>
      <c r="Q130" s="9">
        <f t="shared" si="69"/>
        <v>845</v>
      </c>
      <c r="R130" s="30">
        <f t="shared" si="125"/>
        <v>795</v>
      </c>
      <c r="S130" s="11">
        <f t="shared" si="72"/>
        <v>50</v>
      </c>
      <c r="T130" s="29"/>
    </row>
    <row r="131" ht="25" customHeight="1" spans="1:20">
      <c r="A131" s="31" t="s">
        <v>257</v>
      </c>
      <c r="B131" s="31" t="s">
        <v>258</v>
      </c>
      <c r="C131" s="10">
        <v>63538</v>
      </c>
      <c r="D131" s="10">
        <v>63538</v>
      </c>
      <c r="E131" s="10">
        <v>29416</v>
      </c>
      <c r="F131" s="10">
        <v>29416</v>
      </c>
      <c r="G131" s="11">
        <v>1</v>
      </c>
      <c r="H131" s="12">
        <v>1</v>
      </c>
      <c r="I131" s="16" t="s">
        <v>69</v>
      </c>
      <c r="J131" s="20">
        <v>0.6</v>
      </c>
      <c r="K131" s="11">
        <f t="shared" si="120"/>
        <v>996255.6</v>
      </c>
      <c r="L131" s="11">
        <f t="shared" si="121"/>
        <v>597753.36</v>
      </c>
      <c r="M131" s="11">
        <f t="shared" si="122"/>
        <v>398502.24</v>
      </c>
      <c r="N131" s="11">
        <f t="shared" si="123"/>
        <v>25238.4752</v>
      </c>
      <c r="O131" s="11">
        <f t="shared" si="124"/>
        <v>20190780.16</v>
      </c>
      <c r="P131" s="11">
        <f t="shared" ref="P131:P134" si="126">ROUND(O131*0.6/10000,0)</f>
        <v>1211</v>
      </c>
      <c r="Q131" s="9">
        <f t="shared" si="69"/>
        <v>1211</v>
      </c>
      <c r="R131" s="30">
        <f t="shared" si="125"/>
        <v>1140</v>
      </c>
      <c r="S131" s="11">
        <f t="shared" si="72"/>
        <v>71</v>
      </c>
      <c r="T131" s="29"/>
    </row>
    <row r="132" ht="25" customHeight="1" spans="1:20">
      <c r="A132" s="31" t="s">
        <v>259</v>
      </c>
      <c r="B132" s="31" t="s">
        <v>260</v>
      </c>
      <c r="C132" s="10">
        <v>60583</v>
      </c>
      <c r="D132" s="10">
        <v>60583</v>
      </c>
      <c r="E132" s="10">
        <v>26421</v>
      </c>
      <c r="F132" s="10">
        <v>26421</v>
      </c>
      <c r="G132" s="11">
        <v>1</v>
      </c>
      <c r="H132" s="12">
        <v>1</v>
      </c>
      <c r="I132" s="16" t="s">
        <v>69</v>
      </c>
      <c r="J132" s="20">
        <v>0.6</v>
      </c>
      <c r="K132" s="11">
        <f t="shared" si="120"/>
        <v>929260.1</v>
      </c>
      <c r="L132" s="11">
        <f t="shared" si="121"/>
        <v>557556.06</v>
      </c>
      <c r="M132" s="11">
        <f t="shared" si="122"/>
        <v>371704.04</v>
      </c>
      <c r="N132" s="11">
        <f t="shared" si="123"/>
        <v>23541.2558666667</v>
      </c>
      <c r="O132" s="11">
        <f t="shared" si="124"/>
        <v>18833004.6933333</v>
      </c>
      <c r="P132" s="11">
        <f t="shared" si="126"/>
        <v>1130</v>
      </c>
      <c r="Q132" s="9">
        <f t="shared" si="69"/>
        <v>1130</v>
      </c>
      <c r="R132" s="30">
        <f t="shared" si="125"/>
        <v>1064</v>
      </c>
      <c r="S132" s="11">
        <f t="shared" si="72"/>
        <v>66</v>
      </c>
      <c r="T132" s="29"/>
    </row>
    <row r="133" ht="25" customHeight="1" spans="1:20">
      <c r="A133" s="31" t="s">
        <v>261</v>
      </c>
      <c r="B133" s="31" t="s">
        <v>262</v>
      </c>
      <c r="C133" s="10">
        <v>29189</v>
      </c>
      <c r="D133" s="10">
        <v>29189</v>
      </c>
      <c r="E133" s="10">
        <v>12222</v>
      </c>
      <c r="F133" s="10">
        <v>12222</v>
      </c>
      <c r="G133" s="11">
        <v>1</v>
      </c>
      <c r="H133" s="12">
        <v>1</v>
      </c>
      <c r="I133" s="16" t="s">
        <v>69</v>
      </c>
      <c r="J133" s="20">
        <v>0.6</v>
      </c>
      <c r="K133" s="11">
        <f t="shared" si="120"/>
        <v>441271.6</v>
      </c>
      <c r="L133" s="11">
        <f t="shared" si="121"/>
        <v>264762.96</v>
      </c>
      <c r="M133" s="11">
        <f t="shared" si="122"/>
        <v>176508.64</v>
      </c>
      <c r="N133" s="11">
        <f t="shared" si="123"/>
        <v>11178.8805333333</v>
      </c>
      <c r="O133" s="11">
        <f t="shared" si="124"/>
        <v>8943104.42666667</v>
      </c>
      <c r="P133" s="11">
        <f t="shared" si="126"/>
        <v>537</v>
      </c>
      <c r="Q133" s="9">
        <f t="shared" si="69"/>
        <v>537</v>
      </c>
      <c r="R133" s="30">
        <f t="shared" si="125"/>
        <v>505</v>
      </c>
      <c r="S133" s="11">
        <f t="shared" si="72"/>
        <v>32</v>
      </c>
      <c r="T133" s="29"/>
    </row>
    <row r="134" ht="25" customHeight="1" spans="1:20">
      <c r="A134" s="31" t="s">
        <v>263</v>
      </c>
      <c r="B134" s="31" t="s">
        <v>264</v>
      </c>
      <c r="C134" s="10">
        <v>37696</v>
      </c>
      <c r="D134" s="10">
        <v>37696</v>
      </c>
      <c r="E134" s="10">
        <v>18000</v>
      </c>
      <c r="F134" s="10">
        <v>18000</v>
      </c>
      <c r="G134" s="11">
        <v>1</v>
      </c>
      <c r="H134" s="12">
        <v>1</v>
      </c>
      <c r="I134" s="16" t="s">
        <v>69</v>
      </c>
      <c r="J134" s="20">
        <v>0.6</v>
      </c>
      <c r="K134" s="11">
        <f t="shared" si="120"/>
        <v>598020.8</v>
      </c>
      <c r="L134" s="11">
        <f t="shared" si="121"/>
        <v>358812.48</v>
      </c>
      <c r="M134" s="11">
        <f t="shared" si="122"/>
        <v>239208.32</v>
      </c>
      <c r="N134" s="11">
        <f t="shared" si="123"/>
        <v>15149.8602666667</v>
      </c>
      <c r="O134" s="11">
        <f t="shared" si="124"/>
        <v>12119888.2133333</v>
      </c>
      <c r="P134" s="11">
        <f t="shared" si="126"/>
        <v>727</v>
      </c>
      <c r="Q134" s="9">
        <f t="shared" si="69"/>
        <v>727</v>
      </c>
      <c r="R134" s="30">
        <f t="shared" si="125"/>
        <v>684</v>
      </c>
      <c r="S134" s="11">
        <f t="shared" si="72"/>
        <v>43</v>
      </c>
      <c r="T134" s="29"/>
    </row>
    <row r="135" ht="25" customHeight="1" spans="1:20">
      <c r="A135" s="31" t="s">
        <v>265</v>
      </c>
      <c r="B135" s="31" t="s">
        <v>266</v>
      </c>
      <c r="C135" s="10">
        <v>29919</v>
      </c>
      <c r="D135" s="10">
        <v>29919</v>
      </c>
      <c r="E135" s="10">
        <v>13387</v>
      </c>
      <c r="F135" s="10">
        <v>13387</v>
      </c>
      <c r="G135" s="11">
        <v>2</v>
      </c>
      <c r="H135" s="12">
        <v>0.85</v>
      </c>
      <c r="I135" s="16" t="s">
        <v>54</v>
      </c>
      <c r="J135" s="20">
        <v>0.5</v>
      </c>
      <c r="K135" s="11">
        <f t="shared" si="120"/>
        <v>463221.1</v>
      </c>
      <c r="L135" s="11">
        <f t="shared" si="121"/>
        <v>277932.66</v>
      </c>
      <c r="M135" s="11">
        <f t="shared" si="122"/>
        <v>185288.44</v>
      </c>
      <c r="N135" s="11">
        <f t="shared" si="123"/>
        <v>11734.9345333333</v>
      </c>
      <c r="O135" s="11">
        <f t="shared" si="124"/>
        <v>9387947.62666667</v>
      </c>
      <c r="P135" s="11">
        <f t="shared" ref="P135:P144" si="127">ROUND(O135*0.5/10000,0)</f>
        <v>469</v>
      </c>
      <c r="Q135" s="9">
        <f t="shared" si="69"/>
        <v>469</v>
      </c>
      <c r="R135" s="30">
        <f t="shared" si="125"/>
        <v>441</v>
      </c>
      <c r="S135" s="11">
        <f t="shared" si="72"/>
        <v>28</v>
      </c>
      <c r="T135" s="29"/>
    </row>
    <row r="136" ht="25" customHeight="1" spans="1:20">
      <c r="A136" s="9"/>
      <c r="B136" s="9" t="s">
        <v>267</v>
      </c>
      <c r="C136" s="9">
        <f t="shared" ref="C136:F136" si="128">SUM(C137:C144)</f>
        <v>121607</v>
      </c>
      <c r="D136" s="9">
        <f t="shared" si="128"/>
        <v>213520</v>
      </c>
      <c r="E136" s="9">
        <f t="shared" si="128"/>
        <v>44347</v>
      </c>
      <c r="F136" s="9">
        <f t="shared" si="128"/>
        <v>76990</v>
      </c>
      <c r="G136" s="9"/>
      <c r="H136" s="9"/>
      <c r="I136" s="18"/>
      <c r="J136" s="19"/>
      <c r="K136" s="9">
        <f t="shared" ref="K136:P136" si="129">SUM(K137:K144)</f>
        <v>3070269</v>
      </c>
      <c r="L136" s="9">
        <f t="shared" si="129"/>
        <v>1842161.4</v>
      </c>
      <c r="M136" s="9">
        <f t="shared" si="129"/>
        <v>1228107.6</v>
      </c>
      <c r="N136" s="9">
        <f t="shared" si="129"/>
        <v>77780.148</v>
      </c>
      <c r="O136" s="9">
        <f t="shared" si="129"/>
        <v>62224118.4</v>
      </c>
      <c r="P136" s="9">
        <f t="shared" si="129"/>
        <v>3111</v>
      </c>
      <c r="Q136" s="9">
        <f t="shared" ref="Q136:Q183" si="130">P136</f>
        <v>3111</v>
      </c>
      <c r="R136" s="30">
        <f>SUM(R137:R144)</f>
        <v>2928</v>
      </c>
      <c r="S136" s="11">
        <f t="shared" si="72"/>
        <v>183</v>
      </c>
      <c r="T136" s="29"/>
    </row>
    <row r="137" ht="25" customHeight="1" spans="1:20">
      <c r="A137" s="31" t="s">
        <v>268</v>
      </c>
      <c r="B137" s="31" t="s">
        <v>26</v>
      </c>
      <c r="C137" s="10">
        <v>0</v>
      </c>
      <c r="D137" s="10">
        <v>1654</v>
      </c>
      <c r="E137" s="10">
        <v>0</v>
      </c>
      <c r="F137" s="10">
        <v>825</v>
      </c>
      <c r="G137" s="11">
        <v>2</v>
      </c>
      <c r="H137" s="12">
        <v>0.85</v>
      </c>
      <c r="I137" s="16" t="s">
        <v>54</v>
      </c>
      <c r="J137" s="20">
        <v>0.5</v>
      </c>
      <c r="K137" s="11">
        <f t="shared" ref="K137:K144" si="131">D137*9.8+F137*12.7</f>
        <v>26686.7</v>
      </c>
      <c r="L137" s="11">
        <f t="shared" ref="L137:L144" si="132">K137*0.6</f>
        <v>16012.02</v>
      </c>
      <c r="M137" s="11">
        <f t="shared" ref="M137:M144" si="133">K137*0.4</f>
        <v>10674.68</v>
      </c>
      <c r="N137" s="11">
        <f t="shared" ref="N137:N144" si="134">L137/50+M137/30</f>
        <v>676.063066666667</v>
      </c>
      <c r="O137" s="11">
        <f t="shared" ref="O137:O144" si="135">N137*800</f>
        <v>540850.453333333</v>
      </c>
      <c r="P137" s="11">
        <f t="shared" si="127"/>
        <v>27</v>
      </c>
      <c r="Q137" s="9">
        <f t="shared" si="130"/>
        <v>27</v>
      </c>
      <c r="R137" s="30">
        <f t="shared" ref="R137:R144" si="136">ROUND(82700/87857*Q137,0)</f>
        <v>25</v>
      </c>
      <c r="S137" s="11">
        <f t="shared" si="72"/>
        <v>2</v>
      </c>
      <c r="T137" s="29" t="s">
        <v>269</v>
      </c>
    </row>
    <row r="138" ht="25" customHeight="1" spans="1:20">
      <c r="A138" s="31" t="s">
        <v>270</v>
      </c>
      <c r="B138" s="31" t="s">
        <v>271</v>
      </c>
      <c r="C138" s="10">
        <v>2288</v>
      </c>
      <c r="D138" s="10">
        <v>39952</v>
      </c>
      <c r="E138" s="10">
        <v>1507</v>
      </c>
      <c r="F138" s="10">
        <v>12047</v>
      </c>
      <c r="G138" s="11">
        <v>2</v>
      </c>
      <c r="H138" s="12">
        <v>0.85</v>
      </c>
      <c r="I138" s="16" t="s">
        <v>54</v>
      </c>
      <c r="J138" s="20">
        <v>0.5</v>
      </c>
      <c r="K138" s="11">
        <f t="shared" si="131"/>
        <v>544526.5</v>
      </c>
      <c r="L138" s="11">
        <f t="shared" si="132"/>
        <v>326715.9</v>
      </c>
      <c r="M138" s="11">
        <f t="shared" si="133"/>
        <v>217810.6</v>
      </c>
      <c r="N138" s="11">
        <f t="shared" si="134"/>
        <v>13794.6713333333</v>
      </c>
      <c r="O138" s="11">
        <f t="shared" si="135"/>
        <v>11035737.0666667</v>
      </c>
      <c r="P138" s="11">
        <f t="shared" si="127"/>
        <v>552</v>
      </c>
      <c r="Q138" s="9">
        <f t="shared" si="130"/>
        <v>552</v>
      </c>
      <c r="R138" s="30">
        <f t="shared" si="136"/>
        <v>520</v>
      </c>
      <c r="S138" s="11">
        <f t="shared" si="72"/>
        <v>32</v>
      </c>
      <c r="T138" s="29"/>
    </row>
    <row r="139" ht="25" customHeight="1" spans="1:20">
      <c r="A139" s="31" t="s">
        <v>272</v>
      </c>
      <c r="B139" s="31" t="s">
        <v>273</v>
      </c>
      <c r="C139" s="10">
        <v>12981</v>
      </c>
      <c r="D139" s="10">
        <v>33966</v>
      </c>
      <c r="E139" s="10">
        <v>5104</v>
      </c>
      <c r="F139" s="10">
        <v>11148</v>
      </c>
      <c r="G139" s="11">
        <v>2</v>
      </c>
      <c r="H139" s="12">
        <v>0.85</v>
      </c>
      <c r="I139" s="16" t="s">
        <v>54</v>
      </c>
      <c r="J139" s="20">
        <v>0.5</v>
      </c>
      <c r="K139" s="11">
        <f t="shared" si="131"/>
        <v>474446.4</v>
      </c>
      <c r="L139" s="11">
        <f t="shared" si="132"/>
        <v>284667.84</v>
      </c>
      <c r="M139" s="11">
        <f t="shared" si="133"/>
        <v>189778.56</v>
      </c>
      <c r="N139" s="11">
        <f t="shared" si="134"/>
        <v>12019.3088</v>
      </c>
      <c r="O139" s="11">
        <f t="shared" si="135"/>
        <v>9615447.04</v>
      </c>
      <c r="P139" s="11">
        <f t="shared" si="127"/>
        <v>481</v>
      </c>
      <c r="Q139" s="9">
        <f t="shared" si="130"/>
        <v>481</v>
      </c>
      <c r="R139" s="30">
        <f t="shared" si="136"/>
        <v>453</v>
      </c>
      <c r="S139" s="11">
        <f t="shared" si="72"/>
        <v>28</v>
      </c>
      <c r="T139" s="29"/>
    </row>
    <row r="140" ht="25" customHeight="1" spans="1:20">
      <c r="A140" s="31" t="s">
        <v>274</v>
      </c>
      <c r="B140" s="31" t="s">
        <v>275</v>
      </c>
      <c r="C140" s="10">
        <v>37408</v>
      </c>
      <c r="D140" s="10">
        <v>37408</v>
      </c>
      <c r="E140" s="10">
        <v>13346</v>
      </c>
      <c r="F140" s="10">
        <v>13346</v>
      </c>
      <c r="G140" s="11">
        <v>2</v>
      </c>
      <c r="H140" s="12">
        <v>0.85</v>
      </c>
      <c r="I140" s="16" t="s">
        <v>54</v>
      </c>
      <c r="J140" s="20">
        <v>0.5</v>
      </c>
      <c r="K140" s="11">
        <f t="shared" si="131"/>
        <v>536092.6</v>
      </c>
      <c r="L140" s="11">
        <f t="shared" si="132"/>
        <v>321655.56</v>
      </c>
      <c r="M140" s="11">
        <f t="shared" si="133"/>
        <v>214437.04</v>
      </c>
      <c r="N140" s="11">
        <f t="shared" si="134"/>
        <v>13581.0125333333</v>
      </c>
      <c r="O140" s="11">
        <f t="shared" si="135"/>
        <v>10864810.0266667</v>
      </c>
      <c r="P140" s="11">
        <f t="shared" si="127"/>
        <v>543</v>
      </c>
      <c r="Q140" s="9">
        <f t="shared" si="130"/>
        <v>543</v>
      </c>
      <c r="R140" s="30">
        <f t="shared" si="136"/>
        <v>511</v>
      </c>
      <c r="S140" s="11">
        <f t="shared" si="72"/>
        <v>32</v>
      </c>
      <c r="T140" s="29"/>
    </row>
    <row r="141" ht="25" customHeight="1" spans="1:20">
      <c r="A141" s="31" t="s">
        <v>276</v>
      </c>
      <c r="B141" s="31" t="s">
        <v>277</v>
      </c>
      <c r="C141" s="10">
        <v>60042</v>
      </c>
      <c r="D141" s="10">
        <v>91652</v>
      </c>
      <c r="E141" s="10">
        <v>21364</v>
      </c>
      <c r="F141" s="10">
        <v>36598</v>
      </c>
      <c r="G141" s="11">
        <v>2</v>
      </c>
      <c r="H141" s="12">
        <v>0.85</v>
      </c>
      <c r="I141" s="16" t="s">
        <v>54</v>
      </c>
      <c r="J141" s="20">
        <v>0.5</v>
      </c>
      <c r="K141" s="11">
        <f t="shared" si="131"/>
        <v>1362984.2</v>
      </c>
      <c r="L141" s="11">
        <f t="shared" si="132"/>
        <v>817790.52</v>
      </c>
      <c r="M141" s="11">
        <f t="shared" si="133"/>
        <v>545193.68</v>
      </c>
      <c r="N141" s="11">
        <f t="shared" si="134"/>
        <v>34528.9330666667</v>
      </c>
      <c r="O141" s="11">
        <f t="shared" si="135"/>
        <v>27623146.4533333</v>
      </c>
      <c r="P141" s="11">
        <f t="shared" si="127"/>
        <v>1381</v>
      </c>
      <c r="Q141" s="9">
        <f t="shared" si="130"/>
        <v>1381</v>
      </c>
      <c r="R141" s="30">
        <f t="shared" si="136"/>
        <v>1300</v>
      </c>
      <c r="S141" s="11">
        <f t="shared" si="72"/>
        <v>81</v>
      </c>
      <c r="T141" s="29"/>
    </row>
    <row r="142" ht="25" customHeight="1" spans="1:20">
      <c r="A142" s="31" t="s">
        <v>278</v>
      </c>
      <c r="B142" s="31" t="s">
        <v>279</v>
      </c>
      <c r="C142" s="10">
        <v>5523</v>
      </c>
      <c r="D142" s="10">
        <v>5523</v>
      </c>
      <c r="E142" s="10">
        <v>1782</v>
      </c>
      <c r="F142" s="10">
        <v>1782</v>
      </c>
      <c r="G142" s="11">
        <v>2</v>
      </c>
      <c r="H142" s="12">
        <v>0.85</v>
      </c>
      <c r="I142" s="16" t="s">
        <v>54</v>
      </c>
      <c r="J142" s="20">
        <v>0.5</v>
      </c>
      <c r="K142" s="11">
        <f t="shared" si="131"/>
        <v>76756.8</v>
      </c>
      <c r="L142" s="11">
        <f t="shared" si="132"/>
        <v>46054.08</v>
      </c>
      <c r="M142" s="11">
        <f t="shared" si="133"/>
        <v>30702.72</v>
      </c>
      <c r="N142" s="11">
        <f t="shared" si="134"/>
        <v>1944.5056</v>
      </c>
      <c r="O142" s="11">
        <f t="shared" si="135"/>
        <v>1555604.48</v>
      </c>
      <c r="P142" s="11">
        <f t="shared" si="127"/>
        <v>78</v>
      </c>
      <c r="Q142" s="9">
        <f t="shared" si="130"/>
        <v>78</v>
      </c>
      <c r="R142" s="30">
        <f t="shared" si="136"/>
        <v>73</v>
      </c>
      <c r="S142" s="11">
        <f t="shared" ref="S142:S176" si="137">Q142-R142</f>
        <v>5</v>
      </c>
      <c r="T142" s="29"/>
    </row>
    <row r="143" ht="25" customHeight="1" spans="1:20">
      <c r="A143" s="31" t="s">
        <v>280</v>
      </c>
      <c r="B143" s="31" t="s">
        <v>281</v>
      </c>
      <c r="C143" s="10">
        <v>0</v>
      </c>
      <c r="D143" s="10">
        <v>0</v>
      </c>
      <c r="E143" s="10">
        <v>0</v>
      </c>
      <c r="F143" s="10">
        <v>0</v>
      </c>
      <c r="G143" s="11">
        <v>2</v>
      </c>
      <c r="H143" s="12">
        <v>0.85</v>
      </c>
      <c r="I143" s="16" t="s">
        <v>54</v>
      </c>
      <c r="J143" s="20">
        <v>0.5</v>
      </c>
      <c r="K143" s="11">
        <f t="shared" si="131"/>
        <v>0</v>
      </c>
      <c r="L143" s="11">
        <f t="shared" si="132"/>
        <v>0</v>
      </c>
      <c r="M143" s="11">
        <f t="shared" si="133"/>
        <v>0</v>
      </c>
      <c r="N143" s="11">
        <f t="shared" si="134"/>
        <v>0</v>
      </c>
      <c r="O143" s="11">
        <f t="shared" si="135"/>
        <v>0</v>
      </c>
      <c r="P143" s="11">
        <f t="shared" si="127"/>
        <v>0</v>
      </c>
      <c r="Q143" s="9">
        <f t="shared" si="130"/>
        <v>0</v>
      </c>
      <c r="R143" s="30">
        <f t="shared" si="136"/>
        <v>0</v>
      </c>
      <c r="S143" s="11">
        <f t="shared" si="137"/>
        <v>0</v>
      </c>
      <c r="T143" s="29"/>
    </row>
    <row r="144" ht="25" customHeight="1" spans="1:20">
      <c r="A144" s="31" t="s">
        <v>282</v>
      </c>
      <c r="B144" s="31" t="s">
        <v>283</v>
      </c>
      <c r="C144" s="10">
        <v>3365</v>
      </c>
      <c r="D144" s="10">
        <v>3365</v>
      </c>
      <c r="E144" s="10">
        <v>1244</v>
      </c>
      <c r="F144" s="10">
        <v>1244</v>
      </c>
      <c r="G144" s="11">
        <v>2</v>
      </c>
      <c r="H144" s="12">
        <v>0.85</v>
      </c>
      <c r="I144" s="16" t="s">
        <v>54</v>
      </c>
      <c r="J144" s="20">
        <v>0.5</v>
      </c>
      <c r="K144" s="11">
        <f t="shared" si="131"/>
        <v>48775.8</v>
      </c>
      <c r="L144" s="11">
        <f t="shared" si="132"/>
        <v>29265.48</v>
      </c>
      <c r="M144" s="11">
        <f t="shared" si="133"/>
        <v>19510.32</v>
      </c>
      <c r="N144" s="11">
        <f t="shared" si="134"/>
        <v>1235.6536</v>
      </c>
      <c r="O144" s="11">
        <f t="shared" si="135"/>
        <v>988522.88</v>
      </c>
      <c r="P144" s="11">
        <f t="shared" si="127"/>
        <v>49</v>
      </c>
      <c r="Q144" s="9">
        <f t="shared" si="130"/>
        <v>49</v>
      </c>
      <c r="R144" s="30">
        <f t="shared" si="136"/>
        <v>46</v>
      </c>
      <c r="S144" s="11">
        <f t="shared" si="137"/>
        <v>3</v>
      </c>
      <c r="T144" s="29"/>
    </row>
    <row r="145" ht="25" customHeight="1" spans="1:20">
      <c r="A145" s="9"/>
      <c r="B145" s="9" t="s">
        <v>284</v>
      </c>
      <c r="C145" s="9">
        <f t="shared" ref="C145:F145" si="138">SUM(C146:C154)</f>
        <v>249922</v>
      </c>
      <c r="D145" s="9">
        <f t="shared" si="138"/>
        <v>384743</v>
      </c>
      <c r="E145" s="9">
        <f t="shared" si="138"/>
        <v>92732</v>
      </c>
      <c r="F145" s="9">
        <f t="shared" si="138"/>
        <v>138074</v>
      </c>
      <c r="G145" s="9"/>
      <c r="H145" s="9"/>
      <c r="I145" s="18"/>
      <c r="J145" s="19"/>
      <c r="K145" s="9">
        <f t="shared" ref="K145:P145" si="139">SUM(K146:K154)</f>
        <v>5524021.2</v>
      </c>
      <c r="L145" s="9">
        <f t="shared" si="139"/>
        <v>3314412.72</v>
      </c>
      <c r="M145" s="9">
        <f t="shared" si="139"/>
        <v>2209608.48</v>
      </c>
      <c r="N145" s="9">
        <f t="shared" si="139"/>
        <v>139941.8704</v>
      </c>
      <c r="O145" s="9">
        <f t="shared" si="139"/>
        <v>111953496.32</v>
      </c>
      <c r="P145" s="9">
        <f t="shared" si="139"/>
        <v>5673</v>
      </c>
      <c r="Q145" s="9">
        <f t="shared" si="130"/>
        <v>5673</v>
      </c>
      <c r="R145" s="30">
        <f>SUM(R146:R154)</f>
        <v>5341</v>
      </c>
      <c r="S145" s="11">
        <f t="shared" si="137"/>
        <v>332</v>
      </c>
      <c r="T145" s="29"/>
    </row>
    <row r="146" ht="25" customHeight="1" spans="1:20">
      <c r="A146" s="31" t="s">
        <v>285</v>
      </c>
      <c r="B146" s="31" t="s">
        <v>26</v>
      </c>
      <c r="C146" s="10">
        <v>0</v>
      </c>
      <c r="D146" s="10">
        <v>144</v>
      </c>
      <c r="E146" s="10">
        <v>0</v>
      </c>
      <c r="F146" s="10">
        <v>316</v>
      </c>
      <c r="G146" s="11">
        <v>2</v>
      </c>
      <c r="H146" s="12">
        <v>0.85</v>
      </c>
      <c r="I146" s="16" t="s">
        <v>54</v>
      </c>
      <c r="J146" s="20">
        <v>0.5</v>
      </c>
      <c r="K146" s="11">
        <f t="shared" ref="K146:K154" si="140">D146*9.8+F146*12.7</f>
        <v>5424.4</v>
      </c>
      <c r="L146" s="11">
        <f t="shared" ref="L146:L155" si="141">K146*0.6</f>
        <v>3254.64</v>
      </c>
      <c r="M146" s="11">
        <f t="shared" ref="M146:M155" si="142">K146*0.4</f>
        <v>2169.76</v>
      </c>
      <c r="N146" s="11">
        <f t="shared" ref="N146:N155" si="143">L146/50+M146/30</f>
        <v>137.418133333333</v>
      </c>
      <c r="O146" s="11">
        <f t="shared" ref="O146:O155" si="144">N146*800</f>
        <v>109934.506666667</v>
      </c>
      <c r="P146" s="11">
        <f t="shared" ref="P146:P150" si="145">ROUND(O146*0.5/10000,0)</f>
        <v>5</v>
      </c>
      <c r="Q146" s="9">
        <f t="shared" si="130"/>
        <v>5</v>
      </c>
      <c r="R146" s="30">
        <f t="shared" ref="R146:R155" si="146">ROUND(82700/87857*Q146,0)</f>
        <v>5</v>
      </c>
      <c r="S146" s="11">
        <f t="shared" si="137"/>
        <v>0</v>
      </c>
      <c r="T146" s="29"/>
    </row>
    <row r="147" ht="25" customHeight="1" spans="1:20">
      <c r="A147" s="31" t="s">
        <v>286</v>
      </c>
      <c r="B147" s="31" t="s">
        <v>287</v>
      </c>
      <c r="C147" s="10">
        <v>36447</v>
      </c>
      <c r="D147" s="10">
        <v>94014</v>
      </c>
      <c r="E147" s="10">
        <v>15694</v>
      </c>
      <c r="F147" s="10">
        <v>31866</v>
      </c>
      <c r="G147" s="11">
        <v>2</v>
      </c>
      <c r="H147" s="12">
        <v>0.85</v>
      </c>
      <c r="I147" s="16" t="s">
        <v>54</v>
      </c>
      <c r="J147" s="20">
        <v>0.5</v>
      </c>
      <c r="K147" s="11">
        <f t="shared" si="140"/>
        <v>1326035.4</v>
      </c>
      <c r="L147" s="11">
        <f t="shared" si="141"/>
        <v>795621.24</v>
      </c>
      <c r="M147" s="11">
        <f t="shared" si="142"/>
        <v>530414.16</v>
      </c>
      <c r="N147" s="11">
        <f t="shared" si="143"/>
        <v>33592.8968</v>
      </c>
      <c r="O147" s="11">
        <f t="shared" si="144"/>
        <v>26874317.44</v>
      </c>
      <c r="P147" s="11">
        <f t="shared" si="145"/>
        <v>1344</v>
      </c>
      <c r="Q147" s="9">
        <f t="shared" si="130"/>
        <v>1344</v>
      </c>
      <c r="R147" s="30">
        <f t="shared" si="146"/>
        <v>1265</v>
      </c>
      <c r="S147" s="11">
        <f t="shared" si="137"/>
        <v>79</v>
      </c>
      <c r="T147" s="29"/>
    </row>
    <row r="148" ht="25" customHeight="1" spans="1:20">
      <c r="A148" s="31" t="s">
        <v>288</v>
      </c>
      <c r="B148" s="31" t="s">
        <v>289</v>
      </c>
      <c r="C148" s="10">
        <v>27857</v>
      </c>
      <c r="D148" s="10">
        <v>62414</v>
      </c>
      <c r="E148" s="10">
        <v>11792</v>
      </c>
      <c r="F148" s="10">
        <v>24966</v>
      </c>
      <c r="G148" s="11">
        <v>2</v>
      </c>
      <c r="H148" s="12">
        <v>0.85</v>
      </c>
      <c r="I148" s="16" t="s">
        <v>54</v>
      </c>
      <c r="J148" s="20">
        <v>0.5</v>
      </c>
      <c r="K148" s="11">
        <f t="shared" si="140"/>
        <v>928725.4</v>
      </c>
      <c r="L148" s="11">
        <f t="shared" si="141"/>
        <v>557235.24</v>
      </c>
      <c r="M148" s="11">
        <f t="shared" si="142"/>
        <v>371490.16</v>
      </c>
      <c r="N148" s="11">
        <f t="shared" si="143"/>
        <v>23527.7101333333</v>
      </c>
      <c r="O148" s="11">
        <f t="shared" si="144"/>
        <v>18822168.1066667</v>
      </c>
      <c r="P148" s="11">
        <f t="shared" si="145"/>
        <v>941</v>
      </c>
      <c r="Q148" s="9">
        <f t="shared" si="130"/>
        <v>941</v>
      </c>
      <c r="R148" s="30">
        <f t="shared" si="146"/>
        <v>886</v>
      </c>
      <c r="S148" s="11">
        <f t="shared" si="137"/>
        <v>55</v>
      </c>
      <c r="T148" s="29"/>
    </row>
    <row r="149" ht="25" customHeight="1" spans="1:20">
      <c r="A149" s="31" t="s">
        <v>290</v>
      </c>
      <c r="B149" s="31" t="s">
        <v>291</v>
      </c>
      <c r="C149" s="10">
        <v>34306</v>
      </c>
      <c r="D149" s="10">
        <v>34306</v>
      </c>
      <c r="E149" s="10">
        <v>13755</v>
      </c>
      <c r="F149" s="10">
        <v>13755</v>
      </c>
      <c r="G149" s="11">
        <v>2</v>
      </c>
      <c r="H149" s="12">
        <v>0.85</v>
      </c>
      <c r="I149" s="16" t="s">
        <v>54</v>
      </c>
      <c r="J149" s="20">
        <v>0.5</v>
      </c>
      <c r="K149" s="11">
        <f t="shared" si="140"/>
        <v>510887.3</v>
      </c>
      <c r="L149" s="11">
        <f t="shared" si="141"/>
        <v>306532.38</v>
      </c>
      <c r="M149" s="11">
        <f t="shared" si="142"/>
        <v>204354.92</v>
      </c>
      <c r="N149" s="11">
        <f t="shared" si="143"/>
        <v>12942.4782666667</v>
      </c>
      <c r="O149" s="11">
        <f t="shared" si="144"/>
        <v>10353982.6133333</v>
      </c>
      <c r="P149" s="11">
        <f t="shared" si="145"/>
        <v>518</v>
      </c>
      <c r="Q149" s="9">
        <f t="shared" si="130"/>
        <v>518</v>
      </c>
      <c r="R149" s="30">
        <f t="shared" si="146"/>
        <v>488</v>
      </c>
      <c r="S149" s="11">
        <f t="shared" si="137"/>
        <v>30</v>
      </c>
      <c r="T149" s="29"/>
    </row>
    <row r="150" ht="25" customHeight="1" spans="1:20">
      <c r="A150" s="31" t="s">
        <v>292</v>
      </c>
      <c r="B150" s="31" t="s">
        <v>293</v>
      </c>
      <c r="C150" s="10">
        <v>34488</v>
      </c>
      <c r="D150" s="10">
        <v>34488</v>
      </c>
      <c r="E150" s="10">
        <v>13100</v>
      </c>
      <c r="F150" s="10">
        <v>13100</v>
      </c>
      <c r="G150" s="11">
        <v>2</v>
      </c>
      <c r="H150" s="12">
        <v>0.85</v>
      </c>
      <c r="I150" s="16" t="s">
        <v>54</v>
      </c>
      <c r="J150" s="20">
        <v>0.5</v>
      </c>
      <c r="K150" s="11">
        <f t="shared" si="140"/>
        <v>504352.4</v>
      </c>
      <c r="L150" s="11">
        <f t="shared" si="141"/>
        <v>302611.44</v>
      </c>
      <c r="M150" s="11">
        <f t="shared" si="142"/>
        <v>201740.96</v>
      </c>
      <c r="N150" s="11">
        <f t="shared" si="143"/>
        <v>12776.9274666667</v>
      </c>
      <c r="O150" s="11">
        <f t="shared" si="144"/>
        <v>10221541.9733333</v>
      </c>
      <c r="P150" s="11">
        <f t="shared" si="145"/>
        <v>511</v>
      </c>
      <c r="Q150" s="9">
        <f t="shared" si="130"/>
        <v>511</v>
      </c>
      <c r="R150" s="30">
        <f t="shared" si="146"/>
        <v>481</v>
      </c>
      <c r="S150" s="11">
        <f t="shared" si="137"/>
        <v>30</v>
      </c>
      <c r="T150" s="29"/>
    </row>
    <row r="151" ht="25" customHeight="1" spans="1:20">
      <c r="A151" s="31" t="s">
        <v>294</v>
      </c>
      <c r="B151" s="31" t="s">
        <v>295</v>
      </c>
      <c r="C151" s="10">
        <v>10223</v>
      </c>
      <c r="D151" s="10">
        <v>10223</v>
      </c>
      <c r="E151" s="10">
        <v>3628</v>
      </c>
      <c r="F151" s="10">
        <v>3628</v>
      </c>
      <c r="G151" s="11">
        <v>1</v>
      </c>
      <c r="H151" s="12">
        <v>1</v>
      </c>
      <c r="I151" s="16" t="s">
        <v>69</v>
      </c>
      <c r="J151" s="20">
        <v>0.6</v>
      </c>
      <c r="K151" s="11">
        <f t="shared" si="140"/>
        <v>146261</v>
      </c>
      <c r="L151" s="11">
        <f t="shared" si="141"/>
        <v>87756.6</v>
      </c>
      <c r="M151" s="11">
        <f t="shared" si="142"/>
        <v>58504.4</v>
      </c>
      <c r="N151" s="11">
        <f t="shared" si="143"/>
        <v>3705.27866666667</v>
      </c>
      <c r="O151" s="11">
        <f t="shared" si="144"/>
        <v>2964222.93333333</v>
      </c>
      <c r="P151" s="11">
        <f>ROUND(O151*0.6/10000,0)</f>
        <v>178</v>
      </c>
      <c r="Q151" s="9">
        <f t="shared" si="130"/>
        <v>178</v>
      </c>
      <c r="R151" s="30">
        <f t="shared" si="146"/>
        <v>168</v>
      </c>
      <c r="S151" s="11">
        <f t="shared" si="137"/>
        <v>10</v>
      </c>
      <c r="T151" s="29"/>
    </row>
    <row r="152" ht="25" customHeight="1" spans="1:20">
      <c r="A152" s="31" t="s">
        <v>296</v>
      </c>
      <c r="B152" s="31" t="s">
        <v>297</v>
      </c>
      <c r="C152" s="10">
        <v>16064</v>
      </c>
      <c r="D152" s="10">
        <v>16064</v>
      </c>
      <c r="E152" s="10">
        <v>5466</v>
      </c>
      <c r="F152" s="10">
        <v>5466</v>
      </c>
      <c r="G152" s="11">
        <v>1</v>
      </c>
      <c r="H152" s="12">
        <v>1</v>
      </c>
      <c r="I152" s="16" t="s">
        <v>69</v>
      </c>
      <c r="J152" s="20">
        <v>0.6</v>
      </c>
      <c r="K152" s="11">
        <f t="shared" si="140"/>
        <v>226845.4</v>
      </c>
      <c r="L152" s="11">
        <f t="shared" si="141"/>
        <v>136107.24</v>
      </c>
      <c r="M152" s="11">
        <f t="shared" si="142"/>
        <v>90738.16</v>
      </c>
      <c r="N152" s="11">
        <f t="shared" si="143"/>
        <v>5746.75013333333</v>
      </c>
      <c r="O152" s="11">
        <f t="shared" si="144"/>
        <v>4597400.10666667</v>
      </c>
      <c r="P152" s="11">
        <f>ROUND(O152*0.6/10000,0)</f>
        <v>276</v>
      </c>
      <c r="Q152" s="9">
        <f t="shared" si="130"/>
        <v>276</v>
      </c>
      <c r="R152" s="30">
        <f t="shared" si="146"/>
        <v>260</v>
      </c>
      <c r="S152" s="11">
        <f t="shared" si="137"/>
        <v>16</v>
      </c>
      <c r="T152" s="29"/>
    </row>
    <row r="153" ht="25" customHeight="1" spans="1:20">
      <c r="A153" s="31" t="s">
        <v>298</v>
      </c>
      <c r="B153" s="31" t="s">
        <v>299</v>
      </c>
      <c r="C153" s="10">
        <v>73234</v>
      </c>
      <c r="D153" s="10">
        <v>96780</v>
      </c>
      <c r="E153" s="10">
        <v>23175</v>
      </c>
      <c r="F153" s="10">
        <v>30865</v>
      </c>
      <c r="G153" s="11">
        <v>2</v>
      </c>
      <c r="H153" s="12">
        <v>0.85</v>
      </c>
      <c r="I153" s="16" t="s">
        <v>54</v>
      </c>
      <c r="J153" s="20">
        <v>0.5</v>
      </c>
      <c r="K153" s="11">
        <f t="shared" si="140"/>
        <v>1340429.5</v>
      </c>
      <c r="L153" s="11">
        <f t="shared" si="141"/>
        <v>804257.7</v>
      </c>
      <c r="M153" s="11">
        <f t="shared" si="142"/>
        <v>536171.8</v>
      </c>
      <c r="N153" s="11">
        <f t="shared" si="143"/>
        <v>33957.5473333333</v>
      </c>
      <c r="O153" s="11">
        <f t="shared" si="144"/>
        <v>27166037.8666667</v>
      </c>
      <c r="P153" s="11">
        <f>ROUND(O153*0.5/10000,0)</f>
        <v>1358</v>
      </c>
      <c r="Q153" s="9">
        <f t="shared" si="130"/>
        <v>1358</v>
      </c>
      <c r="R153" s="30">
        <f t="shared" si="146"/>
        <v>1278</v>
      </c>
      <c r="S153" s="11">
        <f t="shared" si="137"/>
        <v>80</v>
      </c>
      <c r="T153" s="29"/>
    </row>
    <row r="154" ht="25" customHeight="1" spans="1:20">
      <c r="A154" s="31" t="s">
        <v>300</v>
      </c>
      <c r="B154" s="31" t="s">
        <v>301</v>
      </c>
      <c r="C154" s="10">
        <v>17303</v>
      </c>
      <c r="D154" s="10">
        <v>36310</v>
      </c>
      <c r="E154" s="10">
        <v>6122</v>
      </c>
      <c r="F154" s="10">
        <v>14112</v>
      </c>
      <c r="G154" s="11">
        <v>2</v>
      </c>
      <c r="H154" s="12">
        <v>0.85</v>
      </c>
      <c r="I154" s="16" t="s">
        <v>54</v>
      </c>
      <c r="J154" s="20">
        <v>0.5</v>
      </c>
      <c r="K154" s="11">
        <f t="shared" si="140"/>
        <v>535060.4</v>
      </c>
      <c r="L154" s="11">
        <f t="shared" si="141"/>
        <v>321036.24</v>
      </c>
      <c r="M154" s="11">
        <f t="shared" si="142"/>
        <v>214024.16</v>
      </c>
      <c r="N154" s="11">
        <f t="shared" si="143"/>
        <v>13554.8634666667</v>
      </c>
      <c r="O154" s="11">
        <f t="shared" si="144"/>
        <v>10843890.7733333</v>
      </c>
      <c r="P154" s="11">
        <f>ROUND(O154*0.5/10000,0)</f>
        <v>542</v>
      </c>
      <c r="Q154" s="9">
        <f t="shared" si="130"/>
        <v>542</v>
      </c>
      <c r="R154" s="30">
        <f t="shared" si="146"/>
        <v>510</v>
      </c>
      <c r="S154" s="11">
        <f t="shared" si="137"/>
        <v>32</v>
      </c>
      <c r="T154" s="29"/>
    </row>
    <row r="155" ht="25" customHeight="1" spans="1:20">
      <c r="A155" s="31" t="s">
        <v>302</v>
      </c>
      <c r="B155" s="31" t="s">
        <v>303</v>
      </c>
      <c r="C155" s="10">
        <v>14948</v>
      </c>
      <c r="D155" s="10">
        <v>320018</v>
      </c>
      <c r="E155" s="10">
        <v>2092</v>
      </c>
      <c r="F155" s="10">
        <v>113815</v>
      </c>
      <c r="G155" s="9"/>
      <c r="H155" s="9"/>
      <c r="I155" s="18"/>
      <c r="J155" s="19"/>
      <c r="K155" s="9">
        <f t="shared" ref="K155:K158" si="147">C155*9.8+E155*12.7</f>
        <v>173058.8</v>
      </c>
      <c r="L155" s="9">
        <f t="shared" si="141"/>
        <v>103835.28</v>
      </c>
      <c r="M155" s="9">
        <f t="shared" si="142"/>
        <v>69223.52</v>
      </c>
      <c r="N155" s="9">
        <f t="shared" si="143"/>
        <v>4384.15626666667</v>
      </c>
      <c r="O155" s="9">
        <f t="shared" si="144"/>
        <v>3507325.01333333</v>
      </c>
      <c r="P155" s="9">
        <f t="shared" ref="P155:P158" si="148">ROUND(O155*0.3/10000,0)</f>
        <v>105</v>
      </c>
      <c r="Q155" s="9">
        <f t="shared" si="130"/>
        <v>105</v>
      </c>
      <c r="R155" s="30">
        <f t="shared" si="146"/>
        <v>99</v>
      </c>
      <c r="S155" s="11">
        <f t="shared" si="137"/>
        <v>6</v>
      </c>
      <c r="T155" s="29"/>
    </row>
    <row r="156" ht="25" customHeight="1" spans="1:20">
      <c r="A156" s="9"/>
      <c r="B156" s="9" t="s">
        <v>304</v>
      </c>
      <c r="C156" s="9">
        <f t="shared" ref="C156:F156" si="149">SUM(C157:C158)</f>
        <v>71136</v>
      </c>
      <c r="D156" s="9">
        <f t="shared" si="149"/>
        <v>205583</v>
      </c>
      <c r="E156" s="9">
        <f t="shared" si="149"/>
        <v>29691</v>
      </c>
      <c r="F156" s="9">
        <f t="shared" si="149"/>
        <v>82515</v>
      </c>
      <c r="G156" s="9"/>
      <c r="H156" s="9"/>
      <c r="I156" s="18"/>
      <c r="J156" s="19"/>
      <c r="K156" s="9">
        <f t="shared" ref="K156:P156" si="150">SUM(K157:K158)</f>
        <v>1074208.5</v>
      </c>
      <c r="L156" s="9">
        <f t="shared" si="150"/>
        <v>644525.1</v>
      </c>
      <c r="M156" s="9">
        <f t="shared" si="150"/>
        <v>429683.4</v>
      </c>
      <c r="N156" s="9">
        <f t="shared" si="150"/>
        <v>27213.282</v>
      </c>
      <c r="O156" s="9">
        <f t="shared" si="150"/>
        <v>21770625.6</v>
      </c>
      <c r="P156" s="9">
        <f t="shared" si="150"/>
        <v>653</v>
      </c>
      <c r="Q156" s="9">
        <f t="shared" si="130"/>
        <v>653</v>
      </c>
      <c r="R156" s="30">
        <f>SUM(R157:R158)</f>
        <v>615</v>
      </c>
      <c r="S156" s="11">
        <f t="shared" si="137"/>
        <v>38</v>
      </c>
      <c r="T156" s="29"/>
    </row>
    <row r="157" ht="25" customHeight="1" spans="1:20">
      <c r="A157" s="31" t="s">
        <v>305</v>
      </c>
      <c r="B157" s="31" t="s">
        <v>306</v>
      </c>
      <c r="C157" s="10">
        <v>71136</v>
      </c>
      <c r="D157" s="10">
        <v>201918</v>
      </c>
      <c r="E157" s="10">
        <v>28517</v>
      </c>
      <c r="F157" s="10">
        <v>75805</v>
      </c>
      <c r="G157" s="11">
        <v>4</v>
      </c>
      <c r="H157" s="11">
        <v>0.3</v>
      </c>
      <c r="I157" s="16" t="s">
        <v>27</v>
      </c>
      <c r="J157" s="17">
        <v>0.3</v>
      </c>
      <c r="K157" s="11">
        <f t="shared" si="147"/>
        <v>1059298.7</v>
      </c>
      <c r="L157" s="11">
        <f t="shared" ref="L157:L165" si="151">K157*0.6</f>
        <v>635579.22</v>
      </c>
      <c r="M157" s="11">
        <f t="shared" ref="M157:M165" si="152">K157*0.4</f>
        <v>423719.48</v>
      </c>
      <c r="N157" s="11">
        <f t="shared" ref="N157:N165" si="153">L157/50+M157/30</f>
        <v>26835.5670666667</v>
      </c>
      <c r="O157" s="11">
        <f t="shared" ref="O157:O165" si="154">N157*800</f>
        <v>21468453.6533333</v>
      </c>
      <c r="P157" s="11">
        <f t="shared" si="148"/>
        <v>644</v>
      </c>
      <c r="Q157" s="9">
        <f t="shared" si="130"/>
        <v>644</v>
      </c>
      <c r="R157" s="30">
        <f t="shared" ref="R157:R165" si="155">ROUND(82700/87857*Q157,0)</f>
        <v>606</v>
      </c>
      <c r="S157" s="11">
        <f t="shared" si="137"/>
        <v>38</v>
      </c>
      <c r="T157" s="29"/>
    </row>
    <row r="158" ht="25" customHeight="1" spans="1:20">
      <c r="A158" s="31" t="s">
        <v>307</v>
      </c>
      <c r="B158" s="31" t="s">
        <v>308</v>
      </c>
      <c r="C158" s="10">
        <v>0</v>
      </c>
      <c r="D158" s="10">
        <v>3665</v>
      </c>
      <c r="E158" s="10">
        <v>1174</v>
      </c>
      <c r="F158" s="10">
        <v>6710</v>
      </c>
      <c r="G158" s="11">
        <v>4</v>
      </c>
      <c r="H158" s="11">
        <v>0.3</v>
      </c>
      <c r="I158" s="16" t="s">
        <v>27</v>
      </c>
      <c r="J158" s="17">
        <v>0.3</v>
      </c>
      <c r="K158" s="11">
        <f t="shared" si="147"/>
        <v>14909.8</v>
      </c>
      <c r="L158" s="11">
        <f t="shared" si="151"/>
        <v>8945.88</v>
      </c>
      <c r="M158" s="11">
        <f t="shared" si="152"/>
        <v>5963.92</v>
      </c>
      <c r="N158" s="11">
        <f t="shared" si="153"/>
        <v>377.714933333333</v>
      </c>
      <c r="O158" s="11">
        <f t="shared" si="154"/>
        <v>302171.946666667</v>
      </c>
      <c r="P158" s="11">
        <f t="shared" si="148"/>
        <v>9</v>
      </c>
      <c r="Q158" s="9">
        <f t="shared" si="130"/>
        <v>9</v>
      </c>
      <c r="R158" s="30">
        <v>9</v>
      </c>
      <c r="S158" s="11">
        <f t="shared" si="137"/>
        <v>0</v>
      </c>
      <c r="T158" s="29"/>
    </row>
    <row r="159" ht="25" customHeight="1" spans="1:20">
      <c r="A159" s="9"/>
      <c r="B159" s="9" t="s">
        <v>309</v>
      </c>
      <c r="C159" s="9">
        <f t="shared" ref="C159:F159" si="156">SUM(C160:C165)</f>
        <v>113343</v>
      </c>
      <c r="D159" s="9">
        <f t="shared" si="156"/>
        <v>187526</v>
      </c>
      <c r="E159" s="9">
        <f t="shared" si="156"/>
        <v>41673</v>
      </c>
      <c r="F159" s="9">
        <f t="shared" si="156"/>
        <v>69483</v>
      </c>
      <c r="G159" s="9"/>
      <c r="H159" s="9"/>
      <c r="I159" s="18"/>
      <c r="J159" s="19"/>
      <c r="K159" s="9">
        <f t="shared" ref="K159:P159" si="157">SUM(K160:K165)</f>
        <v>2720188.9</v>
      </c>
      <c r="L159" s="9">
        <f t="shared" si="157"/>
        <v>1632113.34</v>
      </c>
      <c r="M159" s="9">
        <f t="shared" si="157"/>
        <v>1088075.56</v>
      </c>
      <c r="N159" s="9">
        <f t="shared" si="157"/>
        <v>68911.4521333333</v>
      </c>
      <c r="O159" s="9">
        <f t="shared" si="157"/>
        <v>55129161.7066667</v>
      </c>
      <c r="P159" s="9">
        <f t="shared" si="157"/>
        <v>2930</v>
      </c>
      <c r="Q159" s="9">
        <f t="shared" si="130"/>
        <v>2930</v>
      </c>
      <c r="R159" s="30">
        <f>SUM(R160:R165)</f>
        <v>2757</v>
      </c>
      <c r="S159" s="11">
        <f t="shared" si="137"/>
        <v>173</v>
      </c>
      <c r="T159" s="29"/>
    </row>
    <row r="160" ht="25" customHeight="1" spans="1:20">
      <c r="A160" s="31" t="s">
        <v>310</v>
      </c>
      <c r="B160" s="31" t="s">
        <v>26</v>
      </c>
      <c r="C160" s="10">
        <v>0</v>
      </c>
      <c r="D160" s="10">
        <v>3268</v>
      </c>
      <c r="E160" s="10">
        <v>0</v>
      </c>
      <c r="F160" s="10">
        <v>3495</v>
      </c>
      <c r="G160" s="11">
        <v>2</v>
      </c>
      <c r="H160" s="12">
        <v>0.85</v>
      </c>
      <c r="I160" s="16" t="s">
        <v>54</v>
      </c>
      <c r="J160" s="20">
        <v>0.5</v>
      </c>
      <c r="K160" s="11">
        <f t="shared" ref="K160:K165" si="158">D160*9.8+F160*12.7</f>
        <v>76412.9</v>
      </c>
      <c r="L160" s="11">
        <f t="shared" si="151"/>
        <v>45847.74</v>
      </c>
      <c r="M160" s="11">
        <f t="shared" si="152"/>
        <v>30565.16</v>
      </c>
      <c r="N160" s="11">
        <f t="shared" si="153"/>
        <v>1935.79346666667</v>
      </c>
      <c r="O160" s="11">
        <f t="shared" si="154"/>
        <v>1548634.77333333</v>
      </c>
      <c r="P160" s="11">
        <f t="shared" ref="P160:P162" si="159">ROUND(O160*0.5/10000,0)</f>
        <v>77</v>
      </c>
      <c r="Q160" s="9">
        <f t="shared" si="130"/>
        <v>77</v>
      </c>
      <c r="R160" s="30">
        <f t="shared" si="155"/>
        <v>72</v>
      </c>
      <c r="S160" s="11">
        <f t="shared" si="137"/>
        <v>5</v>
      </c>
      <c r="T160" s="29"/>
    </row>
    <row r="161" ht="25" customHeight="1" spans="1:20">
      <c r="A161" s="31" t="s">
        <v>311</v>
      </c>
      <c r="B161" s="31" t="s">
        <v>312</v>
      </c>
      <c r="C161" s="10">
        <v>6715</v>
      </c>
      <c r="D161" s="10">
        <v>35243</v>
      </c>
      <c r="E161" s="10">
        <v>2532</v>
      </c>
      <c r="F161" s="10">
        <v>11886</v>
      </c>
      <c r="G161" s="11">
        <v>2</v>
      </c>
      <c r="H161" s="12">
        <v>0.85</v>
      </c>
      <c r="I161" s="16" t="s">
        <v>54</v>
      </c>
      <c r="J161" s="20">
        <v>0.5</v>
      </c>
      <c r="K161" s="11">
        <f t="shared" si="158"/>
        <v>496333.6</v>
      </c>
      <c r="L161" s="11">
        <f t="shared" si="151"/>
        <v>297800.16</v>
      </c>
      <c r="M161" s="11">
        <f t="shared" si="152"/>
        <v>198533.44</v>
      </c>
      <c r="N161" s="11">
        <f t="shared" si="153"/>
        <v>12573.7845333333</v>
      </c>
      <c r="O161" s="11">
        <f t="shared" si="154"/>
        <v>10059027.6266667</v>
      </c>
      <c r="P161" s="11">
        <f t="shared" si="159"/>
        <v>503</v>
      </c>
      <c r="Q161" s="9">
        <f t="shared" si="130"/>
        <v>503</v>
      </c>
      <c r="R161" s="30">
        <f t="shared" si="155"/>
        <v>473</v>
      </c>
      <c r="S161" s="11">
        <f t="shared" si="137"/>
        <v>30</v>
      </c>
      <c r="T161" s="29" t="s">
        <v>313</v>
      </c>
    </row>
    <row r="162" ht="25" customHeight="1" spans="1:20">
      <c r="A162" s="31" t="s">
        <v>314</v>
      </c>
      <c r="B162" s="31" t="s">
        <v>315</v>
      </c>
      <c r="C162" s="10">
        <v>48434</v>
      </c>
      <c r="D162" s="10">
        <v>78684</v>
      </c>
      <c r="E162" s="10">
        <v>16506</v>
      </c>
      <c r="F162" s="10">
        <v>26766</v>
      </c>
      <c r="G162" s="11">
        <v>2</v>
      </c>
      <c r="H162" s="12">
        <v>0.85</v>
      </c>
      <c r="I162" s="16" t="s">
        <v>54</v>
      </c>
      <c r="J162" s="20">
        <v>0.5</v>
      </c>
      <c r="K162" s="11">
        <f t="shared" si="158"/>
        <v>1111031.4</v>
      </c>
      <c r="L162" s="11">
        <f t="shared" si="151"/>
        <v>666618.84</v>
      </c>
      <c r="M162" s="11">
        <f t="shared" si="152"/>
        <v>444412.56</v>
      </c>
      <c r="N162" s="11">
        <f t="shared" si="153"/>
        <v>28146.1288</v>
      </c>
      <c r="O162" s="11">
        <f t="shared" si="154"/>
        <v>22516903.04</v>
      </c>
      <c r="P162" s="11">
        <f t="shared" si="159"/>
        <v>1126</v>
      </c>
      <c r="Q162" s="9">
        <f t="shared" si="130"/>
        <v>1126</v>
      </c>
      <c r="R162" s="30">
        <f t="shared" si="155"/>
        <v>1060</v>
      </c>
      <c r="S162" s="11">
        <f t="shared" si="137"/>
        <v>66</v>
      </c>
      <c r="T162" s="29" t="s">
        <v>316</v>
      </c>
    </row>
    <row r="163" ht="25" customHeight="1" spans="1:20">
      <c r="A163" s="31" t="s">
        <v>317</v>
      </c>
      <c r="B163" s="9" t="s">
        <v>318</v>
      </c>
      <c r="C163" s="10">
        <v>58194</v>
      </c>
      <c r="D163" s="10">
        <v>58194</v>
      </c>
      <c r="E163" s="10">
        <v>22635</v>
      </c>
      <c r="F163" s="10">
        <v>22635</v>
      </c>
      <c r="G163" s="11">
        <v>1</v>
      </c>
      <c r="H163" s="12">
        <v>1</v>
      </c>
      <c r="I163" s="16" t="s">
        <v>69</v>
      </c>
      <c r="J163" s="20">
        <v>0.6</v>
      </c>
      <c r="K163" s="11">
        <f t="shared" si="158"/>
        <v>857765.7</v>
      </c>
      <c r="L163" s="11">
        <f t="shared" si="151"/>
        <v>514659.42</v>
      </c>
      <c r="M163" s="11">
        <f t="shared" si="152"/>
        <v>343106.28</v>
      </c>
      <c r="N163" s="11">
        <f t="shared" si="153"/>
        <v>21730.0644</v>
      </c>
      <c r="O163" s="11">
        <f t="shared" si="154"/>
        <v>17384051.52</v>
      </c>
      <c r="P163" s="11">
        <f>ROUND(O163*0.6/10000,0)</f>
        <v>1043</v>
      </c>
      <c r="Q163" s="9">
        <f t="shared" si="130"/>
        <v>1043</v>
      </c>
      <c r="R163" s="30">
        <f t="shared" si="155"/>
        <v>982</v>
      </c>
      <c r="S163" s="11">
        <f t="shared" si="137"/>
        <v>61</v>
      </c>
      <c r="T163" s="29"/>
    </row>
    <row r="164" ht="25" customHeight="1" spans="1:20">
      <c r="A164" s="31" t="s">
        <v>319</v>
      </c>
      <c r="B164" s="31" t="s">
        <v>320</v>
      </c>
      <c r="C164" s="10">
        <v>0</v>
      </c>
      <c r="D164" s="10">
        <v>12137</v>
      </c>
      <c r="E164" s="10">
        <v>0</v>
      </c>
      <c r="F164" s="10">
        <v>4701</v>
      </c>
      <c r="G164" s="11">
        <v>2</v>
      </c>
      <c r="H164" s="12">
        <v>0.85</v>
      </c>
      <c r="I164" s="16" t="s">
        <v>54</v>
      </c>
      <c r="J164" s="20">
        <v>0.5</v>
      </c>
      <c r="K164" s="11">
        <f t="shared" si="158"/>
        <v>178645.3</v>
      </c>
      <c r="L164" s="11">
        <f t="shared" si="151"/>
        <v>107187.18</v>
      </c>
      <c r="M164" s="11">
        <f t="shared" si="152"/>
        <v>71458.12</v>
      </c>
      <c r="N164" s="11">
        <f t="shared" si="153"/>
        <v>4525.68093333333</v>
      </c>
      <c r="O164" s="11">
        <f t="shared" si="154"/>
        <v>3620544.74666667</v>
      </c>
      <c r="P164" s="11">
        <f t="shared" ref="P164:P169" si="160">ROUND(O164*0.5/10000,0)</f>
        <v>181</v>
      </c>
      <c r="Q164" s="9">
        <f t="shared" si="130"/>
        <v>181</v>
      </c>
      <c r="R164" s="30">
        <f t="shared" si="155"/>
        <v>170</v>
      </c>
      <c r="S164" s="11">
        <f t="shared" si="137"/>
        <v>11</v>
      </c>
      <c r="T164" s="29"/>
    </row>
    <row r="165" ht="25" customHeight="1" spans="1:20">
      <c r="A165" s="31" t="s">
        <v>321</v>
      </c>
      <c r="B165" s="31" t="s">
        <v>322</v>
      </c>
      <c r="C165" s="10">
        <v>0</v>
      </c>
      <c r="D165" s="10">
        <v>0</v>
      </c>
      <c r="E165" s="10">
        <v>0</v>
      </c>
      <c r="F165" s="10">
        <v>0</v>
      </c>
      <c r="G165" s="11">
        <v>2</v>
      </c>
      <c r="H165" s="12">
        <v>0.85</v>
      </c>
      <c r="I165" s="16" t="s">
        <v>54</v>
      </c>
      <c r="J165" s="20">
        <v>0.5</v>
      </c>
      <c r="K165" s="11">
        <f t="shared" si="158"/>
        <v>0</v>
      </c>
      <c r="L165" s="11">
        <f t="shared" si="151"/>
        <v>0</v>
      </c>
      <c r="M165" s="11">
        <f t="shared" si="152"/>
        <v>0</v>
      </c>
      <c r="N165" s="11">
        <f t="shared" si="153"/>
        <v>0</v>
      </c>
      <c r="O165" s="11">
        <f t="shared" si="154"/>
        <v>0</v>
      </c>
      <c r="P165" s="11">
        <f t="shared" si="160"/>
        <v>0</v>
      </c>
      <c r="Q165" s="9">
        <f t="shared" si="130"/>
        <v>0</v>
      </c>
      <c r="R165" s="30">
        <f t="shared" si="155"/>
        <v>0</v>
      </c>
      <c r="S165" s="11">
        <f t="shared" si="137"/>
        <v>0</v>
      </c>
      <c r="T165" s="29"/>
    </row>
    <row r="166" ht="25" customHeight="1" spans="1:20">
      <c r="A166" s="9"/>
      <c r="B166" s="9" t="s">
        <v>323</v>
      </c>
      <c r="C166" s="9">
        <f t="shared" ref="C166:F166" si="161">SUM(C167:C176)</f>
        <v>316709</v>
      </c>
      <c r="D166" s="9">
        <f t="shared" si="161"/>
        <v>457320</v>
      </c>
      <c r="E166" s="9">
        <f t="shared" si="161"/>
        <v>139941</v>
      </c>
      <c r="F166" s="9">
        <f t="shared" si="161"/>
        <v>194706</v>
      </c>
      <c r="G166" s="9"/>
      <c r="H166" s="9"/>
      <c r="I166" s="18"/>
      <c r="J166" s="19"/>
      <c r="K166" s="9">
        <f t="shared" ref="K166:P166" si="162">SUM(K167:K176)</f>
        <v>6954502.2</v>
      </c>
      <c r="L166" s="9">
        <f t="shared" si="162"/>
        <v>4172701.32</v>
      </c>
      <c r="M166" s="9">
        <f t="shared" si="162"/>
        <v>2781800.88</v>
      </c>
      <c r="N166" s="9">
        <f t="shared" si="162"/>
        <v>176180.7224</v>
      </c>
      <c r="O166" s="9">
        <f t="shared" si="162"/>
        <v>140944577.92</v>
      </c>
      <c r="P166" s="9">
        <f t="shared" si="162"/>
        <v>8011</v>
      </c>
      <c r="Q166" s="9">
        <f t="shared" si="130"/>
        <v>8011</v>
      </c>
      <c r="R166" s="30">
        <f>SUM(R167:R176)</f>
        <v>7541</v>
      </c>
      <c r="S166" s="11">
        <f t="shared" si="137"/>
        <v>470</v>
      </c>
      <c r="T166" s="29"/>
    </row>
    <row r="167" ht="25" customHeight="1" spans="1:20">
      <c r="A167" s="31" t="s">
        <v>324</v>
      </c>
      <c r="B167" s="31" t="s">
        <v>26</v>
      </c>
      <c r="C167" s="10">
        <v>0</v>
      </c>
      <c r="D167" s="10">
        <v>1855</v>
      </c>
      <c r="E167" s="10">
        <v>0</v>
      </c>
      <c r="F167" s="10">
        <v>1931</v>
      </c>
      <c r="G167" s="11">
        <v>2</v>
      </c>
      <c r="H167" s="12">
        <v>0.85</v>
      </c>
      <c r="I167" s="16" t="s">
        <v>54</v>
      </c>
      <c r="J167" s="20">
        <v>0.5</v>
      </c>
      <c r="K167" s="11">
        <f t="shared" ref="K167:K176" si="163">D167*9.8+F167*12.7</f>
        <v>42702.7</v>
      </c>
      <c r="L167" s="11">
        <f t="shared" ref="L167:L176" si="164">K167*0.6</f>
        <v>25621.62</v>
      </c>
      <c r="M167" s="11">
        <f t="shared" ref="M167:M176" si="165">K167*0.4</f>
        <v>17081.08</v>
      </c>
      <c r="N167" s="11">
        <f t="shared" ref="N167:N176" si="166">L167/50+M167/30</f>
        <v>1081.80173333333</v>
      </c>
      <c r="O167" s="11">
        <f t="shared" ref="O167:O176" si="167">N167*800</f>
        <v>865441.386666667</v>
      </c>
      <c r="P167" s="11">
        <f t="shared" si="160"/>
        <v>43</v>
      </c>
      <c r="Q167" s="9">
        <f t="shared" si="130"/>
        <v>43</v>
      </c>
      <c r="R167" s="30">
        <f t="shared" ref="R167:R169" si="168">ROUND(82700/87857*Q167,0)</f>
        <v>40</v>
      </c>
      <c r="S167" s="11">
        <f t="shared" si="137"/>
        <v>3</v>
      </c>
      <c r="T167" s="29" t="s">
        <v>325</v>
      </c>
    </row>
    <row r="168" ht="25" customHeight="1" spans="1:20">
      <c r="A168" s="31" t="s">
        <v>326</v>
      </c>
      <c r="B168" s="31" t="s">
        <v>327</v>
      </c>
      <c r="C168" s="10">
        <v>0</v>
      </c>
      <c r="D168" s="10">
        <v>45652</v>
      </c>
      <c r="E168" s="10">
        <v>0</v>
      </c>
      <c r="F168" s="10">
        <v>17606</v>
      </c>
      <c r="G168" s="11">
        <v>2</v>
      </c>
      <c r="H168" s="12">
        <v>0.85</v>
      </c>
      <c r="I168" s="16" t="s">
        <v>54</v>
      </c>
      <c r="J168" s="20">
        <v>0.5</v>
      </c>
      <c r="K168" s="11">
        <f t="shared" si="163"/>
        <v>670985.8</v>
      </c>
      <c r="L168" s="11">
        <f t="shared" si="164"/>
        <v>402591.48</v>
      </c>
      <c r="M168" s="11">
        <f t="shared" si="165"/>
        <v>268394.32</v>
      </c>
      <c r="N168" s="11">
        <f t="shared" si="166"/>
        <v>16998.3069333333</v>
      </c>
      <c r="O168" s="11">
        <f t="shared" si="167"/>
        <v>13598645.5466667</v>
      </c>
      <c r="P168" s="11">
        <f t="shared" si="160"/>
        <v>680</v>
      </c>
      <c r="Q168" s="9">
        <f t="shared" si="130"/>
        <v>680</v>
      </c>
      <c r="R168" s="30">
        <f t="shared" si="168"/>
        <v>640</v>
      </c>
      <c r="S168" s="11">
        <f t="shared" si="137"/>
        <v>40</v>
      </c>
      <c r="T168" s="29" t="s">
        <v>328</v>
      </c>
    </row>
    <row r="169" ht="25" customHeight="1" spans="1:20">
      <c r="A169" s="31" t="s">
        <v>329</v>
      </c>
      <c r="B169" s="31" t="s">
        <v>330</v>
      </c>
      <c r="C169" s="10">
        <v>44073</v>
      </c>
      <c r="D169" s="10">
        <v>72475</v>
      </c>
      <c r="E169" s="10">
        <v>18070</v>
      </c>
      <c r="F169" s="10">
        <v>28413</v>
      </c>
      <c r="G169" s="11">
        <v>2</v>
      </c>
      <c r="H169" s="12">
        <v>0.85</v>
      </c>
      <c r="I169" s="16" t="s">
        <v>54</v>
      </c>
      <c r="J169" s="20">
        <v>0.5</v>
      </c>
      <c r="K169" s="11">
        <f t="shared" si="163"/>
        <v>1071100.1</v>
      </c>
      <c r="L169" s="11">
        <f t="shared" si="164"/>
        <v>642660.06</v>
      </c>
      <c r="M169" s="11">
        <f t="shared" si="165"/>
        <v>428440.04</v>
      </c>
      <c r="N169" s="11">
        <f t="shared" si="166"/>
        <v>27134.5358666667</v>
      </c>
      <c r="O169" s="11">
        <f t="shared" si="167"/>
        <v>21707628.6933333</v>
      </c>
      <c r="P169" s="11">
        <f t="shared" si="160"/>
        <v>1085</v>
      </c>
      <c r="Q169" s="9">
        <f t="shared" si="130"/>
        <v>1085</v>
      </c>
      <c r="R169" s="30">
        <f t="shared" si="168"/>
        <v>1021</v>
      </c>
      <c r="S169" s="11">
        <f t="shared" si="137"/>
        <v>64</v>
      </c>
      <c r="T169" s="29" t="s">
        <v>331</v>
      </c>
    </row>
    <row r="170" ht="25" customHeight="1" spans="1:20">
      <c r="A170" s="31" t="s">
        <v>332</v>
      </c>
      <c r="B170" s="31" t="s">
        <v>333</v>
      </c>
      <c r="C170" s="10">
        <v>52588</v>
      </c>
      <c r="D170" s="10">
        <v>52588</v>
      </c>
      <c r="E170" s="10">
        <v>22499</v>
      </c>
      <c r="F170" s="10">
        <v>22499</v>
      </c>
      <c r="G170" s="11">
        <v>1</v>
      </c>
      <c r="H170" s="12">
        <v>1</v>
      </c>
      <c r="I170" s="16" t="s">
        <v>69</v>
      </c>
      <c r="J170" s="20">
        <v>0.6</v>
      </c>
      <c r="K170" s="11">
        <f t="shared" si="163"/>
        <v>801099.7</v>
      </c>
      <c r="L170" s="11">
        <f t="shared" si="164"/>
        <v>480659.82</v>
      </c>
      <c r="M170" s="11">
        <f t="shared" si="165"/>
        <v>320439.88</v>
      </c>
      <c r="N170" s="11">
        <f t="shared" si="166"/>
        <v>20294.5257333333</v>
      </c>
      <c r="O170" s="11">
        <f t="shared" si="167"/>
        <v>16235620.5866667</v>
      </c>
      <c r="P170" s="11">
        <f t="shared" ref="P170:P172" si="169">ROUND(O170*0.6/10000,0)</f>
        <v>974</v>
      </c>
      <c r="Q170" s="9">
        <f t="shared" si="130"/>
        <v>974</v>
      </c>
      <c r="R170" s="30">
        <v>918</v>
      </c>
      <c r="S170" s="11">
        <f t="shared" si="137"/>
        <v>56</v>
      </c>
      <c r="T170" s="29"/>
    </row>
    <row r="171" ht="25" customHeight="1" spans="1:20">
      <c r="A171" s="31" t="s">
        <v>334</v>
      </c>
      <c r="B171" s="31" t="s">
        <v>335</v>
      </c>
      <c r="C171" s="10">
        <v>85015</v>
      </c>
      <c r="D171" s="10">
        <v>85015</v>
      </c>
      <c r="E171" s="10">
        <v>44352</v>
      </c>
      <c r="F171" s="10">
        <v>44352</v>
      </c>
      <c r="G171" s="11">
        <v>1</v>
      </c>
      <c r="H171" s="12">
        <v>1</v>
      </c>
      <c r="I171" s="16" t="s">
        <v>69</v>
      </c>
      <c r="J171" s="20">
        <v>0.6</v>
      </c>
      <c r="K171" s="11">
        <f t="shared" si="163"/>
        <v>1396417.4</v>
      </c>
      <c r="L171" s="11">
        <f t="shared" si="164"/>
        <v>837850.44</v>
      </c>
      <c r="M171" s="11">
        <f t="shared" si="165"/>
        <v>558566.96</v>
      </c>
      <c r="N171" s="11">
        <f t="shared" si="166"/>
        <v>35375.9074666667</v>
      </c>
      <c r="O171" s="11">
        <f t="shared" si="167"/>
        <v>28300725.9733333</v>
      </c>
      <c r="P171" s="11">
        <f t="shared" si="169"/>
        <v>1698</v>
      </c>
      <c r="Q171" s="9">
        <f t="shared" si="130"/>
        <v>1698</v>
      </c>
      <c r="R171" s="30">
        <f t="shared" ref="R171:R176" si="170">ROUND(82700/87857*Q171,0)</f>
        <v>1598</v>
      </c>
      <c r="S171" s="11">
        <f t="shared" si="137"/>
        <v>100</v>
      </c>
      <c r="T171" s="29" t="s">
        <v>336</v>
      </c>
    </row>
    <row r="172" ht="25" customHeight="1" spans="1:20">
      <c r="A172" s="31" t="s">
        <v>337</v>
      </c>
      <c r="B172" s="31" t="s">
        <v>338</v>
      </c>
      <c r="C172" s="10">
        <v>115568</v>
      </c>
      <c r="D172" s="10">
        <v>172263</v>
      </c>
      <c r="E172" s="10">
        <v>46989</v>
      </c>
      <c r="F172" s="10">
        <v>68572</v>
      </c>
      <c r="G172" s="11">
        <v>1</v>
      </c>
      <c r="H172" s="12">
        <v>1</v>
      </c>
      <c r="I172" s="16" t="s">
        <v>69</v>
      </c>
      <c r="J172" s="20">
        <v>0.6</v>
      </c>
      <c r="K172" s="11">
        <f t="shared" si="163"/>
        <v>2559041.8</v>
      </c>
      <c r="L172" s="11">
        <f t="shared" si="164"/>
        <v>1535425.08</v>
      </c>
      <c r="M172" s="11">
        <f t="shared" si="165"/>
        <v>1023616.72</v>
      </c>
      <c r="N172" s="11">
        <f t="shared" si="166"/>
        <v>64829.0589333333</v>
      </c>
      <c r="O172" s="11">
        <f t="shared" si="167"/>
        <v>51863247.1466667</v>
      </c>
      <c r="P172" s="11">
        <f t="shared" si="169"/>
        <v>3112</v>
      </c>
      <c r="Q172" s="9">
        <f t="shared" si="130"/>
        <v>3112</v>
      </c>
      <c r="R172" s="30">
        <v>2930</v>
      </c>
      <c r="S172" s="11">
        <f t="shared" si="137"/>
        <v>182</v>
      </c>
      <c r="T172" s="29"/>
    </row>
    <row r="173" ht="25" customHeight="1" spans="1:20">
      <c r="A173" s="31" t="s">
        <v>339</v>
      </c>
      <c r="B173" s="31" t="s">
        <v>340</v>
      </c>
      <c r="C173" s="10">
        <v>0</v>
      </c>
      <c r="D173" s="10">
        <v>0</v>
      </c>
      <c r="E173" s="10">
        <v>0</v>
      </c>
      <c r="F173" s="10">
        <v>0</v>
      </c>
      <c r="G173" s="11">
        <v>2</v>
      </c>
      <c r="H173" s="12">
        <v>0.85</v>
      </c>
      <c r="I173" s="16" t="s">
        <v>54</v>
      </c>
      <c r="J173" s="20">
        <v>0.5</v>
      </c>
      <c r="K173" s="11">
        <f t="shared" si="163"/>
        <v>0</v>
      </c>
      <c r="L173" s="11">
        <f t="shared" si="164"/>
        <v>0</v>
      </c>
      <c r="M173" s="11">
        <f t="shared" si="165"/>
        <v>0</v>
      </c>
      <c r="N173" s="11">
        <f t="shared" si="166"/>
        <v>0</v>
      </c>
      <c r="O173" s="11">
        <f t="shared" si="167"/>
        <v>0</v>
      </c>
      <c r="P173" s="11">
        <f t="shared" ref="P173:P175" si="171">ROUND(O173*0.5/10000,0)</f>
        <v>0</v>
      </c>
      <c r="Q173" s="9">
        <f t="shared" si="130"/>
        <v>0</v>
      </c>
      <c r="R173" s="30">
        <f t="shared" si="170"/>
        <v>0</v>
      </c>
      <c r="S173" s="11">
        <f t="shared" si="137"/>
        <v>0</v>
      </c>
      <c r="T173" s="29"/>
    </row>
    <row r="174" ht="25" customHeight="1" spans="1:20">
      <c r="A174" s="31" t="s">
        <v>341</v>
      </c>
      <c r="B174" s="31" t="s">
        <v>342</v>
      </c>
      <c r="C174" s="10">
        <v>19465</v>
      </c>
      <c r="D174" s="10">
        <v>27472</v>
      </c>
      <c r="E174" s="10">
        <v>8031</v>
      </c>
      <c r="F174" s="10">
        <v>11333</v>
      </c>
      <c r="G174" s="11">
        <v>2</v>
      </c>
      <c r="H174" s="12">
        <v>0.85</v>
      </c>
      <c r="I174" s="16" t="s">
        <v>54</v>
      </c>
      <c r="J174" s="20">
        <v>0.5</v>
      </c>
      <c r="K174" s="11">
        <f t="shared" si="163"/>
        <v>413154.7</v>
      </c>
      <c r="L174" s="11">
        <f t="shared" si="164"/>
        <v>247892.82</v>
      </c>
      <c r="M174" s="11">
        <f t="shared" si="165"/>
        <v>165261.88</v>
      </c>
      <c r="N174" s="11">
        <f t="shared" si="166"/>
        <v>10466.5857333333</v>
      </c>
      <c r="O174" s="11">
        <f t="shared" si="167"/>
        <v>8373268.58666667</v>
      </c>
      <c r="P174" s="11">
        <f t="shared" si="171"/>
        <v>419</v>
      </c>
      <c r="Q174" s="9">
        <f t="shared" si="130"/>
        <v>419</v>
      </c>
      <c r="R174" s="30">
        <f t="shared" si="170"/>
        <v>394</v>
      </c>
      <c r="S174" s="11">
        <f t="shared" si="137"/>
        <v>25</v>
      </c>
      <c r="T174" s="29"/>
    </row>
    <row r="175" ht="25" customHeight="1" spans="1:20">
      <c r="A175" s="31" t="s">
        <v>343</v>
      </c>
      <c r="B175" s="31" t="s">
        <v>344</v>
      </c>
      <c r="C175" s="10">
        <v>0</v>
      </c>
      <c r="D175" s="10">
        <v>0</v>
      </c>
      <c r="E175" s="10">
        <v>0</v>
      </c>
      <c r="F175" s="10">
        <v>0</v>
      </c>
      <c r="G175" s="11">
        <v>2</v>
      </c>
      <c r="H175" s="12">
        <v>0.85</v>
      </c>
      <c r="I175" s="16" t="s">
        <v>54</v>
      </c>
      <c r="J175" s="20">
        <v>0.5</v>
      </c>
      <c r="K175" s="11">
        <f t="shared" si="163"/>
        <v>0</v>
      </c>
      <c r="L175" s="11">
        <f t="shared" si="164"/>
        <v>0</v>
      </c>
      <c r="M175" s="11">
        <f t="shared" si="165"/>
        <v>0</v>
      </c>
      <c r="N175" s="11">
        <f t="shared" si="166"/>
        <v>0</v>
      </c>
      <c r="O175" s="11">
        <f t="shared" si="167"/>
        <v>0</v>
      </c>
      <c r="P175" s="11">
        <f t="shared" si="171"/>
        <v>0</v>
      </c>
      <c r="Q175" s="9">
        <f t="shared" si="130"/>
        <v>0</v>
      </c>
      <c r="R175" s="30">
        <f t="shared" si="170"/>
        <v>0</v>
      </c>
      <c r="S175" s="11">
        <f t="shared" si="137"/>
        <v>0</v>
      </c>
      <c r="T175" s="29"/>
    </row>
    <row r="176" ht="25" customHeight="1" spans="1:20">
      <c r="A176" s="31" t="s">
        <v>345</v>
      </c>
      <c r="B176" s="31" t="s">
        <v>346</v>
      </c>
      <c r="C176" s="10">
        <v>0</v>
      </c>
      <c r="D176" s="10">
        <v>0</v>
      </c>
      <c r="E176" s="10">
        <v>0</v>
      </c>
      <c r="F176" s="10">
        <v>0</v>
      </c>
      <c r="G176" s="11">
        <v>1</v>
      </c>
      <c r="H176" s="12">
        <v>1</v>
      </c>
      <c r="I176" s="16" t="s">
        <v>69</v>
      </c>
      <c r="J176" s="20">
        <v>0.6</v>
      </c>
      <c r="K176" s="11">
        <f t="shared" si="163"/>
        <v>0</v>
      </c>
      <c r="L176" s="11">
        <f t="shared" si="164"/>
        <v>0</v>
      </c>
      <c r="M176" s="11">
        <f t="shared" si="165"/>
        <v>0</v>
      </c>
      <c r="N176" s="11">
        <f t="shared" si="166"/>
        <v>0</v>
      </c>
      <c r="O176" s="11">
        <f t="shared" si="167"/>
        <v>0</v>
      </c>
      <c r="P176" s="11">
        <f>ROUND(O176*0.6/10000,0)</f>
        <v>0</v>
      </c>
      <c r="Q176" s="9">
        <f t="shared" si="130"/>
        <v>0</v>
      </c>
      <c r="R176" s="30">
        <f t="shared" si="170"/>
        <v>0</v>
      </c>
      <c r="S176" s="11">
        <f t="shared" si="137"/>
        <v>0</v>
      </c>
      <c r="T176" s="29"/>
    </row>
    <row r="177" ht="25" customHeight="1" spans="1:20">
      <c r="A177" s="9"/>
      <c r="B177" s="9" t="s">
        <v>347</v>
      </c>
      <c r="C177" s="9">
        <f t="shared" ref="C177:F177" si="172">SUM(C178:C183)</f>
        <v>169711</v>
      </c>
      <c r="D177" s="9">
        <f t="shared" si="172"/>
        <v>256468</v>
      </c>
      <c r="E177" s="9">
        <f t="shared" si="172"/>
        <v>63243</v>
      </c>
      <c r="F177" s="9">
        <f t="shared" si="172"/>
        <v>99659</v>
      </c>
      <c r="G177" s="9"/>
      <c r="H177" s="9"/>
      <c r="I177" s="18"/>
      <c r="J177" s="19"/>
      <c r="K177" s="9">
        <f t="shared" ref="K177:P177" si="173">SUM(K178:K183)</f>
        <v>3779055.7</v>
      </c>
      <c r="L177" s="9">
        <f t="shared" si="173"/>
        <v>2267433.42</v>
      </c>
      <c r="M177" s="9">
        <f t="shared" si="173"/>
        <v>1511622.28</v>
      </c>
      <c r="N177" s="9">
        <f t="shared" si="173"/>
        <v>95736.0777333333</v>
      </c>
      <c r="O177" s="9">
        <f t="shared" si="173"/>
        <v>76588862.1866667</v>
      </c>
      <c r="P177" s="9">
        <f t="shared" si="173"/>
        <v>3830</v>
      </c>
      <c r="Q177" s="9">
        <f t="shared" si="130"/>
        <v>3830</v>
      </c>
      <c r="R177" s="30">
        <f>SUM(R178:R183)</f>
        <v>3604</v>
      </c>
      <c r="S177" s="11">
        <f>SUM(S178:S183)</f>
        <v>226</v>
      </c>
      <c r="T177" s="29"/>
    </row>
    <row r="178" ht="25" customHeight="1" spans="1:20">
      <c r="A178" s="31" t="s">
        <v>348</v>
      </c>
      <c r="B178" s="31" t="s">
        <v>26</v>
      </c>
      <c r="C178" s="10">
        <v>0</v>
      </c>
      <c r="D178" s="10">
        <v>0</v>
      </c>
      <c r="E178" s="10">
        <v>0</v>
      </c>
      <c r="F178" s="10">
        <v>1274</v>
      </c>
      <c r="G178" s="11">
        <v>2</v>
      </c>
      <c r="H178" s="12">
        <v>0.85</v>
      </c>
      <c r="I178" s="16" t="s">
        <v>54</v>
      </c>
      <c r="J178" s="20">
        <v>0.5</v>
      </c>
      <c r="K178" s="11">
        <f t="shared" ref="K178:K183" si="174">D178*9.8+F178*12.7</f>
        <v>16179.8</v>
      </c>
      <c r="L178" s="11">
        <f t="shared" ref="L178:L183" si="175">K178*0.6</f>
        <v>9707.88</v>
      </c>
      <c r="M178" s="11">
        <f t="shared" ref="M178:M183" si="176">K178*0.4</f>
        <v>6471.92</v>
      </c>
      <c r="N178" s="11">
        <f t="shared" ref="N178:N183" si="177">L178/50+M178/30</f>
        <v>409.888266666667</v>
      </c>
      <c r="O178" s="11">
        <f t="shared" ref="O178:O183" si="178">N178*800</f>
        <v>327910.613333333</v>
      </c>
      <c r="P178" s="11">
        <f t="shared" ref="P178:P183" si="179">ROUND(O178*0.5/10000,0)</f>
        <v>16</v>
      </c>
      <c r="Q178" s="9">
        <f t="shared" si="130"/>
        <v>16</v>
      </c>
      <c r="R178" s="30">
        <f t="shared" ref="R178:R183" si="180">ROUND(82700/87857*Q178,0)</f>
        <v>15</v>
      </c>
      <c r="S178" s="11">
        <f t="shared" ref="S178:S183" si="181">Q178-R178</f>
        <v>1</v>
      </c>
      <c r="T178" s="29"/>
    </row>
    <row r="179" ht="25" customHeight="1" spans="1:20">
      <c r="A179" s="31" t="s">
        <v>349</v>
      </c>
      <c r="B179" s="31" t="s">
        <v>350</v>
      </c>
      <c r="C179" s="10">
        <v>6399</v>
      </c>
      <c r="D179" s="10">
        <v>45601</v>
      </c>
      <c r="E179" s="10">
        <v>1488</v>
      </c>
      <c r="F179" s="10">
        <v>14162</v>
      </c>
      <c r="G179" s="11">
        <v>2</v>
      </c>
      <c r="H179" s="12">
        <v>0.85</v>
      </c>
      <c r="I179" s="16" t="s">
        <v>54</v>
      </c>
      <c r="J179" s="20">
        <v>0.5</v>
      </c>
      <c r="K179" s="11">
        <f t="shared" si="174"/>
        <v>626747.2</v>
      </c>
      <c r="L179" s="11">
        <f t="shared" si="175"/>
        <v>376048.32</v>
      </c>
      <c r="M179" s="11">
        <f t="shared" si="176"/>
        <v>250698.88</v>
      </c>
      <c r="N179" s="11">
        <f t="shared" si="177"/>
        <v>15877.5957333333</v>
      </c>
      <c r="O179" s="11">
        <f t="shared" si="178"/>
        <v>12702076.5866667</v>
      </c>
      <c r="P179" s="11">
        <f t="shared" si="179"/>
        <v>635</v>
      </c>
      <c r="Q179" s="9">
        <f t="shared" si="130"/>
        <v>635</v>
      </c>
      <c r="R179" s="30">
        <f t="shared" si="180"/>
        <v>598</v>
      </c>
      <c r="S179" s="11">
        <f t="shared" si="181"/>
        <v>37</v>
      </c>
      <c r="T179" s="29"/>
    </row>
    <row r="180" ht="25" customHeight="1" spans="1:20">
      <c r="A180" s="31" t="s">
        <v>351</v>
      </c>
      <c r="B180" s="31" t="s">
        <v>352</v>
      </c>
      <c r="C180" s="10">
        <v>17404</v>
      </c>
      <c r="D180" s="10">
        <v>20996</v>
      </c>
      <c r="E180" s="10">
        <v>5206</v>
      </c>
      <c r="F180" s="10">
        <v>7590</v>
      </c>
      <c r="G180" s="11">
        <v>2</v>
      </c>
      <c r="H180" s="12">
        <v>0.85</v>
      </c>
      <c r="I180" s="16" t="s">
        <v>54</v>
      </c>
      <c r="J180" s="20">
        <v>0.5</v>
      </c>
      <c r="K180" s="11">
        <f t="shared" si="174"/>
        <v>302153.8</v>
      </c>
      <c r="L180" s="11">
        <f t="shared" si="175"/>
        <v>181292.28</v>
      </c>
      <c r="M180" s="11">
        <f t="shared" si="176"/>
        <v>120861.52</v>
      </c>
      <c r="N180" s="11">
        <f t="shared" si="177"/>
        <v>7654.56293333333</v>
      </c>
      <c r="O180" s="11">
        <f t="shared" si="178"/>
        <v>6123650.34666667</v>
      </c>
      <c r="P180" s="11">
        <v>308</v>
      </c>
      <c r="Q180" s="9">
        <f t="shared" si="130"/>
        <v>308</v>
      </c>
      <c r="R180" s="30">
        <v>288</v>
      </c>
      <c r="S180" s="11">
        <v>20</v>
      </c>
      <c r="T180" s="29"/>
    </row>
    <row r="181" ht="25" customHeight="1" spans="1:20">
      <c r="A181" s="31" t="s">
        <v>353</v>
      </c>
      <c r="B181" s="31" t="s">
        <v>354</v>
      </c>
      <c r="C181" s="10">
        <v>39363</v>
      </c>
      <c r="D181" s="10">
        <v>39363</v>
      </c>
      <c r="E181" s="10">
        <v>15665</v>
      </c>
      <c r="F181" s="10">
        <v>15665</v>
      </c>
      <c r="G181" s="11">
        <v>2</v>
      </c>
      <c r="H181" s="12">
        <v>0.85</v>
      </c>
      <c r="I181" s="16" t="s">
        <v>54</v>
      </c>
      <c r="J181" s="20">
        <v>0.5</v>
      </c>
      <c r="K181" s="11">
        <f t="shared" si="174"/>
        <v>584702.9</v>
      </c>
      <c r="L181" s="11">
        <f t="shared" si="175"/>
        <v>350821.74</v>
      </c>
      <c r="M181" s="11">
        <f t="shared" si="176"/>
        <v>233881.16</v>
      </c>
      <c r="N181" s="11">
        <f t="shared" si="177"/>
        <v>14812.4734666667</v>
      </c>
      <c r="O181" s="11">
        <f t="shared" si="178"/>
        <v>11849978.7733333</v>
      </c>
      <c r="P181" s="11">
        <f t="shared" si="179"/>
        <v>592</v>
      </c>
      <c r="Q181" s="9">
        <f t="shared" si="130"/>
        <v>592</v>
      </c>
      <c r="R181" s="30">
        <f t="shared" si="180"/>
        <v>557</v>
      </c>
      <c r="S181" s="11">
        <f t="shared" si="181"/>
        <v>35</v>
      </c>
      <c r="T181" s="29"/>
    </row>
    <row r="182" ht="25" customHeight="1" spans="1:20">
      <c r="A182" s="31" t="s">
        <v>355</v>
      </c>
      <c r="B182" s="31" t="s">
        <v>356</v>
      </c>
      <c r="C182" s="10">
        <v>40034</v>
      </c>
      <c r="D182" s="10">
        <v>40034</v>
      </c>
      <c r="E182" s="10">
        <v>14652</v>
      </c>
      <c r="F182" s="10">
        <v>14652</v>
      </c>
      <c r="G182" s="11">
        <v>2</v>
      </c>
      <c r="H182" s="12">
        <v>0.85</v>
      </c>
      <c r="I182" s="16" t="s">
        <v>54</v>
      </c>
      <c r="J182" s="20">
        <v>0.5</v>
      </c>
      <c r="K182" s="11">
        <f t="shared" si="174"/>
        <v>578413.6</v>
      </c>
      <c r="L182" s="11">
        <f t="shared" si="175"/>
        <v>347048.16</v>
      </c>
      <c r="M182" s="11">
        <f t="shared" si="176"/>
        <v>231365.44</v>
      </c>
      <c r="N182" s="11">
        <f t="shared" si="177"/>
        <v>14653.1445333333</v>
      </c>
      <c r="O182" s="11">
        <f t="shared" si="178"/>
        <v>11722515.6266667</v>
      </c>
      <c r="P182" s="11">
        <f t="shared" si="179"/>
        <v>586</v>
      </c>
      <c r="Q182" s="9">
        <f t="shared" si="130"/>
        <v>586</v>
      </c>
      <c r="R182" s="30">
        <f t="shared" si="180"/>
        <v>552</v>
      </c>
      <c r="S182" s="11">
        <f t="shared" si="181"/>
        <v>34</v>
      </c>
      <c r="T182" s="29"/>
    </row>
    <row r="183" ht="25" customHeight="1" spans="1:20">
      <c r="A183" s="31" t="s">
        <v>357</v>
      </c>
      <c r="B183" s="31" t="s">
        <v>358</v>
      </c>
      <c r="C183" s="10">
        <v>66511</v>
      </c>
      <c r="D183" s="10">
        <v>110474</v>
      </c>
      <c r="E183" s="10">
        <v>26232</v>
      </c>
      <c r="F183" s="10">
        <v>46316</v>
      </c>
      <c r="G183" s="11">
        <v>2</v>
      </c>
      <c r="H183" s="12">
        <v>0.85</v>
      </c>
      <c r="I183" s="16" t="s">
        <v>54</v>
      </c>
      <c r="J183" s="20">
        <v>0.5</v>
      </c>
      <c r="K183" s="11">
        <f t="shared" si="174"/>
        <v>1670858.4</v>
      </c>
      <c r="L183" s="11">
        <f t="shared" si="175"/>
        <v>1002515.04</v>
      </c>
      <c r="M183" s="11">
        <f t="shared" si="176"/>
        <v>668343.36</v>
      </c>
      <c r="N183" s="11">
        <f t="shared" si="177"/>
        <v>42328.4128</v>
      </c>
      <c r="O183" s="11">
        <f t="shared" si="178"/>
        <v>33862730.24</v>
      </c>
      <c r="P183" s="11">
        <f t="shared" si="179"/>
        <v>1693</v>
      </c>
      <c r="Q183" s="9">
        <f t="shared" si="130"/>
        <v>1693</v>
      </c>
      <c r="R183" s="30">
        <f t="shared" si="180"/>
        <v>1594</v>
      </c>
      <c r="S183" s="11">
        <f t="shared" si="181"/>
        <v>99</v>
      </c>
      <c r="T183" s="29"/>
    </row>
  </sheetData>
  <mergeCells count="24">
    <mergeCell ref="A2:T2"/>
    <mergeCell ref="C4:D4"/>
    <mergeCell ref="E4:F4"/>
    <mergeCell ref="P4:S4"/>
    <mergeCell ref="A4:A6"/>
    <mergeCell ref="B4:B6"/>
    <mergeCell ref="C5:C6"/>
    <mergeCell ref="D5:D6"/>
    <mergeCell ref="E5:E6"/>
    <mergeCell ref="F5:F6"/>
    <mergeCell ref="G4:G6"/>
    <mergeCell ref="H4:H6"/>
    <mergeCell ref="I4:I6"/>
    <mergeCell ref="J4:J6"/>
    <mergeCell ref="K4:K6"/>
    <mergeCell ref="L4:L6"/>
    <mergeCell ref="M4:M6"/>
    <mergeCell ref="N4:N6"/>
    <mergeCell ref="O4:O6"/>
    <mergeCell ref="P5:P6"/>
    <mergeCell ref="Q5:Q6"/>
    <mergeCell ref="R5:R6"/>
    <mergeCell ref="S5:S6"/>
    <mergeCell ref="T4:T7"/>
  </mergeCells>
  <printOptions horizontalCentered="1"/>
  <pageMargins left="0.352777777777778" right="0.286805555555556" top="1" bottom="1" header="0.5" footer="0.5"/>
  <pageSetup paperSize="9" scale="83"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韦媛媛</dc:creator>
  <cp:lastModifiedBy>韦媛媛</cp:lastModifiedBy>
  <dcterms:created xsi:type="dcterms:W3CDTF">2021-12-17T01:42:00Z</dcterms:created>
  <dcterms:modified xsi:type="dcterms:W3CDTF">2021-12-17T03:14:52Z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2052-11.8.2.10229</vt:lpwstr>
  </property>
</Properties>
</file>