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附表1-义务教育公用经费" sheetId="1" r:id="rId1"/>
  </sheets>
  <definedNames>
    <definedName name="_xlnm.Print_Area" localSheetId="0">'附表1-义务教育公用经费'!$A$2:$AG$208</definedName>
    <definedName name="_xlnm.Print_Titles" localSheetId="0">'附表1-义务教育公用经费'!$3:$7</definedName>
  </definedNames>
  <calcPr calcId="144525" concurrentCalc="0"/>
</workbook>
</file>

<file path=xl/sharedStrings.xml><?xml version="1.0" encoding="utf-8"?>
<sst xmlns="http://schemas.openxmlformats.org/spreadsheetml/2006/main" count="446" uniqueCount="356">
  <si>
    <t>附表1</t>
  </si>
  <si>
    <t>2021年城乡义务教育补助经费清算资金分配明细表(城乡义务教育公用经费补助资金)</t>
  </si>
  <si>
    <t>地区</t>
  </si>
  <si>
    <t>地区编码</t>
  </si>
  <si>
    <t>城乡义务教育公用经费</t>
  </si>
  <si>
    <t>小规模小学和教学点公用经费补助资金</t>
  </si>
  <si>
    <t>义务教育随班就读公用经费补助金额（万元）</t>
  </si>
  <si>
    <t>应下达省财政2021年城乡义务教育公用经费补助金额（万元，含中央）</t>
  </si>
  <si>
    <t>已提前下达省财政（含中央）负担金额
（粤财科教[2020]267号）</t>
  </si>
  <si>
    <t>本次应清算下达省财政（含中央）负担金额</t>
  </si>
  <si>
    <r>
      <rPr>
        <sz val="11"/>
        <color rgb="FF000000"/>
        <rFont val="宋体"/>
        <charset val="134"/>
      </rPr>
      <t xml:space="preserve">应抵扣以前年度待清算资金
</t>
    </r>
    <r>
      <rPr>
        <sz val="11"/>
        <rFont val="宋体"/>
        <charset val="134"/>
      </rPr>
      <t>（粤财科教[2020]267号）</t>
    </r>
  </si>
  <si>
    <t>本次实际下达
（万元）</t>
  </si>
  <si>
    <t>待抵扣金额</t>
  </si>
  <si>
    <t>备注</t>
  </si>
  <si>
    <t>2020年城乡义务教育学校在校生（人）</t>
  </si>
  <si>
    <t>补助标准
（元/人）</t>
  </si>
  <si>
    <t>省财政分担比例</t>
  </si>
  <si>
    <t>应下达2021年城乡义务教育公用经费总额（万元）（按2020年学生人数）</t>
  </si>
  <si>
    <t>2020年不足100人的小规模小学及小学教学点个数（个）</t>
  </si>
  <si>
    <t>2020年不足100人的小规模小学及小学教学点在校生实有人数（人）</t>
  </si>
  <si>
    <t>资金安排差额人数（人）</t>
  </si>
  <si>
    <t>应下达2021年小规模小学和教学点公用经费补助资金总额（万元）（按2020年学生人数）</t>
  </si>
  <si>
    <t>合计</t>
  </si>
  <si>
    <t>小学</t>
  </si>
  <si>
    <t>初中</t>
  </si>
  <si>
    <t>其中：省财政（含中央）分担</t>
  </si>
  <si>
    <t>市县分担</t>
  </si>
  <si>
    <t>总计</t>
  </si>
  <si>
    <t>其中：中央资金</t>
  </si>
  <si>
    <t>其中：省级资金</t>
  </si>
  <si>
    <r>
      <rPr>
        <sz val="12"/>
        <rFont val="MS Gothic"/>
        <charset val="134"/>
      </rPr>
      <t>其中：中央</t>
    </r>
    <r>
      <rPr>
        <sz val="12"/>
        <rFont val="宋体"/>
        <charset val="134"/>
      </rPr>
      <t>资</t>
    </r>
    <r>
      <rPr>
        <sz val="12"/>
        <rFont val="MS Gothic"/>
        <charset val="134"/>
      </rPr>
      <t>金</t>
    </r>
  </si>
  <si>
    <t>小计</t>
  </si>
  <si>
    <t>其中：随班就读人数</t>
  </si>
  <si>
    <t>列序号</t>
  </si>
  <si>
    <t>22（取小数点2位）</t>
  </si>
  <si>
    <t>*</t>
  </si>
  <si>
    <t>广州市</t>
  </si>
  <si>
    <t>广州市本级</t>
  </si>
  <si>
    <t>440100000</t>
  </si>
  <si>
    <t>越秀区</t>
  </si>
  <si>
    <t>440104000</t>
  </si>
  <si>
    <t>海珠区</t>
  </si>
  <si>
    <t>440105000</t>
  </si>
  <si>
    <t>荔湾区</t>
  </si>
  <si>
    <t>440103000</t>
  </si>
  <si>
    <t>天河区</t>
  </si>
  <si>
    <t>440106000</t>
  </si>
  <si>
    <t>白云区</t>
  </si>
  <si>
    <t>440111000</t>
  </si>
  <si>
    <t>黄埔区</t>
  </si>
  <si>
    <t>440112000</t>
  </si>
  <si>
    <t>花都区</t>
  </si>
  <si>
    <t>440114000</t>
  </si>
  <si>
    <t>番禺区</t>
  </si>
  <si>
    <t>440113000</t>
  </si>
  <si>
    <t>南沙区</t>
  </si>
  <si>
    <t>440115000</t>
  </si>
  <si>
    <t>从化区</t>
  </si>
  <si>
    <t>440117000</t>
  </si>
  <si>
    <t>增城区</t>
  </si>
  <si>
    <t>440118000</t>
  </si>
  <si>
    <t>深圳市</t>
  </si>
  <si>
    <t>深圳市本级</t>
  </si>
  <si>
    <t>-</t>
  </si>
  <si>
    <t>福田区</t>
  </si>
  <si>
    <t>罗湖区</t>
  </si>
  <si>
    <t xml:space="preserve"> </t>
  </si>
  <si>
    <t>盐田区</t>
  </si>
  <si>
    <t>南山区</t>
  </si>
  <si>
    <t>宝安区</t>
  </si>
  <si>
    <t>龙岗区</t>
  </si>
  <si>
    <t>珠海市</t>
  </si>
  <si>
    <t>珠海市本级</t>
  </si>
  <si>
    <t>440400000</t>
  </si>
  <si>
    <t>香洲区</t>
  </si>
  <si>
    <t>440402000</t>
  </si>
  <si>
    <t>含高新区、万山、横琴</t>
  </si>
  <si>
    <t>金湾区</t>
  </si>
  <si>
    <t>440404000</t>
  </si>
  <si>
    <t>含高栏港</t>
  </si>
  <si>
    <t>斗门区</t>
  </si>
  <si>
    <t>440403000</t>
  </si>
  <si>
    <t>汕头市</t>
  </si>
  <si>
    <t>汕头市本级</t>
  </si>
  <si>
    <t>440500000</t>
  </si>
  <si>
    <t>金平区</t>
  </si>
  <si>
    <t>440511000</t>
  </si>
  <si>
    <t>龙湖区</t>
  </si>
  <si>
    <t>440507000</t>
  </si>
  <si>
    <t>澄海区</t>
  </si>
  <si>
    <t>440515000</t>
  </si>
  <si>
    <t>濠江区</t>
  </si>
  <si>
    <t>440512000</t>
  </si>
  <si>
    <t>潮阳区</t>
  </si>
  <si>
    <t>440513000</t>
  </si>
  <si>
    <t>潮南区</t>
  </si>
  <si>
    <t>440514000</t>
  </si>
  <si>
    <t>南澳县</t>
  </si>
  <si>
    <t>440523000</t>
  </si>
  <si>
    <t>佛山市</t>
  </si>
  <si>
    <t>佛山市本级</t>
  </si>
  <si>
    <t>440600000</t>
  </si>
  <si>
    <t>下达到禅城区</t>
  </si>
  <si>
    <t>禅城区</t>
  </si>
  <si>
    <t>440604000</t>
  </si>
  <si>
    <t>含提前下达到市本级的312万</t>
  </si>
  <si>
    <t>南海区</t>
  </si>
  <si>
    <t>440605000</t>
  </si>
  <si>
    <t>高明区</t>
  </si>
  <si>
    <t>440608000</t>
  </si>
  <si>
    <t>三水区</t>
  </si>
  <si>
    <t>440607000</t>
  </si>
  <si>
    <t>顺德区</t>
  </si>
  <si>
    <t>440606000</t>
  </si>
  <si>
    <t>韶关市</t>
  </si>
  <si>
    <t>韶关市本级</t>
  </si>
  <si>
    <t>440200000</t>
  </si>
  <si>
    <t>浈江区</t>
  </si>
  <si>
    <t>440204000</t>
  </si>
  <si>
    <t>武江区</t>
  </si>
  <si>
    <t>440203000</t>
  </si>
  <si>
    <t>曲江区</t>
  </si>
  <si>
    <t>440221000</t>
  </si>
  <si>
    <t>乐昌市</t>
  </si>
  <si>
    <t>440281000</t>
  </si>
  <si>
    <t>始兴县</t>
  </si>
  <si>
    <t>440222000</t>
  </si>
  <si>
    <t>新丰县</t>
  </si>
  <si>
    <t>440233000</t>
  </si>
  <si>
    <t>南雄市</t>
  </si>
  <si>
    <t>440282000</t>
  </si>
  <si>
    <t>仁化县</t>
  </si>
  <si>
    <t>440224000</t>
  </si>
  <si>
    <t>翁源县</t>
  </si>
  <si>
    <t>440229000</t>
  </si>
  <si>
    <t>乳源县</t>
  </si>
  <si>
    <t>440232000</t>
  </si>
  <si>
    <t>河源市</t>
  </si>
  <si>
    <t>河源市本级</t>
  </si>
  <si>
    <t>441600000</t>
  </si>
  <si>
    <t>源城区</t>
  </si>
  <si>
    <t>441602000</t>
  </si>
  <si>
    <t>东源县</t>
  </si>
  <si>
    <t>441625000</t>
  </si>
  <si>
    <t>和平县</t>
  </si>
  <si>
    <t>441624000</t>
  </si>
  <si>
    <t>龙川县</t>
  </si>
  <si>
    <t>441622000</t>
  </si>
  <si>
    <t>紫金县</t>
  </si>
  <si>
    <t>441621000</t>
  </si>
  <si>
    <t>连平县</t>
  </si>
  <si>
    <t>441623000</t>
  </si>
  <si>
    <t>梅州市</t>
  </si>
  <si>
    <t>梅州市本级</t>
  </si>
  <si>
    <t>441400000</t>
  </si>
  <si>
    <t>梅江区</t>
  </si>
  <si>
    <t>441402000</t>
  </si>
  <si>
    <t>梅县区</t>
  </si>
  <si>
    <t>441403000</t>
  </si>
  <si>
    <t>平远县</t>
  </si>
  <si>
    <t>441426000</t>
  </si>
  <si>
    <t>蕉岭县</t>
  </si>
  <si>
    <t>441427000</t>
  </si>
  <si>
    <t>大埔县</t>
  </si>
  <si>
    <t>441422000</t>
  </si>
  <si>
    <t>兴宁市</t>
  </si>
  <si>
    <t>441481000</t>
  </si>
  <si>
    <t>丰顺县</t>
  </si>
  <si>
    <t>441423000</t>
  </si>
  <si>
    <t>五华县</t>
  </si>
  <si>
    <t>441424000</t>
  </si>
  <si>
    <t>惠州市</t>
  </si>
  <si>
    <t>惠州市本级</t>
  </si>
  <si>
    <t>441300000</t>
  </si>
  <si>
    <t>惠城区</t>
  </si>
  <si>
    <t>441302000</t>
  </si>
  <si>
    <t>含仲恺区</t>
  </si>
  <si>
    <t>惠阳区</t>
  </si>
  <si>
    <t>441303000</t>
  </si>
  <si>
    <t>含大亚湾区</t>
  </si>
  <si>
    <t>惠东县</t>
  </si>
  <si>
    <t>441323000</t>
  </si>
  <si>
    <t>龙门县</t>
  </si>
  <si>
    <t>441324000</t>
  </si>
  <si>
    <t>博罗县</t>
  </si>
  <si>
    <t>441322000</t>
  </si>
  <si>
    <t>汕尾市</t>
  </si>
  <si>
    <t>汕尾市本级</t>
  </si>
  <si>
    <t>441500000</t>
  </si>
  <si>
    <t>城区</t>
  </si>
  <si>
    <t>441502000</t>
  </si>
  <si>
    <t>海丰县</t>
  </si>
  <si>
    <t>441521000</t>
  </si>
  <si>
    <t>含红海湾区</t>
  </si>
  <si>
    <t>陆丰市</t>
  </si>
  <si>
    <t>441581000</t>
  </si>
  <si>
    <t>含华侨管理区</t>
  </si>
  <si>
    <t>陆河县</t>
  </si>
  <si>
    <t>441523000</t>
  </si>
  <si>
    <t>东莞市</t>
  </si>
  <si>
    <t>441999000</t>
  </si>
  <si>
    <t>中山市</t>
  </si>
  <si>
    <t>442099000</t>
  </si>
  <si>
    <t>江门市</t>
  </si>
  <si>
    <t>江门市本级</t>
  </si>
  <si>
    <t>440700000</t>
  </si>
  <si>
    <t>蓬江区</t>
  </si>
  <si>
    <t>440703000</t>
  </si>
  <si>
    <t>江海区</t>
  </si>
  <si>
    <t>440704000</t>
  </si>
  <si>
    <t>新会区</t>
  </si>
  <si>
    <t>440705000</t>
  </si>
  <si>
    <t>台山市</t>
  </si>
  <si>
    <t>440781000</t>
  </si>
  <si>
    <t>开平市</t>
  </si>
  <si>
    <t>440783000</t>
  </si>
  <si>
    <t>鹤山市</t>
  </si>
  <si>
    <t>440784000</t>
  </si>
  <si>
    <t>恩平市</t>
  </si>
  <si>
    <t>440785000</t>
  </si>
  <si>
    <t>阳江市</t>
  </si>
  <si>
    <t>阳江市本级</t>
  </si>
  <si>
    <t>441700000</t>
  </si>
  <si>
    <t>含高新区、海陵岛试验区</t>
  </si>
  <si>
    <t>江城区</t>
  </si>
  <si>
    <t>441702000</t>
  </si>
  <si>
    <t>阳东区</t>
  </si>
  <si>
    <t>441704000</t>
  </si>
  <si>
    <t>阳西县</t>
  </si>
  <si>
    <t>441721000</t>
  </si>
  <si>
    <t>阳春市</t>
  </si>
  <si>
    <t>441781000</t>
  </si>
  <si>
    <t>湛江市</t>
  </si>
  <si>
    <t>湛江市本级</t>
  </si>
  <si>
    <t>440800000</t>
  </si>
  <si>
    <t>提前下达到湛江市本级的金额已分解下达到赤坎、下山、麻章和坡头的市直学校。</t>
  </si>
  <si>
    <t>赤坎区</t>
  </si>
  <si>
    <t>440802000</t>
  </si>
  <si>
    <t>提前下达金额含市本级学校1138万元</t>
  </si>
  <si>
    <t>霞山区</t>
  </si>
  <si>
    <t>440803000</t>
  </si>
  <si>
    <t>提前下达金额含市本级学校263万元</t>
  </si>
  <si>
    <t>麻章区</t>
  </si>
  <si>
    <t>440811000</t>
  </si>
  <si>
    <t>含开发区，提前下达金额含市本级学校437万元</t>
  </si>
  <si>
    <t>坡头区</t>
  </si>
  <si>
    <t>440804000</t>
  </si>
  <si>
    <t>提前下达金额含市本级学校255万元</t>
  </si>
  <si>
    <t>吴川市</t>
  </si>
  <si>
    <t>440883000</t>
  </si>
  <si>
    <t>遂溪县</t>
  </si>
  <si>
    <t>440823000</t>
  </si>
  <si>
    <t>雷州市</t>
  </si>
  <si>
    <t>440882000</t>
  </si>
  <si>
    <t>廉江市</t>
  </si>
  <si>
    <t>440881000</t>
  </si>
  <si>
    <t>徐闻县</t>
  </si>
  <si>
    <t>440825000</t>
  </si>
  <si>
    <t>茂名市</t>
  </si>
  <si>
    <t>茂名市本级</t>
  </si>
  <si>
    <t>440900000</t>
  </si>
  <si>
    <t>茂南区</t>
  </si>
  <si>
    <t>440902000</t>
  </si>
  <si>
    <t>信宜市</t>
  </si>
  <si>
    <t>440983000</t>
  </si>
  <si>
    <t>电白区</t>
  </si>
  <si>
    <t>440904099</t>
  </si>
  <si>
    <t>含滨海新区、高新区</t>
  </si>
  <si>
    <t>化州市</t>
  </si>
  <si>
    <t>440982000</t>
  </si>
  <si>
    <t>高州市</t>
  </si>
  <si>
    <t>440981000</t>
  </si>
  <si>
    <t>肇庆市</t>
  </si>
  <si>
    <t>肇庆市本级</t>
  </si>
  <si>
    <t>441200000</t>
  </si>
  <si>
    <t>端州区</t>
  </si>
  <si>
    <t>441202000</t>
  </si>
  <si>
    <t>鼎湖区</t>
  </si>
  <si>
    <t>441203000</t>
  </si>
  <si>
    <t>四会市</t>
  </si>
  <si>
    <t>441284000</t>
  </si>
  <si>
    <t>含大旺区</t>
  </si>
  <si>
    <t>高要市</t>
  </si>
  <si>
    <t>441204000</t>
  </si>
  <si>
    <t>广宁县</t>
  </si>
  <si>
    <t>441223000</t>
  </si>
  <si>
    <t>德庆县</t>
  </si>
  <si>
    <t>441226000</t>
  </si>
  <si>
    <t>封开县</t>
  </si>
  <si>
    <t>441225000</t>
  </si>
  <si>
    <t>怀集县</t>
  </si>
  <si>
    <t>441224000</t>
  </si>
  <si>
    <t>清远市</t>
  </si>
  <si>
    <t>清远市本级</t>
  </si>
  <si>
    <t>441800000</t>
  </si>
  <si>
    <t>清城区</t>
  </si>
  <si>
    <t>441802000</t>
  </si>
  <si>
    <t>清新区</t>
  </si>
  <si>
    <t>441803000</t>
  </si>
  <si>
    <t>连州市</t>
  </si>
  <si>
    <t>441882000</t>
  </si>
  <si>
    <t>佛冈县</t>
  </si>
  <si>
    <t>441821000</t>
  </si>
  <si>
    <t>阳山县</t>
  </si>
  <si>
    <t>441823000</t>
  </si>
  <si>
    <t>连山县</t>
  </si>
  <si>
    <t>441825000</t>
  </si>
  <si>
    <t>连南县</t>
  </si>
  <si>
    <t>441826000</t>
  </si>
  <si>
    <t>英德市</t>
  </si>
  <si>
    <t>441881000</t>
  </si>
  <si>
    <t>潮州市</t>
  </si>
  <si>
    <t>潮州市本级</t>
  </si>
  <si>
    <t>445100000</t>
  </si>
  <si>
    <t>湘桥区</t>
  </si>
  <si>
    <t>445102000</t>
  </si>
  <si>
    <t>含凤泉湖高新区</t>
  </si>
  <si>
    <t>潮安区</t>
  </si>
  <si>
    <t>445103000</t>
  </si>
  <si>
    <t>含枫溪区</t>
  </si>
  <si>
    <t>饶平县</t>
  </si>
  <si>
    <t>445122000</t>
  </si>
  <si>
    <t>揭阳市</t>
  </si>
  <si>
    <t>揭阳市本级
（不含普侨区）</t>
  </si>
  <si>
    <t>445200000</t>
  </si>
  <si>
    <t>揭阳市本级
（普侨区）</t>
  </si>
  <si>
    <t>普侨区2019年已经并到普宁市了</t>
  </si>
  <si>
    <t>榕城区</t>
  </si>
  <si>
    <t>445202000</t>
  </si>
  <si>
    <t>含空港经济区</t>
  </si>
  <si>
    <t>揭东区</t>
  </si>
  <si>
    <t>445203000</t>
  </si>
  <si>
    <t>含蓝城区</t>
  </si>
  <si>
    <t>揭西县</t>
  </si>
  <si>
    <t>445222000</t>
  </si>
  <si>
    <t>普宁市</t>
  </si>
  <si>
    <t>445281000</t>
  </si>
  <si>
    <t>第26列的-189万元为普侨区应抵扣以前年度待清算资金（粤财科教[2020]267号）。</t>
  </si>
  <si>
    <t>惠来县</t>
  </si>
  <si>
    <t>445224000</t>
  </si>
  <si>
    <t>含大南海石化区</t>
  </si>
  <si>
    <t>云浮市</t>
  </si>
  <si>
    <t>云浮市本级</t>
  </si>
  <si>
    <t>445300000</t>
  </si>
  <si>
    <t>云城区</t>
  </si>
  <si>
    <t>445302000</t>
  </si>
  <si>
    <t>郁南县</t>
  </si>
  <si>
    <t>445322000</t>
  </si>
  <si>
    <t>云安县</t>
  </si>
  <si>
    <t>445303000</t>
  </si>
  <si>
    <t>新兴县</t>
  </si>
  <si>
    <t>445321000</t>
  </si>
  <si>
    <t>罗定市</t>
  </si>
  <si>
    <t>445381000</t>
  </si>
  <si>
    <t>省级小计</t>
  </si>
  <si>
    <t>广东舞蹈戏剧职业学院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</si>
</sst>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#,##0.0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4"/>
      <name val="黑体"/>
      <charset val="134"/>
    </font>
    <font>
      <sz val="20"/>
      <color indexed="8"/>
      <name val="方正小标宋简体"/>
      <charset val="134"/>
    </font>
    <font>
      <sz val="11"/>
      <name val="宋体"/>
      <charset val="134"/>
    </font>
    <font>
      <sz val="11"/>
      <color indexed="8"/>
      <name val="宋体"/>
      <charset val="134"/>
      <scheme val="major"/>
    </font>
    <font>
      <sz val="11"/>
      <color rgb="FF000000"/>
      <name val="宋体"/>
      <charset val="134"/>
      <scheme val="major"/>
    </font>
    <font>
      <sz val="12"/>
      <name val="MS Gothic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6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9" fillId="12" borderId="20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30" fillId="25" borderId="22" applyNumberFormat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3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31" applyFill="1" applyAlignment="1">
      <alignment horizontal="center" vertical="center"/>
    </xf>
    <xf numFmtId="176" fontId="1" fillId="0" borderId="0" xfId="0" applyNumberFormat="1" applyFont="1" applyFill="1" applyAlignment="1">
      <alignment horizontal="right" vertical="center"/>
    </xf>
    <xf numFmtId="176" fontId="2" fillId="0" borderId="0" xfId="31" applyNumberFormat="1" applyFill="1" applyAlignment="1">
      <alignment horizontal="right" vertical="center"/>
    </xf>
    <xf numFmtId="178" fontId="1" fillId="0" borderId="0" xfId="0" applyNumberFormat="1" applyFont="1" applyFill="1" applyAlignment="1">
      <alignment horizontal="right" vertical="center"/>
    </xf>
    <xf numFmtId="177" fontId="1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77" fontId="1" fillId="0" borderId="0" xfId="0" applyNumberFormat="1" applyFont="1" applyFill="1" applyAlignment="1">
      <alignment vertical="center"/>
    </xf>
    <xf numFmtId="0" fontId="4" fillId="0" borderId="0" xfId="31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6" fillId="0" borderId="2" xfId="3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6" fillId="0" borderId="4" xfId="31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8" xfId="31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horizontal="center" vertical="center" wrapText="1"/>
    </xf>
    <xf numFmtId="0" fontId="2" fillId="0" borderId="3" xfId="3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right" vertical="center"/>
    </xf>
    <xf numFmtId="176" fontId="2" fillId="0" borderId="3" xfId="31" applyNumberFormat="1" applyFill="1" applyBorder="1" applyAlignment="1">
      <alignment horizontal="right" vertical="center"/>
    </xf>
    <xf numFmtId="0" fontId="1" fillId="0" borderId="3" xfId="3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178" fontId="7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Fill="1" applyBorder="1" applyAlignment="1">
      <alignment horizontal="center" vertical="center" wrapText="1"/>
    </xf>
    <xf numFmtId="176" fontId="6" fillId="0" borderId="2" xfId="31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176" fontId="6" fillId="0" borderId="4" xfId="31" applyNumberFormat="1" applyFont="1" applyFill="1" applyBorder="1" applyAlignment="1">
      <alignment horizontal="center" vertical="center" wrapText="1"/>
    </xf>
    <xf numFmtId="178" fontId="6" fillId="0" borderId="8" xfId="0" applyNumberFormat="1" applyFont="1" applyFill="1" applyBorder="1" applyAlignment="1">
      <alignment horizontal="center" vertical="center" wrapText="1"/>
    </xf>
    <xf numFmtId="176" fontId="6" fillId="0" borderId="8" xfId="31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vertical="center"/>
    </xf>
    <xf numFmtId="9" fontId="2" fillId="0" borderId="3" xfId="31" applyNumberForma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177" fontId="7" fillId="0" borderId="9" xfId="0" applyNumberFormat="1" applyFont="1" applyFill="1" applyBorder="1" applyAlignment="1">
      <alignment horizontal="center" vertical="center" wrapText="1"/>
    </xf>
    <xf numFmtId="176" fontId="7" fillId="0" borderId="10" xfId="0" applyNumberFormat="1" applyFont="1" applyFill="1" applyBorder="1" applyAlignment="1">
      <alignment horizontal="center" vertical="center" wrapText="1"/>
    </xf>
    <xf numFmtId="176" fontId="7" fillId="0" borderId="11" xfId="0" applyNumberFormat="1" applyFont="1" applyFill="1" applyBorder="1" applyAlignment="1">
      <alignment horizontal="center" vertical="center" wrapText="1"/>
    </xf>
    <xf numFmtId="177" fontId="7" fillId="0" borderId="1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176" fontId="7" fillId="0" borderId="13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9" fontId="1" fillId="0" borderId="3" xfId="0" applyNumberFormat="1" applyFont="1" applyFill="1" applyBorder="1" applyAlignment="1">
      <alignment horizontal="right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9" xfId="31" applyNumberFormat="1" applyFont="1" applyFill="1" applyBorder="1" applyAlignment="1">
      <alignment horizontal="center" vertical="center" wrapText="1"/>
    </xf>
    <xf numFmtId="0" fontId="6" fillId="0" borderId="10" xfId="31" applyNumberFormat="1" applyFont="1" applyFill="1" applyBorder="1" applyAlignment="1">
      <alignment horizontal="center" vertical="center" wrapText="1"/>
    </xf>
    <xf numFmtId="0" fontId="6" fillId="0" borderId="11" xfId="31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2" xfId="31" applyNumberFormat="1" applyFont="1" applyFill="1" applyBorder="1" applyAlignment="1">
      <alignment horizontal="center" vertical="center" wrapText="1"/>
    </xf>
    <xf numFmtId="0" fontId="6" fillId="0" borderId="0" xfId="31" applyNumberFormat="1" applyFont="1" applyFill="1" applyAlignment="1">
      <alignment horizontal="center" vertical="center" wrapText="1"/>
    </xf>
    <xf numFmtId="0" fontId="6" fillId="0" borderId="13" xfId="31" applyNumberFormat="1" applyFont="1" applyFill="1" applyBorder="1" applyAlignment="1">
      <alignment horizontal="center" vertical="center" wrapText="1"/>
    </xf>
    <xf numFmtId="0" fontId="2" fillId="0" borderId="2" xfId="31" applyNumberFormat="1" applyFont="1" applyFill="1" applyBorder="1" applyAlignment="1">
      <alignment horizontal="center" vertical="center" wrapText="1"/>
    </xf>
    <xf numFmtId="0" fontId="9" fillId="0" borderId="2" xfId="31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0" borderId="8" xfId="31" applyNumberFormat="1" applyFont="1" applyFill="1" applyBorder="1" applyAlignment="1">
      <alignment horizontal="center" vertical="center" wrapText="1"/>
    </xf>
    <xf numFmtId="0" fontId="9" fillId="0" borderId="8" xfId="31" applyNumberFormat="1" applyFont="1" applyFill="1" applyBorder="1" applyAlignment="1">
      <alignment horizontal="center" vertical="center" wrapText="1"/>
    </xf>
    <xf numFmtId="0" fontId="6" fillId="0" borderId="14" xfId="3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0" xfId="31" applyFill="1">
      <alignment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2" fillId="0" borderId="2" xfId="31" applyFont="1" applyFill="1" applyBorder="1" applyAlignment="1">
      <alignment horizontal="center" vertical="center" wrapText="1"/>
    </xf>
    <xf numFmtId="177" fontId="6" fillId="0" borderId="10" xfId="31" applyNumberFormat="1" applyFont="1" applyFill="1" applyBorder="1" applyAlignment="1">
      <alignment horizontal="center" vertical="center" wrapText="1"/>
    </xf>
    <xf numFmtId="0" fontId="2" fillId="0" borderId="4" xfId="31" applyFont="1" applyFill="1" applyBorder="1" applyAlignment="1">
      <alignment horizontal="center" vertical="center" wrapText="1"/>
    </xf>
    <xf numFmtId="177" fontId="6" fillId="0" borderId="0" xfId="31" applyNumberFormat="1" applyFont="1" applyFill="1" applyAlignment="1">
      <alignment horizontal="center" vertical="center" wrapText="1"/>
    </xf>
    <xf numFmtId="177" fontId="9" fillId="0" borderId="3" xfId="31" applyNumberFormat="1" applyFont="1" applyFill="1" applyBorder="1" applyAlignment="1">
      <alignment horizontal="center" vertical="center" wrapText="1"/>
    </xf>
    <xf numFmtId="0" fontId="2" fillId="0" borderId="8" xfId="31" applyFont="1" applyFill="1" applyBorder="1" applyAlignment="1">
      <alignment horizontal="center" vertical="center" wrapText="1"/>
    </xf>
    <xf numFmtId="177" fontId="9" fillId="0" borderId="0" xfId="31" applyNumberFormat="1" applyFont="1" applyFill="1" applyAlignment="1">
      <alignment horizontal="center" vertical="center" wrapText="1"/>
    </xf>
    <xf numFmtId="0" fontId="2" fillId="0" borderId="3" xfId="31" applyFont="1" applyFill="1" applyBorder="1" applyAlignment="1">
      <alignment horizontal="center" vertical="center" wrapText="1"/>
    </xf>
    <xf numFmtId="177" fontId="2" fillId="0" borderId="0" xfId="31" applyNumberFormat="1" applyFill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177" fontId="1" fillId="0" borderId="3" xfId="0" applyNumberFormat="1" applyFont="1" applyFill="1" applyBorder="1" applyAlignment="1">
      <alignment vertical="center"/>
    </xf>
    <xf numFmtId="0" fontId="1" fillId="0" borderId="3" xfId="31" applyFont="1" applyFill="1" applyBorder="1" applyAlignment="1">
      <alignment horizontal="center" vertical="center" wrapText="1"/>
    </xf>
    <xf numFmtId="0" fontId="2" fillId="0" borderId="3" xfId="50" applyFill="1" applyBorder="1" applyAlignment="1">
      <alignment horizontal="center" vertical="center"/>
    </xf>
    <xf numFmtId="0" fontId="11" fillId="0" borderId="3" xfId="3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12" fillId="0" borderId="3" xfId="3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right" vertical="center"/>
    </xf>
    <xf numFmtId="177" fontId="3" fillId="0" borderId="3" xfId="0" applyNumberFormat="1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2012年全省义务教育在校生数情况表(报省财政厅）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单位信息表" xfId="50"/>
  </cellStyles>
  <tableStyles count="0" defaultTableStyle="TableStyleMedium2" defaultPivotStyle="PivotStyleLight16"/>
  <colors>
    <mruColors>
      <color rgb="00FF0000"/>
      <color rgb="00FCE4D6"/>
      <color rgb="008EA9DB"/>
      <color rgb="0099CCFF"/>
      <color rgb="00C65911"/>
      <color rgb="009BC2E6"/>
      <color rgb="00C6E0B4"/>
      <color rgb="00B2B2B2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208"/>
  <sheetViews>
    <sheetView tabSelected="1" topLeftCell="A203" workbookViewId="0">
      <selection activeCell="B7" sqref="B7:Q208"/>
    </sheetView>
  </sheetViews>
  <sheetFormatPr defaultColWidth="9" defaultRowHeight="14.25"/>
  <cols>
    <col min="1" max="1" width="21.7166666666667" style="5" customWidth="1"/>
    <col min="2" max="2" width="12.4" style="5" customWidth="1"/>
    <col min="3" max="3" width="12.375" style="6" customWidth="1"/>
    <col min="4" max="4" width="12.6" style="6" customWidth="1"/>
    <col min="5" max="5" width="10.4" style="6" customWidth="1"/>
    <col min="6" max="6" width="12.6" style="6" customWidth="1"/>
    <col min="7" max="7" width="9.4" style="6" customWidth="1"/>
    <col min="8" max="9" width="9.4" style="7" customWidth="1"/>
    <col min="10" max="10" width="7.875" style="7" customWidth="1"/>
    <col min="11" max="11" width="12" style="8" customWidth="1"/>
    <col min="12" max="12" width="12.6" style="6" customWidth="1"/>
    <col min="13" max="13" width="11.25" style="6" customWidth="1"/>
    <col min="14" max="14" width="11.375" style="6" customWidth="1"/>
    <col min="15" max="15" width="16.375" style="6" customWidth="1"/>
    <col min="16" max="16" width="11.875" style="6" customWidth="1"/>
    <col min="17" max="17" width="9.4" style="6" customWidth="1"/>
    <col min="18" max="18" width="11.8666666666667" style="6" customWidth="1"/>
    <col min="19" max="19" width="10.4" style="8" customWidth="1"/>
    <col min="20" max="20" width="11.8666666666667" style="6" customWidth="1"/>
    <col min="21" max="21" width="9.4" style="6" customWidth="1"/>
    <col min="22" max="22" width="9.4" style="9" customWidth="1"/>
    <col min="23" max="23" width="11.8666666666667" style="6" customWidth="1"/>
    <col min="24" max="24" width="8.4" style="6" customWidth="1"/>
    <col min="25" max="25" width="18.625" style="6" customWidth="1"/>
    <col min="26" max="26" width="14.2666666666667" style="4" customWidth="1"/>
    <col min="27" max="27" width="12.4" style="4" customWidth="1"/>
    <col min="28" max="28" width="11.625" style="4" customWidth="1"/>
    <col min="29" max="29" width="10.25" style="4" customWidth="1"/>
    <col min="30" max="31" width="11.6" style="4" customWidth="1"/>
    <col min="32" max="32" width="8.96666666666667" style="4" customWidth="1"/>
    <col min="33" max="33" width="22.6833333333333" style="10" customWidth="1"/>
    <col min="34" max="34" width="9" style="4" customWidth="1"/>
    <col min="35" max="35" width="9" style="4"/>
    <col min="36" max="36" width="11.6" style="11" hidden="1" customWidth="1"/>
    <col min="37" max="256" width="9" style="4"/>
  </cols>
  <sheetData>
    <row r="1" ht="28" customHeight="1" spans="1:1">
      <c r="A1" s="12" t="s">
        <v>0</v>
      </c>
    </row>
    <row r="2" s="1" customFormat="1" ht="51.75" customHeight="1" spans="1:255">
      <c r="A2" s="13" t="s">
        <v>1</v>
      </c>
      <c r="B2" s="13"/>
      <c r="C2" s="14"/>
      <c r="D2" s="14"/>
      <c r="E2" s="14"/>
      <c r="F2" s="14"/>
      <c r="G2" s="14"/>
      <c r="H2" s="14"/>
      <c r="I2" s="14"/>
      <c r="J2" s="14"/>
      <c r="K2" s="30"/>
      <c r="L2" s="14"/>
      <c r="M2" s="14"/>
      <c r="N2" s="14"/>
      <c r="O2" s="14"/>
      <c r="P2" s="14"/>
      <c r="Q2" s="14"/>
      <c r="R2" s="14"/>
      <c r="S2" s="30"/>
      <c r="T2" s="14"/>
      <c r="U2" s="14"/>
      <c r="V2" s="41"/>
      <c r="W2" s="14"/>
      <c r="X2" s="14"/>
      <c r="Y2" s="14"/>
      <c r="Z2" s="13"/>
      <c r="AA2" s="13"/>
      <c r="AB2" s="13"/>
      <c r="AC2" s="13"/>
      <c r="AD2" s="13"/>
      <c r="AE2" s="13"/>
      <c r="AF2" s="13"/>
      <c r="AG2" s="70"/>
      <c r="AH2" s="71"/>
      <c r="AI2" s="71"/>
      <c r="AJ2" s="72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1"/>
      <c r="DX2" s="71"/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1"/>
      <c r="EV2" s="71"/>
      <c r="EW2" s="71"/>
      <c r="EX2" s="71"/>
      <c r="EY2" s="71"/>
      <c r="EZ2" s="71"/>
      <c r="FA2" s="71"/>
      <c r="FB2" s="71"/>
      <c r="FC2" s="71"/>
      <c r="FD2" s="71"/>
      <c r="FE2" s="71"/>
      <c r="FF2" s="71"/>
      <c r="FG2" s="71"/>
      <c r="FH2" s="71"/>
      <c r="FI2" s="71"/>
      <c r="FJ2" s="71"/>
      <c r="FK2" s="71"/>
      <c r="FL2" s="71"/>
      <c r="FM2" s="71"/>
      <c r="FN2" s="71"/>
      <c r="FO2" s="71"/>
      <c r="FP2" s="71"/>
      <c r="FQ2" s="71"/>
      <c r="FR2" s="71"/>
      <c r="FS2" s="71"/>
      <c r="FT2" s="71"/>
      <c r="FU2" s="71"/>
      <c r="FV2" s="71"/>
      <c r="FW2" s="71"/>
      <c r="FX2" s="71"/>
      <c r="FY2" s="71"/>
      <c r="FZ2" s="71"/>
      <c r="GA2" s="71"/>
      <c r="GB2" s="71"/>
      <c r="GC2" s="71"/>
      <c r="GD2" s="71"/>
      <c r="GE2" s="71"/>
      <c r="GF2" s="71"/>
      <c r="GG2" s="71"/>
      <c r="GH2" s="71"/>
      <c r="GI2" s="71"/>
      <c r="GJ2" s="71"/>
      <c r="GK2" s="71"/>
      <c r="GL2" s="71"/>
      <c r="GM2" s="71"/>
      <c r="GN2" s="71"/>
      <c r="GO2" s="71"/>
      <c r="GP2" s="71"/>
      <c r="GQ2" s="71"/>
      <c r="GR2" s="71"/>
      <c r="GS2" s="71"/>
      <c r="GT2" s="71"/>
      <c r="GU2" s="71"/>
      <c r="GV2" s="71"/>
      <c r="GW2" s="71"/>
      <c r="GX2" s="71"/>
      <c r="GY2" s="71"/>
      <c r="GZ2" s="71"/>
      <c r="HA2" s="71"/>
      <c r="HB2" s="71"/>
      <c r="HC2" s="71"/>
      <c r="HD2" s="71"/>
      <c r="HE2" s="71"/>
      <c r="HF2" s="71"/>
      <c r="HG2" s="71"/>
      <c r="HH2" s="71"/>
      <c r="HI2" s="71"/>
      <c r="HJ2" s="71"/>
      <c r="HK2" s="71"/>
      <c r="HL2" s="71"/>
      <c r="HM2" s="71"/>
      <c r="HN2" s="71"/>
      <c r="HO2" s="71"/>
      <c r="HP2" s="71"/>
      <c r="HQ2" s="71"/>
      <c r="HR2" s="71"/>
      <c r="HS2" s="71"/>
      <c r="HT2" s="71"/>
      <c r="HU2" s="71"/>
      <c r="HV2" s="71"/>
      <c r="HW2" s="71"/>
      <c r="HX2" s="71"/>
      <c r="HY2" s="71"/>
      <c r="HZ2" s="71"/>
      <c r="IA2" s="71"/>
      <c r="IB2" s="71"/>
      <c r="IC2" s="71"/>
      <c r="ID2" s="71"/>
      <c r="IE2" s="71"/>
      <c r="IF2" s="71"/>
      <c r="IG2" s="71"/>
      <c r="IH2" s="71"/>
      <c r="II2" s="71"/>
      <c r="IJ2" s="71"/>
      <c r="IK2" s="71"/>
      <c r="IL2" s="71"/>
      <c r="IM2" s="71"/>
      <c r="IN2" s="71"/>
      <c r="IO2" s="71"/>
      <c r="IP2" s="71"/>
      <c r="IQ2" s="71"/>
      <c r="IR2" s="71"/>
      <c r="IS2" s="71"/>
      <c r="IT2" s="71"/>
      <c r="IU2" s="71"/>
    </row>
    <row r="3" s="2" customFormat="1" ht="35" customHeight="1" spans="1:255">
      <c r="A3" s="15" t="s">
        <v>2</v>
      </c>
      <c r="B3" s="15" t="s">
        <v>3</v>
      </c>
      <c r="C3" s="16" t="s">
        <v>4</v>
      </c>
      <c r="D3" s="16"/>
      <c r="E3" s="16"/>
      <c r="F3" s="16"/>
      <c r="G3" s="16"/>
      <c r="H3" s="16"/>
      <c r="I3" s="16"/>
      <c r="J3" s="16"/>
      <c r="K3" s="31"/>
      <c r="L3" s="16"/>
      <c r="M3" s="16"/>
      <c r="N3" s="16" t="s">
        <v>5</v>
      </c>
      <c r="O3" s="16"/>
      <c r="P3" s="16"/>
      <c r="Q3" s="16"/>
      <c r="R3" s="16"/>
      <c r="S3" s="31"/>
      <c r="T3" s="16"/>
      <c r="U3" s="16"/>
      <c r="V3" s="42" t="s">
        <v>6</v>
      </c>
      <c r="W3" s="43"/>
      <c r="X3" s="44"/>
      <c r="Y3" s="52" t="s">
        <v>7</v>
      </c>
      <c r="Z3" s="53" t="s">
        <v>8</v>
      </c>
      <c r="AA3" s="53" t="s">
        <v>9</v>
      </c>
      <c r="AB3" s="54" t="s">
        <v>10</v>
      </c>
      <c r="AC3" s="55" t="s">
        <v>11</v>
      </c>
      <c r="AD3" s="56"/>
      <c r="AE3" s="57"/>
      <c r="AF3" s="57" t="s">
        <v>12</v>
      </c>
      <c r="AG3" s="73" t="s">
        <v>13</v>
      </c>
      <c r="AH3" s="5"/>
      <c r="AI3" s="5"/>
      <c r="AJ3" s="74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="2" customFormat="1" ht="51" customHeight="1" spans="1:255">
      <c r="A4" s="17"/>
      <c r="B4" s="17"/>
      <c r="C4" s="18" t="s">
        <v>14</v>
      </c>
      <c r="D4" s="19"/>
      <c r="E4" s="19"/>
      <c r="F4" s="19"/>
      <c r="G4" s="20"/>
      <c r="H4" s="21" t="s">
        <v>15</v>
      </c>
      <c r="I4" s="21"/>
      <c r="J4" s="22" t="s">
        <v>16</v>
      </c>
      <c r="K4" s="32" t="s">
        <v>17</v>
      </c>
      <c r="L4" s="21"/>
      <c r="M4" s="21"/>
      <c r="N4" s="33" t="s">
        <v>18</v>
      </c>
      <c r="O4" s="33" t="s">
        <v>19</v>
      </c>
      <c r="P4" s="33" t="s">
        <v>20</v>
      </c>
      <c r="Q4" s="22" t="s">
        <v>15</v>
      </c>
      <c r="R4" s="22" t="s">
        <v>16</v>
      </c>
      <c r="S4" s="32" t="s">
        <v>21</v>
      </c>
      <c r="T4" s="21"/>
      <c r="U4" s="21"/>
      <c r="V4" s="45"/>
      <c r="W4" s="46"/>
      <c r="X4" s="47"/>
      <c r="Y4" s="58"/>
      <c r="Z4" s="59"/>
      <c r="AA4" s="59"/>
      <c r="AB4" s="59"/>
      <c r="AC4" s="60"/>
      <c r="AD4" s="61"/>
      <c r="AE4" s="62"/>
      <c r="AF4" s="62"/>
      <c r="AG4" s="75"/>
      <c r="AH4" s="5"/>
      <c r="AI4" s="5"/>
      <c r="AJ4" s="76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="3" customFormat="1" ht="54" customHeight="1" spans="1:36">
      <c r="A5" s="17"/>
      <c r="B5" s="17"/>
      <c r="C5" s="22" t="s">
        <v>22</v>
      </c>
      <c r="D5" s="18" t="s">
        <v>23</v>
      </c>
      <c r="E5" s="20"/>
      <c r="F5" s="18" t="s">
        <v>24</v>
      </c>
      <c r="G5" s="20"/>
      <c r="H5" s="22" t="s">
        <v>23</v>
      </c>
      <c r="I5" s="22" t="s">
        <v>24</v>
      </c>
      <c r="J5" s="34"/>
      <c r="K5" s="35" t="s">
        <v>22</v>
      </c>
      <c r="L5" s="22" t="s">
        <v>25</v>
      </c>
      <c r="M5" s="22" t="s">
        <v>26</v>
      </c>
      <c r="N5" s="36"/>
      <c r="O5" s="36"/>
      <c r="P5" s="36"/>
      <c r="Q5" s="34"/>
      <c r="R5" s="34"/>
      <c r="S5" s="35" t="s">
        <v>22</v>
      </c>
      <c r="T5" s="22" t="s">
        <v>25</v>
      </c>
      <c r="U5" s="22" t="s">
        <v>26</v>
      </c>
      <c r="V5" s="48" t="s">
        <v>22</v>
      </c>
      <c r="W5" s="22" t="s">
        <v>25</v>
      </c>
      <c r="X5" s="22" t="s">
        <v>26</v>
      </c>
      <c r="Y5" s="58"/>
      <c r="Z5" s="59"/>
      <c r="AA5" s="59"/>
      <c r="AB5" s="59"/>
      <c r="AC5" s="63" t="s">
        <v>27</v>
      </c>
      <c r="AD5" s="64" t="s">
        <v>28</v>
      </c>
      <c r="AE5" s="64" t="s">
        <v>29</v>
      </c>
      <c r="AF5" s="62"/>
      <c r="AG5" s="75"/>
      <c r="AJ5" s="77" t="s">
        <v>30</v>
      </c>
    </row>
    <row r="6" s="3" customFormat="1" ht="54" customHeight="1" spans="1:36">
      <c r="A6" s="23"/>
      <c r="B6" s="23"/>
      <c r="C6" s="24"/>
      <c r="D6" s="21" t="s">
        <v>31</v>
      </c>
      <c r="E6" s="21" t="s">
        <v>32</v>
      </c>
      <c r="F6" s="21" t="s">
        <v>31</v>
      </c>
      <c r="G6" s="21" t="s">
        <v>32</v>
      </c>
      <c r="H6" s="24"/>
      <c r="I6" s="24"/>
      <c r="J6" s="24"/>
      <c r="K6" s="37"/>
      <c r="L6" s="24"/>
      <c r="M6" s="24"/>
      <c r="N6" s="38"/>
      <c r="O6" s="38"/>
      <c r="P6" s="38"/>
      <c r="Q6" s="24"/>
      <c r="R6" s="24"/>
      <c r="S6" s="37"/>
      <c r="T6" s="24"/>
      <c r="U6" s="24"/>
      <c r="V6" s="49"/>
      <c r="W6" s="24"/>
      <c r="X6" s="24"/>
      <c r="Y6" s="65"/>
      <c r="Z6" s="66"/>
      <c r="AA6" s="66"/>
      <c r="AB6" s="66"/>
      <c r="AC6" s="67"/>
      <c r="AD6" s="68"/>
      <c r="AE6" s="68"/>
      <c r="AF6" s="69"/>
      <c r="AG6" s="78"/>
      <c r="AJ6" s="79"/>
    </row>
    <row r="7" s="3" customFormat="1" ht="51" customHeight="1" spans="1:36">
      <c r="A7" s="25" t="s">
        <v>33</v>
      </c>
      <c r="B7" s="25"/>
      <c r="C7" s="26">
        <v>1</v>
      </c>
      <c r="D7" s="26">
        <v>2</v>
      </c>
      <c r="E7" s="26">
        <v>3</v>
      </c>
      <c r="F7" s="26">
        <v>4</v>
      </c>
      <c r="G7" s="26">
        <v>5</v>
      </c>
      <c r="H7" s="26">
        <v>6</v>
      </c>
      <c r="I7" s="26">
        <v>7</v>
      </c>
      <c r="J7" s="26">
        <v>8</v>
      </c>
      <c r="K7" s="26">
        <v>9</v>
      </c>
      <c r="L7" s="26">
        <v>10</v>
      </c>
      <c r="M7" s="26">
        <v>11</v>
      </c>
      <c r="N7" s="26">
        <v>12</v>
      </c>
      <c r="O7" s="26">
        <v>13</v>
      </c>
      <c r="P7" s="26">
        <v>14</v>
      </c>
      <c r="Q7" s="26">
        <v>15</v>
      </c>
      <c r="R7" s="26">
        <v>16</v>
      </c>
      <c r="S7" s="26">
        <v>17</v>
      </c>
      <c r="T7" s="26">
        <v>18</v>
      </c>
      <c r="U7" s="26">
        <v>19</v>
      </c>
      <c r="V7" s="26">
        <v>20</v>
      </c>
      <c r="W7" s="26">
        <v>21</v>
      </c>
      <c r="X7" s="26">
        <v>22</v>
      </c>
      <c r="Y7" s="26">
        <v>23</v>
      </c>
      <c r="Z7" s="26">
        <v>24</v>
      </c>
      <c r="AA7" s="26">
        <v>25</v>
      </c>
      <c r="AB7" s="26">
        <v>26</v>
      </c>
      <c r="AC7" s="26">
        <v>27</v>
      </c>
      <c r="AD7" s="26">
        <v>28</v>
      </c>
      <c r="AE7" s="26">
        <v>29</v>
      </c>
      <c r="AF7" s="3">
        <v>30</v>
      </c>
      <c r="AG7" s="80"/>
      <c r="AJ7" s="81" t="s">
        <v>34</v>
      </c>
    </row>
    <row r="8" customHeight="1" spans="1:36">
      <c r="A8" s="25" t="s">
        <v>22</v>
      </c>
      <c r="B8" s="25"/>
      <c r="C8" s="27">
        <v>13167373</v>
      </c>
      <c r="D8" s="27">
        <v>9479939</v>
      </c>
      <c r="E8" s="27">
        <v>18734</v>
      </c>
      <c r="F8" s="27">
        <v>3687434</v>
      </c>
      <c r="G8" s="27">
        <v>6314</v>
      </c>
      <c r="H8" s="28">
        <v>1150</v>
      </c>
      <c r="I8" s="28">
        <v>1950</v>
      </c>
      <c r="J8" s="28" t="s">
        <v>35</v>
      </c>
      <c r="K8" s="27">
        <v>1809237.48</v>
      </c>
      <c r="L8" s="27">
        <v>1288487.48</v>
      </c>
      <c r="M8" s="27">
        <v>520750</v>
      </c>
      <c r="N8" s="39">
        <v>5784</v>
      </c>
      <c r="O8" s="39">
        <v>233453</v>
      </c>
      <c r="P8" s="27">
        <v>344547</v>
      </c>
      <c r="Q8" s="27">
        <v>1150</v>
      </c>
      <c r="R8" s="40" t="s">
        <v>35</v>
      </c>
      <c r="S8" s="27">
        <f>SUMIF($AH$9:$AH$208,"=1",$S$9:$S$208)</f>
        <v>39622</v>
      </c>
      <c r="T8" s="27">
        <f>SUMIF($AH$9:$AH$208,"=1",$T$9:$T$208)</f>
        <v>34574</v>
      </c>
      <c r="U8" s="27">
        <f>SUMIF($AH$9:$AH$208,"=1",$U$9:$U$208)</f>
        <v>5048</v>
      </c>
      <c r="V8" s="50">
        <f>SUMIF($AH$9:$AH$208,"=1",V9:V208)</f>
        <v>3389</v>
      </c>
      <c r="W8" s="50">
        <f>SUMIF($AH$9:$AH$208,"=1",W9:W208)</f>
        <v>2688</v>
      </c>
      <c r="X8" s="50">
        <f>SUMIF($AH$9:$AH$208,"=1",X9:X208)</f>
        <v>701</v>
      </c>
      <c r="Y8" s="50">
        <f>SUMIF($AH$9:$AH$208,"=1",Y9:Y208)</f>
        <v>1320373.48</v>
      </c>
      <c r="Z8" s="50">
        <v>1280155</v>
      </c>
      <c r="AA8" s="50">
        <f>SUMIF($AH$9:$AH$208,"=1",AA9:AA208)</f>
        <v>40218.48</v>
      </c>
      <c r="AB8" s="50">
        <v>-1094</v>
      </c>
      <c r="AC8" s="50">
        <f>SUMIF($AH$9:$AH$208,"=1",AC9:AC208)</f>
        <v>40350.48</v>
      </c>
      <c r="AD8" s="50">
        <f>SUMIF($AH$9:$AH$208,"=1",AD9:AD208)</f>
        <v>17801</v>
      </c>
      <c r="AE8" s="50">
        <f>SUMIF($AH$9:$AH$208,"=1",AE9:AE208)</f>
        <v>22549.48</v>
      </c>
      <c r="AF8" s="50">
        <f>SUMIF($AH$9:$AH$206,"=1",AF9:AF206)</f>
        <v>-1226</v>
      </c>
      <c r="AG8" s="82"/>
      <c r="AJ8" s="83" t="e">
        <f>SUMIF($AH$9:$AH$206,"=1",AJ9:AJ206)</f>
        <v>#N/A</v>
      </c>
    </row>
    <row r="9" customHeight="1" spans="1:36">
      <c r="A9" s="25" t="s">
        <v>36</v>
      </c>
      <c r="B9" s="25"/>
      <c r="C9" s="27">
        <v>1508856</v>
      </c>
      <c r="D9" s="27">
        <v>1125103</v>
      </c>
      <c r="E9" s="27">
        <v>1425</v>
      </c>
      <c r="F9" s="27">
        <v>383753</v>
      </c>
      <c r="G9" s="27">
        <v>567</v>
      </c>
      <c r="H9" s="28">
        <v>1150</v>
      </c>
      <c r="I9" s="28">
        <v>1950</v>
      </c>
      <c r="J9" s="28" t="s">
        <v>35</v>
      </c>
      <c r="K9" s="27">
        <v>204218</v>
      </c>
      <c r="L9" s="27">
        <v>102109</v>
      </c>
      <c r="M9" s="27">
        <v>102109</v>
      </c>
      <c r="N9" s="27">
        <v>12</v>
      </c>
      <c r="O9" s="27">
        <v>538</v>
      </c>
      <c r="P9" s="27">
        <v>562</v>
      </c>
      <c r="Q9" s="27">
        <v>1150</v>
      </c>
      <c r="R9" s="40" t="s">
        <v>35</v>
      </c>
      <c r="S9" s="27">
        <f t="shared" ref="S9:Y9" si="0">SUM(S10:S21)</f>
        <v>65</v>
      </c>
      <c r="T9" s="27">
        <f t="shared" si="0"/>
        <v>32</v>
      </c>
      <c r="U9" s="27">
        <f t="shared" si="0"/>
        <v>33</v>
      </c>
      <c r="V9" s="27">
        <f t="shared" si="0"/>
        <v>275</v>
      </c>
      <c r="W9" s="27">
        <f t="shared" si="0"/>
        <v>138</v>
      </c>
      <c r="X9" s="27">
        <f t="shared" si="0"/>
        <v>137</v>
      </c>
      <c r="Y9" s="27">
        <f t="shared" si="0"/>
        <v>102003</v>
      </c>
      <c r="Z9" s="50">
        <v>99197</v>
      </c>
      <c r="AA9" s="50">
        <f>SUM(AA10:AA21)</f>
        <v>2806</v>
      </c>
      <c r="AB9" s="50">
        <v>0</v>
      </c>
      <c r="AC9" s="50">
        <f>SUM(AC10:AC21)</f>
        <v>2806</v>
      </c>
      <c r="AD9" s="50">
        <f>SUM(AD10:AD21)</f>
        <v>1236</v>
      </c>
      <c r="AE9" s="50">
        <f>SUM(AE10:AE21)</f>
        <v>1570</v>
      </c>
      <c r="AF9" s="50">
        <f>SUM(AF10:AF21)</f>
        <v>0</v>
      </c>
      <c r="AG9" s="82"/>
      <c r="AH9" s="4">
        <v>1</v>
      </c>
      <c r="AJ9" s="83">
        <f>SUM(AJ10:AJ21)</f>
        <v>34654.69</v>
      </c>
    </row>
    <row r="10" customHeight="1" spans="1:36">
      <c r="A10" s="29" t="s">
        <v>37</v>
      </c>
      <c r="B10" s="29" t="s">
        <v>38</v>
      </c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8">
        <v>1150</v>
      </c>
      <c r="I10" s="28">
        <v>1950</v>
      </c>
      <c r="J10" s="40">
        <v>0.5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1150</v>
      </c>
      <c r="R10" s="51">
        <v>0.5</v>
      </c>
      <c r="S10" s="27">
        <f t="shared" ref="S10:S21" si="1">ROUND(P10*Q10/10000,0)</f>
        <v>0</v>
      </c>
      <c r="T10" s="27">
        <f t="shared" ref="T10:T21" si="2">ROUND(P10*Q10*R10/10000,0)</f>
        <v>0</v>
      </c>
      <c r="U10" s="27">
        <f t="shared" ref="U10:U21" si="3">S10-T10</f>
        <v>0</v>
      </c>
      <c r="V10" s="27">
        <f t="shared" ref="V10:V21" si="4">ROUND((E10*H10+G10*I10)/10000,0)</f>
        <v>0</v>
      </c>
      <c r="W10" s="27">
        <f t="shared" ref="W10:W21" si="5">ROUND((E10*H10+G10*I10)*J10/10000,0)</f>
        <v>0</v>
      </c>
      <c r="X10" s="27">
        <f t="shared" ref="X10:X21" si="6">V10-W10</f>
        <v>0</v>
      </c>
      <c r="Y10" s="27">
        <f>L10+T10-W10</f>
        <v>0</v>
      </c>
      <c r="Z10" s="50">
        <v>0</v>
      </c>
      <c r="AA10" s="50">
        <f t="shared" ref="AA10:AA21" si="7">Y10-Z10</f>
        <v>0</v>
      </c>
      <c r="AB10" s="50"/>
      <c r="AC10" s="39">
        <f t="shared" ref="AC10:AC21" si="8">AA10+AB10</f>
        <v>0</v>
      </c>
      <c r="AD10" s="50">
        <f>ROUND(17801/$AC$8*AC10,0)</f>
        <v>0</v>
      </c>
      <c r="AE10" s="50">
        <f t="shared" ref="AE10:AE21" si="9">AC10-AD10</f>
        <v>0</v>
      </c>
      <c r="AF10" s="50"/>
      <c r="AG10" s="82"/>
      <c r="AJ10" s="83">
        <f t="shared" ref="AJ10:AJ21" si="10">ROUND(498337/$AC$8*AC10,2)</f>
        <v>0</v>
      </c>
    </row>
    <row r="11" customHeight="1" spans="1:36">
      <c r="A11" s="25" t="s">
        <v>39</v>
      </c>
      <c r="B11" s="29" t="s">
        <v>40</v>
      </c>
      <c r="C11" s="27">
        <v>105851</v>
      </c>
      <c r="D11" s="27">
        <v>70025</v>
      </c>
      <c r="E11" s="27">
        <v>98</v>
      </c>
      <c r="F11" s="27">
        <v>35826</v>
      </c>
      <c r="G11" s="27">
        <v>63</v>
      </c>
      <c r="H11" s="28">
        <v>1150</v>
      </c>
      <c r="I11" s="28">
        <v>1950</v>
      </c>
      <c r="J11" s="40">
        <v>0.5</v>
      </c>
      <c r="K11" s="27">
        <v>15039</v>
      </c>
      <c r="L11" s="27">
        <v>7519</v>
      </c>
      <c r="M11" s="27">
        <v>7520</v>
      </c>
      <c r="N11" s="27">
        <v>0</v>
      </c>
      <c r="O11" s="27">
        <v>0</v>
      </c>
      <c r="P11" s="27">
        <v>0</v>
      </c>
      <c r="Q11" s="27">
        <v>1150</v>
      </c>
      <c r="R11" s="51">
        <v>0.5</v>
      </c>
      <c r="S11" s="27">
        <f t="shared" si="1"/>
        <v>0</v>
      </c>
      <c r="T11" s="27">
        <f t="shared" si="2"/>
        <v>0</v>
      </c>
      <c r="U11" s="27">
        <f t="shared" si="3"/>
        <v>0</v>
      </c>
      <c r="V11" s="27">
        <f t="shared" si="4"/>
        <v>24</v>
      </c>
      <c r="W11" s="27">
        <f t="shared" si="5"/>
        <v>12</v>
      </c>
      <c r="X11" s="27">
        <f t="shared" si="6"/>
        <v>12</v>
      </c>
      <c r="Y11" s="27">
        <f t="shared" ref="Y11:Y21" si="11">L11+T11-W11</f>
        <v>7507</v>
      </c>
      <c r="Z11" s="50">
        <v>7445</v>
      </c>
      <c r="AA11" s="50">
        <f t="shared" si="7"/>
        <v>62</v>
      </c>
      <c r="AB11" s="50"/>
      <c r="AC11" s="39">
        <f t="shared" si="8"/>
        <v>62</v>
      </c>
      <c r="AD11" s="50">
        <f>ROUND(17801/$AC$8*AC11,0)</f>
        <v>27</v>
      </c>
      <c r="AE11" s="50">
        <f t="shared" si="9"/>
        <v>35</v>
      </c>
      <c r="AF11" s="50"/>
      <c r="AG11" s="82"/>
      <c r="AJ11" s="83">
        <f t="shared" si="10"/>
        <v>765.71</v>
      </c>
    </row>
    <row r="12" customHeight="1" spans="1:36">
      <c r="A12" s="25" t="s">
        <v>41</v>
      </c>
      <c r="B12" s="29" t="s">
        <v>42</v>
      </c>
      <c r="C12" s="27">
        <v>122483</v>
      </c>
      <c r="D12" s="27">
        <v>89947</v>
      </c>
      <c r="E12" s="27">
        <v>137</v>
      </c>
      <c r="F12" s="27">
        <v>32536</v>
      </c>
      <c r="G12" s="27">
        <v>76</v>
      </c>
      <c r="H12" s="28">
        <v>1150</v>
      </c>
      <c r="I12" s="28">
        <v>1950</v>
      </c>
      <c r="J12" s="40">
        <v>0.5</v>
      </c>
      <c r="K12" s="27">
        <v>16688</v>
      </c>
      <c r="L12" s="27">
        <v>8344</v>
      </c>
      <c r="M12" s="27">
        <v>8344</v>
      </c>
      <c r="N12" s="27">
        <v>0</v>
      </c>
      <c r="O12" s="27">
        <v>0</v>
      </c>
      <c r="P12" s="27">
        <v>0</v>
      </c>
      <c r="Q12" s="27">
        <v>1150</v>
      </c>
      <c r="R12" s="51">
        <v>0.5</v>
      </c>
      <c r="S12" s="27">
        <f t="shared" si="1"/>
        <v>0</v>
      </c>
      <c r="T12" s="27">
        <f t="shared" si="2"/>
        <v>0</v>
      </c>
      <c r="U12" s="27">
        <f t="shared" si="3"/>
        <v>0</v>
      </c>
      <c r="V12" s="27">
        <f t="shared" si="4"/>
        <v>31</v>
      </c>
      <c r="W12" s="27">
        <f t="shared" si="5"/>
        <v>15</v>
      </c>
      <c r="X12" s="27">
        <f t="shared" si="6"/>
        <v>16</v>
      </c>
      <c r="Y12" s="27">
        <f t="shared" si="11"/>
        <v>8329</v>
      </c>
      <c r="Z12" s="50">
        <v>8251</v>
      </c>
      <c r="AA12" s="50">
        <f t="shared" si="7"/>
        <v>78</v>
      </c>
      <c r="AB12" s="50"/>
      <c r="AC12" s="39">
        <f t="shared" si="8"/>
        <v>78</v>
      </c>
      <c r="AD12" s="50">
        <f t="shared" ref="AD12:AD21" si="12">ROUND(17801/$AC$8*AC12,0)</f>
        <v>34</v>
      </c>
      <c r="AE12" s="50">
        <f t="shared" si="9"/>
        <v>44</v>
      </c>
      <c r="AF12" s="50"/>
      <c r="AG12" s="82"/>
      <c r="AJ12" s="83">
        <f t="shared" si="10"/>
        <v>963.32</v>
      </c>
    </row>
    <row r="13" customHeight="1" spans="1:36">
      <c r="A13" s="25" t="s">
        <v>43</v>
      </c>
      <c r="B13" s="29" t="s">
        <v>44</v>
      </c>
      <c r="C13" s="27">
        <v>93944</v>
      </c>
      <c r="D13" s="27">
        <v>66633</v>
      </c>
      <c r="E13" s="27">
        <v>97</v>
      </c>
      <c r="F13" s="27">
        <v>27311</v>
      </c>
      <c r="G13" s="27">
        <v>78</v>
      </c>
      <c r="H13" s="28">
        <v>1150</v>
      </c>
      <c r="I13" s="28">
        <v>1950</v>
      </c>
      <c r="J13" s="40">
        <v>0.5</v>
      </c>
      <c r="K13" s="27">
        <v>12988</v>
      </c>
      <c r="L13" s="27">
        <v>6494</v>
      </c>
      <c r="M13" s="27">
        <v>6494</v>
      </c>
      <c r="N13" s="27">
        <v>0</v>
      </c>
      <c r="O13" s="27">
        <v>0</v>
      </c>
      <c r="P13" s="27">
        <v>0</v>
      </c>
      <c r="Q13" s="27">
        <v>1150</v>
      </c>
      <c r="R13" s="51">
        <v>0.5</v>
      </c>
      <c r="S13" s="27">
        <f t="shared" si="1"/>
        <v>0</v>
      </c>
      <c r="T13" s="27">
        <f t="shared" si="2"/>
        <v>0</v>
      </c>
      <c r="U13" s="27">
        <f t="shared" si="3"/>
        <v>0</v>
      </c>
      <c r="V13" s="27">
        <f t="shared" si="4"/>
        <v>26</v>
      </c>
      <c r="W13" s="27">
        <f t="shared" si="5"/>
        <v>13</v>
      </c>
      <c r="X13" s="27">
        <f t="shared" si="6"/>
        <v>13</v>
      </c>
      <c r="Y13" s="27">
        <f t="shared" si="11"/>
        <v>6481</v>
      </c>
      <c r="Z13" s="50">
        <v>6304</v>
      </c>
      <c r="AA13" s="50">
        <f t="shared" si="7"/>
        <v>177</v>
      </c>
      <c r="AB13" s="50"/>
      <c r="AC13" s="39">
        <f t="shared" si="8"/>
        <v>177</v>
      </c>
      <c r="AD13" s="50">
        <f t="shared" si="12"/>
        <v>78</v>
      </c>
      <c r="AE13" s="50">
        <f t="shared" si="9"/>
        <v>99</v>
      </c>
      <c r="AF13" s="50"/>
      <c r="AG13" s="82"/>
      <c r="AJ13" s="83">
        <f t="shared" si="10"/>
        <v>2185.99</v>
      </c>
    </row>
    <row r="14" customHeight="1" spans="1:36">
      <c r="A14" s="25" t="s">
        <v>45</v>
      </c>
      <c r="B14" s="29" t="s">
        <v>46</v>
      </c>
      <c r="C14" s="27">
        <v>155297</v>
      </c>
      <c r="D14" s="27">
        <v>117402</v>
      </c>
      <c r="E14" s="27">
        <v>74</v>
      </c>
      <c r="F14" s="27">
        <v>37895</v>
      </c>
      <c r="G14" s="27">
        <v>36</v>
      </c>
      <c r="H14" s="28">
        <v>1150</v>
      </c>
      <c r="I14" s="28">
        <v>1950</v>
      </c>
      <c r="J14" s="40">
        <v>0.5</v>
      </c>
      <c r="K14" s="27">
        <v>20891</v>
      </c>
      <c r="L14" s="27">
        <v>10445</v>
      </c>
      <c r="M14" s="27">
        <v>10446</v>
      </c>
      <c r="N14" s="27">
        <v>1</v>
      </c>
      <c r="O14" s="27">
        <v>0</v>
      </c>
      <c r="P14" s="27">
        <v>0</v>
      </c>
      <c r="Q14" s="27">
        <v>1150</v>
      </c>
      <c r="R14" s="51">
        <v>0.5</v>
      </c>
      <c r="S14" s="27">
        <f t="shared" si="1"/>
        <v>0</v>
      </c>
      <c r="T14" s="27">
        <f t="shared" si="2"/>
        <v>0</v>
      </c>
      <c r="U14" s="27">
        <f t="shared" si="3"/>
        <v>0</v>
      </c>
      <c r="V14" s="27">
        <f t="shared" si="4"/>
        <v>16</v>
      </c>
      <c r="W14" s="27">
        <f t="shared" si="5"/>
        <v>8</v>
      </c>
      <c r="X14" s="27">
        <f t="shared" si="6"/>
        <v>8</v>
      </c>
      <c r="Y14" s="27">
        <f t="shared" si="11"/>
        <v>10437</v>
      </c>
      <c r="Z14" s="50">
        <v>10368</v>
      </c>
      <c r="AA14" s="50">
        <f t="shared" si="7"/>
        <v>69</v>
      </c>
      <c r="AB14" s="50"/>
      <c r="AC14" s="39">
        <f t="shared" si="8"/>
        <v>69</v>
      </c>
      <c r="AD14" s="50">
        <f t="shared" si="12"/>
        <v>30</v>
      </c>
      <c r="AE14" s="50">
        <f t="shared" si="9"/>
        <v>39</v>
      </c>
      <c r="AF14" s="50"/>
      <c r="AG14" s="82"/>
      <c r="AJ14" s="83">
        <f t="shared" si="10"/>
        <v>852.16</v>
      </c>
    </row>
    <row r="15" customHeight="1" spans="1:36">
      <c r="A15" s="25" t="s">
        <v>47</v>
      </c>
      <c r="B15" s="29" t="s">
        <v>48</v>
      </c>
      <c r="C15" s="27">
        <v>215544</v>
      </c>
      <c r="D15" s="27">
        <v>166994</v>
      </c>
      <c r="E15" s="27">
        <v>102</v>
      </c>
      <c r="F15" s="27">
        <v>48550</v>
      </c>
      <c r="G15" s="27">
        <v>25</v>
      </c>
      <c r="H15" s="28">
        <v>1150</v>
      </c>
      <c r="I15" s="28">
        <v>1950</v>
      </c>
      <c r="J15" s="40">
        <v>0.5</v>
      </c>
      <c r="K15" s="27">
        <v>28672</v>
      </c>
      <c r="L15" s="27">
        <v>14336</v>
      </c>
      <c r="M15" s="27">
        <v>14336</v>
      </c>
      <c r="N15" s="27">
        <v>3</v>
      </c>
      <c r="O15" s="27">
        <v>119</v>
      </c>
      <c r="P15" s="27">
        <v>181</v>
      </c>
      <c r="Q15" s="27">
        <v>1150</v>
      </c>
      <c r="R15" s="51">
        <v>0.5</v>
      </c>
      <c r="S15" s="27">
        <f t="shared" si="1"/>
        <v>21</v>
      </c>
      <c r="T15" s="27">
        <f t="shared" si="2"/>
        <v>10</v>
      </c>
      <c r="U15" s="27">
        <f t="shared" si="3"/>
        <v>11</v>
      </c>
      <c r="V15" s="27">
        <f t="shared" si="4"/>
        <v>17</v>
      </c>
      <c r="W15" s="27">
        <f t="shared" si="5"/>
        <v>8</v>
      </c>
      <c r="X15" s="27">
        <f t="shared" si="6"/>
        <v>9</v>
      </c>
      <c r="Y15" s="27">
        <f t="shared" si="11"/>
        <v>14338</v>
      </c>
      <c r="Z15" s="50">
        <v>14095</v>
      </c>
      <c r="AA15" s="50">
        <f t="shared" si="7"/>
        <v>243</v>
      </c>
      <c r="AB15" s="50"/>
      <c r="AC15" s="39">
        <f t="shared" si="8"/>
        <v>243</v>
      </c>
      <c r="AD15" s="50">
        <f t="shared" si="12"/>
        <v>107</v>
      </c>
      <c r="AE15" s="50">
        <f t="shared" si="9"/>
        <v>136</v>
      </c>
      <c r="AF15" s="50"/>
      <c r="AG15" s="82"/>
      <c r="AJ15" s="83">
        <f t="shared" si="10"/>
        <v>3001.1</v>
      </c>
    </row>
    <row r="16" customHeight="1" spans="1:36">
      <c r="A16" s="25" t="s">
        <v>49</v>
      </c>
      <c r="B16" s="29" t="s">
        <v>50</v>
      </c>
      <c r="C16" s="27">
        <v>104305</v>
      </c>
      <c r="D16" s="27">
        <v>77365</v>
      </c>
      <c r="E16" s="27">
        <v>69</v>
      </c>
      <c r="F16" s="27">
        <v>26940</v>
      </c>
      <c r="G16" s="27">
        <v>18</v>
      </c>
      <c r="H16" s="28">
        <v>1150</v>
      </c>
      <c r="I16" s="28">
        <v>1950</v>
      </c>
      <c r="J16" s="40">
        <v>0.5</v>
      </c>
      <c r="K16" s="27">
        <v>14150</v>
      </c>
      <c r="L16" s="27">
        <v>7075</v>
      </c>
      <c r="M16" s="27">
        <v>7075</v>
      </c>
      <c r="N16" s="27">
        <v>0</v>
      </c>
      <c r="O16" s="27">
        <v>0</v>
      </c>
      <c r="P16" s="27">
        <v>0</v>
      </c>
      <c r="Q16" s="27">
        <v>1150</v>
      </c>
      <c r="R16" s="51">
        <v>0.5</v>
      </c>
      <c r="S16" s="27">
        <f t="shared" si="1"/>
        <v>0</v>
      </c>
      <c r="T16" s="27">
        <f t="shared" si="2"/>
        <v>0</v>
      </c>
      <c r="U16" s="27">
        <f t="shared" si="3"/>
        <v>0</v>
      </c>
      <c r="V16" s="27">
        <f t="shared" si="4"/>
        <v>11</v>
      </c>
      <c r="W16" s="27">
        <f t="shared" si="5"/>
        <v>6</v>
      </c>
      <c r="X16" s="27">
        <f t="shared" si="6"/>
        <v>5</v>
      </c>
      <c r="Y16" s="27">
        <f t="shared" si="11"/>
        <v>7069</v>
      </c>
      <c r="Z16" s="50">
        <v>6591</v>
      </c>
      <c r="AA16" s="50">
        <f t="shared" si="7"/>
        <v>478</v>
      </c>
      <c r="AB16" s="50"/>
      <c r="AC16" s="39">
        <f t="shared" si="8"/>
        <v>478</v>
      </c>
      <c r="AD16" s="50">
        <f t="shared" si="12"/>
        <v>211</v>
      </c>
      <c r="AE16" s="50">
        <f t="shared" si="9"/>
        <v>267</v>
      </c>
      <c r="AF16" s="50"/>
      <c r="AG16" s="82"/>
      <c r="AJ16" s="83">
        <f t="shared" si="10"/>
        <v>5903.4</v>
      </c>
    </row>
    <row r="17" customHeight="1" spans="1:36">
      <c r="A17" s="25" t="s">
        <v>51</v>
      </c>
      <c r="B17" s="29" t="s">
        <v>52</v>
      </c>
      <c r="C17" s="27">
        <v>189945</v>
      </c>
      <c r="D17" s="27">
        <v>145180</v>
      </c>
      <c r="E17" s="27">
        <v>190</v>
      </c>
      <c r="F17" s="27">
        <v>44765</v>
      </c>
      <c r="G17" s="27">
        <v>31</v>
      </c>
      <c r="H17" s="28">
        <v>1150</v>
      </c>
      <c r="I17" s="28">
        <v>1950</v>
      </c>
      <c r="J17" s="40">
        <v>0.5</v>
      </c>
      <c r="K17" s="27">
        <v>25425</v>
      </c>
      <c r="L17" s="27">
        <v>12712</v>
      </c>
      <c r="M17" s="27">
        <v>12713</v>
      </c>
      <c r="N17" s="27">
        <v>3</v>
      </c>
      <c r="O17" s="27">
        <v>93</v>
      </c>
      <c r="P17" s="27">
        <v>207</v>
      </c>
      <c r="Q17" s="27">
        <v>1150</v>
      </c>
      <c r="R17" s="51">
        <v>0.5</v>
      </c>
      <c r="S17" s="27">
        <f t="shared" si="1"/>
        <v>24</v>
      </c>
      <c r="T17" s="27">
        <f t="shared" si="2"/>
        <v>12</v>
      </c>
      <c r="U17" s="27">
        <f t="shared" si="3"/>
        <v>12</v>
      </c>
      <c r="V17" s="27">
        <f t="shared" si="4"/>
        <v>28</v>
      </c>
      <c r="W17" s="27">
        <f t="shared" si="5"/>
        <v>14</v>
      </c>
      <c r="X17" s="27">
        <f t="shared" si="6"/>
        <v>14</v>
      </c>
      <c r="Y17" s="27">
        <f t="shared" si="11"/>
        <v>12710</v>
      </c>
      <c r="Z17" s="50">
        <v>12708</v>
      </c>
      <c r="AA17" s="50">
        <f t="shared" si="7"/>
        <v>2</v>
      </c>
      <c r="AB17" s="50"/>
      <c r="AC17" s="39">
        <f t="shared" si="8"/>
        <v>2</v>
      </c>
      <c r="AD17" s="50">
        <f t="shared" si="12"/>
        <v>1</v>
      </c>
      <c r="AE17" s="50">
        <f t="shared" si="9"/>
        <v>1</v>
      </c>
      <c r="AF17" s="50"/>
      <c r="AG17" s="82"/>
      <c r="AJ17" s="83">
        <f t="shared" si="10"/>
        <v>24.7</v>
      </c>
    </row>
    <row r="18" customHeight="1" spans="1:36">
      <c r="A18" s="25" t="s">
        <v>53</v>
      </c>
      <c r="B18" s="29" t="s">
        <v>54</v>
      </c>
      <c r="C18" s="27">
        <v>210192</v>
      </c>
      <c r="D18" s="27">
        <v>158175</v>
      </c>
      <c r="E18" s="27">
        <v>178</v>
      </c>
      <c r="F18" s="27">
        <v>52017</v>
      </c>
      <c r="G18" s="27">
        <v>76</v>
      </c>
      <c r="H18" s="28">
        <v>1150</v>
      </c>
      <c r="I18" s="28">
        <v>1950</v>
      </c>
      <c r="J18" s="40">
        <v>0.5</v>
      </c>
      <c r="K18" s="27">
        <v>28333</v>
      </c>
      <c r="L18" s="27">
        <v>14167</v>
      </c>
      <c r="M18" s="27">
        <v>14166</v>
      </c>
      <c r="N18" s="27">
        <v>0</v>
      </c>
      <c r="O18" s="27">
        <v>0</v>
      </c>
      <c r="P18" s="27">
        <v>0</v>
      </c>
      <c r="Q18" s="27">
        <v>1150</v>
      </c>
      <c r="R18" s="51">
        <v>0.5</v>
      </c>
      <c r="S18" s="27">
        <f t="shared" si="1"/>
        <v>0</v>
      </c>
      <c r="T18" s="27">
        <f t="shared" si="2"/>
        <v>0</v>
      </c>
      <c r="U18" s="27">
        <f t="shared" si="3"/>
        <v>0</v>
      </c>
      <c r="V18" s="27">
        <f t="shared" si="4"/>
        <v>35</v>
      </c>
      <c r="W18" s="27">
        <f t="shared" si="5"/>
        <v>18</v>
      </c>
      <c r="X18" s="27">
        <f t="shared" si="6"/>
        <v>17</v>
      </c>
      <c r="Y18" s="27">
        <f t="shared" si="11"/>
        <v>14149</v>
      </c>
      <c r="Z18" s="50">
        <v>13770</v>
      </c>
      <c r="AA18" s="50">
        <f t="shared" si="7"/>
        <v>379</v>
      </c>
      <c r="AB18" s="50"/>
      <c r="AC18" s="39">
        <f t="shared" si="8"/>
        <v>379</v>
      </c>
      <c r="AD18" s="50">
        <f t="shared" si="12"/>
        <v>167</v>
      </c>
      <c r="AE18" s="50">
        <f t="shared" si="9"/>
        <v>212</v>
      </c>
      <c r="AF18" s="50"/>
      <c r="AG18" s="82"/>
      <c r="AJ18" s="83">
        <f t="shared" si="10"/>
        <v>4680.73</v>
      </c>
    </row>
    <row r="19" customHeight="1" spans="1:36">
      <c r="A19" s="25" t="s">
        <v>55</v>
      </c>
      <c r="B19" s="29" t="s">
        <v>56</v>
      </c>
      <c r="C19" s="27">
        <v>73212</v>
      </c>
      <c r="D19" s="27">
        <v>54340</v>
      </c>
      <c r="E19" s="27">
        <v>81</v>
      </c>
      <c r="F19" s="27">
        <v>18872</v>
      </c>
      <c r="G19" s="27">
        <v>20</v>
      </c>
      <c r="H19" s="28">
        <v>1150</v>
      </c>
      <c r="I19" s="28">
        <v>1950</v>
      </c>
      <c r="J19" s="40">
        <v>0.5</v>
      </c>
      <c r="K19" s="27">
        <v>9929</v>
      </c>
      <c r="L19" s="27">
        <v>4965</v>
      </c>
      <c r="M19" s="27">
        <v>4964</v>
      </c>
      <c r="N19" s="27">
        <v>0</v>
      </c>
      <c r="O19" s="27">
        <v>0</v>
      </c>
      <c r="P19" s="27">
        <v>0</v>
      </c>
      <c r="Q19" s="27">
        <v>1150</v>
      </c>
      <c r="R19" s="51">
        <v>0.5</v>
      </c>
      <c r="S19" s="27">
        <f t="shared" si="1"/>
        <v>0</v>
      </c>
      <c r="T19" s="27">
        <f t="shared" si="2"/>
        <v>0</v>
      </c>
      <c r="U19" s="27">
        <f t="shared" si="3"/>
        <v>0</v>
      </c>
      <c r="V19" s="27">
        <f t="shared" si="4"/>
        <v>13</v>
      </c>
      <c r="W19" s="27">
        <f t="shared" si="5"/>
        <v>7</v>
      </c>
      <c r="X19" s="27">
        <f t="shared" si="6"/>
        <v>6</v>
      </c>
      <c r="Y19" s="27">
        <f t="shared" si="11"/>
        <v>4958</v>
      </c>
      <c r="Z19" s="50">
        <v>4621</v>
      </c>
      <c r="AA19" s="50">
        <f t="shared" si="7"/>
        <v>337</v>
      </c>
      <c r="AB19" s="50"/>
      <c r="AC19" s="39">
        <f t="shared" si="8"/>
        <v>337</v>
      </c>
      <c r="AD19" s="50">
        <f t="shared" si="12"/>
        <v>149</v>
      </c>
      <c r="AE19" s="50">
        <f t="shared" si="9"/>
        <v>188</v>
      </c>
      <c r="AF19" s="50"/>
      <c r="AG19" s="82"/>
      <c r="AJ19" s="83">
        <f t="shared" si="10"/>
        <v>4162.02</v>
      </c>
    </row>
    <row r="20" customHeight="1" spans="1:36">
      <c r="A20" s="25" t="s">
        <v>57</v>
      </c>
      <c r="B20" s="29" t="s">
        <v>58</v>
      </c>
      <c r="C20" s="27">
        <v>83624</v>
      </c>
      <c r="D20" s="27">
        <v>61920</v>
      </c>
      <c r="E20" s="27">
        <v>175</v>
      </c>
      <c r="F20" s="27">
        <v>21704</v>
      </c>
      <c r="G20" s="27">
        <v>64</v>
      </c>
      <c r="H20" s="28">
        <v>1150</v>
      </c>
      <c r="I20" s="28">
        <v>1950</v>
      </c>
      <c r="J20" s="40">
        <v>0.5</v>
      </c>
      <c r="K20" s="27">
        <v>11353</v>
      </c>
      <c r="L20" s="27">
        <v>5677</v>
      </c>
      <c r="M20" s="27">
        <v>5676</v>
      </c>
      <c r="N20" s="27">
        <v>0</v>
      </c>
      <c r="O20" s="27">
        <v>0</v>
      </c>
      <c r="P20" s="27">
        <v>0</v>
      </c>
      <c r="Q20" s="27">
        <v>1150</v>
      </c>
      <c r="R20" s="51">
        <v>0.5</v>
      </c>
      <c r="S20" s="27">
        <f t="shared" si="1"/>
        <v>0</v>
      </c>
      <c r="T20" s="27">
        <f t="shared" si="2"/>
        <v>0</v>
      </c>
      <c r="U20" s="27">
        <f t="shared" si="3"/>
        <v>0</v>
      </c>
      <c r="V20" s="27">
        <f t="shared" si="4"/>
        <v>33</v>
      </c>
      <c r="W20" s="27">
        <f t="shared" si="5"/>
        <v>16</v>
      </c>
      <c r="X20" s="27">
        <f t="shared" si="6"/>
        <v>17</v>
      </c>
      <c r="Y20" s="27">
        <f t="shared" si="11"/>
        <v>5661</v>
      </c>
      <c r="Z20" s="50">
        <v>5304</v>
      </c>
      <c r="AA20" s="50">
        <f t="shared" si="7"/>
        <v>357</v>
      </c>
      <c r="AB20" s="50"/>
      <c r="AC20" s="39">
        <f t="shared" si="8"/>
        <v>357</v>
      </c>
      <c r="AD20" s="50">
        <f t="shared" si="12"/>
        <v>157</v>
      </c>
      <c r="AE20" s="50">
        <f t="shared" si="9"/>
        <v>200</v>
      </c>
      <c r="AF20" s="50"/>
      <c r="AG20" s="82"/>
      <c r="AJ20" s="83">
        <f t="shared" si="10"/>
        <v>4409.03</v>
      </c>
    </row>
    <row r="21" customHeight="1" spans="1:36">
      <c r="A21" s="25" t="s">
        <v>59</v>
      </c>
      <c r="B21" s="29" t="s">
        <v>60</v>
      </c>
      <c r="C21" s="27">
        <v>154459</v>
      </c>
      <c r="D21" s="27">
        <v>117122</v>
      </c>
      <c r="E21" s="27">
        <v>224</v>
      </c>
      <c r="F21" s="27">
        <v>37337</v>
      </c>
      <c r="G21" s="27">
        <v>80</v>
      </c>
      <c r="H21" s="28">
        <v>1150</v>
      </c>
      <c r="I21" s="28">
        <v>1950</v>
      </c>
      <c r="J21" s="40">
        <v>0.5</v>
      </c>
      <c r="K21" s="27">
        <v>20750</v>
      </c>
      <c r="L21" s="27">
        <v>10375</v>
      </c>
      <c r="M21" s="27">
        <v>10375</v>
      </c>
      <c r="N21" s="27">
        <v>5</v>
      </c>
      <c r="O21" s="27">
        <v>326</v>
      </c>
      <c r="P21" s="27">
        <v>174</v>
      </c>
      <c r="Q21" s="27">
        <v>1150</v>
      </c>
      <c r="R21" s="51">
        <v>0.5</v>
      </c>
      <c r="S21" s="27">
        <f t="shared" si="1"/>
        <v>20</v>
      </c>
      <c r="T21" s="27">
        <f t="shared" si="2"/>
        <v>10</v>
      </c>
      <c r="U21" s="27">
        <f t="shared" si="3"/>
        <v>10</v>
      </c>
      <c r="V21" s="27">
        <f t="shared" si="4"/>
        <v>41</v>
      </c>
      <c r="W21" s="27">
        <f t="shared" si="5"/>
        <v>21</v>
      </c>
      <c r="X21" s="27">
        <f t="shared" si="6"/>
        <v>20</v>
      </c>
      <c r="Y21" s="27">
        <f t="shared" si="11"/>
        <v>10364</v>
      </c>
      <c r="Z21" s="50">
        <v>9740</v>
      </c>
      <c r="AA21" s="50">
        <f t="shared" si="7"/>
        <v>624</v>
      </c>
      <c r="AB21" s="50"/>
      <c r="AC21" s="39">
        <f t="shared" si="8"/>
        <v>624</v>
      </c>
      <c r="AD21" s="50">
        <f t="shared" si="12"/>
        <v>275</v>
      </c>
      <c r="AE21" s="50">
        <f t="shared" si="9"/>
        <v>349</v>
      </c>
      <c r="AF21" s="50"/>
      <c r="AG21" s="82"/>
      <c r="AJ21" s="83">
        <f t="shared" si="10"/>
        <v>7706.53</v>
      </c>
    </row>
    <row r="22" hidden="1" spans="1:36">
      <c r="A22" s="25" t="s">
        <v>61</v>
      </c>
      <c r="B22" s="25"/>
      <c r="C22" s="27"/>
      <c r="D22" s="27"/>
      <c r="E22" s="27"/>
      <c r="F22" s="27"/>
      <c r="G22" s="27"/>
      <c r="H22" s="28"/>
      <c r="I22" s="28"/>
      <c r="J22" s="40"/>
      <c r="K22" s="27">
        <v>0</v>
      </c>
      <c r="L22" s="27">
        <v>0</v>
      </c>
      <c r="M22" s="27">
        <v>0</v>
      </c>
      <c r="N22" s="27" t="e">
        <v>#N/A</v>
      </c>
      <c r="O22" s="27" t="e">
        <v>#N/A</v>
      </c>
      <c r="P22" s="27">
        <v>0</v>
      </c>
      <c r="Q22" s="27"/>
      <c r="R22" s="40"/>
      <c r="S22" s="27">
        <v>0</v>
      </c>
      <c r="T22" s="27">
        <v>0</v>
      </c>
      <c r="U22" s="27">
        <v>0</v>
      </c>
      <c r="V22" s="27"/>
      <c r="W22" s="27"/>
      <c r="X22" s="27"/>
      <c r="Y22" s="27">
        <f t="shared" ref="Y22:Y29" si="13">K22+S22</f>
        <v>0</v>
      </c>
      <c r="Z22" s="50">
        <v>0</v>
      </c>
      <c r="AA22" s="50"/>
      <c r="AB22" s="50"/>
      <c r="AC22" s="50">
        <f>SUM(AC23:AC29)</f>
        <v>0</v>
      </c>
      <c r="AD22" s="50"/>
      <c r="AE22" s="50"/>
      <c r="AF22" s="50"/>
      <c r="AG22" s="82"/>
      <c r="AH22" s="4">
        <v>1</v>
      </c>
      <c r="AJ22" s="83"/>
    </row>
    <row r="23" hidden="1" spans="1:36">
      <c r="A23" s="29" t="s">
        <v>62</v>
      </c>
      <c r="B23" s="29">
        <v>602001</v>
      </c>
      <c r="C23" s="27"/>
      <c r="D23" s="27"/>
      <c r="E23" s="27"/>
      <c r="F23" s="27"/>
      <c r="G23" s="27"/>
      <c r="H23" s="28"/>
      <c r="I23" s="28"/>
      <c r="J23" s="40"/>
      <c r="K23" s="27">
        <v>0</v>
      </c>
      <c r="L23" s="27">
        <v>0</v>
      </c>
      <c r="M23" s="27">
        <v>0</v>
      </c>
      <c r="N23" s="27" t="e">
        <v>#N/A</v>
      </c>
      <c r="O23" s="27" t="e">
        <v>#N/A</v>
      </c>
      <c r="P23" s="27" t="s">
        <v>63</v>
      </c>
      <c r="Q23" s="27"/>
      <c r="R23" s="51"/>
      <c r="S23" s="27">
        <v>0</v>
      </c>
      <c r="T23" s="27">
        <v>0</v>
      </c>
      <c r="U23" s="27">
        <f t="shared" ref="U23:U29" si="14">S23-T23</f>
        <v>0</v>
      </c>
      <c r="V23" s="27"/>
      <c r="W23" s="27"/>
      <c r="X23" s="27"/>
      <c r="Y23" s="27">
        <f t="shared" si="13"/>
        <v>0</v>
      </c>
      <c r="Z23" s="50"/>
      <c r="AA23" s="50"/>
      <c r="AB23" s="50"/>
      <c r="AC23" s="50"/>
      <c r="AD23" s="50"/>
      <c r="AE23" s="50"/>
      <c r="AF23" s="50"/>
      <c r="AG23" s="82"/>
      <c r="AJ23" s="83"/>
    </row>
    <row r="24" hidden="1" spans="1:36">
      <c r="A24" s="25" t="s">
        <v>64</v>
      </c>
      <c r="B24" s="25">
        <v>602002</v>
      </c>
      <c r="C24" s="27"/>
      <c r="D24" s="27"/>
      <c r="E24" s="27"/>
      <c r="F24" s="27"/>
      <c r="G24" s="27"/>
      <c r="H24" s="28"/>
      <c r="I24" s="28"/>
      <c r="J24" s="40"/>
      <c r="K24" s="27">
        <v>0</v>
      </c>
      <c r="L24" s="27">
        <v>0</v>
      </c>
      <c r="M24" s="27">
        <v>0</v>
      </c>
      <c r="N24" s="27" t="e">
        <v>#N/A</v>
      </c>
      <c r="O24" s="27" t="e">
        <v>#N/A</v>
      </c>
      <c r="P24" s="27">
        <v>0</v>
      </c>
      <c r="Q24" s="27"/>
      <c r="R24" s="51"/>
      <c r="S24" s="27">
        <v>0</v>
      </c>
      <c r="T24" s="27">
        <v>0</v>
      </c>
      <c r="U24" s="27">
        <f t="shared" si="14"/>
        <v>0</v>
      </c>
      <c r="V24" s="27"/>
      <c r="W24" s="27"/>
      <c r="X24" s="27"/>
      <c r="Y24" s="27">
        <f t="shared" si="13"/>
        <v>0</v>
      </c>
      <c r="Z24" s="50"/>
      <c r="AA24" s="50"/>
      <c r="AB24" s="50"/>
      <c r="AC24" s="50"/>
      <c r="AD24" s="50"/>
      <c r="AE24" s="50"/>
      <c r="AF24" s="50"/>
      <c r="AG24" s="82"/>
      <c r="AJ24" s="83"/>
    </row>
    <row r="25" hidden="1" spans="1:36">
      <c r="A25" s="25" t="s">
        <v>65</v>
      </c>
      <c r="B25" s="25">
        <v>602003</v>
      </c>
      <c r="C25" s="27"/>
      <c r="D25" s="27"/>
      <c r="E25" s="27"/>
      <c r="F25" s="27"/>
      <c r="G25" s="27"/>
      <c r="H25" s="28" t="s">
        <v>66</v>
      </c>
      <c r="I25" s="28"/>
      <c r="J25" s="40"/>
      <c r="K25" s="27">
        <v>0</v>
      </c>
      <c r="L25" s="27">
        <v>0</v>
      </c>
      <c r="M25" s="27">
        <v>0</v>
      </c>
      <c r="N25" s="27" t="e">
        <v>#N/A</v>
      </c>
      <c r="O25" s="27" t="e">
        <v>#N/A</v>
      </c>
      <c r="P25" s="27">
        <v>0</v>
      </c>
      <c r="Q25" s="27"/>
      <c r="R25" s="51"/>
      <c r="S25" s="27">
        <v>0</v>
      </c>
      <c r="T25" s="27">
        <v>0</v>
      </c>
      <c r="U25" s="27">
        <f t="shared" si="14"/>
        <v>0</v>
      </c>
      <c r="V25" s="27"/>
      <c r="W25" s="27"/>
      <c r="X25" s="27"/>
      <c r="Y25" s="27">
        <f t="shared" si="13"/>
        <v>0</v>
      </c>
      <c r="Z25" s="50"/>
      <c r="AA25" s="50"/>
      <c r="AB25" s="50"/>
      <c r="AC25" s="50"/>
      <c r="AD25" s="50"/>
      <c r="AE25" s="50"/>
      <c r="AF25" s="50"/>
      <c r="AG25" s="82"/>
      <c r="AJ25" s="83"/>
    </row>
    <row r="26" hidden="1" spans="1:36">
      <c r="A26" s="25" t="s">
        <v>67</v>
      </c>
      <c r="B26" s="25">
        <v>602004</v>
      </c>
      <c r="C26" s="27"/>
      <c r="D26" s="27"/>
      <c r="E26" s="27"/>
      <c r="F26" s="27"/>
      <c r="G26" s="27"/>
      <c r="H26" s="28"/>
      <c r="I26" s="28"/>
      <c r="J26" s="40"/>
      <c r="K26" s="27">
        <v>0</v>
      </c>
      <c r="L26" s="27">
        <v>0</v>
      </c>
      <c r="M26" s="27">
        <v>0</v>
      </c>
      <c r="N26" s="27" t="e">
        <v>#N/A</v>
      </c>
      <c r="O26" s="27" t="e">
        <v>#N/A</v>
      </c>
      <c r="P26" s="27" t="s">
        <v>63</v>
      </c>
      <c r="Q26" s="27"/>
      <c r="R26" s="51"/>
      <c r="S26" s="27">
        <v>0</v>
      </c>
      <c r="T26" s="27">
        <v>0</v>
      </c>
      <c r="U26" s="27">
        <f t="shared" si="14"/>
        <v>0</v>
      </c>
      <c r="V26" s="27"/>
      <c r="W26" s="27"/>
      <c r="X26" s="27"/>
      <c r="Y26" s="27">
        <f t="shared" si="13"/>
        <v>0</v>
      </c>
      <c r="Z26" s="50"/>
      <c r="AA26" s="50"/>
      <c r="AB26" s="50"/>
      <c r="AC26" s="50"/>
      <c r="AD26" s="50"/>
      <c r="AE26" s="50"/>
      <c r="AF26" s="50"/>
      <c r="AG26" s="82"/>
      <c r="AJ26" s="83"/>
    </row>
    <row r="27" hidden="1" spans="1:36">
      <c r="A27" s="25" t="s">
        <v>68</v>
      </c>
      <c r="B27" s="25">
        <v>602005</v>
      </c>
      <c r="C27" s="27"/>
      <c r="D27" s="27"/>
      <c r="E27" s="27"/>
      <c r="F27" s="27"/>
      <c r="G27" s="27"/>
      <c r="H27" s="28"/>
      <c r="I27" s="28"/>
      <c r="J27" s="40"/>
      <c r="K27" s="27">
        <v>0</v>
      </c>
      <c r="L27" s="27">
        <v>0</v>
      </c>
      <c r="M27" s="27">
        <v>0</v>
      </c>
      <c r="N27" s="27" t="e">
        <v>#N/A</v>
      </c>
      <c r="O27" s="27" t="e">
        <v>#N/A</v>
      </c>
      <c r="P27" s="27">
        <v>0</v>
      </c>
      <c r="Q27" s="27"/>
      <c r="R27" s="51"/>
      <c r="S27" s="27">
        <v>0</v>
      </c>
      <c r="T27" s="27">
        <v>0</v>
      </c>
      <c r="U27" s="27">
        <f t="shared" si="14"/>
        <v>0</v>
      </c>
      <c r="V27" s="27"/>
      <c r="W27" s="27"/>
      <c r="X27" s="27"/>
      <c r="Y27" s="27">
        <f t="shared" si="13"/>
        <v>0</v>
      </c>
      <c r="Z27" s="50"/>
      <c r="AA27" s="50"/>
      <c r="AB27" s="50"/>
      <c r="AC27" s="50"/>
      <c r="AD27" s="50"/>
      <c r="AE27" s="50"/>
      <c r="AF27" s="50"/>
      <c r="AG27" s="82"/>
      <c r="AJ27" s="83"/>
    </row>
    <row r="28" hidden="1" spans="1:36">
      <c r="A28" s="25" t="s">
        <v>69</v>
      </c>
      <c r="B28" s="25">
        <v>602006</v>
      </c>
      <c r="C28" s="27"/>
      <c r="D28" s="27"/>
      <c r="E28" s="27"/>
      <c r="F28" s="27"/>
      <c r="G28" s="27"/>
      <c r="H28" s="28"/>
      <c r="I28" s="28"/>
      <c r="J28" s="40"/>
      <c r="K28" s="27">
        <v>0</v>
      </c>
      <c r="L28" s="27">
        <v>0</v>
      </c>
      <c r="M28" s="27">
        <v>0</v>
      </c>
      <c r="N28" s="27" t="e">
        <v>#N/A</v>
      </c>
      <c r="O28" s="27" t="e">
        <v>#N/A</v>
      </c>
      <c r="P28" s="27">
        <v>0</v>
      </c>
      <c r="Q28" s="27"/>
      <c r="R28" s="51"/>
      <c r="S28" s="27">
        <v>0</v>
      </c>
      <c r="T28" s="27">
        <v>0</v>
      </c>
      <c r="U28" s="27">
        <f t="shared" si="14"/>
        <v>0</v>
      </c>
      <c r="V28" s="27"/>
      <c r="W28" s="27"/>
      <c r="X28" s="27"/>
      <c r="Y28" s="27">
        <f t="shared" si="13"/>
        <v>0</v>
      </c>
      <c r="Z28" s="50"/>
      <c r="AA28" s="50"/>
      <c r="AB28" s="50"/>
      <c r="AC28" s="50"/>
      <c r="AD28" s="50"/>
      <c r="AE28" s="50"/>
      <c r="AF28" s="50"/>
      <c r="AG28" s="82"/>
      <c r="AJ28" s="83"/>
    </row>
    <row r="29" hidden="1" spans="1:36">
      <c r="A29" s="25" t="s">
        <v>70</v>
      </c>
      <c r="B29" s="25">
        <v>602007</v>
      </c>
      <c r="C29" s="27"/>
      <c r="D29" s="27"/>
      <c r="E29" s="27"/>
      <c r="F29" s="27"/>
      <c r="G29" s="27"/>
      <c r="H29" s="28"/>
      <c r="I29" s="28"/>
      <c r="J29" s="40"/>
      <c r="K29" s="27">
        <v>0</v>
      </c>
      <c r="L29" s="27">
        <v>0</v>
      </c>
      <c r="M29" s="27">
        <v>0</v>
      </c>
      <c r="N29" s="27" t="e">
        <v>#N/A</v>
      </c>
      <c r="O29" s="27" t="e">
        <v>#N/A</v>
      </c>
      <c r="P29" s="27">
        <v>0</v>
      </c>
      <c r="Q29" s="27"/>
      <c r="R29" s="51"/>
      <c r="S29" s="27">
        <v>0</v>
      </c>
      <c r="T29" s="27">
        <v>0</v>
      </c>
      <c r="U29" s="27">
        <f t="shared" si="14"/>
        <v>0</v>
      </c>
      <c r="V29" s="27"/>
      <c r="W29" s="27"/>
      <c r="X29" s="27"/>
      <c r="Y29" s="27">
        <f t="shared" si="13"/>
        <v>0</v>
      </c>
      <c r="Z29" s="50"/>
      <c r="AA29" s="50"/>
      <c r="AB29" s="50"/>
      <c r="AC29" s="50"/>
      <c r="AD29" s="50"/>
      <c r="AE29" s="50"/>
      <c r="AF29" s="50"/>
      <c r="AG29" s="82"/>
      <c r="AJ29" s="83"/>
    </row>
    <row r="30" customHeight="1" spans="1:36">
      <c r="A30" s="25" t="s">
        <v>71</v>
      </c>
      <c r="B30" s="25"/>
      <c r="C30" s="27">
        <v>259310</v>
      </c>
      <c r="D30" s="27">
        <v>185969</v>
      </c>
      <c r="E30" s="27">
        <v>218</v>
      </c>
      <c r="F30" s="27">
        <v>73341</v>
      </c>
      <c r="G30" s="27">
        <v>55</v>
      </c>
      <c r="H30" s="28">
        <v>1150</v>
      </c>
      <c r="I30" s="28">
        <v>1950</v>
      </c>
      <c r="J30" s="40" t="s">
        <v>35</v>
      </c>
      <c r="K30" s="27">
        <v>35688</v>
      </c>
      <c r="L30" s="27">
        <v>17844</v>
      </c>
      <c r="M30" s="27">
        <v>17844</v>
      </c>
      <c r="N30" s="27">
        <v>5</v>
      </c>
      <c r="O30" s="27">
        <v>168</v>
      </c>
      <c r="P30" s="27">
        <v>332</v>
      </c>
      <c r="Q30" s="27">
        <v>1150</v>
      </c>
      <c r="R30" s="40" t="s">
        <v>35</v>
      </c>
      <c r="S30" s="27">
        <f t="shared" ref="S30:Y30" si="15">SUM(S31:S34)</f>
        <v>39</v>
      </c>
      <c r="T30" s="27">
        <f t="shared" si="15"/>
        <v>19</v>
      </c>
      <c r="U30" s="27">
        <f t="shared" si="15"/>
        <v>20</v>
      </c>
      <c r="V30" s="27">
        <f t="shared" si="15"/>
        <v>36</v>
      </c>
      <c r="W30" s="27">
        <f t="shared" si="15"/>
        <v>17</v>
      </c>
      <c r="X30" s="27">
        <f t="shared" si="15"/>
        <v>19</v>
      </c>
      <c r="Y30" s="27">
        <f t="shared" si="15"/>
        <v>17846</v>
      </c>
      <c r="Z30" s="50">
        <v>17166</v>
      </c>
      <c r="AA30" s="50">
        <f>SUM(AA31:AA34)</f>
        <v>680</v>
      </c>
      <c r="AB30" s="50">
        <v>0</v>
      </c>
      <c r="AC30" s="50">
        <f>SUM(AC31:AC34)</f>
        <v>680</v>
      </c>
      <c r="AD30" s="50">
        <f>SUM(AD31:AD34)</f>
        <v>300</v>
      </c>
      <c r="AE30" s="50">
        <f>SUM(AE31:AE34)</f>
        <v>380</v>
      </c>
      <c r="AF30" s="50">
        <f>SUM(AF31:AF34)</f>
        <v>0</v>
      </c>
      <c r="AG30" s="82"/>
      <c r="AH30" s="4">
        <v>1</v>
      </c>
      <c r="AJ30" s="83" t="e">
        <f>SUM(AJ31:AJ34)</f>
        <v>#N/A</v>
      </c>
    </row>
    <row r="31" spans="1:36">
      <c r="A31" s="29" t="s">
        <v>72</v>
      </c>
      <c r="B31" s="29" t="s">
        <v>73</v>
      </c>
      <c r="C31" s="27">
        <v>2538</v>
      </c>
      <c r="D31" s="27">
        <v>564</v>
      </c>
      <c r="E31" s="27">
        <v>0</v>
      </c>
      <c r="F31" s="27">
        <v>1974</v>
      </c>
      <c r="G31" s="27">
        <v>0</v>
      </c>
      <c r="H31" s="28">
        <v>1150</v>
      </c>
      <c r="I31" s="28">
        <v>1950</v>
      </c>
      <c r="J31" s="40">
        <v>0.5</v>
      </c>
      <c r="K31" s="27">
        <v>450</v>
      </c>
      <c r="L31" s="27">
        <v>225</v>
      </c>
      <c r="M31" s="27">
        <v>225</v>
      </c>
      <c r="N31" s="27">
        <v>0</v>
      </c>
      <c r="O31" s="27">
        <v>0</v>
      </c>
      <c r="P31" s="27">
        <v>0</v>
      </c>
      <c r="Q31" s="27">
        <v>1150</v>
      </c>
      <c r="R31" s="51">
        <v>0.5</v>
      </c>
      <c r="S31" s="27">
        <f>ROUND(P31*Q31/10000,0)</f>
        <v>0</v>
      </c>
      <c r="T31" s="27">
        <f>ROUND(P31*Q31*R31/10000,0)</f>
        <v>0</v>
      </c>
      <c r="U31" s="27">
        <f>S31-T31</f>
        <v>0</v>
      </c>
      <c r="V31" s="27">
        <f>ROUND((E31*H31+G31*I31)/10000,0)</f>
        <v>0</v>
      </c>
      <c r="W31" s="27">
        <f>ROUND((E31*H31+G31*I31)*J31/10000,0)</f>
        <v>0</v>
      </c>
      <c r="X31" s="27">
        <f>V31-W31</f>
        <v>0</v>
      </c>
      <c r="Y31" s="27">
        <f>L31+T31-W31</f>
        <v>225</v>
      </c>
      <c r="Z31" s="50">
        <v>215</v>
      </c>
      <c r="AA31" s="50">
        <f>Y31-Z31</f>
        <v>10</v>
      </c>
      <c r="AB31" s="50"/>
      <c r="AC31" s="39">
        <f>AA31+AB31</f>
        <v>10</v>
      </c>
      <c r="AD31" s="50">
        <f>ROUND(17801/$AC$8*AC31,0)</f>
        <v>4</v>
      </c>
      <c r="AE31" s="50">
        <f>AC31-AD31</f>
        <v>6</v>
      </c>
      <c r="AF31" s="50"/>
      <c r="AG31" s="82"/>
      <c r="AJ31" s="83" t="e">
        <f>#N/A</f>
        <v>#N/A</v>
      </c>
    </row>
    <row r="32" customHeight="1" spans="1:36">
      <c r="A32" s="25" t="s">
        <v>74</v>
      </c>
      <c r="B32" s="29" t="s">
        <v>75</v>
      </c>
      <c r="C32" s="27">
        <v>152618</v>
      </c>
      <c r="D32" s="27">
        <v>109858</v>
      </c>
      <c r="E32" s="27">
        <v>104</v>
      </c>
      <c r="F32" s="27">
        <v>42760</v>
      </c>
      <c r="G32" s="27">
        <v>46</v>
      </c>
      <c r="H32" s="28">
        <v>1150</v>
      </c>
      <c r="I32" s="28">
        <v>1950</v>
      </c>
      <c r="J32" s="40">
        <v>0.5</v>
      </c>
      <c r="K32" s="27">
        <v>20972</v>
      </c>
      <c r="L32" s="27">
        <v>10486</v>
      </c>
      <c r="M32" s="27">
        <v>10486</v>
      </c>
      <c r="N32" s="27">
        <v>4</v>
      </c>
      <c r="O32" s="27">
        <v>108</v>
      </c>
      <c r="P32" s="27">
        <v>292</v>
      </c>
      <c r="Q32" s="27">
        <v>1150</v>
      </c>
      <c r="R32" s="51">
        <v>0.5</v>
      </c>
      <c r="S32" s="27">
        <f>ROUND(P32*Q32/10000,0)</f>
        <v>34</v>
      </c>
      <c r="T32" s="27">
        <f>ROUND(P32*Q32*R32/10000,0)</f>
        <v>17</v>
      </c>
      <c r="U32" s="27">
        <f>S32-T32</f>
        <v>17</v>
      </c>
      <c r="V32" s="27">
        <f>ROUND((E32*H32+G32*I32)/10000,0)</f>
        <v>21</v>
      </c>
      <c r="W32" s="27">
        <f>ROUND((E32*H32+G32*I32)*J32/10000,0)</f>
        <v>10</v>
      </c>
      <c r="X32" s="27">
        <f>V32-W32</f>
        <v>11</v>
      </c>
      <c r="Y32" s="27">
        <f>L32+T32-W32</f>
        <v>10493</v>
      </c>
      <c r="Z32" s="50">
        <v>10240</v>
      </c>
      <c r="AA32" s="50">
        <f>Y32-Z32</f>
        <v>253</v>
      </c>
      <c r="AB32" s="50"/>
      <c r="AC32" s="39">
        <f>AA32+AB32</f>
        <v>253</v>
      </c>
      <c r="AD32" s="50">
        <f>ROUND(17801/$AC$8*AC32,0)</f>
        <v>112</v>
      </c>
      <c r="AE32" s="50">
        <f>AC32-AD32</f>
        <v>141</v>
      </c>
      <c r="AF32" s="50"/>
      <c r="AG32" s="82" t="s">
        <v>76</v>
      </c>
      <c r="AJ32" s="83" t="e">
        <f>#N/A</f>
        <v>#N/A</v>
      </c>
    </row>
    <row r="33" customHeight="1" spans="1:36">
      <c r="A33" s="25" t="s">
        <v>77</v>
      </c>
      <c r="B33" s="29" t="s">
        <v>78</v>
      </c>
      <c r="C33" s="27">
        <v>39784</v>
      </c>
      <c r="D33" s="27">
        <v>29220</v>
      </c>
      <c r="E33" s="27">
        <v>89</v>
      </c>
      <c r="F33" s="27">
        <v>10564</v>
      </c>
      <c r="G33" s="27">
        <v>9</v>
      </c>
      <c r="H33" s="28">
        <v>1150</v>
      </c>
      <c r="I33" s="28">
        <v>1950</v>
      </c>
      <c r="J33" s="40">
        <v>0.5</v>
      </c>
      <c r="K33" s="27">
        <v>5420</v>
      </c>
      <c r="L33" s="27">
        <v>2710</v>
      </c>
      <c r="M33" s="27">
        <v>2710</v>
      </c>
      <c r="N33" s="27">
        <v>1</v>
      </c>
      <c r="O33" s="27">
        <v>60</v>
      </c>
      <c r="P33" s="27">
        <v>40</v>
      </c>
      <c r="Q33" s="27">
        <v>1150</v>
      </c>
      <c r="R33" s="51">
        <v>0.5</v>
      </c>
      <c r="S33" s="27">
        <f>ROUND(P33*Q33/10000,0)</f>
        <v>5</v>
      </c>
      <c r="T33" s="27">
        <f>ROUND(P33*Q33*R33/10000,0)</f>
        <v>2</v>
      </c>
      <c r="U33" s="27">
        <f>S33-T33</f>
        <v>3</v>
      </c>
      <c r="V33" s="27">
        <f>ROUND((E33*H33+G33*I33)/10000,0)</f>
        <v>12</v>
      </c>
      <c r="W33" s="27">
        <f>ROUND((E33*H33+G33*I33)*J33/10000,0)</f>
        <v>6</v>
      </c>
      <c r="X33" s="27">
        <f>V33-W33</f>
        <v>6</v>
      </c>
      <c r="Y33" s="27">
        <f>L33+T33-W33</f>
        <v>2706</v>
      </c>
      <c r="Z33" s="50">
        <v>2492</v>
      </c>
      <c r="AA33" s="50">
        <f>Y33-Z33</f>
        <v>214</v>
      </c>
      <c r="AB33" s="50"/>
      <c r="AC33" s="39">
        <f>AA33+AB33</f>
        <v>214</v>
      </c>
      <c r="AD33" s="50">
        <f>ROUND(17801/$AC$8*AC33,0)</f>
        <v>94</v>
      </c>
      <c r="AE33" s="50">
        <f>AC33-AD33</f>
        <v>120</v>
      </c>
      <c r="AF33" s="50"/>
      <c r="AG33" s="82" t="s">
        <v>79</v>
      </c>
      <c r="AJ33" s="83" t="e">
        <f>#N/A</f>
        <v>#N/A</v>
      </c>
    </row>
    <row r="34" customHeight="1" spans="1:36">
      <c r="A34" s="25" t="s">
        <v>80</v>
      </c>
      <c r="B34" s="29" t="s">
        <v>81</v>
      </c>
      <c r="C34" s="27">
        <v>64370</v>
      </c>
      <c r="D34" s="27">
        <v>46327</v>
      </c>
      <c r="E34" s="27">
        <v>25</v>
      </c>
      <c r="F34" s="27">
        <v>18043</v>
      </c>
      <c r="G34" s="27">
        <v>0</v>
      </c>
      <c r="H34" s="28">
        <v>1150</v>
      </c>
      <c r="I34" s="28">
        <v>1950</v>
      </c>
      <c r="J34" s="40">
        <v>0.5</v>
      </c>
      <c r="K34" s="27">
        <v>8846</v>
      </c>
      <c r="L34" s="27">
        <v>4423</v>
      </c>
      <c r="M34" s="27">
        <v>4423</v>
      </c>
      <c r="N34" s="27">
        <v>0</v>
      </c>
      <c r="O34" s="27">
        <v>0</v>
      </c>
      <c r="P34" s="27">
        <v>0</v>
      </c>
      <c r="Q34" s="27">
        <v>1150</v>
      </c>
      <c r="R34" s="51">
        <v>0.5</v>
      </c>
      <c r="S34" s="27">
        <f>ROUND(P34*Q34/10000,0)</f>
        <v>0</v>
      </c>
      <c r="T34" s="27">
        <f>ROUND(P34*Q34*R34/10000,0)</f>
        <v>0</v>
      </c>
      <c r="U34" s="27">
        <f>S34-T34</f>
        <v>0</v>
      </c>
      <c r="V34" s="27">
        <f>ROUND((E34*H34+G34*I34)/10000,0)</f>
        <v>3</v>
      </c>
      <c r="W34" s="27">
        <f>ROUND((E34*H34+G34*I34)*J34/10000,0)</f>
        <v>1</v>
      </c>
      <c r="X34" s="27">
        <f>V34-W34</f>
        <v>2</v>
      </c>
      <c r="Y34" s="27">
        <f>L34+T34-W34</f>
        <v>4422</v>
      </c>
      <c r="Z34" s="50">
        <v>4219</v>
      </c>
      <c r="AA34" s="50">
        <f>Y34-Z34</f>
        <v>203</v>
      </c>
      <c r="AB34" s="50"/>
      <c r="AC34" s="39">
        <f>AA34+AB34</f>
        <v>203</v>
      </c>
      <c r="AD34" s="50">
        <f>ROUND(17801/$AC$8*AC34,0)</f>
        <v>90</v>
      </c>
      <c r="AE34" s="50">
        <f>AC34-AD34</f>
        <v>113</v>
      </c>
      <c r="AF34" s="50"/>
      <c r="AG34" s="82"/>
      <c r="AJ34" s="83" t="e">
        <f>#N/A</f>
        <v>#N/A</v>
      </c>
    </row>
    <row r="35" customHeight="1" spans="1:36">
      <c r="A35" s="25" t="s">
        <v>82</v>
      </c>
      <c r="B35" s="25"/>
      <c r="C35" s="27">
        <v>807400</v>
      </c>
      <c r="D35" s="27">
        <v>572058</v>
      </c>
      <c r="E35" s="27">
        <v>1322</v>
      </c>
      <c r="F35" s="27">
        <v>235342</v>
      </c>
      <c r="G35" s="27">
        <v>358</v>
      </c>
      <c r="H35" s="28">
        <v>1150</v>
      </c>
      <c r="I35" s="28">
        <v>1950</v>
      </c>
      <c r="J35" s="40" t="s">
        <v>35</v>
      </c>
      <c r="K35" s="27">
        <v>111678</v>
      </c>
      <c r="L35" s="27">
        <v>95467</v>
      </c>
      <c r="M35" s="27">
        <v>16211</v>
      </c>
      <c r="N35" s="27">
        <v>66</v>
      </c>
      <c r="O35" s="27">
        <v>3528</v>
      </c>
      <c r="P35" s="27">
        <v>3072</v>
      </c>
      <c r="Q35" s="27">
        <v>1150</v>
      </c>
      <c r="R35" s="40" t="s">
        <v>35</v>
      </c>
      <c r="S35" s="27">
        <f t="shared" ref="S35:Y35" si="16">SUM(S36:S42)</f>
        <v>353</v>
      </c>
      <c r="T35" s="27">
        <f t="shared" si="16"/>
        <v>342</v>
      </c>
      <c r="U35" s="27">
        <f t="shared" si="16"/>
        <v>11</v>
      </c>
      <c r="V35" s="27">
        <f t="shared" si="16"/>
        <v>222</v>
      </c>
      <c r="W35" s="27">
        <f t="shared" si="16"/>
        <v>188</v>
      </c>
      <c r="X35" s="27">
        <f t="shared" si="16"/>
        <v>34</v>
      </c>
      <c r="Y35" s="27">
        <f t="shared" si="16"/>
        <v>95621</v>
      </c>
      <c r="Z35" s="50">
        <v>93080</v>
      </c>
      <c r="AA35" s="50">
        <f>SUM(AA36:AA42)</f>
        <v>2541</v>
      </c>
      <c r="AB35" s="50">
        <v>-332</v>
      </c>
      <c r="AC35" s="50">
        <f>SUM(AC36:AC42)</f>
        <v>2480</v>
      </c>
      <c r="AD35" s="50">
        <f>SUM(AD36:AD42)</f>
        <v>1095</v>
      </c>
      <c r="AE35" s="50">
        <f>SUM(AE36:AE42)</f>
        <v>1385</v>
      </c>
      <c r="AF35" s="50">
        <f>SUM(AF36:AF42)</f>
        <v>-271</v>
      </c>
      <c r="AG35" s="82"/>
      <c r="AH35" s="4">
        <v>1</v>
      </c>
      <c r="AJ35" s="83">
        <f>SUM(AJ36:AJ42)</f>
        <v>30628.52</v>
      </c>
    </row>
    <row r="36" spans="1:36">
      <c r="A36" s="29" t="s">
        <v>83</v>
      </c>
      <c r="B36" s="29" t="s">
        <v>84</v>
      </c>
      <c r="C36" s="27">
        <v>6831</v>
      </c>
      <c r="D36" s="27">
        <v>1449</v>
      </c>
      <c r="E36" s="27">
        <v>0</v>
      </c>
      <c r="F36" s="27">
        <v>5382</v>
      </c>
      <c r="G36" s="27">
        <v>2</v>
      </c>
      <c r="H36" s="28">
        <v>1150</v>
      </c>
      <c r="I36" s="28">
        <v>1950</v>
      </c>
      <c r="J36" s="40">
        <v>0.6</v>
      </c>
      <c r="K36" s="27">
        <v>1216</v>
      </c>
      <c r="L36" s="27">
        <v>730</v>
      </c>
      <c r="M36" s="27">
        <v>486</v>
      </c>
      <c r="N36" s="27">
        <v>0</v>
      </c>
      <c r="O36" s="27">
        <v>0</v>
      </c>
      <c r="P36" s="27">
        <v>0</v>
      </c>
      <c r="Q36" s="27">
        <v>1150</v>
      </c>
      <c r="R36" s="51">
        <v>0.6</v>
      </c>
      <c r="S36" s="27">
        <f t="shared" ref="S36:S42" si="17">ROUND(P36*Q36/10000,0)</f>
        <v>0</v>
      </c>
      <c r="T36" s="27">
        <f t="shared" ref="T36:T42" si="18">ROUND(P36*Q36*R36/10000,0)</f>
        <v>0</v>
      </c>
      <c r="U36" s="27">
        <f t="shared" ref="U36:U42" si="19">S36-T36</f>
        <v>0</v>
      </c>
      <c r="V36" s="27">
        <f t="shared" ref="V36:V42" si="20">ROUND((E36*H36+G36*I36)/10000,0)</f>
        <v>0</v>
      </c>
      <c r="W36" s="27">
        <f t="shared" ref="W36:W42" si="21">ROUND((E36*H36+G36*I36)*J36/10000,0)</f>
        <v>0</v>
      </c>
      <c r="X36" s="27">
        <f t="shared" ref="X36:X42" si="22">V36-W36</f>
        <v>0</v>
      </c>
      <c r="Y36" s="27">
        <f t="shared" ref="Y36:Y42" si="23">L36+T36-W36</f>
        <v>730</v>
      </c>
      <c r="Z36" s="50">
        <v>0</v>
      </c>
      <c r="AA36" s="50">
        <f t="shared" ref="AA36:AA42" si="24">Y36-Z36</f>
        <v>730</v>
      </c>
      <c r="AB36" s="50">
        <v>-332</v>
      </c>
      <c r="AC36" s="39">
        <f t="shared" ref="AC36:AC42" si="25">AA36+AB36</f>
        <v>398</v>
      </c>
      <c r="AD36" s="50">
        <f t="shared" ref="AD36:AD42" si="26">ROUND(17801/$AC$8*AC36,0)</f>
        <v>176</v>
      </c>
      <c r="AE36" s="50">
        <f t="shared" ref="AE36:AE42" si="27">AC36-AD36</f>
        <v>222</v>
      </c>
      <c r="AF36" s="50"/>
      <c r="AG36" s="82"/>
      <c r="AJ36" s="83">
        <f t="shared" ref="AJ36:AJ42" si="28">ROUND(498337/$AC$8*AC36,2)</f>
        <v>4915.38</v>
      </c>
    </row>
    <row r="37" customHeight="1" spans="1:36">
      <c r="A37" s="25" t="s">
        <v>85</v>
      </c>
      <c r="B37" s="29" t="s">
        <v>86</v>
      </c>
      <c r="C37" s="27">
        <v>109676</v>
      </c>
      <c r="D37" s="27">
        <v>75883</v>
      </c>
      <c r="E37" s="27">
        <v>155</v>
      </c>
      <c r="F37" s="27">
        <v>33793</v>
      </c>
      <c r="G37" s="27">
        <v>67</v>
      </c>
      <c r="H37" s="28">
        <v>1150</v>
      </c>
      <c r="I37" s="28">
        <v>1950</v>
      </c>
      <c r="J37" s="40">
        <v>0.6</v>
      </c>
      <c r="K37" s="27">
        <v>15316</v>
      </c>
      <c r="L37" s="27">
        <v>9190</v>
      </c>
      <c r="M37" s="27">
        <v>6126</v>
      </c>
      <c r="N37" s="27">
        <v>4</v>
      </c>
      <c r="O37" s="27">
        <v>293</v>
      </c>
      <c r="P37" s="27">
        <v>107</v>
      </c>
      <c r="Q37" s="27">
        <v>1150</v>
      </c>
      <c r="R37" s="51">
        <v>0.6</v>
      </c>
      <c r="S37" s="27">
        <f t="shared" si="17"/>
        <v>12</v>
      </c>
      <c r="T37" s="27">
        <f t="shared" si="18"/>
        <v>7</v>
      </c>
      <c r="U37" s="27">
        <f t="shared" si="19"/>
        <v>5</v>
      </c>
      <c r="V37" s="27">
        <f t="shared" si="20"/>
        <v>31</v>
      </c>
      <c r="W37" s="27">
        <f t="shared" si="21"/>
        <v>19</v>
      </c>
      <c r="X37" s="27">
        <f t="shared" si="22"/>
        <v>12</v>
      </c>
      <c r="Y37" s="27">
        <f t="shared" si="23"/>
        <v>9178</v>
      </c>
      <c r="Z37" s="50">
        <v>9298</v>
      </c>
      <c r="AA37" s="50">
        <f t="shared" si="24"/>
        <v>-120</v>
      </c>
      <c r="AB37" s="50"/>
      <c r="AC37" s="39">
        <v>0</v>
      </c>
      <c r="AD37" s="50">
        <f t="shared" si="26"/>
        <v>0</v>
      </c>
      <c r="AE37" s="50">
        <f t="shared" si="27"/>
        <v>0</v>
      </c>
      <c r="AF37" s="50">
        <v>-120</v>
      </c>
      <c r="AG37" s="82"/>
      <c r="AJ37" s="83">
        <f t="shared" si="28"/>
        <v>0</v>
      </c>
    </row>
    <row r="38" customHeight="1" spans="1:36">
      <c r="A38" s="25" t="s">
        <v>87</v>
      </c>
      <c r="B38" s="29" t="s">
        <v>88</v>
      </c>
      <c r="C38" s="27">
        <v>87738</v>
      </c>
      <c r="D38" s="27">
        <v>64083</v>
      </c>
      <c r="E38" s="27">
        <v>90</v>
      </c>
      <c r="F38" s="27">
        <v>23655</v>
      </c>
      <c r="G38" s="27">
        <v>39</v>
      </c>
      <c r="H38" s="28">
        <v>1150</v>
      </c>
      <c r="I38" s="28">
        <v>1950</v>
      </c>
      <c r="J38" s="40">
        <v>0.6</v>
      </c>
      <c r="K38" s="27">
        <v>11982</v>
      </c>
      <c r="L38" s="27">
        <v>7189</v>
      </c>
      <c r="M38" s="27">
        <v>4793</v>
      </c>
      <c r="N38" s="27">
        <v>1</v>
      </c>
      <c r="O38" s="27">
        <v>79</v>
      </c>
      <c r="P38" s="27">
        <v>21</v>
      </c>
      <c r="Q38" s="27">
        <v>1150</v>
      </c>
      <c r="R38" s="51">
        <v>0.6</v>
      </c>
      <c r="S38" s="27">
        <f t="shared" si="17"/>
        <v>2</v>
      </c>
      <c r="T38" s="27">
        <f t="shared" si="18"/>
        <v>1</v>
      </c>
      <c r="U38" s="27">
        <f t="shared" si="19"/>
        <v>1</v>
      </c>
      <c r="V38" s="27">
        <f t="shared" si="20"/>
        <v>18</v>
      </c>
      <c r="W38" s="27">
        <f t="shared" si="21"/>
        <v>11</v>
      </c>
      <c r="X38" s="27">
        <f t="shared" si="22"/>
        <v>7</v>
      </c>
      <c r="Y38" s="27">
        <f t="shared" si="23"/>
        <v>7179</v>
      </c>
      <c r="Z38" s="50">
        <v>7030</v>
      </c>
      <c r="AA38" s="50">
        <f t="shared" si="24"/>
        <v>149</v>
      </c>
      <c r="AB38" s="50"/>
      <c r="AC38" s="39">
        <f t="shared" si="25"/>
        <v>149</v>
      </c>
      <c r="AD38" s="50">
        <f t="shared" si="26"/>
        <v>66</v>
      </c>
      <c r="AE38" s="50">
        <f t="shared" si="27"/>
        <v>83</v>
      </c>
      <c r="AF38" s="50"/>
      <c r="AG38" s="82"/>
      <c r="AJ38" s="83">
        <f t="shared" si="28"/>
        <v>1840.18</v>
      </c>
    </row>
    <row r="39" customHeight="1" spans="1:36">
      <c r="A39" s="25" t="s">
        <v>89</v>
      </c>
      <c r="B39" s="29" t="s">
        <v>90</v>
      </c>
      <c r="C39" s="27">
        <v>103770</v>
      </c>
      <c r="D39" s="27">
        <v>74108</v>
      </c>
      <c r="E39" s="27">
        <v>217</v>
      </c>
      <c r="F39" s="27">
        <v>29662</v>
      </c>
      <c r="G39" s="27">
        <v>82</v>
      </c>
      <c r="H39" s="28">
        <v>1150</v>
      </c>
      <c r="I39" s="28">
        <v>1950</v>
      </c>
      <c r="J39" s="40">
        <v>0.8</v>
      </c>
      <c r="K39" s="27">
        <v>14307</v>
      </c>
      <c r="L39" s="27">
        <v>11445</v>
      </c>
      <c r="M39" s="27">
        <v>2862</v>
      </c>
      <c r="N39" s="27">
        <v>2</v>
      </c>
      <c r="O39" s="27">
        <v>99</v>
      </c>
      <c r="P39" s="27">
        <v>101</v>
      </c>
      <c r="Q39" s="27">
        <v>1150</v>
      </c>
      <c r="R39" s="51">
        <v>0.8</v>
      </c>
      <c r="S39" s="27">
        <f t="shared" si="17"/>
        <v>12</v>
      </c>
      <c r="T39" s="27">
        <f t="shared" si="18"/>
        <v>9</v>
      </c>
      <c r="U39" s="27">
        <f t="shared" si="19"/>
        <v>3</v>
      </c>
      <c r="V39" s="27">
        <f t="shared" si="20"/>
        <v>41</v>
      </c>
      <c r="W39" s="27">
        <f t="shared" si="21"/>
        <v>33</v>
      </c>
      <c r="X39" s="27">
        <f t="shared" si="22"/>
        <v>8</v>
      </c>
      <c r="Y39" s="27">
        <f t="shared" si="23"/>
        <v>11421</v>
      </c>
      <c r="Z39" s="50">
        <v>11269</v>
      </c>
      <c r="AA39" s="50">
        <f t="shared" si="24"/>
        <v>152</v>
      </c>
      <c r="AB39" s="50"/>
      <c r="AC39" s="39">
        <f t="shared" si="25"/>
        <v>152</v>
      </c>
      <c r="AD39" s="50">
        <f t="shared" si="26"/>
        <v>67</v>
      </c>
      <c r="AE39" s="50">
        <f t="shared" si="27"/>
        <v>85</v>
      </c>
      <c r="AF39" s="50"/>
      <c r="AG39" s="82"/>
      <c r="AJ39" s="83">
        <f t="shared" si="28"/>
        <v>1877.23</v>
      </c>
    </row>
    <row r="40" customHeight="1" spans="1:36">
      <c r="A40" s="25" t="s">
        <v>91</v>
      </c>
      <c r="B40" s="29" t="s">
        <v>92</v>
      </c>
      <c r="C40" s="27">
        <v>34744</v>
      </c>
      <c r="D40" s="27">
        <v>23923</v>
      </c>
      <c r="E40" s="27">
        <v>95</v>
      </c>
      <c r="F40" s="27">
        <v>10821</v>
      </c>
      <c r="G40" s="27">
        <v>25</v>
      </c>
      <c r="H40" s="28">
        <v>1150</v>
      </c>
      <c r="I40" s="28">
        <v>1950</v>
      </c>
      <c r="J40" s="40">
        <v>0.6</v>
      </c>
      <c r="K40" s="27">
        <v>4861</v>
      </c>
      <c r="L40" s="27">
        <v>2917</v>
      </c>
      <c r="M40" s="27">
        <v>1944</v>
      </c>
      <c r="N40" s="27">
        <v>2</v>
      </c>
      <c r="O40" s="27">
        <v>169</v>
      </c>
      <c r="P40" s="27">
        <v>31</v>
      </c>
      <c r="Q40" s="27">
        <v>1150</v>
      </c>
      <c r="R40" s="51">
        <v>0.6</v>
      </c>
      <c r="S40" s="27">
        <f t="shared" si="17"/>
        <v>4</v>
      </c>
      <c r="T40" s="27">
        <f t="shared" si="18"/>
        <v>2</v>
      </c>
      <c r="U40" s="27">
        <f t="shared" si="19"/>
        <v>2</v>
      </c>
      <c r="V40" s="27">
        <f t="shared" si="20"/>
        <v>16</v>
      </c>
      <c r="W40" s="27">
        <f t="shared" si="21"/>
        <v>9</v>
      </c>
      <c r="X40" s="27">
        <f t="shared" si="22"/>
        <v>7</v>
      </c>
      <c r="Y40" s="27">
        <f t="shared" si="23"/>
        <v>2910</v>
      </c>
      <c r="Z40" s="50">
        <v>3061</v>
      </c>
      <c r="AA40" s="50">
        <f t="shared" si="24"/>
        <v>-151</v>
      </c>
      <c r="AB40" s="50"/>
      <c r="AC40" s="39">
        <v>0</v>
      </c>
      <c r="AD40" s="50">
        <f t="shared" si="26"/>
        <v>0</v>
      </c>
      <c r="AE40" s="50">
        <f t="shared" si="27"/>
        <v>0</v>
      </c>
      <c r="AF40" s="50">
        <v>-151</v>
      </c>
      <c r="AG40" s="82"/>
      <c r="AJ40" s="83">
        <f t="shared" si="28"/>
        <v>0</v>
      </c>
    </row>
    <row r="41" customHeight="1" spans="1:36">
      <c r="A41" s="25" t="s">
        <v>93</v>
      </c>
      <c r="B41" s="29" t="s">
        <v>94</v>
      </c>
      <c r="C41" s="27">
        <v>253566</v>
      </c>
      <c r="D41" s="27">
        <v>180575</v>
      </c>
      <c r="E41" s="27">
        <v>359</v>
      </c>
      <c r="F41" s="27">
        <v>72991</v>
      </c>
      <c r="G41" s="27">
        <v>54</v>
      </c>
      <c r="H41" s="28">
        <v>1150</v>
      </c>
      <c r="I41" s="28">
        <v>1950</v>
      </c>
      <c r="J41" s="40">
        <v>1</v>
      </c>
      <c r="K41" s="27">
        <v>34999</v>
      </c>
      <c r="L41" s="27">
        <v>34999</v>
      </c>
      <c r="M41" s="27">
        <v>0</v>
      </c>
      <c r="N41" s="27">
        <v>19</v>
      </c>
      <c r="O41" s="27">
        <v>941</v>
      </c>
      <c r="P41" s="27">
        <v>959</v>
      </c>
      <c r="Q41" s="27">
        <v>1150</v>
      </c>
      <c r="R41" s="51">
        <v>1</v>
      </c>
      <c r="S41" s="27">
        <f t="shared" si="17"/>
        <v>110</v>
      </c>
      <c r="T41" s="27">
        <f t="shared" si="18"/>
        <v>110</v>
      </c>
      <c r="U41" s="27">
        <f t="shared" si="19"/>
        <v>0</v>
      </c>
      <c r="V41" s="27">
        <f t="shared" si="20"/>
        <v>52</v>
      </c>
      <c r="W41" s="27">
        <f t="shared" si="21"/>
        <v>52</v>
      </c>
      <c r="X41" s="27">
        <f t="shared" si="22"/>
        <v>0</v>
      </c>
      <c r="Y41" s="27">
        <f t="shared" si="23"/>
        <v>35057</v>
      </c>
      <c r="Z41" s="50">
        <v>34280</v>
      </c>
      <c r="AA41" s="50">
        <f t="shared" si="24"/>
        <v>777</v>
      </c>
      <c r="AB41" s="50"/>
      <c r="AC41" s="39">
        <f t="shared" si="25"/>
        <v>777</v>
      </c>
      <c r="AD41" s="50">
        <f t="shared" si="26"/>
        <v>343</v>
      </c>
      <c r="AE41" s="50">
        <f t="shared" si="27"/>
        <v>434</v>
      </c>
      <c r="AF41" s="50"/>
      <c r="AG41" s="82"/>
      <c r="AJ41" s="83">
        <f t="shared" si="28"/>
        <v>9596.12</v>
      </c>
    </row>
    <row r="42" customHeight="1" spans="1:36">
      <c r="A42" s="25" t="s">
        <v>95</v>
      </c>
      <c r="B42" s="29" t="s">
        <v>96</v>
      </c>
      <c r="C42" s="27">
        <v>211075</v>
      </c>
      <c r="D42" s="27">
        <v>152037</v>
      </c>
      <c r="E42" s="27">
        <v>406</v>
      </c>
      <c r="F42" s="27">
        <v>59038</v>
      </c>
      <c r="G42" s="27">
        <v>89</v>
      </c>
      <c r="H42" s="28">
        <v>1150</v>
      </c>
      <c r="I42" s="28">
        <v>1950</v>
      </c>
      <c r="J42" s="40">
        <v>1</v>
      </c>
      <c r="K42" s="27">
        <v>28997</v>
      </c>
      <c r="L42" s="27">
        <v>28997</v>
      </c>
      <c r="M42" s="27">
        <v>0</v>
      </c>
      <c r="N42" s="27">
        <v>38</v>
      </c>
      <c r="O42" s="27">
        <v>1947</v>
      </c>
      <c r="P42" s="27">
        <v>1853</v>
      </c>
      <c r="Q42" s="27">
        <v>1150</v>
      </c>
      <c r="R42" s="51">
        <v>1</v>
      </c>
      <c r="S42" s="27">
        <f t="shared" si="17"/>
        <v>213</v>
      </c>
      <c r="T42" s="27">
        <f t="shared" si="18"/>
        <v>213</v>
      </c>
      <c r="U42" s="27">
        <f t="shared" si="19"/>
        <v>0</v>
      </c>
      <c r="V42" s="27">
        <f t="shared" si="20"/>
        <v>64</v>
      </c>
      <c r="W42" s="27">
        <f t="shared" si="21"/>
        <v>64</v>
      </c>
      <c r="X42" s="27">
        <f t="shared" si="22"/>
        <v>0</v>
      </c>
      <c r="Y42" s="27">
        <f t="shared" si="23"/>
        <v>29146</v>
      </c>
      <c r="Z42" s="50">
        <v>28142</v>
      </c>
      <c r="AA42" s="50">
        <f t="shared" si="24"/>
        <v>1004</v>
      </c>
      <c r="AB42" s="50"/>
      <c r="AC42" s="39">
        <f t="shared" si="25"/>
        <v>1004</v>
      </c>
      <c r="AD42" s="50">
        <f t="shared" si="26"/>
        <v>443</v>
      </c>
      <c r="AE42" s="50">
        <f t="shared" si="27"/>
        <v>561</v>
      </c>
      <c r="AF42" s="50"/>
      <c r="AG42" s="82"/>
      <c r="AJ42" s="83">
        <f t="shared" si="28"/>
        <v>12399.61</v>
      </c>
    </row>
    <row r="43" customHeight="1" spans="1:36">
      <c r="A43" s="25" t="s">
        <v>97</v>
      </c>
      <c r="B43" s="25"/>
      <c r="C43" s="27">
        <v>5313</v>
      </c>
      <c r="D43" s="27">
        <v>4157</v>
      </c>
      <c r="E43" s="27">
        <v>10</v>
      </c>
      <c r="F43" s="27">
        <v>1156</v>
      </c>
      <c r="G43" s="27">
        <v>3</v>
      </c>
      <c r="H43" s="28">
        <v>1150</v>
      </c>
      <c r="I43" s="28">
        <v>1950</v>
      </c>
      <c r="J43" s="40">
        <v>0.8</v>
      </c>
      <c r="K43" s="27">
        <v>703</v>
      </c>
      <c r="L43" s="27">
        <v>563</v>
      </c>
      <c r="M43" s="27">
        <v>140</v>
      </c>
      <c r="N43" s="27">
        <v>1</v>
      </c>
      <c r="O43" s="27">
        <v>93</v>
      </c>
      <c r="P43" s="27">
        <v>7</v>
      </c>
      <c r="Q43" s="27">
        <v>1150</v>
      </c>
      <c r="R43" s="40">
        <v>0.8</v>
      </c>
      <c r="S43" s="27">
        <f t="shared" ref="S43:Y43" si="29">SUM(S44)</f>
        <v>1</v>
      </c>
      <c r="T43" s="27">
        <f t="shared" si="29"/>
        <v>1</v>
      </c>
      <c r="U43" s="27">
        <f t="shared" si="29"/>
        <v>0</v>
      </c>
      <c r="V43" s="27">
        <f t="shared" si="29"/>
        <v>2</v>
      </c>
      <c r="W43" s="27">
        <f t="shared" si="29"/>
        <v>1</v>
      </c>
      <c r="X43" s="27">
        <f t="shared" si="29"/>
        <v>1</v>
      </c>
      <c r="Y43" s="27">
        <f t="shared" si="29"/>
        <v>563</v>
      </c>
      <c r="Z43" s="50">
        <v>526</v>
      </c>
      <c r="AA43" s="50">
        <f>SUM(AA44)</f>
        <v>37</v>
      </c>
      <c r="AB43" s="50">
        <v>0</v>
      </c>
      <c r="AC43" s="50">
        <f>SUM(AC44)</f>
        <v>37</v>
      </c>
      <c r="AD43" s="50">
        <f>SUM(AD44)</f>
        <v>16</v>
      </c>
      <c r="AE43" s="50">
        <f>SUM(AE44)</f>
        <v>21</v>
      </c>
      <c r="AF43" s="50">
        <f>SUM(AF44)</f>
        <v>0</v>
      </c>
      <c r="AG43" s="82"/>
      <c r="AH43" s="4">
        <v>1</v>
      </c>
      <c r="AJ43" s="83">
        <f>SUM(AJ44)</f>
        <v>456.96</v>
      </c>
    </row>
    <row r="44" customHeight="1" spans="1:36">
      <c r="A44" s="25" t="s">
        <v>97</v>
      </c>
      <c r="B44" s="29" t="s">
        <v>98</v>
      </c>
      <c r="C44" s="27">
        <v>5313</v>
      </c>
      <c r="D44" s="27">
        <v>4157</v>
      </c>
      <c r="E44" s="27">
        <v>10</v>
      </c>
      <c r="F44" s="27">
        <v>1156</v>
      </c>
      <c r="G44" s="27">
        <v>3</v>
      </c>
      <c r="H44" s="28">
        <v>1150</v>
      </c>
      <c r="I44" s="28">
        <v>1950</v>
      </c>
      <c r="J44" s="40">
        <v>0.8</v>
      </c>
      <c r="K44" s="27">
        <v>703</v>
      </c>
      <c r="L44" s="27">
        <v>563</v>
      </c>
      <c r="M44" s="27">
        <v>140</v>
      </c>
      <c r="N44" s="27">
        <v>1</v>
      </c>
      <c r="O44" s="27">
        <v>93</v>
      </c>
      <c r="P44" s="27">
        <v>7</v>
      </c>
      <c r="Q44" s="27">
        <v>1150</v>
      </c>
      <c r="R44" s="51">
        <v>0.8</v>
      </c>
      <c r="S44" s="27">
        <f t="shared" ref="S44:S50" si="30">ROUND(P44*Q44/10000,0)</f>
        <v>1</v>
      </c>
      <c r="T44" s="27">
        <f t="shared" ref="T44:T50" si="31">ROUND(P44*Q44*R44/10000,0)</f>
        <v>1</v>
      </c>
      <c r="U44" s="27">
        <f t="shared" ref="U44:U50" si="32">S44-T44</f>
        <v>0</v>
      </c>
      <c r="V44" s="27">
        <f t="shared" ref="V44:V50" si="33">ROUND((E44*H44+G44*I44)/10000,0)</f>
        <v>2</v>
      </c>
      <c r="W44" s="27">
        <f t="shared" ref="W44:W50" si="34">ROUND((E44*H44+G44*I44)*J44/10000,0)</f>
        <v>1</v>
      </c>
      <c r="X44" s="27">
        <f t="shared" ref="X44:X50" si="35">V44-W44</f>
        <v>1</v>
      </c>
      <c r="Y44" s="27">
        <f t="shared" ref="Y44:Y50" si="36">L44+T44-W44</f>
        <v>563</v>
      </c>
      <c r="Z44" s="50">
        <v>526</v>
      </c>
      <c r="AA44" s="50">
        <f t="shared" ref="AA44:AA50" si="37">Y44-Z44</f>
        <v>37</v>
      </c>
      <c r="AB44" s="50"/>
      <c r="AC44" s="39">
        <f t="shared" ref="AC44:AC50" si="38">AA44+AB44</f>
        <v>37</v>
      </c>
      <c r="AD44" s="50">
        <f>ROUND(17801/$AC$8*AC44,0)</f>
        <v>16</v>
      </c>
      <c r="AE44" s="50">
        <f t="shared" ref="AE44:AE50" si="39">AC44-AD44</f>
        <v>21</v>
      </c>
      <c r="AF44" s="50"/>
      <c r="AG44" s="82"/>
      <c r="AJ44" s="83">
        <f t="shared" ref="AJ44:AJ50" si="40">ROUND(498337/$AC$8*AC44,2)</f>
        <v>456.96</v>
      </c>
    </row>
    <row r="45" customHeight="1" spans="1:36">
      <c r="A45" s="25" t="s">
        <v>99</v>
      </c>
      <c r="B45" s="25"/>
      <c r="C45" s="27">
        <v>597392</v>
      </c>
      <c r="D45" s="27">
        <v>437205</v>
      </c>
      <c r="E45" s="27">
        <v>132</v>
      </c>
      <c r="F45" s="27">
        <v>160187</v>
      </c>
      <c r="G45" s="27">
        <v>51</v>
      </c>
      <c r="H45" s="28">
        <v>1150</v>
      </c>
      <c r="I45" s="28">
        <v>1950</v>
      </c>
      <c r="J45" s="40" t="s">
        <v>35</v>
      </c>
      <c r="K45" s="27">
        <v>81515</v>
      </c>
      <c r="L45" s="27">
        <v>40757</v>
      </c>
      <c r="M45" s="27">
        <v>40758</v>
      </c>
      <c r="N45" s="27">
        <v>1</v>
      </c>
      <c r="O45" s="27">
        <v>0</v>
      </c>
      <c r="P45" s="27">
        <v>0</v>
      </c>
      <c r="Q45" s="27">
        <v>1150</v>
      </c>
      <c r="R45" s="40" t="s">
        <v>35</v>
      </c>
      <c r="S45" s="27">
        <f t="shared" ref="S45:Y45" si="41">SUM(S46:S50)</f>
        <v>0</v>
      </c>
      <c r="T45" s="27">
        <f t="shared" si="41"/>
        <v>0</v>
      </c>
      <c r="U45" s="27">
        <f t="shared" si="41"/>
        <v>0</v>
      </c>
      <c r="V45" s="27">
        <f t="shared" si="41"/>
        <v>26</v>
      </c>
      <c r="W45" s="27">
        <f t="shared" si="41"/>
        <v>13</v>
      </c>
      <c r="X45" s="27">
        <f t="shared" si="41"/>
        <v>13</v>
      </c>
      <c r="Y45" s="27">
        <f t="shared" si="41"/>
        <v>40744</v>
      </c>
      <c r="Z45" s="50">
        <v>39113</v>
      </c>
      <c r="AA45" s="50">
        <f>SUM(AA46:AA50)</f>
        <v>1631</v>
      </c>
      <c r="AB45" s="50">
        <v>0</v>
      </c>
      <c r="AC45" s="50">
        <f>SUM(AC46:AC50)</f>
        <v>1631</v>
      </c>
      <c r="AD45" s="50">
        <f>SUM(AD46:AD50)</f>
        <v>719</v>
      </c>
      <c r="AE45" s="50">
        <f>SUM(AE46:AE50)</f>
        <v>912</v>
      </c>
      <c r="AF45" s="50">
        <f>SUM(AF46:AF50)</f>
        <v>0</v>
      </c>
      <c r="AG45" s="82"/>
      <c r="AH45" s="4">
        <v>1</v>
      </c>
      <c r="AJ45" s="83">
        <f>SUM(AJ46:AJ50)</f>
        <v>20143.19</v>
      </c>
    </row>
    <row r="46" customHeight="1" spans="1:36">
      <c r="A46" s="29" t="s">
        <v>100</v>
      </c>
      <c r="B46" s="29" t="s">
        <v>101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8">
        <v>1150</v>
      </c>
      <c r="I46" s="28">
        <v>1950</v>
      </c>
      <c r="J46" s="40">
        <v>0.5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1150</v>
      </c>
      <c r="R46" s="51">
        <v>0.5</v>
      </c>
      <c r="S46" s="27">
        <f t="shared" si="30"/>
        <v>0</v>
      </c>
      <c r="T46" s="27">
        <f t="shared" si="31"/>
        <v>0</v>
      </c>
      <c r="U46" s="27">
        <f t="shared" si="32"/>
        <v>0</v>
      </c>
      <c r="V46" s="27">
        <f t="shared" si="33"/>
        <v>0</v>
      </c>
      <c r="W46" s="27">
        <f t="shared" si="34"/>
        <v>0</v>
      </c>
      <c r="X46" s="27">
        <f t="shared" si="35"/>
        <v>0</v>
      </c>
      <c r="Y46" s="27">
        <f t="shared" si="36"/>
        <v>0</v>
      </c>
      <c r="Z46" s="50">
        <v>0</v>
      </c>
      <c r="AA46" s="50">
        <f t="shared" si="37"/>
        <v>0</v>
      </c>
      <c r="AB46" s="50"/>
      <c r="AC46" s="50">
        <f t="shared" si="38"/>
        <v>0</v>
      </c>
      <c r="AD46" s="50">
        <f>ROUND(17801/$AC$8*AC46,0)</f>
        <v>0</v>
      </c>
      <c r="AE46" s="50">
        <f t="shared" si="39"/>
        <v>0</v>
      </c>
      <c r="AF46" s="50"/>
      <c r="AG46" s="82" t="s">
        <v>102</v>
      </c>
      <c r="AJ46" s="83">
        <f t="shared" si="40"/>
        <v>0</v>
      </c>
    </row>
    <row r="47" customHeight="1" spans="1:36">
      <c r="A47" s="25" t="s">
        <v>103</v>
      </c>
      <c r="B47" s="29" t="s">
        <v>104</v>
      </c>
      <c r="C47" s="27">
        <v>117824</v>
      </c>
      <c r="D47" s="27">
        <v>87716</v>
      </c>
      <c r="E47" s="27">
        <v>40</v>
      </c>
      <c r="F47" s="27">
        <v>30108</v>
      </c>
      <c r="G47" s="27">
        <v>8</v>
      </c>
      <c r="H47" s="28">
        <v>1150</v>
      </c>
      <c r="I47" s="28">
        <v>1950</v>
      </c>
      <c r="J47" s="40">
        <v>0.5</v>
      </c>
      <c r="K47" s="27">
        <v>15958</v>
      </c>
      <c r="L47" s="27">
        <v>7979</v>
      </c>
      <c r="M47" s="27">
        <v>7979</v>
      </c>
      <c r="N47" s="27">
        <v>1</v>
      </c>
      <c r="O47" s="27">
        <v>0</v>
      </c>
      <c r="P47" s="27">
        <v>0</v>
      </c>
      <c r="Q47" s="27">
        <v>1150</v>
      </c>
      <c r="R47" s="51">
        <v>0.5</v>
      </c>
      <c r="S47" s="27">
        <f t="shared" si="30"/>
        <v>0</v>
      </c>
      <c r="T47" s="27">
        <f t="shared" si="31"/>
        <v>0</v>
      </c>
      <c r="U47" s="27">
        <f t="shared" si="32"/>
        <v>0</v>
      </c>
      <c r="V47" s="27">
        <f t="shared" si="33"/>
        <v>6</v>
      </c>
      <c r="W47" s="27">
        <f t="shared" si="34"/>
        <v>3</v>
      </c>
      <c r="X47" s="27">
        <f t="shared" si="35"/>
        <v>3</v>
      </c>
      <c r="Y47" s="27">
        <f t="shared" si="36"/>
        <v>7976</v>
      </c>
      <c r="Z47" s="50">
        <v>7781</v>
      </c>
      <c r="AA47" s="50">
        <f t="shared" si="37"/>
        <v>195</v>
      </c>
      <c r="AB47" s="50"/>
      <c r="AC47" s="39">
        <f t="shared" si="38"/>
        <v>195</v>
      </c>
      <c r="AD47" s="50">
        <f>ROUND(17801/$AC$8*AC47,0)</f>
        <v>86</v>
      </c>
      <c r="AE47" s="50">
        <f t="shared" si="39"/>
        <v>109</v>
      </c>
      <c r="AF47" s="50"/>
      <c r="AG47" s="82" t="s">
        <v>105</v>
      </c>
      <c r="AJ47" s="83">
        <f t="shared" si="40"/>
        <v>2408.29</v>
      </c>
    </row>
    <row r="48" customHeight="1" spans="1:36">
      <c r="A48" s="25" t="s">
        <v>106</v>
      </c>
      <c r="B48" s="29" t="s">
        <v>107</v>
      </c>
      <c r="C48" s="27">
        <v>350863</v>
      </c>
      <c r="D48" s="27">
        <v>256452</v>
      </c>
      <c r="E48" s="27">
        <v>30</v>
      </c>
      <c r="F48" s="27">
        <v>94411</v>
      </c>
      <c r="G48" s="27">
        <v>21</v>
      </c>
      <c r="H48" s="28">
        <v>1150</v>
      </c>
      <c r="I48" s="28">
        <v>1950</v>
      </c>
      <c r="J48" s="40">
        <v>0.5</v>
      </c>
      <c r="K48" s="27">
        <v>47902</v>
      </c>
      <c r="L48" s="27">
        <v>23951</v>
      </c>
      <c r="M48" s="27">
        <v>23951</v>
      </c>
      <c r="N48" s="27">
        <v>0</v>
      </c>
      <c r="O48" s="27">
        <v>0</v>
      </c>
      <c r="P48" s="27">
        <v>0</v>
      </c>
      <c r="Q48" s="27">
        <v>1150</v>
      </c>
      <c r="R48" s="51">
        <v>0.5</v>
      </c>
      <c r="S48" s="27">
        <f t="shared" si="30"/>
        <v>0</v>
      </c>
      <c r="T48" s="27">
        <f t="shared" si="31"/>
        <v>0</v>
      </c>
      <c r="U48" s="27">
        <f t="shared" si="32"/>
        <v>0</v>
      </c>
      <c r="V48" s="27">
        <f t="shared" si="33"/>
        <v>8</v>
      </c>
      <c r="W48" s="27">
        <f t="shared" si="34"/>
        <v>4</v>
      </c>
      <c r="X48" s="27">
        <f t="shared" si="35"/>
        <v>4</v>
      </c>
      <c r="Y48" s="27">
        <f t="shared" si="36"/>
        <v>23947</v>
      </c>
      <c r="Z48" s="50">
        <v>22694</v>
      </c>
      <c r="AA48" s="50">
        <f t="shared" si="37"/>
        <v>1253</v>
      </c>
      <c r="AB48" s="50"/>
      <c r="AC48" s="39">
        <f t="shared" si="38"/>
        <v>1253</v>
      </c>
      <c r="AD48" s="50">
        <f>ROUND(17801/$AC$8*AC48,0)</f>
        <v>553</v>
      </c>
      <c r="AE48" s="50">
        <f t="shared" si="39"/>
        <v>700</v>
      </c>
      <c r="AF48" s="50"/>
      <c r="AG48" s="82"/>
      <c r="AJ48" s="83">
        <f t="shared" si="40"/>
        <v>15474.82</v>
      </c>
    </row>
    <row r="49" customHeight="1" spans="1:36">
      <c r="A49" s="25" t="s">
        <v>108</v>
      </c>
      <c r="B49" s="29" t="s">
        <v>109</v>
      </c>
      <c r="C49" s="27">
        <v>51500</v>
      </c>
      <c r="D49" s="27">
        <v>37296</v>
      </c>
      <c r="E49" s="27">
        <v>20</v>
      </c>
      <c r="F49" s="27">
        <v>14204</v>
      </c>
      <c r="G49" s="27">
        <v>8</v>
      </c>
      <c r="H49" s="28">
        <v>1150</v>
      </c>
      <c r="I49" s="28">
        <v>1950</v>
      </c>
      <c r="J49" s="40">
        <v>0.5</v>
      </c>
      <c r="K49" s="27">
        <v>7059</v>
      </c>
      <c r="L49" s="27">
        <v>3529</v>
      </c>
      <c r="M49" s="27">
        <v>3530</v>
      </c>
      <c r="N49" s="27">
        <v>0</v>
      </c>
      <c r="O49" s="27">
        <v>0</v>
      </c>
      <c r="P49" s="27">
        <v>0</v>
      </c>
      <c r="Q49" s="27">
        <v>1150</v>
      </c>
      <c r="R49" s="51">
        <v>0.5</v>
      </c>
      <c r="S49" s="27">
        <f t="shared" si="30"/>
        <v>0</v>
      </c>
      <c r="T49" s="27">
        <f t="shared" si="31"/>
        <v>0</v>
      </c>
      <c r="U49" s="27">
        <f t="shared" si="32"/>
        <v>0</v>
      </c>
      <c r="V49" s="27">
        <f t="shared" si="33"/>
        <v>4</v>
      </c>
      <c r="W49" s="27">
        <f t="shared" si="34"/>
        <v>2</v>
      </c>
      <c r="X49" s="27">
        <f t="shared" si="35"/>
        <v>2</v>
      </c>
      <c r="Y49" s="27">
        <f t="shared" si="36"/>
        <v>3527</v>
      </c>
      <c r="Z49" s="50">
        <v>3413</v>
      </c>
      <c r="AA49" s="50">
        <f t="shared" si="37"/>
        <v>114</v>
      </c>
      <c r="AB49" s="50"/>
      <c r="AC49" s="39">
        <f t="shared" si="38"/>
        <v>114</v>
      </c>
      <c r="AD49" s="50">
        <f>ROUND(17801/$AC$8*AC49,0)</f>
        <v>50</v>
      </c>
      <c r="AE49" s="50">
        <f t="shared" si="39"/>
        <v>64</v>
      </c>
      <c r="AF49" s="50"/>
      <c r="AG49" s="82"/>
      <c r="AJ49" s="83">
        <f t="shared" si="40"/>
        <v>1407.92</v>
      </c>
    </row>
    <row r="50" customHeight="1" spans="1:36">
      <c r="A50" s="25" t="s">
        <v>110</v>
      </c>
      <c r="B50" s="29" t="s">
        <v>111</v>
      </c>
      <c r="C50" s="27">
        <v>77205</v>
      </c>
      <c r="D50" s="27">
        <v>55741</v>
      </c>
      <c r="E50" s="27">
        <v>42</v>
      </c>
      <c r="F50" s="27">
        <v>21464</v>
      </c>
      <c r="G50" s="27">
        <v>14</v>
      </c>
      <c r="H50" s="28">
        <v>1150</v>
      </c>
      <c r="I50" s="28">
        <v>1950</v>
      </c>
      <c r="J50" s="40">
        <v>0.5</v>
      </c>
      <c r="K50" s="27">
        <v>10596</v>
      </c>
      <c r="L50" s="27">
        <v>5298</v>
      </c>
      <c r="M50" s="27">
        <v>5298</v>
      </c>
      <c r="N50" s="27">
        <v>0</v>
      </c>
      <c r="O50" s="27">
        <v>0</v>
      </c>
      <c r="P50" s="27">
        <v>0</v>
      </c>
      <c r="Q50" s="27">
        <v>1150</v>
      </c>
      <c r="R50" s="51">
        <v>0.5</v>
      </c>
      <c r="S50" s="27">
        <f t="shared" si="30"/>
        <v>0</v>
      </c>
      <c r="T50" s="27">
        <f t="shared" si="31"/>
        <v>0</v>
      </c>
      <c r="U50" s="27">
        <f t="shared" si="32"/>
        <v>0</v>
      </c>
      <c r="V50" s="27">
        <f t="shared" si="33"/>
        <v>8</v>
      </c>
      <c r="W50" s="27">
        <f t="shared" si="34"/>
        <v>4</v>
      </c>
      <c r="X50" s="27">
        <f t="shared" si="35"/>
        <v>4</v>
      </c>
      <c r="Y50" s="27">
        <f t="shared" si="36"/>
        <v>5294</v>
      </c>
      <c r="Z50" s="50">
        <v>5225</v>
      </c>
      <c r="AA50" s="50">
        <f t="shared" si="37"/>
        <v>69</v>
      </c>
      <c r="AB50" s="50"/>
      <c r="AC50" s="39">
        <f t="shared" si="38"/>
        <v>69</v>
      </c>
      <c r="AD50" s="50">
        <f>ROUND(17801/$AC$8*AC50,0)</f>
        <v>30</v>
      </c>
      <c r="AE50" s="50">
        <f t="shared" si="39"/>
        <v>39</v>
      </c>
      <c r="AF50" s="50"/>
      <c r="AG50" s="82"/>
      <c r="AJ50" s="83">
        <f t="shared" si="40"/>
        <v>852.16</v>
      </c>
    </row>
    <row r="51" customHeight="1" spans="1:36">
      <c r="A51" s="25" t="s">
        <v>112</v>
      </c>
      <c r="B51" s="25"/>
      <c r="C51" s="27">
        <v>286723</v>
      </c>
      <c r="D51" s="27">
        <v>201537</v>
      </c>
      <c r="E51" s="27">
        <v>146</v>
      </c>
      <c r="F51" s="27">
        <v>85186</v>
      </c>
      <c r="G51" s="27">
        <v>69</v>
      </c>
      <c r="H51" s="28">
        <v>1150</v>
      </c>
      <c r="I51" s="28">
        <v>1950</v>
      </c>
      <c r="J51" s="40">
        <v>0.5</v>
      </c>
      <c r="K51" s="27">
        <v>39788</v>
      </c>
      <c r="L51" s="27">
        <v>19894</v>
      </c>
      <c r="M51" s="27">
        <v>19894</v>
      </c>
      <c r="N51" s="27">
        <v>1</v>
      </c>
      <c r="O51" s="27">
        <v>96</v>
      </c>
      <c r="P51" s="27">
        <v>4</v>
      </c>
      <c r="Q51" s="27">
        <v>1150</v>
      </c>
      <c r="R51" s="40">
        <v>0.5</v>
      </c>
      <c r="S51" s="27">
        <f t="shared" ref="S51:Y51" si="42">SUM(S52)</f>
        <v>0</v>
      </c>
      <c r="T51" s="27">
        <f t="shared" si="42"/>
        <v>0</v>
      </c>
      <c r="U51" s="27">
        <f t="shared" si="42"/>
        <v>0</v>
      </c>
      <c r="V51" s="27">
        <f t="shared" si="42"/>
        <v>30</v>
      </c>
      <c r="W51" s="27">
        <f t="shared" si="42"/>
        <v>15</v>
      </c>
      <c r="X51" s="27">
        <f t="shared" si="42"/>
        <v>15</v>
      </c>
      <c r="Y51" s="27">
        <f t="shared" si="42"/>
        <v>19879</v>
      </c>
      <c r="Z51" s="50">
        <v>19278</v>
      </c>
      <c r="AA51" s="50">
        <f>SUM(AA52)</f>
        <v>601</v>
      </c>
      <c r="AB51" s="50">
        <v>0</v>
      </c>
      <c r="AC51" s="50">
        <f>SUM(AC52)</f>
        <v>601</v>
      </c>
      <c r="AD51" s="50">
        <f>SUM(AD52)</f>
        <v>265</v>
      </c>
      <c r="AE51" s="50">
        <f>SUM(AE52)</f>
        <v>336</v>
      </c>
      <c r="AF51" s="50">
        <f>SUM(AF52)</f>
        <v>0</v>
      </c>
      <c r="AG51" s="82"/>
      <c r="AH51" s="4">
        <v>1</v>
      </c>
      <c r="AJ51" s="83">
        <f>SUM(AJ52)</f>
        <v>7422.48</v>
      </c>
    </row>
    <row r="52" customHeight="1" spans="1:36">
      <c r="A52" s="25" t="s">
        <v>112</v>
      </c>
      <c r="B52" s="29" t="s">
        <v>113</v>
      </c>
      <c r="C52" s="27">
        <v>286723</v>
      </c>
      <c r="D52" s="27">
        <v>201537</v>
      </c>
      <c r="E52" s="27">
        <v>146</v>
      </c>
      <c r="F52" s="27">
        <v>85186</v>
      </c>
      <c r="G52" s="27">
        <v>69</v>
      </c>
      <c r="H52" s="28">
        <v>1150</v>
      </c>
      <c r="I52" s="28">
        <v>1950</v>
      </c>
      <c r="J52" s="40">
        <v>0.5</v>
      </c>
      <c r="K52" s="27">
        <v>39788</v>
      </c>
      <c r="L52" s="27">
        <v>19894</v>
      </c>
      <c r="M52" s="27">
        <v>19894</v>
      </c>
      <c r="N52" s="27">
        <v>1</v>
      </c>
      <c r="O52" s="27">
        <v>96</v>
      </c>
      <c r="P52" s="27">
        <v>4</v>
      </c>
      <c r="Q52" s="27">
        <v>1150</v>
      </c>
      <c r="R52" s="51">
        <v>0.5</v>
      </c>
      <c r="S52" s="27">
        <f t="shared" ref="S52:S60" si="43">ROUND(P52*Q52/10000,0)</f>
        <v>0</v>
      </c>
      <c r="T52" s="27">
        <f t="shared" ref="T52:T60" si="44">ROUND(P52*Q52*R52/10000,0)</f>
        <v>0</v>
      </c>
      <c r="U52" s="27">
        <f t="shared" ref="U52:U60" si="45">S52-T52</f>
        <v>0</v>
      </c>
      <c r="V52" s="27">
        <f t="shared" ref="V52:V60" si="46">ROUND((E52*H52+G52*I52)/10000,0)</f>
        <v>30</v>
      </c>
      <c r="W52" s="27">
        <f t="shared" ref="W52:W60" si="47">ROUND((E52*H52+G52*I52)*J52/10000,0)</f>
        <v>15</v>
      </c>
      <c r="X52" s="27">
        <f t="shared" ref="X52:X60" si="48">V52-W52</f>
        <v>15</v>
      </c>
      <c r="Y52" s="27">
        <f t="shared" ref="Y52:Y60" si="49">L52+T52-W52</f>
        <v>19879</v>
      </c>
      <c r="Z52" s="50">
        <v>19278</v>
      </c>
      <c r="AA52" s="50">
        <f t="shared" ref="AA52:AA60" si="50">Y52-Z52</f>
        <v>601</v>
      </c>
      <c r="AB52" s="50"/>
      <c r="AC52" s="39">
        <f t="shared" ref="AC52:AC60" si="51">AA52+AB52</f>
        <v>601</v>
      </c>
      <c r="AD52" s="50">
        <f>ROUND(17801/$AC$8*AC52,0)</f>
        <v>265</v>
      </c>
      <c r="AE52" s="50">
        <f t="shared" ref="AE52:AE60" si="52">AC52-AD52</f>
        <v>336</v>
      </c>
      <c r="AF52" s="50"/>
      <c r="AG52" s="82"/>
      <c r="AJ52" s="83">
        <f t="shared" ref="AJ52:AJ60" si="53">ROUND(498337/$AC$8*AC52,2)</f>
        <v>7422.48</v>
      </c>
    </row>
    <row r="53" customHeight="1" spans="1:36">
      <c r="A53" s="25" t="s">
        <v>114</v>
      </c>
      <c r="B53" s="25"/>
      <c r="C53" s="27">
        <v>234349</v>
      </c>
      <c r="D53" s="27">
        <v>166229</v>
      </c>
      <c r="E53" s="27">
        <v>491</v>
      </c>
      <c r="F53" s="27">
        <v>68120</v>
      </c>
      <c r="G53" s="27">
        <v>215</v>
      </c>
      <c r="H53" s="28">
        <v>1150</v>
      </c>
      <c r="I53" s="28">
        <v>1950</v>
      </c>
      <c r="J53" s="40" t="s">
        <v>35</v>
      </c>
      <c r="K53" s="27">
        <v>32398</v>
      </c>
      <c r="L53" s="27">
        <v>25717</v>
      </c>
      <c r="M53" s="27">
        <v>6681</v>
      </c>
      <c r="N53" s="27">
        <v>165</v>
      </c>
      <c r="O53" s="27">
        <v>4292</v>
      </c>
      <c r="P53" s="27">
        <v>12208</v>
      </c>
      <c r="Q53" s="27">
        <v>1150</v>
      </c>
      <c r="R53" s="40" t="s">
        <v>35</v>
      </c>
      <c r="S53" s="27">
        <f t="shared" ref="S53:Y53" si="54">SUM(S54:S60)</f>
        <v>1404</v>
      </c>
      <c r="T53" s="27">
        <f t="shared" si="54"/>
        <v>1192</v>
      </c>
      <c r="U53" s="27">
        <f t="shared" si="54"/>
        <v>212</v>
      </c>
      <c r="V53" s="27">
        <f t="shared" si="54"/>
        <v>98</v>
      </c>
      <c r="W53" s="27">
        <f t="shared" si="54"/>
        <v>80</v>
      </c>
      <c r="X53" s="27">
        <f t="shared" si="54"/>
        <v>18</v>
      </c>
      <c r="Y53" s="27">
        <f t="shared" si="54"/>
        <v>26829</v>
      </c>
      <c r="Z53" s="50">
        <v>25236</v>
      </c>
      <c r="AA53" s="50">
        <f>SUM(AA54:AA60)</f>
        <v>1593</v>
      </c>
      <c r="AB53" s="50">
        <v>0</v>
      </c>
      <c r="AC53" s="50">
        <f>SUM(AC54:AC60)</f>
        <v>1593</v>
      </c>
      <c r="AD53" s="50">
        <f>SUM(AD54:AD60)</f>
        <v>703</v>
      </c>
      <c r="AE53" s="50">
        <f>SUM(AE54:AE60)</f>
        <v>890</v>
      </c>
      <c r="AF53" s="50">
        <f>SUM(AF54:AF60)</f>
        <v>0</v>
      </c>
      <c r="AG53" s="82"/>
      <c r="AH53" s="4">
        <v>1</v>
      </c>
      <c r="AJ53" s="83">
        <f>SUM(AJ54:AJ60)</f>
        <v>19673.9</v>
      </c>
    </row>
    <row r="54" customHeight="1" spans="1:36">
      <c r="A54" s="29" t="s">
        <v>115</v>
      </c>
      <c r="B54" s="29" t="s">
        <v>116</v>
      </c>
      <c r="C54" s="27">
        <v>13810</v>
      </c>
      <c r="D54" s="27">
        <v>2269</v>
      </c>
      <c r="E54" s="27">
        <v>0</v>
      </c>
      <c r="F54" s="27">
        <v>11541</v>
      </c>
      <c r="G54" s="27">
        <v>11</v>
      </c>
      <c r="H54" s="28">
        <v>1150</v>
      </c>
      <c r="I54" s="28">
        <v>1950</v>
      </c>
      <c r="J54" s="40">
        <v>0.6</v>
      </c>
      <c r="K54" s="27">
        <v>2511</v>
      </c>
      <c r="L54" s="27">
        <v>1507</v>
      </c>
      <c r="M54" s="27">
        <v>1004</v>
      </c>
      <c r="N54" s="27">
        <v>0</v>
      </c>
      <c r="O54" s="27">
        <v>0</v>
      </c>
      <c r="P54" s="27">
        <v>0</v>
      </c>
      <c r="Q54" s="27">
        <v>1150</v>
      </c>
      <c r="R54" s="51">
        <v>0.6</v>
      </c>
      <c r="S54" s="27">
        <f t="shared" si="43"/>
        <v>0</v>
      </c>
      <c r="T54" s="27">
        <f t="shared" si="44"/>
        <v>0</v>
      </c>
      <c r="U54" s="27">
        <f t="shared" si="45"/>
        <v>0</v>
      </c>
      <c r="V54" s="27">
        <f t="shared" si="46"/>
        <v>2</v>
      </c>
      <c r="W54" s="27">
        <f t="shared" si="47"/>
        <v>1</v>
      </c>
      <c r="X54" s="27">
        <f t="shared" si="48"/>
        <v>1</v>
      </c>
      <c r="Y54" s="27">
        <f t="shared" si="49"/>
        <v>1506</v>
      </c>
      <c r="Z54" s="50">
        <v>1407</v>
      </c>
      <c r="AA54" s="50">
        <f t="shared" si="50"/>
        <v>99</v>
      </c>
      <c r="AB54" s="50"/>
      <c r="AC54" s="39">
        <f t="shared" si="51"/>
        <v>99</v>
      </c>
      <c r="AD54" s="50">
        <f t="shared" ref="AD54:AD60" si="55">ROUND(17801/$AC$8*AC54,0)</f>
        <v>44</v>
      </c>
      <c r="AE54" s="50">
        <f t="shared" si="52"/>
        <v>55</v>
      </c>
      <c r="AF54" s="50"/>
      <c r="AG54" s="82"/>
      <c r="AJ54" s="83">
        <f t="shared" si="53"/>
        <v>1222.67</v>
      </c>
    </row>
    <row r="55" customHeight="1" spans="1:36">
      <c r="A55" s="25" t="s">
        <v>117</v>
      </c>
      <c r="B55" s="29" t="s">
        <v>118</v>
      </c>
      <c r="C55" s="27">
        <v>37012</v>
      </c>
      <c r="D55" s="27">
        <v>28261</v>
      </c>
      <c r="E55" s="27">
        <v>51</v>
      </c>
      <c r="F55" s="27">
        <v>8751</v>
      </c>
      <c r="G55" s="27">
        <v>28</v>
      </c>
      <c r="H55" s="28">
        <v>1150</v>
      </c>
      <c r="I55" s="28">
        <v>1950</v>
      </c>
      <c r="J55" s="40">
        <v>0.6</v>
      </c>
      <c r="K55" s="27">
        <v>4956</v>
      </c>
      <c r="L55" s="27">
        <v>2974</v>
      </c>
      <c r="M55" s="27">
        <v>1982</v>
      </c>
      <c r="N55" s="27">
        <v>16</v>
      </c>
      <c r="O55" s="27">
        <v>488</v>
      </c>
      <c r="P55" s="27">
        <v>1112</v>
      </c>
      <c r="Q55" s="27">
        <v>1150</v>
      </c>
      <c r="R55" s="51">
        <v>0.6</v>
      </c>
      <c r="S55" s="27">
        <f t="shared" si="43"/>
        <v>128</v>
      </c>
      <c r="T55" s="27">
        <f t="shared" si="44"/>
        <v>77</v>
      </c>
      <c r="U55" s="27">
        <f t="shared" si="45"/>
        <v>51</v>
      </c>
      <c r="V55" s="27">
        <f t="shared" si="46"/>
        <v>11</v>
      </c>
      <c r="W55" s="27">
        <f t="shared" si="47"/>
        <v>7</v>
      </c>
      <c r="X55" s="27">
        <f t="shared" si="48"/>
        <v>4</v>
      </c>
      <c r="Y55" s="27">
        <f t="shared" si="49"/>
        <v>3044</v>
      </c>
      <c r="Z55" s="50">
        <v>2831</v>
      </c>
      <c r="AA55" s="50">
        <f t="shared" si="50"/>
        <v>213</v>
      </c>
      <c r="AB55" s="50"/>
      <c r="AC55" s="39">
        <f t="shared" si="51"/>
        <v>213</v>
      </c>
      <c r="AD55" s="50">
        <f t="shared" si="55"/>
        <v>94</v>
      </c>
      <c r="AE55" s="50">
        <f t="shared" si="52"/>
        <v>119</v>
      </c>
      <c r="AF55" s="50"/>
      <c r="AG55" s="82"/>
      <c r="AJ55" s="83">
        <f t="shared" si="53"/>
        <v>2630.6</v>
      </c>
    </row>
    <row r="56" customHeight="1" spans="1:36">
      <c r="A56" s="25" t="s">
        <v>119</v>
      </c>
      <c r="B56" s="29" t="s">
        <v>120</v>
      </c>
      <c r="C56" s="27">
        <v>38582</v>
      </c>
      <c r="D56" s="27">
        <v>31615</v>
      </c>
      <c r="E56" s="27">
        <v>96</v>
      </c>
      <c r="F56" s="27">
        <v>6967</v>
      </c>
      <c r="G56" s="27">
        <v>15</v>
      </c>
      <c r="H56" s="28">
        <v>1150</v>
      </c>
      <c r="I56" s="28">
        <v>1950</v>
      </c>
      <c r="J56" s="40">
        <v>0.6</v>
      </c>
      <c r="K56" s="27">
        <v>4994</v>
      </c>
      <c r="L56" s="27">
        <v>2997</v>
      </c>
      <c r="M56" s="27">
        <v>1997</v>
      </c>
      <c r="N56" s="27">
        <v>9</v>
      </c>
      <c r="O56" s="27">
        <v>521</v>
      </c>
      <c r="P56" s="27">
        <v>379</v>
      </c>
      <c r="Q56" s="27">
        <v>1150</v>
      </c>
      <c r="R56" s="51">
        <v>0.6</v>
      </c>
      <c r="S56" s="27">
        <f t="shared" si="43"/>
        <v>44</v>
      </c>
      <c r="T56" s="27">
        <f t="shared" si="44"/>
        <v>26</v>
      </c>
      <c r="U56" s="27">
        <f t="shared" si="45"/>
        <v>18</v>
      </c>
      <c r="V56" s="27">
        <f t="shared" si="46"/>
        <v>14</v>
      </c>
      <c r="W56" s="27">
        <f t="shared" si="47"/>
        <v>8</v>
      </c>
      <c r="X56" s="27">
        <f t="shared" si="48"/>
        <v>6</v>
      </c>
      <c r="Y56" s="27">
        <f t="shared" si="49"/>
        <v>3015</v>
      </c>
      <c r="Z56" s="50">
        <v>2046</v>
      </c>
      <c r="AA56" s="50">
        <f t="shared" si="50"/>
        <v>969</v>
      </c>
      <c r="AB56" s="50"/>
      <c r="AC56" s="39">
        <f t="shared" si="51"/>
        <v>969</v>
      </c>
      <c r="AD56" s="50">
        <f t="shared" si="55"/>
        <v>427</v>
      </c>
      <c r="AE56" s="50">
        <f t="shared" si="52"/>
        <v>542</v>
      </c>
      <c r="AF56" s="50"/>
      <c r="AG56" s="82"/>
      <c r="AJ56" s="83">
        <f t="shared" si="53"/>
        <v>11967.36</v>
      </c>
    </row>
    <row r="57" customHeight="1" spans="1:36">
      <c r="A57" s="25" t="s">
        <v>121</v>
      </c>
      <c r="B57" s="29" t="s">
        <v>122</v>
      </c>
      <c r="C57" s="27">
        <v>36092</v>
      </c>
      <c r="D57" s="27">
        <v>25445</v>
      </c>
      <c r="E57" s="27">
        <v>82</v>
      </c>
      <c r="F57" s="27">
        <v>10647</v>
      </c>
      <c r="G57" s="27">
        <v>38</v>
      </c>
      <c r="H57" s="28">
        <v>1150</v>
      </c>
      <c r="I57" s="28">
        <v>1950</v>
      </c>
      <c r="J57" s="40">
        <v>0.8</v>
      </c>
      <c r="K57" s="27">
        <v>5002</v>
      </c>
      <c r="L57" s="27">
        <v>4002</v>
      </c>
      <c r="M57" s="27">
        <v>1000</v>
      </c>
      <c r="N57" s="27">
        <v>43</v>
      </c>
      <c r="O57" s="27">
        <v>1022</v>
      </c>
      <c r="P57" s="27">
        <v>3278</v>
      </c>
      <c r="Q57" s="27">
        <v>1150</v>
      </c>
      <c r="R57" s="51">
        <v>0.8</v>
      </c>
      <c r="S57" s="27">
        <f t="shared" si="43"/>
        <v>377</v>
      </c>
      <c r="T57" s="27">
        <f t="shared" si="44"/>
        <v>302</v>
      </c>
      <c r="U57" s="27">
        <f t="shared" si="45"/>
        <v>75</v>
      </c>
      <c r="V57" s="27">
        <f t="shared" si="46"/>
        <v>17</v>
      </c>
      <c r="W57" s="27">
        <f t="shared" si="47"/>
        <v>13</v>
      </c>
      <c r="X57" s="27">
        <f t="shared" si="48"/>
        <v>4</v>
      </c>
      <c r="Y57" s="27">
        <f t="shared" si="49"/>
        <v>4291</v>
      </c>
      <c r="Z57" s="50">
        <v>4243</v>
      </c>
      <c r="AA57" s="50">
        <f t="shared" si="50"/>
        <v>48</v>
      </c>
      <c r="AB57" s="50"/>
      <c r="AC57" s="39">
        <f t="shared" si="51"/>
        <v>48</v>
      </c>
      <c r="AD57" s="50">
        <f t="shared" si="55"/>
        <v>21</v>
      </c>
      <c r="AE57" s="50">
        <f t="shared" si="52"/>
        <v>27</v>
      </c>
      <c r="AF57" s="50"/>
      <c r="AG57" s="82"/>
      <c r="AJ57" s="83">
        <f t="shared" si="53"/>
        <v>592.81</v>
      </c>
    </row>
    <row r="58" customHeight="1" spans="1:36">
      <c r="A58" s="25" t="s">
        <v>123</v>
      </c>
      <c r="B58" s="29" t="s">
        <v>124</v>
      </c>
      <c r="C58" s="27">
        <v>56787</v>
      </c>
      <c r="D58" s="27">
        <v>41091</v>
      </c>
      <c r="E58" s="27">
        <v>126</v>
      </c>
      <c r="F58" s="27">
        <v>15696</v>
      </c>
      <c r="G58" s="27">
        <v>47</v>
      </c>
      <c r="H58" s="28">
        <v>1150</v>
      </c>
      <c r="I58" s="28">
        <v>1950</v>
      </c>
      <c r="J58" s="40">
        <v>1</v>
      </c>
      <c r="K58" s="27">
        <v>7786</v>
      </c>
      <c r="L58" s="27">
        <v>7786</v>
      </c>
      <c r="M58" s="27">
        <v>0</v>
      </c>
      <c r="N58" s="27">
        <v>36</v>
      </c>
      <c r="O58" s="27">
        <v>981</v>
      </c>
      <c r="P58" s="27">
        <v>2619</v>
      </c>
      <c r="Q58" s="27">
        <v>1150</v>
      </c>
      <c r="R58" s="51">
        <v>1</v>
      </c>
      <c r="S58" s="27">
        <f t="shared" si="43"/>
        <v>301</v>
      </c>
      <c r="T58" s="27">
        <f t="shared" si="44"/>
        <v>301</v>
      </c>
      <c r="U58" s="27">
        <f t="shared" si="45"/>
        <v>0</v>
      </c>
      <c r="V58" s="27">
        <f t="shared" si="46"/>
        <v>24</v>
      </c>
      <c r="W58" s="27">
        <f t="shared" si="47"/>
        <v>24</v>
      </c>
      <c r="X58" s="27">
        <f t="shared" si="48"/>
        <v>0</v>
      </c>
      <c r="Y58" s="27">
        <f t="shared" si="49"/>
        <v>8063</v>
      </c>
      <c r="Z58" s="50">
        <v>7991</v>
      </c>
      <c r="AA58" s="50">
        <f t="shared" si="50"/>
        <v>72</v>
      </c>
      <c r="AB58" s="50"/>
      <c r="AC58" s="39">
        <f t="shared" si="51"/>
        <v>72</v>
      </c>
      <c r="AD58" s="50">
        <f t="shared" si="55"/>
        <v>32</v>
      </c>
      <c r="AE58" s="50">
        <f t="shared" si="52"/>
        <v>40</v>
      </c>
      <c r="AF58" s="50"/>
      <c r="AG58" s="82"/>
      <c r="AJ58" s="83">
        <f t="shared" si="53"/>
        <v>889.22</v>
      </c>
    </row>
    <row r="59" customHeight="1" spans="1:36">
      <c r="A59" s="25" t="s">
        <v>125</v>
      </c>
      <c r="B59" s="29" t="s">
        <v>126</v>
      </c>
      <c r="C59" s="27">
        <v>25469</v>
      </c>
      <c r="D59" s="27">
        <v>18442</v>
      </c>
      <c r="E59" s="27">
        <v>69</v>
      </c>
      <c r="F59" s="27">
        <v>7027</v>
      </c>
      <c r="G59" s="27">
        <v>43</v>
      </c>
      <c r="H59" s="28">
        <v>1150</v>
      </c>
      <c r="I59" s="28">
        <v>1950</v>
      </c>
      <c r="J59" s="40">
        <v>0.8</v>
      </c>
      <c r="K59" s="27">
        <v>3491</v>
      </c>
      <c r="L59" s="27">
        <v>2793</v>
      </c>
      <c r="M59" s="27">
        <v>698</v>
      </c>
      <c r="N59" s="27">
        <v>35</v>
      </c>
      <c r="O59" s="27">
        <v>531</v>
      </c>
      <c r="P59" s="27">
        <v>2969</v>
      </c>
      <c r="Q59" s="27">
        <v>1150</v>
      </c>
      <c r="R59" s="51">
        <v>0.8</v>
      </c>
      <c r="S59" s="27">
        <f t="shared" si="43"/>
        <v>341</v>
      </c>
      <c r="T59" s="27">
        <f t="shared" si="44"/>
        <v>273</v>
      </c>
      <c r="U59" s="27">
        <f t="shared" si="45"/>
        <v>68</v>
      </c>
      <c r="V59" s="27">
        <f t="shared" si="46"/>
        <v>16</v>
      </c>
      <c r="W59" s="27">
        <f t="shared" si="47"/>
        <v>13</v>
      </c>
      <c r="X59" s="27">
        <f t="shared" si="48"/>
        <v>3</v>
      </c>
      <c r="Y59" s="27">
        <f t="shared" si="49"/>
        <v>3053</v>
      </c>
      <c r="Z59" s="50">
        <v>2983</v>
      </c>
      <c r="AA59" s="50">
        <f t="shared" si="50"/>
        <v>70</v>
      </c>
      <c r="AB59" s="50"/>
      <c r="AC59" s="39">
        <f t="shared" si="51"/>
        <v>70</v>
      </c>
      <c r="AD59" s="50">
        <f t="shared" si="55"/>
        <v>31</v>
      </c>
      <c r="AE59" s="50">
        <f t="shared" si="52"/>
        <v>39</v>
      </c>
      <c r="AF59" s="50"/>
      <c r="AG59" s="82"/>
      <c r="AJ59" s="83">
        <f t="shared" si="53"/>
        <v>864.51</v>
      </c>
    </row>
    <row r="60" customHeight="1" spans="1:36">
      <c r="A60" s="25" t="s">
        <v>127</v>
      </c>
      <c r="B60" s="29" t="s">
        <v>128</v>
      </c>
      <c r="C60" s="27">
        <v>26597</v>
      </c>
      <c r="D60" s="27">
        <v>19106</v>
      </c>
      <c r="E60" s="27">
        <v>67</v>
      </c>
      <c r="F60" s="27">
        <v>7491</v>
      </c>
      <c r="G60" s="27">
        <v>33</v>
      </c>
      <c r="H60" s="28">
        <v>1150</v>
      </c>
      <c r="I60" s="28">
        <v>1950</v>
      </c>
      <c r="J60" s="40">
        <v>1</v>
      </c>
      <c r="K60" s="27">
        <v>3658</v>
      </c>
      <c r="L60" s="27">
        <v>3658</v>
      </c>
      <c r="M60" s="27">
        <v>0</v>
      </c>
      <c r="N60" s="27">
        <v>26</v>
      </c>
      <c r="O60" s="27">
        <v>749</v>
      </c>
      <c r="P60" s="27">
        <v>1851</v>
      </c>
      <c r="Q60" s="27">
        <v>1150</v>
      </c>
      <c r="R60" s="51">
        <v>1</v>
      </c>
      <c r="S60" s="27">
        <f t="shared" si="43"/>
        <v>213</v>
      </c>
      <c r="T60" s="27">
        <f t="shared" si="44"/>
        <v>213</v>
      </c>
      <c r="U60" s="27">
        <f t="shared" si="45"/>
        <v>0</v>
      </c>
      <c r="V60" s="27">
        <f t="shared" si="46"/>
        <v>14</v>
      </c>
      <c r="W60" s="27">
        <f t="shared" si="47"/>
        <v>14</v>
      </c>
      <c r="X60" s="27">
        <f t="shared" si="48"/>
        <v>0</v>
      </c>
      <c r="Y60" s="27">
        <f t="shared" si="49"/>
        <v>3857</v>
      </c>
      <c r="Z60" s="50">
        <v>3735</v>
      </c>
      <c r="AA60" s="50">
        <f t="shared" si="50"/>
        <v>122</v>
      </c>
      <c r="AB60" s="50"/>
      <c r="AC60" s="39">
        <f t="shared" si="51"/>
        <v>122</v>
      </c>
      <c r="AD60" s="50">
        <f t="shared" si="55"/>
        <v>54</v>
      </c>
      <c r="AE60" s="50">
        <f t="shared" si="52"/>
        <v>68</v>
      </c>
      <c r="AF60" s="50"/>
      <c r="AG60" s="82"/>
      <c r="AJ60" s="83">
        <f t="shared" si="53"/>
        <v>1506.73</v>
      </c>
    </row>
    <row r="61" customHeight="1" spans="1:36">
      <c r="A61" s="25" t="s">
        <v>129</v>
      </c>
      <c r="B61" s="25"/>
      <c r="C61" s="27">
        <v>45077</v>
      </c>
      <c r="D61" s="27">
        <v>31838</v>
      </c>
      <c r="E61" s="27">
        <v>138</v>
      </c>
      <c r="F61" s="27">
        <v>13239</v>
      </c>
      <c r="G61" s="27">
        <v>54</v>
      </c>
      <c r="H61" s="28">
        <v>1150</v>
      </c>
      <c r="I61" s="28">
        <v>1950</v>
      </c>
      <c r="J61" s="40">
        <v>1</v>
      </c>
      <c r="K61" s="27">
        <v>6243</v>
      </c>
      <c r="L61" s="27">
        <v>6243</v>
      </c>
      <c r="M61" s="27">
        <v>0</v>
      </c>
      <c r="N61" s="27">
        <v>47</v>
      </c>
      <c r="O61" s="27">
        <v>1310</v>
      </c>
      <c r="P61" s="27">
        <v>3390</v>
      </c>
      <c r="Q61" s="27">
        <v>1150</v>
      </c>
      <c r="R61" s="40">
        <v>1</v>
      </c>
      <c r="S61" s="27">
        <f t="shared" ref="S61:Y61" si="56">SUM(S62)</f>
        <v>390</v>
      </c>
      <c r="T61" s="27">
        <f t="shared" si="56"/>
        <v>390</v>
      </c>
      <c r="U61" s="27">
        <f t="shared" si="56"/>
        <v>0</v>
      </c>
      <c r="V61" s="27">
        <f t="shared" si="56"/>
        <v>26</v>
      </c>
      <c r="W61" s="27">
        <f t="shared" si="56"/>
        <v>26</v>
      </c>
      <c r="X61" s="27">
        <f t="shared" si="56"/>
        <v>0</v>
      </c>
      <c r="Y61" s="27">
        <f t="shared" si="56"/>
        <v>6607</v>
      </c>
      <c r="Z61" s="50">
        <v>6533</v>
      </c>
      <c r="AA61" s="50">
        <f>SUM(AA62)</f>
        <v>74</v>
      </c>
      <c r="AB61" s="50">
        <v>0</v>
      </c>
      <c r="AC61" s="50">
        <f>SUM(AC62)</f>
        <v>74</v>
      </c>
      <c r="AD61" s="50">
        <f>SUM(AD62)</f>
        <v>33</v>
      </c>
      <c r="AE61" s="50">
        <f>SUM(AE62)</f>
        <v>41</v>
      </c>
      <c r="AF61" s="50">
        <f>SUM(AF62)</f>
        <v>0</v>
      </c>
      <c r="AG61" s="82"/>
      <c r="AH61" s="4">
        <v>1</v>
      </c>
      <c r="AJ61" s="83" t="e">
        <f>SUM(AJ62)</f>
        <v>#N/A</v>
      </c>
    </row>
    <row r="62" customHeight="1" spans="1:36">
      <c r="A62" s="25" t="s">
        <v>129</v>
      </c>
      <c r="B62" s="29" t="s">
        <v>130</v>
      </c>
      <c r="C62" s="27">
        <v>45077</v>
      </c>
      <c r="D62" s="27">
        <v>31838</v>
      </c>
      <c r="E62" s="27">
        <v>138</v>
      </c>
      <c r="F62" s="27">
        <v>13239</v>
      </c>
      <c r="G62" s="27">
        <v>54</v>
      </c>
      <c r="H62" s="28">
        <v>1150</v>
      </c>
      <c r="I62" s="28">
        <v>1950</v>
      </c>
      <c r="J62" s="40">
        <v>1</v>
      </c>
      <c r="K62" s="27">
        <v>6243</v>
      </c>
      <c r="L62" s="27">
        <v>6243</v>
      </c>
      <c r="M62" s="27">
        <v>0</v>
      </c>
      <c r="N62" s="27">
        <v>47</v>
      </c>
      <c r="O62" s="27">
        <v>1310</v>
      </c>
      <c r="P62" s="27">
        <v>3390</v>
      </c>
      <c r="Q62" s="27">
        <v>1150</v>
      </c>
      <c r="R62" s="51">
        <v>1</v>
      </c>
      <c r="S62" s="27">
        <f>ROUND(P62*Q62/10000,0)</f>
        <v>390</v>
      </c>
      <c r="T62" s="27">
        <f>ROUND(P62*Q62*R62/10000,0)</f>
        <v>390</v>
      </c>
      <c r="U62" s="27">
        <f>S62-T62</f>
        <v>0</v>
      </c>
      <c r="V62" s="27">
        <f>ROUND((E62*H62+G62*I62)/10000,0)</f>
        <v>26</v>
      </c>
      <c r="W62" s="27">
        <f>ROUND((E62*H62+G62*I62)*J62/10000,0)</f>
        <v>26</v>
      </c>
      <c r="X62" s="27">
        <f>V62-W62</f>
        <v>0</v>
      </c>
      <c r="Y62" s="27">
        <f>L62+T62-W62</f>
        <v>6607</v>
      </c>
      <c r="Z62" s="50">
        <v>6533</v>
      </c>
      <c r="AA62" s="50">
        <f>Y62-Z62</f>
        <v>74</v>
      </c>
      <c r="AB62" s="50"/>
      <c r="AC62" s="39">
        <f>AA62+AB62</f>
        <v>74</v>
      </c>
      <c r="AD62" s="50">
        <f>ROUND(17801/$AC$8*AC62,0)</f>
        <v>33</v>
      </c>
      <c r="AE62" s="50">
        <f>AC62-AD62</f>
        <v>41</v>
      </c>
      <c r="AF62" s="50"/>
      <c r="AG62" s="82"/>
      <c r="AJ62" s="83" t="e">
        <f>#N/A</f>
        <v>#N/A</v>
      </c>
    </row>
    <row r="63" customHeight="1" spans="1:36">
      <c r="A63" s="25" t="s">
        <v>131</v>
      </c>
      <c r="B63" s="25"/>
      <c r="C63" s="27">
        <v>25884</v>
      </c>
      <c r="D63" s="27">
        <v>18702</v>
      </c>
      <c r="E63" s="27">
        <v>59</v>
      </c>
      <c r="F63" s="27">
        <v>7182</v>
      </c>
      <c r="G63" s="27">
        <v>28</v>
      </c>
      <c r="H63" s="28">
        <v>1150</v>
      </c>
      <c r="I63" s="28">
        <v>1950</v>
      </c>
      <c r="J63" s="40">
        <v>0.8</v>
      </c>
      <c r="K63" s="27">
        <v>3551</v>
      </c>
      <c r="L63" s="27">
        <v>2841</v>
      </c>
      <c r="M63" s="27">
        <v>710</v>
      </c>
      <c r="N63" s="27">
        <v>42</v>
      </c>
      <c r="O63" s="27">
        <v>462</v>
      </c>
      <c r="P63" s="27">
        <v>3738</v>
      </c>
      <c r="Q63" s="27">
        <v>1150</v>
      </c>
      <c r="R63" s="40">
        <v>0.8</v>
      </c>
      <c r="S63" s="27">
        <f t="shared" ref="S63:Y63" si="57">SUM(S64)</f>
        <v>430</v>
      </c>
      <c r="T63" s="27">
        <f t="shared" si="57"/>
        <v>344</v>
      </c>
      <c r="U63" s="27">
        <f t="shared" si="57"/>
        <v>86</v>
      </c>
      <c r="V63" s="27">
        <f t="shared" si="57"/>
        <v>12</v>
      </c>
      <c r="W63" s="27">
        <f t="shared" si="57"/>
        <v>10</v>
      </c>
      <c r="X63" s="27">
        <f t="shared" si="57"/>
        <v>2</v>
      </c>
      <c r="Y63" s="27">
        <f t="shared" si="57"/>
        <v>3175</v>
      </c>
      <c r="Z63" s="50">
        <v>3106</v>
      </c>
      <c r="AA63" s="50">
        <f>SUM(AA64)</f>
        <v>69</v>
      </c>
      <c r="AB63" s="50">
        <v>0</v>
      </c>
      <c r="AC63" s="50">
        <f>SUM(AC64)</f>
        <v>69</v>
      </c>
      <c r="AD63" s="50">
        <f>SUM(AD64)</f>
        <v>30</v>
      </c>
      <c r="AE63" s="50">
        <f>SUM(AE64)</f>
        <v>39</v>
      </c>
      <c r="AF63" s="50">
        <f>SUM(AF64)</f>
        <v>0</v>
      </c>
      <c r="AG63" s="82"/>
      <c r="AH63" s="4">
        <v>1</v>
      </c>
      <c r="AJ63" s="83" t="e">
        <f>SUM(AJ64)</f>
        <v>#N/A</v>
      </c>
    </row>
    <row r="64" customHeight="1" spans="1:36">
      <c r="A64" s="25" t="s">
        <v>131</v>
      </c>
      <c r="B64" s="29" t="s">
        <v>132</v>
      </c>
      <c r="C64" s="27">
        <v>25884</v>
      </c>
      <c r="D64" s="27">
        <v>18702</v>
      </c>
      <c r="E64" s="27">
        <v>59</v>
      </c>
      <c r="F64" s="27">
        <v>7182</v>
      </c>
      <c r="G64" s="27">
        <v>28</v>
      </c>
      <c r="H64" s="28">
        <v>1150</v>
      </c>
      <c r="I64" s="28">
        <v>1950</v>
      </c>
      <c r="J64" s="40">
        <v>0.8</v>
      </c>
      <c r="K64" s="27">
        <v>3551</v>
      </c>
      <c r="L64" s="27">
        <v>2841</v>
      </c>
      <c r="M64" s="27">
        <v>710</v>
      </c>
      <c r="N64" s="27">
        <v>42</v>
      </c>
      <c r="O64" s="27">
        <v>462</v>
      </c>
      <c r="P64" s="27">
        <v>3738</v>
      </c>
      <c r="Q64" s="27">
        <v>1150</v>
      </c>
      <c r="R64" s="51">
        <v>0.8</v>
      </c>
      <c r="S64" s="27">
        <f>ROUND(P64*Q64/10000,0)</f>
        <v>430</v>
      </c>
      <c r="T64" s="27">
        <f>ROUND(P64*Q64*R64/10000,0)</f>
        <v>344</v>
      </c>
      <c r="U64" s="27">
        <f>S64-T64</f>
        <v>86</v>
      </c>
      <c r="V64" s="27">
        <f>ROUND((E64*H64+G64*I64)/10000,0)</f>
        <v>12</v>
      </c>
      <c r="W64" s="27">
        <f>ROUND((E64*H64+G64*I64)*J64/10000,0)</f>
        <v>10</v>
      </c>
      <c r="X64" s="27">
        <f>V64-W64</f>
        <v>2</v>
      </c>
      <c r="Y64" s="27">
        <f>L64+T64-W64</f>
        <v>3175</v>
      </c>
      <c r="Z64" s="50">
        <v>3106</v>
      </c>
      <c r="AA64" s="50">
        <f>Y64-Z64</f>
        <v>69</v>
      </c>
      <c r="AB64" s="50"/>
      <c r="AC64" s="39">
        <f>AA64+AB64</f>
        <v>69</v>
      </c>
      <c r="AD64" s="50">
        <f>ROUND(17801/$AC$8*AC64,0)</f>
        <v>30</v>
      </c>
      <c r="AE64" s="50">
        <f>AC64-AD64</f>
        <v>39</v>
      </c>
      <c r="AF64" s="50"/>
      <c r="AG64" s="82"/>
      <c r="AJ64" s="83" t="e">
        <f>#N/A</f>
        <v>#N/A</v>
      </c>
    </row>
    <row r="65" customHeight="1" spans="1:36">
      <c r="A65" s="25" t="s">
        <v>133</v>
      </c>
      <c r="B65" s="25"/>
      <c r="C65" s="27">
        <v>45208</v>
      </c>
      <c r="D65" s="27">
        <v>33026</v>
      </c>
      <c r="E65" s="27">
        <v>162</v>
      </c>
      <c r="F65" s="27">
        <v>12182</v>
      </c>
      <c r="G65" s="27">
        <v>73</v>
      </c>
      <c r="H65" s="28">
        <v>1150</v>
      </c>
      <c r="I65" s="28">
        <v>1950</v>
      </c>
      <c r="J65" s="40">
        <v>0.8</v>
      </c>
      <c r="K65" s="27">
        <v>6173</v>
      </c>
      <c r="L65" s="27">
        <v>4939</v>
      </c>
      <c r="M65" s="27">
        <v>1234</v>
      </c>
      <c r="N65" s="27">
        <v>56</v>
      </c>
      <c r="O65" s="27">
        <v>1535</v>
      </c>
      <c r="P65" s="27">
        <v>4065</v>
      </c>
      <c r="Q65" s="27">
        <v>1150</v>
      </c>
      <c r="R65" s="40">
        <v>0.8</v>
      </c>
      <c r="S65" s="27">
        <f t="shared" ref="S65:Y65" si="58">SUM(S66)</f>
        <v>467</v>
      </c>
      <c r="T65" s="27">
        <f t="shared" si="58"/>
        <v>374</v>
      </c>
      <c r="U65" s="27">
        <f t="shared" si="58"/>
        <v>93</v>
      </c>
      <c r="V65" s="27">
        <f t="shared" si="58"/>
        <v>33</v>
      </c>
      <c r="W65" s="27">
        <f t="shared" si="58"/>
        <v>26</v>
      </c>
      <c r="X65" s="27">
        <f t="shared" si="58"/>
        <v>7</v>
      </c>
      <c r="Y65" s="27">
        <f t="shared" si="58"/>
        <v>5287</v>
      </c>
      <c r="Z65" s="50">
        <v>5030</v>
      </c>
      <c r="AA65" s="50">
        <f>SUM(AA66)</f>
        <v>257</v>
      </c>
      <c r="AB65" s="50">
        <v>0</v>
      </c>
      <c r="AC65" s="50">
        <f>SUM(AC66)</f>
        <v>257</v>
      </c>
      <c r="AD65" s="50">
        <f>SUM(AD66)</f>
        <v>113</v>
      </c>
      <c r="AE65" s="50">
        <f>SUM(AE66)</f>
        <v>144</v>
      </c>
      <c r="AF65" s="50">
        <f>SUM(AF66)</f>
        <v>0</v>
      </c>
      <c r="AG65" s="82"/>
      <c r="AH65" s="4">
        <v>1</v>
      </c>
      <c r="AJ65" s="83" t="e">
        <f>SUM(AJ66)</f>
        <v>#N/A</v>
      </c>
    </row>
    <row r="66" customHeight="1" spans="1:36">
      <c r="A66" s="25" t="s">
        <v>133</v>
      </c>
      <c r="B66" s="29" t="s">
        <v>134</v>
      </c>
      <c r="C66" s="27">
        <v>45208</v>
      </c>
      <c r="D66" s="27">
        <v>33026</v>
      </c>
      <c r="E66" s="27">
        <v>162</v>
      </c>
      <c r="F66" s="27">
        <v>12182</v>
      </c>
      <c r="G66" s="27">
        <v>73</v>
      </c>
      <c r="H66" s="28">
        <v>1150</v>
      </c>
      <c r="I66" s="28">
        <v>1950</v>
      </c>
      <c r="J66" s="40">
        <v>0.8</v>
      </c>
      <c r="K66" s="27">
        <v>6173</v>
      </c>
      <c r="L66" s="27">
        <v>4939</v>
      </c>
      <c r="M66" s="27">
        <v>1234</v>
      </c>
      <c r="N66" s="27">
        <v>56</v>
      </c>
      <c r="O66" s="27">
        <v>1535</v>
      </c>
      <c r="P66" s="27">
        <v>4065</v>
      </c>
      <c r="Q66" s="27">
        <v>1150</v>
      </c>
      <c r="R66" s="51">
        <v>0.8</v>
      </c>
      <c r="S66" s="27">
        <f>ROUND(P66*Q66/10000,0)</f>
        <v>467</v>
      </c>
      <c r="T66" s="27">
        <f>ROUND(P66*Q66*R66/10000,0)</f>
        <v>374</v>
      </c>
      <c r="U66" s="27">
        <f>S66-T66</f>
        <v>93</v>
      </c>
      <c r="V66" s="27">
        <f>ROUND((E66*H66+G66*I66)/10000,0)</f>
        <v>33</v>
      </c>
      <c r="W66" s="27">
        <f>ROUND((E66*H66+G66*I66)*J66/10000,0)</f>
        <v>26</v>
      </c>
      <c r="X66" s="27">
        <f>V66-W66</f>
        <v>7</v>
      </c>
      <c r="Y66" s="27">
        <f>L66+T66-W66</f>
        <v>5287</v>
      </c>
      <c r="Z66" s="50">
        <v>5030</v>
      </c>
      <c r="AA66" s="50">
        <f>Y66-Z66</f>
        <v>257</v>
      </c>
      <c r="AB66" s="50"/>
      <c r="AC66" s="39">
        <f>AA66+AB66</f>
        <v>257</v>
      </c>
      <c r="AD66" s="50">
        <f>ROUND(17801/$AC$8*AC66,0)</f>
        <v>113</v>
      </c>
      <c r="AE66" s="50">
        <f>AC66-AD66</f>
        <v>144</v>
      </c>
      <c r="AF66" s="50"/>
      <c r="AG66" s="82"/>
      <c r="AJ66" s="83" t="e">
        <f>#N/A</f>
        <v>#N/A</v>
      </c>
    </row>
    <row r="67" customHeight="1" spans="1:36">
      <c r="A67" s="25" t="s">
        <v>135</v>
      </c>
      <c r="B67" s="25"/>
      <c r="C67" s="27">
        <v>26026</v>
      </c>
      <c r="D67" s="27">
        <v>18667</v>
      </c>
      <c r="E67" s="27">
        <v>66</v>
      </c>
      <c r="F67" s="27">
        <v>7359</v>
      </c>
      <c r="G67" s="27">
        <v>34</v>
      </c>
      <c r="H67" s="28">
        <v>1150</v>
      </c>
      <c r="I67" s="28">
        <v>1950</v>
      </c>
      <c r="J67" s="40">
        <v>1</v>
      </c>
      <c r="K67" s="27">
        <v>3582</v>
      </c>
      <c r="L67" s="27">
        <v>3582</v>
      </c>
      <c r="M67" s="27">
        <v>0</v>
      </c>
      <c r="N67" s="27">
        <v>52</v>
      </c>
      <c r="O67" s="27">
        <v>1258</v>
      </c>
      <c r="P67" s="27">
        <v>3942</v>
      </c>
      <c r="Q67" s="27">
        <v>1150</v>
      </c>
      <c r="R67" s="40">
        <v>1</v>
      </c>
      <c r="S67" s="27">
        <f t="shared" ref="S67:Y67" si="59">SUM(S68)</f>
        <v>453</v>
      </c>
      <c r="T67" s="27">
        <f t="shared" si="59"/>
        <v>453</v>
      </c>
      <c r="U67" s="27">
        <f t="shared" si="59"/>
        <v>0</v>
      </c>
      <c r="V67" s="27">
        <f t="shared" si="59"/>
        <v>14</v>
      </c>
      <c r="W67" s="27">
        <f t="shared" si="59"/>
        <v>14</v>
      </c>
      <c r="X67" s="27">
        <f t="shared" si="59"/>
        <v>0</v>
      </c>
      <c r="Y67" s="27">
        <f t="shared" si="59"/>
        <v>4021</v>
      </c>
      <c r="Z67" s="50">
        <v>3954</v>
      </c>
      <c r="AA67" s="50">
        <f>SUM(AA68)</f>
        <v>67</v>
      </c>
      <c r="AB67" s="50">
        <v>0</v>
      </c>
      <c r="AC67" s="50">
        <f>SUM(AC68)</f>
        <v>67</v>
      </c>
      <c r="AD67" s="50">
        <f>SUM(AD68)</f>
        <v>30</v>
      </c>
      <c r="AE67" s="50">
        <f>SUM(AE68)</f>
        <v>37</v>
      </c>
      <c r="AF67" s="50">
        <f>SUM(AF68)</f>
        <v>0</v>
      </c>
      <c r="AG67" s="82"/>
      <c r="AH67" s="4">
        <v>1</v>
      </c>
      <c r="AJ67" s="83">
        <f>SUM(AJ68)</f>
        <v>827.46</v>
      </c>
    </row>
    <row r="68" customHeight="1" spans="1:36">
      <c r="A68" s="25" t="s">
        <v>135</v>
      </c>
      <c r="B68" s="29" t="s">
        <v>136</v>
      </c>
      <c r="C68" s="27">
        <v>26026</v>
      </c>
      <c r="D68" s="27">
        <v>18667</v>
      </c>
      <c r="E68" s="27">
        <v>66</v>
      </c>
      <c r="F68" s="27">
        <v>7359</v>
      </c>
      <c r="G68" s="27">
        <v>34</v>
      </c>
      <c r="H68" s="28">
        <v>1150</v>
      </c>
      <c r="I68" s="28">
        <v>1950</v>
      </c>
      <c r="J68" s="40">
        <v>1</v>
      </c>
      <c r="K68" s="27">
        <v>3582</v>
      </c>
      <c r="L68" s="27">
        <v>3582</v>
      </c>
      <c r="M68" s="27">
        <v>0</v>
      </c>
      <c r="N68" s="27">
        <v>52</v>
      </c>
      <c r="O68" s="27">
        <v>1258</v>
      </c>
      <c r="P68" s="27">
        <v>3942</v>
      </c>
      <c r="Q68" s="27">
        <v>1150</v>
      </c>
      <c r="R68" s="51">
        <v>1</v>
      </c>
      <c r="S68" s="27">
        <f t="shared" ref="S68:S73" si="60">ROUND(P68*Q68/10000,0)</f>
        <v>453</v>
      </c>
      <c r="T68" s="27">
        <f t="shared" ref="T68:T73" si="61">ROUND(P68*Q68*R68/10000,0)</f>
        <v>453</v>
      </c>
      <c r="U68" s="27">
        <f t="shared" ref="U68:U73" si="62">S68-T68</f>
        <v>0</v>
      </c>
      <c r="V68" s="27">
        <f t="shared" ref="V68:V73" si="63">ROUND((E68*H68+G68*I68)/10000,0)</f>
        <v>14</v>
      </c>
      <c r="W68" s="27">
        <f t="shared" ref="W68:W73" si="64">ROUND((E68*H68+G68*I68)*J68/10000,0)</f>
        <v>14</v>
      </c>
      <c r="X68" s="27">
        <f t="shared" ref="X68:X73" si="65">V68-W68</f>
        <v>0</v>
      </c>
      <c r="Y68" s="27">
        <f t="shared" ref="Y68:Y73" si="66">L68+T68-W68</f>
        <v>4021</v>
      </c>
      <c r="Z68" s="50">
        <v>3954</v>
      </c>
      <c r="AA68" s="50">
        <f t="shared" ref="AA68:AA73" si="67">Y68-Z68</f>
        <v>67</v>
      </c>
      <c r="AB68" s="50"/>
      <c r="AC68" s="39">
        <f t="shared" ref="AC68:AC73" si="68">AA68+AB68</f>
        <v>67</v>
      </c>
      <c r="AD68" s="50">
        <f>ROUND(17801/$AC$8*AC68,0)</f>
        <v>30</v>
      </c>
      <c r="AE68" s="50">
        <f t="shared" ref="AE68:AE73" si="69">AC68-AD68</f>
        <v>37</v>
      </c>
      <c r="AF68" s="50"/>
      <c r="AG68" s="82"/>
      <c r="AJ68" s="83">
        <f t="shared" ref="AJ68:AJ73" si="70">ROUND(498337/$AC$8*AC68,2)</f>
        <v>827.46</v>
      </c>
    </row>
    <row r="69" customHeight="1" spans="1:36">
      <c r="A69" s="25" t="s">
        <v>137</v>
      </c>
      <c r="B69" s="25"/>
      <c r="C69" s="27">
        <v>224428</v>
      </c>
      <c r="D69" s="27">
        <v>154019</v>
      </c>
      <c r="E69" s="27">
        <v>393</v>
      </c>
      <c r="F69" s="27">
        <v>70409</v>
      </c>
      <c r="G69" s="27">
        <v>151</v>
      </c>
      <c r="H69" s="28">
        <v>1150</v>
      </c>
      <c r="I69" s="28">
        <v>1950</v>
      </c>
      <c r="J69" s="40" t="s">
        <v>35</v>
      </c>
      <c r="K69" s="27">
        <v>31442</v>
      </c>
      <c r="L69" s="27">
        <v>24582</v>
      </c>
      <c r="M69" s="27">
        <v>6860</v>
      </c>
      <c r="N69" s="27">
        <v>192</v>
      </c>
      <c r="O69" s="27">
        <v>6145</v>
      </c>
      <c r="P69" s="27">
        <v>13055</v>
      </c>
      <c r="Q69" s="27">
        <v>1150</v>
      </c>
      <c r="R69" s="40" t="s">
        <v>35</v>
      </c>
      <c r="S69" s="27">
        <f t="shared" ref="S69:Y69" si="71">SUM(S70:S73)</f>
        <v>1501</v>
      </c>
      <c r="T69" s="27">
        <f t="shared" si="71"/>
        <v>1498</v>
      </c>
      <c r="U69" s="27">
        <f t="shared" si="71"/>
        <v>3</v>
      </c>
      <c r="V69" s="27">
        <f t="shared" si="71"/>
        <v>75</v>
      </c>
      <c r="W69" s="27">
        <f t="shared" si="71"/>
        <v>65</v>
      </c>
      <c r="X69" s="27">
        <f t="shared" si="71"/>
        <v>10</v>
      </c>
      <c r="Y69" s="27">
        <f t="shared" si="71"/>
        <v>26015</v>
      </c>
      <c r="Z69" s="50">
        <v>23442</v>
      </c>
      <c r="AA69" s="50">
        <f>SUM(AA70:AA73)</f>
        <v>2573</v>
      </c>
      <c r="AB69" s="50">
        <v>0</v>
      </c>
      <c r="AC69" s="50">
        <f>SUM(AC70:AC73)</f>
        <v>2573</v>
      </c>
      <c r="AD69" s="50">
        <f>SUM(AD70:AD73)</f>
        <v>1135</v>
      </c>
      <c r="AE69" s="50">
        <f>SUM(AE70:AE73)</f>
        <v>1438</v>
      </c>
      <c r="AF69" s="50">
        <f>SUM(AF70:AF73)</f>
        <v>0</v>
      </c>
      <c r="AG69" s="82"/>
      <c r="AH69" s="4">
        <v>1</v>
      </c>
      <c r="AJ69" s="83">
        <f>SUM(AJ70:AJ73)</f>
        <v>31777.1</v>
      </c>
    </row>
    <row r="70" spans="1:36">
      <c r="A70" s="29" t="s">
        <v>138</v>
      </c>
      <c r="B70" s="29" t="s">
        <v>139</v>
      </c>
      <c r="C70" s="27">
        <v>24461</v>
      </c>
      <c r="D70" s="27">
        <v>13075</v>
      </c>
      <c r="E70" s="27">
        <v>16</v>
      </c>
      <c r="F70" s="27">
        <v>11386</v>
      </c>
      <c r="G70" s="27">
        <v>9</v>
      </c>
      <c r="H70" s="28">
        <v>1150</v>
      </c>
      <c r="I70" s="28">
        <v>1950</v>
      </c>
      <c r="J70" s="40">
        <v>0.6</v>
      </c>
      <c r="K70" s="27">
        <v>3724</v>
      </c>
      <c r="L70" s="27">
        <v>2234</v>
      </c>
      <c r="M70" s="27">
        <v>1490</v>
      </c>
      <c r="N70" s="27">
        <v>0</v>
      </c>
      <c r="O70" s="27">
        <v>0</v>
      </c>
      <c r="P70" s="27">
        <v>0</v>
      </c>
      <c r="Q70" s="27">
        <v>1150</v>
      </c>
      <c r="R70" s="51">
        <v>0.6</v>
      </c>
      <c r="S70" s="27">
        <f t="shared" si="60"/>
        <v>0</v>
      </c>
      <c r="T70" s="27">
        <f t="shared" si="61"/>
        <v>0</v>
      </c>
      <c r="U70" s="27">
        <f t="shared" si="62"/>
        <v>0</v>
      </c>
      <c r="V70" s="27">
        <f t="shared" si="63"/>
        <v>4</v>
      </c>
      <c r="W70" s="27">
        <f t="shared" si="64"/>
        <v>2</v>
      </c>
      <c r="X70" s="27">
        <f t="shared" si="65"/>
        <v>2</v>
      </c>
      <c r="Y70" s="27">
        <f t="shared" si="66"/>
        <v>2232</v>
      </c>
      <c r="Z70" s="50">
        <v>2085</v>
      </c>
      <c r="AA70" s="50">
        <f t="shared" si="67"/>
        <v>147</v>
      </c>
      <c r="AB70" s="50"/>
      <c r="AC70" s="39">
        <f t="shared" si="68"/>
        <v>147</v>
      </c>
      <c r="AD70" s="50">
        <f>ROUND(17801/$AC$8*AC70,0)</f>
        <v>65</v>
      </c>
      <c r="AE70" s="50">
        <f t="shared" si="69"/>
        <v>82</v>
      </c>
      <c r="AF70" s="50"/>
      <c r="AG70" s="82"/>
      <c r="AJ70" s="83">
        <f t="shared" si="70"/>
        <v>1815.48</v>
      </c>
    </row>
    <row r="71" customHeight="1" spans="1:36">
      <c r="A71" s="25" t="s">
        <v>140</v>
      </c>
      <c r="B71" s="29" t="s">
        <v>141</v>
      </c>
      <c r="C71" s="27">
        <v>98229</v>
      </c>
      <c r="D71" s="27">
        <v>71637</v>
      </c>
      <c r="E71" s="27">
        <v>105</v>
      </c>
      <c r="F71" s="27">
        <v>26592</v>
      </c>
      <c r="G71" s="27">
        <v>33</v>
      </c>
      <c r="H71" s="28">
        <v>1150</v>
      </c>
      <c r="I71" s="28">
        <v>1950</v>
      </c>
      <c r="J71" s="40">
        <v>0.6</v>
      </c>
      <c r="K71" s="27">
        <v>13424</v>
      </c>
      <c r="L71" s="27">
        <v>8054</v>
      </c>
      <c r="M71" s="27">
        <v>5370</v>
      </c>
      <c r="N71" s="27">
        <v>4</v>
      </c>
      <c r="O71" s="27">
        <v>328</v>
      </c>
      <c r="P71" s="27">
        <v>72</v>
      </c>
      <c r="Q71" s="27">
        <v>1150</v>
      </c>
      <c r="R71" s="51">
        <v>0.6</v>
      </c>
      <c r="S71" s="27">
        <f t="shared" si="60"/>
        <v>8</v>
      </c>
      <c r="T71" s="27">
        <f t="shared" si="61"/>
        <v>5</v>
      </c>
      <c r="U71" s="27">
        <f t="shared" si="62"/>
        <v>3</v>
      </c>
      <c r="V71" s="27">
        <f t="shared" si="63"/>
        <v>19</v>
      </c>
      <c r="W71" s="27">
        <f t="shared" si="64"/>
        <v>11</v>
      </c>
      <c r="X71" s="27">
        <f t="shared" si="65"/>
        <v>8</v>
      </c>
      <c r="Y71" s="27">
        <f t="shared" si="66"/>
        <v>8048</v>
      </c>
      <c r="Z71" s="50">
        <v>6354</v>
      </c>
      <c r="AA71" s="50">
        <f t="shared" si="67"/>
        <v>1694</v>
      </c>
      <c r="AB71" s="50"/>
      <c r="AC71" s="39">
        <f t="shared" si="68"/>
        <v>1694</v>
      </c>
      <c r="AD71" s="50">
        <f>ROUND(17801/$AC$8*AC71,0)</f>
        <v>747</v>
      </c>
      <c r="AE71" s="50">
        <f t="shared" si="69"/>
        <v>947</v>
      </c>
      <c r="AF71" s="50"/>
      <c r="AG71" s="82"/>
      <c r="AJ71" s="83">
        <f t="shared" si="70"/>
        <v>20921.26</v>
      </c>
    </row>
    <row r="72" customHeight="1" spans="1:36">
      <c r="A72" s="25" t="s">
        <v>142</v>
      </c>
      <c r="B72" s="29" t="s">
        <v>143</v>
      </c>
      <c r="C72" s="27">
        <v>44482</v>
      </c>
      <c r="D72" s="27">
        <v>30574</v>
      </c>
      <c r="E72" s="27">
        <v>128</v>
      </c>
      <c r="F72" s="27">
        <v>13908</v>
      </c>
      <c r="G72" s="27">
        <v>39</v>
      </c>
      <c r="H72" s="28">
        <v>1150</v>
      </c>
      <c r="I72" s="28">
        <v>1950</v>
      </c>
      <c r="J72" s="40">
        <v>1</v>
      </c>
      <c r="K72" s="27">
        <v>6228</v>
      </c>
      <c r="L72" s="27">
        <v>6228</v>
      </c>
      <c r="M72" s="27">
        <v>0</v>
      </c>
      <c r="N72" s="27">
        <v>63</v>
      </c>
      <c r="O72" s="27">
        <v>2672</v>
      </c>
      <c r="P72" s="27">
        <v>3628</v>
      </c>
      <c r="Q72" s="27">
        <v>1150</v>
      </c>
      <c r="R72" s="51">
        <v>1</v>
      </c>
      <c r="S72" s="27">
        <f t="shared" si="60"/>
        <v>417</v>
      </c>
      <c r="T72" s="27">
        <f t="shared" si="61"/>
        <v>417</v>
      </c>
      <c r="U72" s="27">
        <f t="shared" si="62"/>
        <v>0</v>
      </c>
      <c r="V72" s="27">
        <f t="shared" si="63"/>
        <v>22</v>
      </c>
      <c r="W72" s="27">
        <f t="shared" si="64"/>
        <v>22</v>
      </c>
      <c r="X72" s="27">
        <f t="shared" si="65"/>
        <v>0</v>
      </c>
      <c r="Y72" s="27">
        <f t="shared" si="66"/>
        <v>6623</v>
      </c>
      <c r="Z72" s="50">
        <v>6552</v>
      </c>
      <c r="AA72" s="50">
        <f t="shared" si="67"/>
        <v>71</v>
      </c>
      <c r="AB72" s="50"/>
      <c r="AC72" s="39">
        <f t="shared" si="68"/>
        <v>71</v>
      </c>
      <c r="AD72" s="50">
        <f>ROUND(17801/$AC$8*AC72,0)</f>
        <v>31</v>
      </c>
      <c r="AE72" s="50">
        <f t="shared" si="69"/>
        <v>40</v>
      </c>
      <c r="AF72" s="50"/>
      <c r="AG72" s="82"/>
      <c r="AJ72" s="83">
        <f t="shared" si="70"/>
        <v>876.87</v>
      </c>
    </row>
    <row r="73" customHeight="1" spans="1:36">
      <c r="A73" s="25" t="s">
        <v>144</v>
      </c>
      <c r="B73" s="29" t="s">
        <v>145</v>
      </c>
      <c r="C73" s="27">
        <v>57256</v>
      </c>
      <c r="D73" s="27">
        <v>38733</v>
      </c>
      <c r="E73" s="27">
        <v>144</v>
      </c>
      <c r="F73" s="27">
        <v>18523</v>
      </c>
      <c r="G73" s="27">
        <v>70</v>
      </c>
      <c r="H73" s="28">
        <v>1150</v>
      </c>
      <c r="I73" s="28">
        <v>1950</v>
      </c>
      <c r="J73" s="40">
        <v>1</v>
      </c>
      <c r="K73" s="27">
        <v>8066</v>
      </c>
      <c r="L73" s="27">
        <v>8066</v>
      </c>
      <c r="M73" s="27">
        <v>0</v>
      </c>
      <c r="N73" s="27">
        <v>125</v>
      </c>
      <c r="O73" s="27">
        <v>3145</v>
      </c>
      <c r="P73" s="27">
        <v>9355</v>
      </c>
      <c r="Q73" s="27">
        <v>1150</v>
      </c>
      <c r="R73" s="51">
        <v>1</v>
      </c>
      <c r="S73" s="27">
        <f t="shared" si="60"/>
        <v>1076</v>
      </c>
      <c r="T73" s="27">
        <f t="shared" si="61"/>
        <v>1076</v>
      </c>
      <c r="U73" s="27">
        <f t="shared" si="62"/>
        <v>0</v>
      </c>
      <c r="V73" s="27">
        <f t="shared" si="63"/>
        <v>30</v>
      </c>
      <c r="W73" s="27">
        <f t="shared" si="64"/>
        <v>30</v>
      </c>
      <c r="X73" s="27">
        <f t="shared" si="65"/>
        <v>0</v>
      </c>
      <c r="Y73" s="27">
        <f t="shared" si="66"/>
        <v>9112</v>
      </c>
      <c r="Z73" s="50">
        <v>8451</v>
      </c>
      <c r="AA73" s="50">
        <f t="shared" si="67"/>
        <v>661</v>
      </c>
      <c r="AB73" s="50"/>
      <c r="AC73" s="39">
        <f t="shared" si="68"/>
        <v>661</v>
      </c>
      <c r="AD73" s="50">
        <f>ROUND(17801/$AC$8*AC73,0)</f>
        <v>292</v>
      </c>
      <c r="AE73" s="50">
        <f t="shared" si="69"/>
        <v>369</v>
      </c>
      <c r="AF73" s="50"/>
      <c r="AG73" s="82"/>
      <c r="AJ73" s="83">
        <f t="shared" si="70"/>
        <v>8163.49</v>
      </c>
    </row>
    <row r="74" customHeight="1" spans="1:36">
      <c r="A74" s="25" t="s">
        <v>146</v>
      </c>
      <c r="B74" s="25"/>
      <c r="C74" s="27">
        <v>96494</v>
      </c>
      <c r="D74" s="27">
        <v>63310</v>
      </c>
      <c r="E74" s="27">
        <v>275</v>
      </c>
      <c r="F74" s="27">
        <v>33184</v>
      </c>
      <c r="G74" s="27">
        <v>189</v>
      </c>
      <c r="H74" s="28">
        <v>1150</v>
      </c>
      <c r="I74" s="28">
        <v>1950</v>
      </c>
      <c r="J74" s="40">
        <v>1</v>
      </c>
      <c r="K74" s="27">
        <v>13752</v>
      </c>
      <c r="L74" s="27">
        <v>13752</v>
      </c>
      <c r="M74" s="27">
        <v>0</v>
      </c>
      <c r="N74" s="27">
        <v>248</v>
      </c>
      <c r="O74" s="27">
        <v>4982</v>
      </c>
      <c r="P74" s="27">
        <v>19818</v>
      </c>
      <c r="Q74" s="27">
        <v>1150</v>
      </c>
      <c r="R74" s="40">
        <v>1</v>
      </c>
      <c r="S74" s="27">
        <f t="shared" ref="S74:Y74" si="72">SUM(S75)</f>
        <v>2279</v>
      </c>
      <c r="T74" s="27">
        <f t="shared" si="72"/>
        <v>2279</v>
      </c>
      <c r="U74" s="27">
        <f t="shared" si="72"/>
        <v>0</v>
      </c>
      <c r="V74" s="27">
        <f t="shared" si="72"/>
        <v>68</v>
      </c>
      <c r="W74" s="27">
        <f t="shared" si="72"/>
        <v>68</v>
      </c>
      <c r="X74" s="27">
        <f t="shared" si="72"/>
        <v>0</v>
      </c>
      <c r="Y74" s="27">
        <f t="shared" si="72"/>
        <v>15963</v>
      </c>
      <c r="Z74" s="50">
        <v>15846</v>
      </c>
      <c r="AA74" s="50">
        <f>SUM(AA75)</f>
        <v>117</v>
      </c>
      <c r="AB74" s="50">
        <v>0</v>
      </c>
      <c r="AC74" s="50">
        <f>SUM(AC75)</f>
        <v>117</v>
      </c>
      <c r="AD74" s="50">
        <f>SUM(AD75)</f>
        <v>52</v>
      </c>
      <c r="AE74" s="50">
        <f>SUM(AE75)</f>
        <v>65</v>
      </c>
      <c r="AF74" s="50">
        <f>SUM(AF75)</f>
        <v>0</v>
      </c>
      <c r="AG74" s="82"/>
      <c r="AH74" s="4">
        <v>1</v>
      </c>
      <c r="AJ74" s="83" t="e">
        <f>SUM(AJ75)</f>
        <v>#N/A</v>
      </c>
    </row>
    <row r="75" customHeight="1" spans="1:36">
      <c r="A75" s="25" t="s">
        <v>146</v>
      </c>
      <c r="B75" s="29" t="s">
        <v>147</v>
      </c>
      <c r="C75" s="27">
        <v>96494</v>
      </c>
      <c r="D75" s="27">
        <v>63310</v>
      </c>
      <c r="E75" s="27">
        <v>275</v>
      </c>
      <c r="F75" s="27">
        <v>33184</v>
      </c>
      <c r="G75" s="27">
        <v>189</v>
      </c>
      <c r="H75" s="28">
        <v>1150</v>
      </c>
      <c r="I75" s="28">
        <v>1950</v>
      </c>
      <c r="J75" s="40">
        <v>1</v>
      </c>
      <c r="K75" s="27">
        <v>13752</v>
      </c>
      <c r="L75" s="27">
        <v>13752</v>
      </c>
      <c r="M75" s="27">
        <v>0</v>
      </c>
      <c r="N75" s="27">
        <v>248</v>
      </c>
      <c r="O75" s="27">
        <v>4982</v>
      </c>
      <c r="P75" s="27">
        <v>19818</v>
      </c>
      <c r="Q75" s="27">
        <v>1150</v>
      </c>
      <c r="R75" s="51">
        <v>1</v>
      </c>
      <c r="S75" s="27">
        <f>ROUND(P75*Q75/10000,0)</f>
        <v>2279</v>
      </c>
      <c r="T75" s="27">
        <f>ROUND(P75*Q75*R75/10000,0)</f>
        <v>2279</v>
      </c>
      <c r="U75" s="27">
        <f>S75-T75</f>
        <v>0</v>
      </c>
      <c r="V75" s="27">
        <f>ROUND((E75*H75+G75*I75)/10000,0)</f>
        <v>68</v>
      </c>
      <c r="W75" s="27">
        <f>ROUND((E75*H75+G75*I75)*J75/10000,0)</f>
        <v>68</v>
      </c>
      <c r="X75" s="27">
        <f>V75-W75</f>
        <v>0</v>
      </c>
      <c r="Y75" s="27">
        <f>L75+T75-W75</f>
        <v>15963</v>
      </c>
      <c r="Z75" s="50">
        <v>15846</v>
      </c>
      <c r="AA75" s="50">
        <f>Y75-Z75</f>
        <v>117</v>
      </c>
      <c r="AB75" s="50"/>
      <c r="AC75" s="39">
        <f>AA75+AB75</f>
        <v>117</v>
      </c>
      <c r="AD75" s="50">
        <f>ROUND(17801/$AC$8*AC75,0)</f>
        <v>52</v>
      </c>
      <c r="AE75" s="50">
        <f>AC75-AD75</f>
        <v>65</v>
      </c>
      <c r="AF75" s="50"/>
      <c r="AG75" s="82"/>
      <c r="AJ75" s="83" t="e">
        <f>#N/A</f>
        <v>#N/A</v>
      </c>
    </row>
    <row r="76" customHeight="1" spans="1:36">
      <c r="A76" s="25" t="s">
        <v>148</v>
      </c>
      <c r="B76" s="25"/>
      <c r="C76" s="27">
        <v>96509</v>
      </c>
      <c r="D76" s="27">
        <v>64235</v>
      </c>
      <c r="E76" s="27">
        <v>366</v>
      </c>
      <c r="F76" s="27">
        <v>32274</v>
      </c>
      <c r="G76" s="27">
        <v>121</v>
      </c>
      <c r="H76" s="28">
        <v>1150</v>
      </c>
      <c r="I76" s="28">
        <v>1950</v>
      </c>
      <c r="J76" s="40">
        <v>1</v>
      </c>
      <c r="K76" s="27">
        <v>13680</v>
      </c>
      <c r="L76" s="27">
        <v>13680</v>
      </c>
      <c r="M76" s="27">
        <v>0</v>
      </c>
      <c r="N76" s="27">
        <v>210</v>
      </c>
      <c r="O76" s="27">
        <v>8044</v>
      </c>
      <c r="P76" s="27">
        <v>12956</v>
      </c>
      <c r="Q76" s="27">
        <v>1150</v>
      </c>
      <c r="R76" s="40">
        <v>1</v>
      </c>
      <c r="S76" s="27">
        <f t="shared" ref="S76:Y76" si="73">SUM(S77)</f>
        <v>1490</v>
      </c>
      <c r="T76" s="27">
        <f t="shared" si="73"/>
        <v>1490</v>
      </c>
      <c r="U76" s="27">
        <f t="shared" si="73"/>
        <v>0</v>
      </c>
      <c r="V76" s="27">
        <f t="shared" si="73"/>
        <v>66</v>
      </c>
      <c r="W76" s="27">
        <f t="shared" si="73"/>
        <v>66</v>
      </c>
      <c r="X76" s="27">
        <f t="shared" si="73"/>
        <v>0</v>
      </c>
      <c r="Y76" s="27">
        <f t="shared" si="73"/>
        <v>15104</v>
      </c>
      <c r="Z76" s="50">
        <v>14603</v>
      </c>
      <c r="AA76" s="50">
        <f>SUM(AA77)</f>
        <v>501</v>
      </c>
      <c r="AB76" s="50">
        <v>0</v>
      </c>
      <c r="AC76" s="50">
        <f>SUM(AC77)</f>
        <v>501</v>
      </c>
      <c r="AD76" s="50">
        <f>SUM(AD77)</f>
        <v>221</v>
      </c>
      <c r="AE76" s="50">
        <f>SUM(AE77)</f>
        <v>280</v>
      </c>
      <c r="AF76" s="50">
        <f>SUM(AF77)</f>
        <v>0</v>
      </c>
      <c r="AG76" s="82"/>
      <c r="AH76" s="4">
        <v>1</v>
      </c>
      <c r="AJ76" s="83" t="e">
        <f>SUM(AJ77)</f>
        <v>#N/A</v>
      </c>
    </row>
    <row r="77" customHeight="1" spans="1:36">
      <c r="A77" s="25" t="s">
        <v>148</v>
      </c>
      <c r="B77" s="29" t="s">
        <v>149</v>
      </c>
      <c r="C77" s="27">
        <v>96509</v>
      </c>
      <c r="D77" s="27">
        <v>64235</v>
      </c>
      <c r="E77" s="27">
        <v>366</v>
      </c>
      <c r="F77" s="27">
        <v>32274</v>
      </c>
      <c r="G77" s="27">
        <v>121</v>
      </c>
      <c r="H77" s="28">
        <v>1150</v>
      </c>
      <c r="I77" s="28">
        <v>1950</v>
      </c>
      <c r="J77" s="40">
        <v>1</v>
      </c>
      <c r="K77" s="27">
        <v>13680</v>
      </c>
      <c r="L77" s="27">
        <v>13680</v>
      </c>
      <c r="M77" s="27">
        <v>0</v>
      </c>
      <c r="N77" s="27">
        <v>210</v>
      </c>
      <c r="O77" s="27">
        <v>8044</v>
      </c>
      <c r="P77" s="27">
        <v>12956</v>
      </c>
      <c r="Q77" s="27">
        <v>1150</v>
      </c>
      <c r="R77" s="51">
        <v>1</v>
      </c>
      <c r="S77" s="27">
        <f>ROUND(P77*Q77/10000,0)</f>
        <v>1490</v>
      </c>
      <c r="T77" s="27">
        <f>ROUND(P77*Q77*R77/10000,0)</f>
        <v>1490</v>
      </c>
      <c r="U77" s="27">
        <f>S77-T77</f>
        <v>0</v>
      </c>
      <c r="V77" s="27">
        <f>ROUND((E77*H77+G77*I77)/10000,0)</f>
        <v>66</v>
      </c>
      <c r="W77" s="27">
        <f>ROUND((E77*H77+G77*I77)*J77/10000,0)</f>
        <v>66</v>
      </c>
      <c r="X77" s="27">
        <f>V77-W77</f>
        <v>0</v>
      </c>
      <c r="Y77" s="27">
        <f>L77+T77-W77</f>
        <v>15104</v>
      </c>
      <c r="Z77" s="50">
        <v>14603</v>
      </c>
      <c r="AA77" s="50">
        <f>Y77-Z77</f>
        <v>501</v>
      </c>
      <c r="AB77" s="50"/>
      <c r="AC77" s="39">
        <f>AA77+AB77</f>
        <v>501</v>
      </c>
      <c r="AD77" s="50">
        <f>ROUND(17801/$AC$8*AC77,0)</f>
        <v>221</v>
      </c>
      <c r="AE77" s="50">
        <f>AC77-AD77</f>
        <v>280</v>
      </c>
      <c r="AF77" s="50"/>
      <c r="AG77" s="82"/>
      <c r="AJ77" s="83" t="e">
        <f>#N/A</f>
        <v>#N/A</v>
      </c>
    </row>
    <row r="78" customHeight="1" spans="1:36">
      <c r="A78" s="25" t="s">
        <v>150</v>
      </c>
      <c r="B78" s="25"/>
      <c r="C78" s="27">
        <v>41736</v>
      </c>
      <c r="D78" s="27">
        <v>29472</v>
      </c>
      <c r="E78" s="27">
        <v>115</v>
      </c>
      <c r="F78" s="27">
        <v>12264</v>
      </c>
      <c r="G78" s="27">
        <v>51</v>
      </c>
      <c r="H78" s="28">
        <v>1150</v>
      </c>
      <c r="I78" s="28">
        <v>1950</v>
      </c>
      <c r="J78" s="40">
        <v>1</v>
      </c>
      <c r="K78" s="27">
        <v>5781</v>
      </c>
      <c r="L78" s="27">
        <v>5781</v>
      </c>
      <c r="M78" s="27">
        <v>0</v>
      </c>
      <c r="N78" s="27">
        <v>40</v>
      </c>
      <c r="O78" s="27">
        <v>1253</v>
      </c>
      <c r="P78" s="27">
        <v>2747</v>
      </c>
      <c r="Q78" s="27">
        <v>1150</v>
      </c>
      <c r="R78" s="40">
        <v>1</v>
      </c>
      <c r="S78" s="27">
        <f t="shared" ref="S78:Y78" si="74">SUM(S79)</f>
        <v>316</v>
      </c>
      <c r="T78" s="27">
        <f t="shared" si="74"/>
        <v>316</v>
      </c>
      <c r="U78" s="27">
        <f t="shared" si="74"/>
        <v>0</v>
      </c>
      <c r="V78" s="27">
        <f t="shared" si="74"/>
        <v>23</v>
      </c>
      <c r="W78" s="27">
        <f t="shared" si="74"/>
        <v>23</v>
      </c>
      <c r="X78" s="27">
        <f t="shared" si="74"/>
        <v>0</v>
      </c>
      <c r="Y78" s="27">
        <f t="shared" si="74"/>
        <v>6074</v>
      </c>
      <c r="Z78" s="50">
        <v>5990</v>
      </c>
      <c r="AA78" s="50">
        <f>SUM(AA79)</f>
        <v>84</v>
      </c>
      <c r="AB78" s="50">
        <v>0</v>
      </c>
      <c r="AC78" s="50">
        <f>SUM(AC79)</f>
        <v>84</v>
      </c>
      <c r="AD78" s="50">
        <f>SUM(AD79)</f>
        <v>37</v>
      </c>
      <c r="AE78" s="50">
        <f>SUM(AE79)</f>
        <v>47</v>
      </c>
      <c r="AF78" s="50">
        <f>SUM(AF79)</f>
        <v>0</v>
      </c>
      <c r="AG78" s="82"/>
      <c r="AH78" s="4">
        <v>1</v>
      </c>
      <c r="AJ78" s="83" t="e">
        <f>SUM(AJ79)</f>
        <v>#N/A</v>
      </c>
    </row>
    <row r="79" customHeight="1" spans="1:36">
      <c r="A79" s="25" t="s">
        <v>150</v>
      </c>
      <c r="B79" s="29" t="s">
        <v>151</v>
      </c>
      <c r="C79" s="27">
        <v>41736</v>
      </c>
      <c r="D79" s="27">
        <v>29472</v>
      </c>
      <c r="E79" s="27">
        <v>115</v>
      </c>
      <c r="F79" s="27">
        <v>12264</v>
      </c>
      <c r="G79" s="27">
        <v>51</v>
      </c>
      <c r="H79" s="28">
        <v>1150</v>
      </c>
      <c r="I79" s="28">
        <v>1950</v>
      </c>
      <c r="J79" s="40">
        <v>1</v>
      </c>
      <c r="K79" s="27">
        <v>5781</v>
      </c>
      <c r="L79" s="27">
        <v>5781</v>
      </c>
      <c r="M79" s="27">
        <v>0</v>
      </c>
      <c r="N79" s="27">
        <v>40</v>
      </c>
      <c r="O79" s="27">
        <v>1253</v>
      </c>
      <c r="P79" s="27">
        <v>2747</v>
      </c>
      <c r="Q79" s="27">
        <v>1150</v>
      </c>
      <c r="R79" s="51">
        <v>1</v>
      </c>
      <c r="S79" s="27">
        <f>ROUND(P79*Q79/10000,0)</f>
        <v>316</v>
      </c>
      <c r="T79" s="27">
        <f>ROUND(P79*Q79*R79/10000,0)</f>
        <v>316</v>
      </c>
      <c r="U79" s="27">
        <f>S79-T79</f>
        <v>0</v>
      </c>
      <c r="V79" s="27">
        <f>ROUND((E79*H79+G79*I79)/10000,0)</f>
        <v>23</v>
      </c>
      <c r="W79" s="27">
        <f>ROUND((E79*H79+G79*I79)*J79/10000,0)</f>
        <v>23</v>
      </c>
      <c r="X79" s="27">
        <f>V79-W79</f>
        <v>0</v>
      </c>
      <c r="Y79" s="27">
        <f>L79+T79-W79</f>
        <v>6074</v>
      </c>
      <c r="Z79" s="50">
        <v>5990</v>
      </c>
      <c r="AA79" s="50">
        <f>Y79-Z79</f>
        <v>84</v>
      </c>
      <c r="AB79" s="50"/>
      <c r="AC79" s="39">
        <f>AA79+AB79</f>
        <v>84</v>
      </c>
      <c r="AD79" s="50">
        <f>ROUND(17801/$AC$8*AC79,0)</f>
        <v>37</v>
      </c>
      <c r="AE79" s="50">
        <f>AC79-AD79</f>
        <v>47</v>
      </c>
      <c r="AF79" s="50"/>
      <c r="AG79" s="82"/>
      <c r="AJ79" s="83" t="e">
        <f>#N/A</f>
        <v>#N/A</v>
      </c>
    </row>
    <row r="80" customHeight="1" spans="1:36">
      <c r="A80" s="25" t="s">
        <v>152</v>
      </c>
      <c r="B80" s="25"/>
      <c r="C80" s="27">
        <v>170268</v>
      </c>
      <c r="D80" s="27">
        <v>119905</v>
      </c>
      <c r="E80" s="27">
        <v>443</v>
      </c>
      <c r="F80" s="27">
        <v>50363</v>
      </c>
      <c r="G80" s="27">
        <v>126</v>
      </c>
      <c r="H80" s="28">
        <v>1150</v>
      </c>
      <c r="I80" s="28">
        <v>1950</v>
      </c>
      <c r="J80" s="40" t="s">
        <v>35</v>
      </c>
      <c r="K80" s="27">
        <v>23610</v>
      </c>
      <c r="L80" s="27">
        <v>22893</v>
      </c>
      <c r="M80" s="27">
        <v>717</v>
      </c>
      <c r="N80" s="27">
        <v>44</v>
      </c>
      <c r="O80" s="27">
        <v>1214</v>
      </c>
      <c r="P80" s="27">
        <v>3186</v>
      </c>
      <c r="Q80" s="27">
        <v>1150</v>
      </c>
      <c r="R80" s="40" t="s">
        <v>35</v>
      </c>
      <c r="S80" s="27">
        <f t="shared" ref="S80:Y80" si="75">SUM(S81:S85)</f>
        <v>366</v>
      </c>
      <c r="T80" s="27">
        <f t="shared" si="75"/>
        <v>366</v>
      </c>
      <c r="U80" s="27">
        <f t="shared" si="75"/>
        <v>0</v>
      </c>
      <c r="V80" s="27">
        <f t="shared" si="75"/>
        <v>76</v>
      </c>
      <c r="W80" s="27">
        <f t="shared" si="75"/>
        <v>75</v>
      </c>
      <c r="X80" s="27">
        <f t="shared" si="75"/>
        <v>1</v>
      </c>
      <c r="Y80" s="27">
        <f t="shared" si="75"/>
        <v>23184</v>
      </c>
      <c r="Z80" s="50">
        <v>22442</v>
      </c>
      <c r="AA80" s="50">
        <f>SUM(AA81:AA85)</f>
        <v>742</v>
      </c>
      <c r="AB80" s="50">
        <v>0</v>
      </c>
      <c r="AC80" s="50">
        <f>SUM(AC81:AC85)</f>
        <v>765</v>
      </c>
      <c r="AD80" s="50">
        <f>SUM(AD81:AD85)</f>
        <v>337</v>
      </c>
      <c r="AE80" s="50">
        <f>SUM(AE81:AE85)</f>
        <v>428</v>
      </c>
      <c r="AF80" s="50">
        <f>SUM(AF81:AF85)</f>
        <v>-23</v>
      </c>
      <c r="AG80" s="82"/>
      <c r="AH80" s="4">
        <v>1</v>
      </c>
      <c r="AJ80" s="83" t="e">
        <f>SUM(AJ81:AJ85)</f>
        <v>#N/A</v>
      </c>
    </row>
    <row r="81" spans="1:36">
      <c r="A81" s="29" t="s">
        <v>153</v>
      </c>
      <c r="B81" s="29" t="s">
        <v>154</v>
      </c>
      <c r="C81" s="27">
        <v>9193</v>
      </c>
      <c r="D81" s="27">
        <v>0</v>
      </c>
      <c r="E81" s="27">
        <v>0</v>
      </c>
      <c r="F81" s="27">
        <v>9193</v>
      </c>
      <c r="G81" s="27">
        <v>4</v>
      </c>
      <c r="H81" s="28">
        <v>1150</v>
      </c>
      <c r="I81" s="28">
        <v>1950</v>
      </c>
      <c r="J81" s="40">
        <v>0.6</v>
      </c>
      <c r="K81" s="27">
        <v>1793</v>
      </c>
      <c r="L81" s="27">
        <v>1076</v>
      </c>
      <c r="M81" s="27">
        <v>717</v>
      </c>
      <c r="N81" s="27">
        <v>0</v>
      </c>
      <c r="O81" s="27">
        <v>0</v>
      </c>
      <c r="P81" s="27">
        <v>0</v>
      </c>
      <c r="Q81" s="27">
        <v>1150</v>
      </c>
      <c r="R81" s="51">
        <v>0.6</v>
      </c>
      <c r="S81" s="27">
        <f>ROUND(P81*Q81/10000,0)</f>
        <v>0</v>
      </c>
      <c r="T81" s="27">
        <f>ROUND(P81*Q81*R81/10000,0)</f>
        <v>0</v>
      </c>
      <c r="U81" s="27">
        <f>S81-T81</f>
        <v>0</v>
      </c>
      <c r="V81" s="27">
        <f>ROUND((E81*H81+G81*I81)/10000,0)</f>
        <v>1</v>
      </c>
      <c r="W81" s="27">
        <f>ROUND((E81*H81+G81*I81)*J81/10000,0)</f>
        <v>0</v>
      </c>
      <c r="X81" s="27">
        <f>V81-W81</f>
        <v>1</v>
      </c>
      <c r="Y81" s="27">
        <f>L81+T81-W81</f>
        <v>1076</v>
      </c>
      <c r="Z81" s="50">
        <v>1099</v>
      </c>
      <c r="AA81" s="50">
        <f>Y81-Z81</f>
        <v>-23</v>
      </c>
      <c r="AB81" s="50"/>
      <c r="AC81" s="39">
        <v>0</v>
      </c>
      <c r="AD81" s="50">
        <f>ROUND(17801/$AC$8*AC81,0)</f>
        <v>0</v>
      </c>
      <c r="AE81" s="50">
        <f>AC81-AD81</f>
        <v>0</v>
      </c>
      <c r="AF81" s="50">
        <v>-23</v>
      </c>
      <c r="AG81" s="82"/>
      <c r="AJ81" s="83" t="e">
        <f>#N/A</f>
        <v>#N/A</v>
      </c>
    </row>
    <row r="82" customHeight="1" spans="1:36">
      <c r="A82" s="25" t="s">
        <v>155</v>
      </c>
      <c r="B82" s="29" t="s">
        <v>156</v>
      </c>
      <c r="C82" s="27">
        <v>49328</v>
      </c>
      <c r="D82" s="27">
        <v>38403</v>
      </c>
      <c r="E82" s="27">
        <v>86</v>
      </c>
      <c r="F82" s="27">
        <v>10925</v>
      </c>
      <c r="G82" s="27">
        <v>16</v>
      </c>
      <c r="H82" s="28">
        <v>1150</v>
      </c>
      <c r="I82" s="28">
        <v>1950</v>
      </c>
      <c r="J82" s="40">
        <v>1</v>
      </c>
      <c r="K82" s="27">
        <v>6547</v>
      </c>
      <c r="L82" s="27">
        <v>6547</v>
      </c>
      <c r="M82" s="27">
        <v>0</v>
      </c>
      <c r="N82" s="27">
        <v>3</v>
      </c>
      <c r="O82" s="27">
        <v>57</v>
      </c>
      <c r="P82" s="27">
        <v>243</v>
      </c>
      <c r="Q82" s="27">
        <v>1150</v>
      </c>
      <c r="R82" s="51">
        <v>1</v>
      </c>
      <c r="S82" s="27">
        <f>ROUND(P82*Q82/10000,0)</f>
        <v>28</v>
      </c>
      <c r="T82" s="27">
        <f>ROUND(P82*Q82*R82/10000,0)</f>
        <v>28</v>
      </c>
      <c r="U82" s="27">
        <f>S82-T82</f>
        <v>0</v>
      </c>
      <c r="V82" s="27">
        <f>ROUND((E82*H82+G82*I82)/10000,0)</f>
        <v>13</v>
      </c>
      <c r="W82" s="27">
        <f>ROUND((E82*H82+G82*I82)*J82/10000,0)</f>
        <v>13</v>
      </c>
      <c r="X82" s="27">
        <f>V82-W82</f>
        <v>0</v>
      </c>
      <c r="Y82" s="27">
        <f>L82+T82-W82</f>
        <v>6562</v>
      </c>
      <c r="Z82" s="50">
        <v>6344</v>
      </c>
      <c r="AA82" s="50">
        <f>Y82-Z82</f>
        <v>218</v>
      </c>
      <c r="AB82" s="50"/>
      <c r="AC82" s="39">
        <f>AA82+AB82</f>
        <v>218</v>
      </c>
      <c r="AD82" s="50">
        <f>ROUND(17801/$AC$8*AC82,0)</f>
        <v>96</v>
      </c>
      <c r="AE82" s="50">
        <f>AC82-AD82</f>
        <v>122</v>
      </c>
      <c r="AF82" s="50"/>
      <c r="AG82" s="82"/>
      <c r="AJ82" s="83" t="e">
        <f>#N/A</f>
        <v>#N/A</v>
      </c>
    </row>
    <row r="83" customHeight="1" spans="1:36">
      <c r="A83" s="29" t="s">
        <v>157</v>
      </c>
      <c r="B83" s="29" t="s">
        <v>158</v>
      </c>
      <c r="C83" s="27">
        <v>67610</v>
      </c>
      <c r="D83" s="27">
        <v>50109</v>
      </c>
      <c r="E83" s="27">
        <v>289</v>
      </c>
      <c r="F83" s="27">
        <v>17501</v>
      </c>
      <c r="G83" s="27">
        <v>89</v>
      </c>
      <c r="H83" s="28">
        <v>1150</v>
      </c>
      <c r="I83" s="28">
        <v>1950</v>
      </c>
      <c r="J83" s="40">
        <v>1</v>
      </c>
      <c r="K83" s="27">
        <v>9175</v>
      </c>
      <c r="L83" s="27">
        <v>9175</v>
      </c>
      <c r="M83" s="27">
        <v>0</v>
      </c>
      <c r="N83" s="27">
        <v>21</v>
      </c>
      <c r="O83" s="27">
        <v>396</v>
      </c>
      <c r="P83" s="27">
        <v>1704</v>
      </c>
      <c r="Q83" s="27">
        <v>1150</v>
      </c>
      <c r="R83" s="51">
        <v>1</v>
      </c>
      <c r="S83" s="27">
        <f>ROUND(P83*Q83/10000,0)</f>
        <v>196</v>
      </c>
      <c r="T83" s="27">
        <f>ROUND(P83*Q83*R83/10000,0)</f>
        <v>196</v>
      </c>
      <c r="U83" s="27">
        <f>S83-T83</f>
        <v>0</v>
      </c>
      <c r="V83" s="27">
        <f>ROUND((E83*H83+G83*I83)/10000,0)</f>
        <v>51</v>
      </c>
      <c r="W83" s="27">
        <f>ROUND((E83*H83+G83*I83)*J83/10000,0)</f>
        <v>51</v>
      </c>
      <c r="X83" s="27">
        <f>V83-W83</f>
        <v>0</v>
      </c>
      <c r="Y83" s="27">
        <f>L83+T83-W83</f>
        <v>9320</v>
      </c>
      <c r="Z83" s="50">
        <v>8962</v>
      </c>
      <c r="AA83" s="50">
        <f>Y83-Z83</f>
        <v>358</v>
      </c>
      <c r="AB83" s="50"/>
      <c r="AC83" s="39">
        <f>AA83+AB83</f>
        <v>358</v>
      </c>
      <c r="AD83" s="50">
        <f>ROUND(17801/$AC$8*AC83,0)</f>
        <v>158</v>
      </c>
      <c r="AE83" s="50">
        <f>AC83-AD83</f>
        <v>200</v>
      </c>
      <c r="AF83" s="50"/>
      <c r="AG83" s="82"/>
      <c r="AJ83" s="83" t="e">
        <f>#N/A</f>
        <v>#N/A</v>
      </c>
    </row>
    <row r="84" customHeight="1" spans="1:36">
      <c r="A84" s="25" t="s">
        <v>159</v>
      </c>
      <c r="B84" s="29" t="s">
        <v>160</v>
      </c>
      <c r="C84" s="27">
        <v>22955</v>
      </c>
      <c r="D84" s="27">
        <v>16191</v>
      </c>
      <c r="E84" s="27">
        <v>40</v>
      </c>
      <c r="F84" s="27">
        <v>6764</v>
      </c>
      <c r="G84" s="27">
        <v>7</v>
      </c>
      <c r="H84" s="28">
        <v>1150</v>
      </c>
      <c r="I84" s="28">
        <v>1950</v>
      </c>
      <c r="J84" s="40">
        <v>1</v>
      </c>
      <c r="K84" s="27">
        <v>3181</v>
      </c>
      <c r="L84" s="27">
        <v>3181</v>
      </c>
      <c r="M84" s="27">
        <v>0</v>
      </c>
      <c r="N84" s="27">
        <v>10</v>
      </c>
      <c r="O84" s="27">
        <v>222</v>
      </c>
      <c r="P84" s="27">
        <v>778</v>
      </c>
      <c r="Q84" s="27">
        <v>1150</v>
      </c>
      <c r="R84" s="51">
        <v>1</v>
      </c>
      <c r="S84" s="27">
        <f>ROUND(P84*Q84/10000,0)</f>
        <v>89</v>
      </c>
      <c r="T84" s="27">
        <f>ROUND(P84*Q84*R84/10000,0)</f>
        <v>89</v>
      </c>
      <c r="U84" s="27">
        <f>S84-T84</f>
        <v>0</v>
      </c>
      <c r="V84" s="27">
        <f>ROUND((E84*H84+G84*I84)/10000,0)</f>
        <v>6</v>
      </c>
      <c r="W84" s="27">
        <f>ROUND((E84*H84+G84*I84)*J84/10000,0)</f>
        <v>6</v>
      </c>
      <c r="X84" s="27">
        <f>V84-W84</f>
        <v>0</v>
      </c>
      <c r="Y84" s="27">
        <f>L84+T84-W84</f>
        <v>3264</v>
      </c>
      <c r="Z84" s="50">
        <v>3169</v>
      </c>
      <c r="AA84" s="50">
        <f>Y84-Z84</f>
        <v>95</v>
      </c>
      <c r="AB84" s="50"/>
      <c r="AC84" s="39">
        <f>AA84+AB84</f>
        <v>95</v>
      </c>
      <c r="AD84" s="50">
        <f>ROUND(17801/$AC$8*AC84,0)</f>
        <v>42</v>
      </c>
      <c r="AE84" s="50">
        <f>AC84-AD84</f>
        <v>53</v>
      </c>
      <c r="AF84" s="50"/>
      <c r="AG84" s="82"/>
      <c r="AJ84" s="83" t="e">
        <f>#N/A</f>
        <v>#N/A</v>
      </c>
    </row>
    <row r="85" customHeight="1" spans="1:36">
      <c r="A85" s="25" t="s">
        <v>161</v>
      </c>
      <c r="B85" s="29" t="s">
        <v>162</v>
      </c>
      <c r="C85" s="27">
        <v>21182</v>
      </c>
      <c r="D85" s="27">
        <v>15202</v>
      </c>
      <c r="E85" s="27">
        <v>28</v>
      </c>
      <c r="F85" s="27">
        <v>5980</v>
      </c>
      <c r="G85" s="27">
        <v>10</v>
      </c>
      <c r="H85" s="28">
        <v>1150</v>
      </c>
      <c r="I85" s="28">
        <v>1950</v>
      </c>
      <c r="J85" s="40">
        <v>1</v>
      </c>
      <c r="K85" s="27">
        <v>2914</v>
      </c>
      <c r="L85" s="27">
        <v>2914</v>
      </c>
      <c r="M85" s="27">
        <v>0</v>
      </c>
      <c r="N85" s="27">
        <v>10</v>
      </c>
      <c r="O85" s="27">
        <v>539</v>
      </c>
      <c r="P85" s="27">
        <v>461</v>
      </c>
      <c r="Q85" s="27">
        <v>1150</v>
      </c>
      <c r="R85" s="51">
        <v>1</v>
      </c>
      <c r="S85" s="27">
        <f>ROUND(P85*Q85/10000,0)</f>
        <v>53</v>
      </c>
      <c r="T85" s="27">
        <f>ROUND(P85*Q85*R85/10000,0)</f>
        <v>53</v>
      </c>
      <c r="U85" s="27">
        <f>S85-T85</f>
        <v>0</v>
      </c>
      <c r="V85" s="27">
        <f>ROUND((E85*H85+G85*I85)/10000,0)</f>
        <v>5</v>
      </c>
      <c r="W85" s="27">
        <f>ROUND((E85*H85+G85*I85)*J85/10000,0)</f>
        <v>5</v>
      </c>
      <c r="X85" s="27">
        <f>V85-W85</f>
        <v>0</v>
      </c>
      <c r="Y85" s="27">
        <f>L85+T85-W85</f>
        <v>2962</v>
      </c>
      <c r="Z85" s="50">
        <v>2868</v>
      </c>
      <c r="AA85" s="50">
        <f>Y85-Z85</f>
        <v>94</v>
      </c>
      <c r="AB85" s="50"/>
      <c r="AC85" s="39">
        <f>AA85+AB85</f>
        <v>94</v>
      </c>
      <c r="AD85" s="50">
        <f>ROUND(17801/$AC$8*AC85,0)</f>
        <v>41</v>
      </c>
      <c r="AE85" s="50">
        <f>AC85-AD85</f>
        <v>53</v>
      </c>
      <c r="AF85" s="50"/>
      <c r="AG85" s="82"/>
      <c r="AJ85" s="83" t="e">
        <f>#N/A</f>
        <v>#N/A</v>
      </c>
    </row>
    <row r="86" customHeight="1" spans="1:36">
      <c r="A86" s="25" t="s">
        <v>163</v>
      </c>
      <c r="B86" s="25"/>
      <c r="C86" s="27">
        <v>45205</v>
      </c>
      <c r="D86" s="27">
        <v>30836</v>
      </c>
      <c r="E86" s="27">
        <v>159</v>
      </c>
      <c r="F86" s="27">
        <v>14369</v>
      </c>
      <c r="G86" s="27">
        <v>74</v>
      </c>
      <c r="H86" s="28">
        <v>1150</v>
      </c>
      <c r="I86" s="28">
        <v>1950</v>
      </c>
      <c r="J86" s="40">
        <v>1</v>
      </c>
      <c r="K86" s="27">
        <v>6348</v>
      </c>
      <c r="L86" s="27">
        <v>6348</v>
      </c>
      <c r="M86" s="27">
        <v>0</v>
      </c>
      <c r="N86" s="27">
        <v>58</v>
      </c>
      <c r="O86" s="27">
        <v>1511</v>
      </c>
      <c r="P86" s="27">
        <v>4289</v>
      </c>
      <c r="Q86" s="27">
        <v>1150</v>
      </c>
      <c r="R86" s="40">
        <v>1</v>
      </c>
      <c r="S86" s="27">
        <f t="shared" ref="S86:Y86" si="76">SUM(S87)</f>
        <v>493</v>
      </c>
      <c r="T86" s="27">
        <f t="shared" si="76"/>
        <v>493</v>
      </c>
      <c r="U86" s="27">
        <f t="shared" si="76"/>
        <v>0</v>
      </c>
      <c r="V86" s="27">
        <f t="shared" si="76"/>
        <v>33</v>
      </c>
      <c r="W86" s="27">
        <f t="shared" si="76"/>
        <v>33</v>
      </c>
      <c r="X86" s="27">
        <f t="shared" si="76"/>
        <v>0</v>
      </c>
      <c r="Y86" s="27">
        <f t="shared" si="76"/>
        <v>6808</v>
      </c>
      <c r="Z86" s="50">
        <v>6607</v>
      </c>
      <c r="AA86" s="50">
        <f>SUM(AA87)</f>
        <v>201</v>
      </c>
      <c r="AB86" s="50">
        <v>0</v>
      </c>
      <c r="AC86" s="50">
        <f>SUM(AC87)</f>
        <v>201</v>
      </c>
      <c r="AD86" s="50">
        <f>SUM(AD87)</f>
        <v>89</v>
      </c>
      <c r="AE86" s="50">
        <f>SUM(AE87)</f>
        <v>112</v>
      </c>
      <c r="AF86" s="50">
        <f>SUM(AF87)</f>
        <v>0</v>
      </c>
      <c r="AG86" s="82"/>
      <c r="AH86" s="4">
        <v>1</v>
      </c>
      <c r="AJ86" s="83" t="e">
        <f>SUM(AJ87)</f>
        <v>#N/A</v>
      </c>
    </row>
    <row r="87" customHeight="1" spans="1:36">
      <c r="A87" s="25" t="s">
        <v>163</v>
      </c>
      <c r="B87" s="29" t="s">
        <v>164</v>
      </c>
      <c r="C87" s="27">
        <v>45205</v>
      </c>
      <c r="D87" s="27">
        <v>30836</v>
      </c>
      <c r="E87" s="27">
        <v>159</v>
      </c>
      <c r="F87" s="27">
        <v>14369</v>
      </c>
      <c r="G87" s="27">
        <v>74</v>
      </c>
      <c r="H87" s="28">
        <v>1150</v>
      </c>
      <c r="I87" s="28">
        <v>1950</v>
      </c>
      <c r="J87" s="40">
        <v>1</v>
      </c>
      <c r="K87" s="27">
        <v>6348</v>
      </c>
      <c r="L87" s="27">
        <v>6348</v>
      </c>
      <c r="M87" s="27">
        <v>0</v>
      </c>
      <c r="N87" s="27">
        <v>58</v>
      </c>
      <c r="O87" s="27">
        <v>1511</v>
      </c>
      <c r="P87" s="27">
        <v>4289</v>
      </c>
      <c r="Q87" s="27">
        <v>1150</v>
      </c>
      <c r="R87" s="51">
        <v>1</v>
      </c>
      <c r="S87" s="27">
        <f>ROUND(P87*Q87/10000,0)</f>
        <v>493</v>
      </c>
      <c r="T87" s="27">
        <f>ROUND(P87*Q87*R87/10000,0)</f>
        <v>493</v>
      </c>
      <c r="U87" s="27">
        <f>S87-T87</f>
        <v>0</v>
      </c>
      <c r="V87" s="27">
        <f>ROUND((E87*H87+G87*I87)/10000,0)</f>
        <v>33</v>
      </c>
      <c r="W87" s="27">
        <f>ROUND((E87*H87+G87*I87)*J87/10000,0)</f>
        <v>33</v>
      </c>
      <c r="X87" s="27">
        <f>V87-W87</f>
        <v>0</v>
      </c>
      <c r="Y87" s="27">
        <f>L87+T87-W87</f>
        <v>6808</v>
      </c>
      <c r="Z87" s="50">
        <v>6607</v>
      </c>
      <c r="AA87" s="50">
        <f>Y87-Z87</f>
        <v>201</v>
      </c>
      <c r="AB87" s="50"/>
      <c r="AC87" s="39">
        <f>AA87+AB87</f>
        <v>201</v>
      </c>
      <c r="AD87" s="50">
        <f>ROUND(17801/$AC$8*AC87,0)</f>
        <v>89</v>
      </c>
      <c r="AE87" s="50">
        <f>AC87-AD87</f>
        <v>112</v>
      </c>
      <c r="AF87" s="50"/>
      <c r="AG87" s="82"/>
      <c r="AJ87" s="83" t="e">
        <f>#N/A</f>
        <v>#N/A</v>
      </c>
    </row>
    <row r="88" customHeight="1" spans="1:36">
      <c r="A88" s="25" t="s">
        <v>165</v>
      </c>
      <c r="B88" s="25"/>
      <c r="C88" s="27">
        <v>106322</v>
      </c>
      <c r="D88" s="27">
        <v>75028</v>
      </c>
      <c r="E88" s="27">
        <v>296</v>
      </c>
      <c r="F88" s="27">
        <v>31294</v>
      </c>
      <c r="G88" s="27">
        <v>144</v>
      </c>
      <c r="H88" s="28">
        <v>1150</v>
      </c>
      <c r="I88" s="28">
        <v>1950</v>
      </c>
      <c r="J88" s="40">
        <v>1</v>
      </c>
      <c r="K88" s="27">
        <v>14731</v>
      </c>
      <c r="L88" s="27">
        <v>14731</v>
      </c>
      <c r="M88" s="27">
        <v>0</v>
      </c>
      <c r="N88" s="27">
        <v>72</v>
      </c>
      <c r="O88" s="27">
        <v>2161</v>
      </c>
      <c r="P88" s="27">
        <v>5039</v>
      </c>
      <c r="Q88" s="27">
        <v>1150</v>
      </c>
      <c r="R88" s="40">
        <v>1</v>
      </c>
      <c r="S88" s="27">
        <f t="shared" ref="S88:Y88" si="77">SUM(S89)</f>
        <v>579</v>
      </c>
      <c r="T88" s="27">
        <f t="shared" si="77"/>
        <v>579</v>
      </c>
      <c r="U88" s="27">
        <f t="shared" si="77"/>
        <v>0</v>
      </c>
      <c r="V88" s="27">
        <f t="shared" si="77"/>
        <v>62</v>
      </c>
      <c r="W88" s="27">
        <f t="shared" si="77"/>
        <v>62</v>
      </c>
      <c r="X88" s="27">
        <f t="shared" si="77"/>
        <v>0</v>
      </c>
      <c r="Y88" s="27">
        <f t="shared" si="77"/>
        <v>15248</v>
      </c>
      <c r="Z88" s="50">
        <v>15007</v>
      </c>
      <c r="AA88" s="50">
        <f>SUM(AA89)</f>
        <v>241</v>
      </c>
      <c r="AB88" s="50">
        <v>0</v>
      </c>
      <c r="AC88" s="50">
        <f>SUM(AC89)</f>
        <v>241</v>
      </c>
      <c r="AD88" s="50">
        <f>SUM(AD89)</f>
        <v>106</v>
      </c>
      <c r="AE88" s="50">
        <f>SUM(AE89)</f>
        <v>135</v>
      </c>
      <c r="AF88" s="50">
        <f>SUM(AF89)</f>
        <v>0</v>
      </c>
      <c r="AG88" s="82"/>
      <c r="AH88" s="4">
        <v>1</v>
      </c>
      <c r="AJ88" s="83" t="e">
        <f>SUM(AJ89)</f>
        <v>#N/A</v>
      </c>
    </row>
    <row r="89" customHeight="1" spans="1:36">
      <c r="A89" s="25" t="s">
        <v>165</v>
      </c>
      <c r="B89" s="29" t="s">
        <v>166</v>
      </c>
      <c r="C89" s="27">
        <v>106322</v>
      </c>
      <c r="D89" s="27">
        <v>75028</v>
      </c>
      <c r="E89" s="27">
        <v>296</v>
      </c>
      <c r="F89" s="27">
        <v>31294</v>
      </c>
      <c r="G89" s="27">
        <v>144</v>
      </c>
      <c r="H89" s="28">
        <v>1150</v>
      </c>
      <c r="I89" s="28">
        <v>1950</v>
      </c>
      <c r="J89" s="40">
        <v>1</v>
      </c>
      <c r="K89" s="27">
        <v>14731</v>
      </c>
      <c r="L89" s="27">
        <v>14731</v>
      </c>
      <c r="M89" s="27">
        <v>0</v>
      </c>
      <c r="N89" s="27">
        <v>72</v>
      </c>
      <c r="O89" s="27">
        <v>2161</v>
      </c>
      <c r="P89" s="27">
        <v>5039</v>
      </c>
      <c r="Q89" s="27">
        <v>1150</v>
      </c>
      <c r="R89" s="51">
        <v>1</v>
      </c>
      <c r="S89" s="27">
        <f>ROUND(P89*Q89/10000,0)</f>
        <v>579</v>
      </c>
      <c r="T89" s="27">
        <f>ROUND(P89*Q89*R89/10000,0)</f>
        <v>579</v>
      </c>
      <c r="U89" s="27">
        <f>S89-T89</f>
        <v>0</v>
      </c>
      <c r="V89" s="27">
        <f>ROUND((E89*H89+G89*I89)/10000,0)</f>
        <v>62</v>
      </c>
      <c r="W89" s="27">
        <f>ROUND((E89*H89+G89*I89)*J89/10000,0)</f>
        <v>62</v>
      </c>
      <c r="X89" s="27">
        <f>V89-W89</f>
        <v>0</v>
      </c>
      <c r="Y89" s="27">
        <f>L89+T89-W89</f>
        <v>15248</v>
      </c>
      <c r="Z89" s="50">
        <v>15007</v>
      </c>
      <c r="AA89" s="50">
        <f>Y89-Z89</f>
        <v>241</v>
      </c>
      <c r="AB89" s="50"/>
      <c r="AC89" s="39">
        <f>AA89+AB89</f>
        <v>241</v>
      </c>
      <c r="AD89" s="50">
        <f>ROUND(17801/$AC$8*AC89,0)</f>
        <v>106</v>
      </c>
      <c r="AE89" s="50">
        <f>AC89-AD89</f>
        <v>135</v>
      </c>
      <c r="AF89" s="50"/>
      <c r="AG89" s="82"/>
      <c r="AJ89" s="83" t="e">
        <f>#N/A</f>
        <v>#N/A</v>
      </c>
    </row>
    <row r="90" customHeight="1" spans="1:36">
      <c r="A90" s="25" t="s">
        <v>167</v>
      </c>
      <c r="B90" s="25"/>
      <c r="C90" s="27">
        <v>65983</v>
      </c>
      <c r="D90" s="27">
        <v>45150</v>
      </c>
      <c r="E90" s="27">
        <v>140</v>
      </c>
      <c r="F90" s="27">
        <v>20833</v>
      </c>
      <c r="G90" s="27">
        <v>56</v>
      </c>
      <c r="H90" s="27">
        <v>1150</v>
      </c>
      <c r="I90" s="27">
        <v>1950</v>
      </c>
      <c r="J90" s="51">
        <v>1</v>
      </c>
      <c r="K90" s="27">
        <v>9255</v>
      </c>
      <c r="L90" s="27">
        <v>9255</v>
      </c>
      <c r="M90" s="27">
        <v>0</v>
      </c>
      <c r="N90" s="27">
        <v>98</v>
      </c>
      <c r="O90" s="27">
        <v>3049</v>
      </c>
      <c r="P90" s="27">
        <v>6751</v>
      </c>
      <c r="Q90" s="27">
        <v>1150</v>
      </c>
      <c r="R90" s="40">
        <v>1</v>
      </c>
      <c r="S90" s="27">
        <f t="shared" ref="S90:Y90" si="78">SUM(S91)</f>
        <v>776</v>
      </c>
      <c r="T90" s="27">
        <f t="shared" si="78"/>
        <v>776</v>
      </c>
      <c r="U90" s="27">
        <f t="shared" si="78"/>
        <v>0</v>
      </c>
      <c r="V90" s="27">
        <f t="shared" si="78"/>
        <v>27</v>
      </c>
      <c r="W90" s="27">
        <f t="shared" si="78"/>
        <v>27</v>
      </c>
      <c r="X90" s="27">
        <f t="shared" si="78"/>
        <v>0</v>
      </c>
      <c r="Y90" s="27">
        <f t="shared" si="78"/>
        <v>10004</v>
      </c>
      <c r="Z90" s="50">
        <v>9553</v>
      </c>
      <c r="AA90" s="50">
        <f>SUM(AA91)</f>
        <v>451</v>
      </c>
      <c r="AB90" s="50">
        <v>0</v>
      </c>
      <c r="AC90" s="50">
        <f>SUM(AC91)</f>
        <v>451</v>
      </c>
      <c r="AD90" s="50">
        <f>SUM(AD91)</f>
        <v>199</v>
      </c>
      <c r="AE90" s="50">
        <f>SUM(AE91)</f>
        <v>252</v>
      </c>
      <c r="AF90" s="50">
        <f>SUM(AF91)</f>
        <v>0</v>
      </c>
      <c r="AG90" s="82"/>
      <c r="AH90" s="4">
        <v>1</v>
      </c>
      <c r="AJ90" s="83" t="e">
        <f>SUM(AJ91)</f>
        <v>#N/A</v>
      </c>
    </row>
    <row r="91" customHeight="1" spans="1:36">
      <c r="A91" s="25" t="s">
        <v>167</v>
      </c>
      <c r="B91" s="29" t="s">
        <v>168</v>
      </c>
      <c r="C91" s="27">
        <v>65983</v>
      </c>
      <c r="D91" s="27">
        <v>45150</v>
      </c>
      <c r="E91" s="27">
        <v>140</v>
      </c>
      <c r="F91" s="27">
        <v>20833</v>
      </c>
      <c r="G91" s="27">
        <v>56</v>
      </c>
      <c r="H91" s="28">
        <v>1150</v>
      </c>
      <c r="I91" s="28">
        <v>1950</v>
      </c>
      <c r="J91" s="40">
        <v>1</v>
      </c>
      <c r="K91" s="27">
        <v>9255</v>
      </c>
      <c r="L91" s="27">
        <v>9255</v>
      </c>
      <c r="M91" s="27">
        <v>0</v>
      </c>
      <c r="N91" s="27">
        <v>98</v>
      </c>
      <c r="O91" s="27">
        <v>3049</v>
      </c>
      <c r="P91" s="27">
        <v>6751</v>
      </c>
      <c r="Q91" s="27">
        <v>1150</v>
      </c>
      <c r="R91" s="51">
        <v>1</v>
      </c>
      <c r="S91" s="27">
        <f>ROUND(P91*Q91/10000,0)</f>
        <v>776</v>
      </c>
      <c r="T91" s="27">
        <f>ROUND(P91*Q91*R91/10000,0)</f>
        <v>776</v>
      </c>
      <c r="U91" s="27">
        <f>S91-T91</f>
        <v>0</v>
      </c>
      <c r="V91" s="27">
        <f>ROUND((E91*H91+G91*I91)/10000,0)</f>
        <v>27</v>
      </c>
      <c r="W91" s="27">
        <f>ROUND((E91*H91+G91*I91)*J91/10000,0)</f>
        <v>27</v>
      </c>
      <c r="X91" s="27">
        <f>V91-W91</f>
        <v>0</v>
      </c>
      <c r="Y91" s="27">
        <f>L91+T91-W91</f>
        <v>10004</v>
      </c>
      <c r="Z91" s="50">
        <v>9553</v>
      </c>
      <c r="AA91" s="50">
        <f>Y91-Z91</f>
        <v>451</v>
      </c>
      <c r="AB91" s="50"/>
      <c r="AC91" s="39">
        <f>AA91+AB91</f>
        <v>451</v>
      </c>
      <c r="AD91" s="50">
        <f>ROUND(17801/$AC$8*AC91,0)</f>
        <v>199</v>
      </c>
      <c r="AE91" s="50">
        <f>AC91-AD91</f>
        <v>252</v>
      </c>
      <c r="AF91" s="50"/>
      <c r="AG91" s="82"/>
      <c r="AJ91" s="83" t="e">
        <f>#N/A</f>
        <v>#N/A</v>
      </c>
    </row>
    <row r="92" customHeight="1" spans="1:36">
      <c r="A92" s="25" t="s">
        <v>169</v>
      </c>
      <c r="B92" s="25"/>
      <c r="C92" s="27">
        <v>150069</v>
      </c>
      <c r="D92" s="27">
        <v>102747</v>
      </c>
      <c r="E92" s="27">
        <v>453</v>
      </c>
      <c r="F92" s="27">
        <v>47322</v>
      </c>
      <c r="G92" s="27">
        <v>141</v>
      </c>
      <c r="H92" s="28">
        <v>1150</v>
      </c>
      <c r="I92" s="28">
        <v>1950</v>
      </c>
      <c r="J92" s="40">
        <v>1</v>
      </c>
      <c r="K92" s="27">
        <v>21044</v>
      </c>
      <c r="L92" s="27">
        <v>21044</v>
      </c>
      <c r="M92" s="27">
        <v>0</v>
      </c>
      <c r="N92" s="27">
        <v>209</v>
      </c>
      <c r="O92" s="27">
        <v>8131</v>
      </c>
      <c r="P92" s="27">
        <v>12769</v>
      </c>
      <c r="Q92" s="27">
        <v>1150</v>
      </c>
      <c r="R92" s="40">
        <v>1</v>
      </c>
      <c r="S92" s="27">
        <f t="shared" ref="S92:Y92" si="79">SUM(S93)</f>
        <v>1468</v>
      </c>
      <c r="T92" s="27">
        <f t="shared" si="79"/>
        <v>1468</v>
      </c>
      <c r="U92" s="27">
        <f t="shared" si="79"/>
        <v>0</v>
      </c>
      <c r="V92" s="27">
        <f t="shared" si="79"/>
        <v>80</v>
      </c>
      <c r="W92" s="27">
        <f t="shared" si="79"/>
        <v>80</v>
      </c>
      <c r="X92" s="27">
        <f t="shared" si="79"/>
        <v>0</v>
      </c>
      <c r="Y92" s="27">
        <f t="shared" si="79"/>
        <v>22432</v>
      </c>
      <c r="Z92" s="50">
        <v>22133</v>
      </c>
      <c r="AA92" s="50">
        <f>SUM(AA93)</f>
        <v>299</v>
      </c>
      <c r="AB92" s="50">
        <v>0</v>
      </c>
      <c r="AC92" s="50">
        <f>SUM(AC93)</f>
        <v>299</v>
      </c>
      <c r="AD92" s="50">
        <f>SUM(AD93)</f>
        <v>132</v>
      </c>
      <c r="AE92" s="50">
        <f>SUM(AE93)</f>
        <v>167</v>
      </c>
      <c r="AF92" s="50">
        <f>SUM(AF93)</f>
        <v>0</v>
      </c>
      <c r="AG92" s="82"/>
      <c r="AH92" s="4">
        <v>1</v>
      </c>
      <c r="AJ92" s="83">
        <f>SUM(AJ93)</f>
        <v>3692.71</v>
      </c>
    </row>
    <row r="93" customHeight="1" spans="1:36">
      <c r="A93" s="25" t="s">
        <v>169</v>
      </c>
      <c r="B93" s="29" t="s">
        <v>170</v>
      </c>
      <c r="C93" s="27">
        <v>150069</v>
      </c>
      <c r="D93" s="27">
        <v>102747</v>
      </c>
      <c r="E93" s="27">
        <v>453</v>
      </c>
      <c r="F93" s="27">
        <v>47322</v>
      </c>
      <c r="G93" s="27">
        <v>141</v>
      </c>
      <c r="H93" s="28">
        <v>1150</v>
      </c>
      <c r="I93" s="28">
        <v>1950</v>
      </c>
      <c r="J93" s="40">
        <v>1</v>
      </c>
      <c r="K93" s="27">
        <v>21044</v>
      </c>
      <c r="L93" s="27">
        <v>21044</v>
      </c>
      <c r="M93" s="27">
        <v>0</v>
      </c>
      <c r="N93" s="27">
        <v>209</v>
      </c>
      <c r="O93" s="27">
        <v>8131</v>
      </c>
      <c r="P93" s="27">
        <v>12769</v>
      </c>
      <c r="Q93" s="27">
        <v>1150</v>
      </c>
      <c r="R93" s="51">
        <v>1</v>
      </c>
      <c r="S93" s="27">
        <f t="shared" ref="S93:S99" si="80">ROUND(P93*Q93/10000,0)</f>
        <v>1468</v>
      </c>
      <c r="T93" s="27">
        <f t="shared" ref="T93:T99" si="81">ROUND(P93*Q93*R93/10000,0)</f>
        <v>1468</v>
      </c>
      <c r="U93" s="27">
        <f t="shared" ref="U93:U99" si="82">S93-T93</f>
        <v>0</v>
      </c>
      <c r="V93" s="27">
        <f t="shared" ref="V93:V99" si="83">ROUND((E93*H93+G93*I93)/10000,0)</f>
        <v>80</v>
      </c>
      <c r="W93" s="27">
        <f t="shared" ref="W93:W99" si="84">ROUND((E93*H93+G93*I93)*J93/10000,0)</f>
        <v>80</v>
      </c>
      <c r="X93" s="27">
        <f t="shared" ref="X93:X99" si="85">V93-W93</f>
        <v>0</v>
      </c>
      <c r="Y93" s="27">
        <f t="shared" ref="Y93:Y99" si="86">L93+T93-W93</f>
        <v>22432</v>
      </c>
      <c r="Z93" s="50">
        <v>22133</v>
      </c>
      <c r="AA93" s="50">
        <f t="shared" ref="AA93:AA99" si="87">Y93-Z93</f>
        <v>299</v>
      </c>
      <c r="AB93" s="50"/>
      <c r="AC93" s="39">
        <f t="shared" ref="AC93:AC98" si="88">AA93+AB93</f>
        <v>299</v>
      </c>
      <c r="AD93" s="50">
        <f>ROUND(17801/$AC$8*AC93,0)</f>
        <v>132</v>
      </c>
      <c r="AE93" s="50">
        <f t="shared" ref="AE93:AE99" si="89">AC93-AD93</f>
        <v>167</v>
      </c>
      <c r="AF93" s="50"/>
      <c r="AG93" s="82"/>
      <c r="AJ93" s="83">
        <f t="shared" ref="AJ93:AJ99" si="90">ROUND(498337/$AC$8*AC93,2)</f>
        <v>3692.71</v>
      </c>
    </row>
    <row r="94" customHeight="1" spans="1:36">
      <c r="A94" s="25" t="s">
        <v>171</v>
      </c>
      <c r="B94" s="25"/>
      <c r="C94" s="27">
        <v>683718</v>
      </c>
      <c r="D94" s="27">
        <v>494079</v>
      </c>
      <c r="E94" s="27">
        <v>525</v>
      </c>
      <c r="F94" s="27">
        <v>189639</v>
      </c>
      <c r="G94" s="27">
        <v>173</v>
      </c>
      <c r="H94" s="28">
        <v>1150</v>
      </c>
      <c r="I94" s="28">
        <v>1950</v>
      </c>
      <c r="J94" s="40" t="s">
        <v>35</v>
      </c>
      <c r="K94" s="27">
        <v>93799</v>
      </c>
      <c r="L94" s="27">
        <v>71502</v>
      </c>
      <c r="M94" s="27">
        <v>22297</v>
      </c>
      <c r="N94" s="27">
        <v>207</v>
      </c>
      <c r="O94" s="27">
        <v>7080</v>
      </c>
      <c r="P94" s="27">
        <v>13620</v>
      </c>
      <c r="Q94" s="27">
        <v>1150</v>
      </c>
      <c r="R94" s="40" t="s">
        <v>35</v>
      </c>
      <c r="S94" s="27">
        <f t="shared" ref="S94:Y94" si="91">SUM(S95:S99)</f>
        <v>1567</v>
      </c>
      <c r="T94" s="27">
        <f t="shared" si="91"/>
        <v>1317</v>
      </c>
      <c r="U94" s="27">
        <f t="shared" si="91"/>
        <v>250</v>
      </c>
      <c r="V94" s="27">
        <f t="shared" si="91"/>
        <v>94</v>
      </c>
      <c r="W94" s="27">
        <f t="shared" si="91"/>
        <v>77</v>
      </c>
      <c r="X94" s="27">
        <f t="shared" si="91"/>
        <v>17</v>
      </c>
      <c r="Y94" s="27">
        <f t="shared" si="91"/>
        <v>72742</v>
      </c>
      <c r="Z94" s="50">
        <v>70986</v>
      </c>
      <c r="AA94" s="50">
        <f>SUM(AA95:AA99)</f>
        <v>1756</v>
      </c>
      <c r="AB94" s="50">
        <v>0</v>
      </c>
      <c r="AC94" s="50">
        <f>SUM(AC95:AC99)</f>
        <v>2475</v>
      </c>
      <c r="AD94" s="50">
        <f>SUM(AD95:AD99)</f>
        <v>1093</v>
      </c>
      <c r="AE94" s="50">
        <f>SUM(AE95:AE99)</f>
        <v>1382</v>
      </c>
      <c r="AF94" s="50">
        <f>SUM(AF95:AF99)</f>
        <v>-719</v>
      </c>
      <c r="AG94" s="82"/>
      <c r="AH94" s="4">
        <v>1</v>
      </c>
      <c r="AJ94" s="83">
        <f>SUM(AJ95:AJ99)</f>
        <v>30566.77</v>
      </c>
    </row>
    <row r="95" customHeight="1" spans="1:36">
      <c r="A95" s="29" t="s">
        <v>172</v>
      </c>
      <c r="B95" s="29" t="s">
        <v>173</v>
      </c>
      <c r="C95" s="27">
        <v>23071</v>
      </c>
      <c r="D95" s="27">
        <v>7810</v>
      </c>
      <c r="E95" s="27">
        <v>0</v>
      </c>
      <c r="F95" s="27">
        <v>15261</v>
      </c>
      <c r="G95" s="27">
        <v>0</v>
      </c>
      <c r="H95" s="28">
        <v>1150</v>
      </c>
      <c r="I95" s="28">
        <v>1950</v>
      </c>
      <c r="J95" s="40">
        <v>0.6</v>
      </c>
      <c r="K95" s="27">
        <v>3874</v>
      </c>
      <c r="L95" s="27">
        <v>2324</v>
      </c>
      <c r="M95" s="27">
        <v>1550</v>
      </c>
      <c r="N95" s="27">
        <v>0</v>
      </c>
      <c r="O95" s="27">
        <v>0</v>
      </c>
      <c r="P95" s="27">
        <v>0</v>
      </c>
      <c r="Q95" s="27">
        <v>1150</v>
      </c>
      <c r="R95" s="51">
        <v>0.6</v>
      </c>
      <c r="S95" s="27">
        <f t="shared" si="80"/>
        <v>0</v>
      </c>
      <c r="T95" s="27">
        <f t="shared" si="81"/>
        <v>0</v>
      </c>
      <c r="U95" s="27">
        <f t="shared" si="82"/>
        <v>0</v>
      </c>
      <c r="V95" s="27">
        <f t="shared" si="83"/>
        <v>0</v>
      </c>
      <c r="W95" s="27">
        <f t="shared" si="84"/>
        <v>0</v>
      </c>
      <c r="X95" s="27">
        <f t="shared" si="85"/>
        <v>0</v>
      </c>
      <c r="Y95" s="27">
        <f t="shared" si="86"/>
        <v>2324</v>
      </c>
      <c r="Z95" s="50">
        <v>754</v>
      </c>
      <c r="AA95" s="50">
        <f t="shared" si="87"/>
        <v>1570</v>
      </c>
      <c r="AB95" s="50"/>
      <c r="AC95" s="39">
        <f t="shared" si="88"/>
        <v>1570</v>
      </c>
      <c r="AD95" s="50">
        <f>ROUND(17801/$AC$8*AC95,0)</f>
        <v>693</v>
      </c>
      <c r="AE95" s="50">
        <f t="shared" si="89"/>
        <v>877</v>
      </c>
      <c r="AF95" s="50"/>
      <c r="AG95" s="82"/>
      <c r="AJ95" s="83">
        <f t="shared" si="90"/>
        <v>19389.83</v>
      </c>
    </row>
    <row r="96" customHeight="1" spans="1:36">
      <c r="A96" s="25" t="s">
        <v>174</v>
      </c>
      <c r="B96" s="29" t="s">
        <v>175</v>
      </c>
      <c r="C96" s="27">
        <v>266338</v>
      </c>
      <c r="D96" s="27">
        <v>203922</v>
      </c>
      <c r="E96" s="27">
        <v>202</v>
      </c>
      <c r="F96" s="27">
        <v>62416</v>
      </c>
      <c r="G96" s="27">
        <v>64</v>
      </c>
      <c r="H96" s="28">
        <v>1150</v>
      </c>
      <c r="I96" s="28">
        <v>1950</v>
      </c>
      <c r="J96" s="40">
        <v>0.6</v>
      </c>
      <c r="K96" s="27">
        <v>35622</v>
      </c>
      <c r="L96" s="27">
        <v>21373</v>
      </c>
      <c r="M96" s="27">
        <v>14249</v>
      </c>
      <c r="N96" s="27">
        <v>53</v>
      </c>
      <c r="O96" s="27">
        <v>1484</v>
      </c>
      <c r="P96" s="27">
        <v>3816</v>
      </c>
      <c r="Q96" s="27">
        <v>1150</v>
      </c>
      <c r="R96" s="51">
        <v>0.6</v>
      </c>
      <c r="S96" s="27">
        <f t="shared" si="80"/>
        <v>439</v>
      </c>
      <c r="T96" s="27">
        <f t="shared" si="81"/>
        <v>263</v>
      </c>
      <c r="U96" s="27">
        <f t="shared" si="82"/>
        <v>176</v>
      </c>
      <c r="V96" s="27">
        <f t="shared" si="83"/>
        <v>36</v>
      </c>
      <c r="W96" s="27">
        <f t="shared" si="84"/>
        <v>21</v>
      </c>
      <c r="X96" s="27">
        <f t="shared" si="85"/>
        <v>15</v>
      </c>
      <c r="Y96" s="27">
        <f t="shared" si="86"/>
        <v>21615</v>
      </c>
      <c r="Z96" s="50">
        <v>22272</v>
      </c>
      <c r="AA96" s="50">
        <f t="shared" si="87"/>
        <v>-657</v>
      </c>
      <c r="AB96" s="50"/>
      <c r="AC96" s="39">
        <v>0</v>
      </c>
      <c r="AD96" s="50">
        <f>ROUND(17801/$AC$8*AC96,0)</f>
        <v>0</v>
      </c>
      <c r="AE96" s="50">
        <f t="shared" si="89"/>
        <v>0</v>
      </c>
      <c r="AF96" s="50">
        <v>-657</v>
      </c>
      <c r="AG96" s="82" t="s">
        <v>176</v>
      </c>
      <c r="AJ96" s="83">
        <f t="shared" si="90"/>
        <v>0</v>
      </c>
    </row>
    <row r="97" customHeight="1" spans="1:36">
      <c r="A97" s="25" t="s">
        <v>177</v>
      </c>
      <c r="B97" s="29" t="s">
        <v>178</v>
      </c>
      <c r="C97" s="27">
        <v>190507</v>
      </c>
      <c r="D97" s="27">
        <v>136290</v>
      </c>
      <c r="E97" s="27">
        <v>34</v>
      </c>
      <c r="F97" s="27">
        <v>54217</v>
      </c>
      <c r="G97" s="27">
        <v>12</v>
      </c>
      <c r="H97" s="28">
        <v>1150</v>
      </c>
      <c r="I97" s="28">
        <v>1950</v>
      </c>
      <c r="J97" s="40">
        <v>0.8</v>
      </c>
      <c r="K97" s="27">
        <v>26246</v>
      </c>
      <c r="L97" s="27">
        <v>20997</v>
      </c>
      <c r="M97" s="27">
        <v>5249</v>
      </c>
      <c r="N97" s="27">
        <v>14</v>
      </c>
      <c r="O97" s="27">
        <v>578</v>
      </c>
      <c r="P97" s="27">
        <v>822</v>
      </c>
      <c r="Q97" s="27">
        <v>1150</v>
      </c>
      <c r="R97" s="51">
        <v>0.8</v>
      </c>
      <c r="S97" s="27">
        <f t="shared" si="80"/>
        <v>95</v>
      </c>
      <c r="T97" s="27">
        <f t="shared" si="81"/>
        <v>76</v>
      </c>
      <c r="U97" s="27">
        <f t="shared" si="82"/>
        <v>19</v>
      </c>
      <c r="V97" s="27">
        <f t="shared" si="83"/>
        <v>6</v>
      </c>
      <c r="W97" s="27">
        <f t="shared" si="84"/>
        <v>5</v>
      </c>
      <c r="X97" s="27">
        <f t="shared" si="85"/>
        <v>1</v>
      </c>
      <c r="Y97" s="27">
        <f t="shared" si="86"/>
        <v>21068</v>
      </c>
      <c r="Z97" s="50">
        <v>20516</v>
      </c>
      <c r="AA97" s="50">
        <f t="shared" si="87"/>
        <v>552</v>
      </c>
      <c r="AB97" s="50"/>
      <c r="AC97" s="39">
        <f t="shared" si="88"/>
        <v>552</v>
      </c>
      <c r="AD97" s="50">
        <f>ROUND(17801/$AC$8*AC97,0)</f>
        <v>244</v>
      </c>
      <c r="AE97" s="50">
        <f t="shared" si="89"/>
        <v>308</v>
      </c>
      <c r="AF97" s="50"/>
      <c r="AG97" s="82" t="s">
        <v>179</v>
      </c>
      <c r="AJ97" s="83">
        <f t="shared" si="90"/>
        <v>6817.32</v>
      </c>
    </row>
    <row r="98" customHeight="1" spans="1:36">
      <c r="A98" s="25" t="s">
        <v>180</v>
      </c>
      <c r="B98" s="29" t="s">
        <v>181</v>
      </c>
      <c r="C98" s="27">
        <v>158542</v>
      </c>
      <c r="D98" s="27">
        <v>113813</v>
      </c>
      <c r="E98" s="27">
        <v>253</v>
      </c>
      <c r="F98" s="27">
        <v>44729</v>
      </c>
      <c r="G98" s="27">
        <v>87</v>
      </c>
      <c r="H98" s="28">
        <v>1150</v>
      </c>
      <c r="I98" s="28">
        <v>1950</v>
      </c>
      <c r="J98" s="40">
        <v>1</v>
      </c>
      <c r="K98" s="27">
        <v>21811</v>
      </c>
      <c r="L98" s="27">
        <v>21811</v>
      </c>
      <c r="M98" s="27">
        <v>0</v>
      </c>
      <c r="N98" s="27">
        <v>104</v>
      </c>
      <c r="O98" s="27">
        <v>3813</v>
      </c>
      <c r="P98" s="27">
        <v>6587</v>
      </c>
      <c r="Q98" s="27">
        <v>1150</v>
      </c>
      <c r="R98" s="51">
        <v>1</v>
      </c>
      <c r="S98" s="27">
        <f t="shared" si="80"/>
        <v>758</v>
      </c>
      <c r="T98" s="27">
        <f t="shared" si="81"/>
        <v>758</v>
      </c>
      <c r="U98" s="27">
        <f t="shared" si="82"/>
        <v>0</v>
      </c>
      <c r="V98" s="27">
        <f t="shared" si="83"/>
        <v>46</v>
      </c>
      <c r="W98" s="27">
        <f t="shared" si="84"/>
        <v>46</v>
      </c>
      <c r="X98" s="27">
        <f t="shared" si="85"/>
        <v>0</v>
      </c>
      <c r="Y98" s="27">
        <f t="shared" si="86"/>
        <v>22523</v>
      </c>
      <c r="Z98" s="50">
        <v>22170</v>
      </c>
      <c r="AA98" s="50">
        <f t="shared" si="87"/>
        <v>353</v>
      </c>
      <c r="AB98" s="50"/>
      <c r="AC98" s="39">
        <f t="shared" si="88"/>
        <v>353</v>
      </c>
      <c r="AD98" s="50">
        <f>ROUND(17801/$AC$8*AC98,0)</f>
        <v>156</v>
      </c>
      <c r="AE98" s="50">
        <f t="shared" si="89"/>
        <v>197</v>
      </c>
      <c r="AF98" s="50"/>
      <c r="AG98" s="82"/>
      <c r="AJ98" s="83">
        <f t="shared" si="90"/>
        <v>4359.62</v>
      </c>
    </row>
    <row r="99" customHeight="1" spans="1:36">
      <c r="A99" s="25" t="s">
        <v>182</v>
      </c>
      <c r="B99" s="29" t="s">
        <v>183</v>
      </c>
      <c r="C99" s="27">
        <v>45260</v>
      </c>
      <c r="D99" s="27">
        <v>32244</v>
      </c>
      <c r="E99" s="27">
        <v>36</v>
      </c>
      <c r="F99" s="27">
        <v>13016</v>
      </c>
      <c r="G99" s="27">
        <v>10</v>
      </c>
      <c r="H99" s="28">
        <v>1150</v>
      </c>
      <c r="I99" s="28">
        <v>1950</v>
      </c>
      <c r="J99" s="40">
        <v>0.8</v>
      </c>
      <c r="K99" s="27">
        <v>6246</v>
      </c>
      <c r="L99" s="27">
        <v>4997</v>
      </c>
      <c r="M99" s="27">
        <v>1249</v>
      </c>
      <c r="N99" s="27">
        <v>36</v>
      </c>
      <c r="O99" s="27">
        <v>1205</v>
      </c>
      <c r="P99" s="27">
        <v>2395</v>
      </c>
      <c r="Q99" s="27">
        <v>1150</v>
      </c>
      <c r="R99" s="51">
        <v>0.8</v>
      </c>
      <c r="S99" s="27">
        <f t="shared" si="80"/>
        <v>275</v>
      </c>
      <c r="T99" s="27">
        <f t="shared" si="81"/>
        <v>220</v>
      </c>
      <c r="U99" s="27">
        <f t="shared" si="82"/>
        <v>55</v>
      </c>
      <c r="V99" s="27">
        <f t="shared" si="83"/>
        <v>6</v>
      </c>
      <c r="W99" s="27">
        <f t="shared" si="84"/>
        <v>5</v>
      </c>
      <c r="X99" s="27">
        <f t="shared" si="85"/>
        <v>1</v>
      </c>
      <c r="Y99" s="27">
        <f t="shared" si="86"/>
        <v>5212</v>
      </c>
      <c r="Z99" s="50">
        <v>5274</v>
      </c>
      <c r="AA99" s="50">
        <f t="shared" si="87"/>
        <v>-62</v>
      </c>
      <c r="AB99" s="50"/>
      <c r="AC99" s="39">
        <v>0</v>
      </c>
      <c r="AD99" s="50">
        <f>ROUND(17801/$AC$8*AC99,0)</f>
        <v>0</v>
      </c>
      <c r="AE99" s="50">
        <f t="shared" si="89"/>
        <v>0</v>
      </c>
      <c r="AF99" s="50">
        <v>-62</v>
      </c>
      <c r="AG99" s="82"/>
      <c r="AJ99" s="83">
        <f t="shared" si="90"/>
        <v>0</v>
      </c>
    </row>
    <row r="100" customHeight="1" spans="1:36">
      <c r="A100" s="25" t="s">
        <v>184</v>
      </c>
      <c r="B100" s="25"/>
      <c r="C100" s="27">
        <v>181158</v>
      </c>
      <c r="D100" s="27">
        <v>127712</v>
      </c>
      <c r="E100" s="27">
        <v>104</v>
      </c>
      <c r="F100" s="27">
        <v>53446</v>
      </c>
      <c r="G100" s="27">
        <v>34</v>
      </c>
      <c r="H100" s="28">
        <v>1150</v>
      </c>
      <c r="I100" s="28">
        <v>1950</v>
      </c>
      <c r="J100" s="40">
        <v>0.8</v>
      </c>
      <c r="K100" s="27">
        <v>25109</v>
      </c>
      <c r="L100" s="27">
        <v>20087</v>
      </c>
      <c r="M100" s="27">
        <v>5022</v>
      </c>
      <c r="N100" s="27">
        <v>48</v>
      </c>
      <c r="O100" s="27">
        <v>2092</v>
      </c>
      <c r="P100" s="27">
        <v>2708</v>
      </c>
      <c r="Q100" s="27">
        <v>1150</v>
      </c>
      <c r="R100" s="40">
        <v>0.8</v>
      </c>
      <c r="S100" s="27">
        <f t="shared" ref="S100:Y100" si="92">SUM(S101)</f>
        <v>311</v>
      </c>
      <c r="T100" s="27">
        <f t="shared" si="92"/>
        <v>249</v>
      </c>
      <c r="U100" s="27">
        <f t="shared" si="92"/>
        <v>62</v>
      </c>
      <c r="V100" s="27">
        <f t="shared" si="92"/>
        <v>19</v>
      </c>
      <c r="W100" s="27">
        <f t="shared" si="92"/>
        <v>15</v>
      </c>
      <c r="X100" s="27">
        <f t="shared" si="92"/>
        <v>4</v>
      </c>
      <c r="Y100" s="27">
        <f t="shared" si="92"/>
        <v>20321</v>
      </c>
      <c r="Z100" s="50">
        <v>19788</v>
      </c>
      <c r="AA100" s="50">
        <f>SUM(AA101)</f>
        <v>533</v>
      </c>
      <c r="AB100" s="50">
        <v>0</v>
      </c>
      <c r="AC100" s="50">
        <f>SUM(AC101)</f>
        <v>533</v>
      </c>
      <c r="AD100" s="50">
        <f>SUM(AD101)</f>
        <v>235</v>
      </c>
      <c r="AE100" s="50">
        <f>SUM(AE101)</f>
        <v>298</v>
      </c>
      <c r="AF100" s="50">
        <f>SUM(AF101)</f>
        <v>0</v>
      </c>
      <c r="AG100" s="82"/>
      <c r="AH100" s="4">
        <v>1</v>
      </c>
      <c r="AJ100" s="83" t="e">
        <f>SUM(AJ101)</f>
        <v>#N/A</v>
      </c>
    </row>
    <row r="101" customHeight="1" spans="1:36">
      <c r="A101" s="25" t="s">
        <v>184</v>
      </c>
      <c r="B101" s="29" t="s">
        <v>185</v>
      </c>
      <c r="C101" s="27">
        <v>181158</v>
      </c>
      <c r="D101" s="27">
        <v>127712</v>
      </c>
      <c r="E101" s="27">
        <v>104</v>
      </c>
      <c r="F101" s="27">
        <v>53446</v>
      </c>
      <c r="G101" s="27">
        <v>34</v>
      </c>
      <c r="H101" s="28">
        <v>1150</v>
      </c>
      <c r="I101" s="28">
        <v>1950</v>
      </c>
      <c r="J101" s="40">
        <v>0.8</v>
      </c>
      <c r="K101" s="27">
        <v>25109</v>
      </c>
      <c r="L101" s="27">
        <v>20087</v>
      </c>
      <c r="M101" s="27">
        <v>5022</v>
      </c>
      <c r="N101" s="27">
        <v>48</v>
      </c>
      <c r="O101" s="27">
        <v>2092</v>
      </c>
      <c r="P101" s="27">
        <v>2708</v>
      </c>
      <c r="Q101" s="27">
        <v>1150</v>
      </c>
      <c r="R101" s="51">
        <v>0.8</v>
      </c>
      <c r="S101" s="27">
        <f>ROUND(P101*Q101/10000,0)</f>
        <v>311</v>
      </c>
      <c r="T101" s="27">
        <f>ROUND(P101*Q101*R101/10000,0)</f>
        <v>249</v>
      </c>
      <c r="U101" s="27">
        <f>S101-T101</f>
        <v>62</v>
      </c>
      <c r="V101" s="27">
        <f>ROUND((E101*H101+G101*I101)/10000,0)</f>
        <v>19</v>
      </c>
      <c r="W101" s="27">
        <f>ROUND((E101*H101+G101*I101)*J101/10000,0)</f>
        <v>15</v>
      </c>
      <c r="X101" s="27">
        <f>V101-W101</f>
        <v>4</v>
      </c>
      <c r="Y101" s="27">
        <f t="shared" ref="Y101:Y106" si="93">L101+T101-W101</f>
        <v>20321</v>
      </c>
      <c r="Z101" s="50">
        <v>19788</v>
      </c>
      <c r="AA101" s="50">
        <f>Y101-Z101</f>
        <v>533</v>
      </c>
      <c r="AB101" s="50"/>
      <c r="AC101" s="39">
        <f>AA101+AB101</f>
        <v>533</v>
      </c>
      <c r="AD101" s="50">
        <f>ROUND(17801/$AC$8*AC101,0)</f>
        <v>235</v>
      </c>
      <c r="AE101" s="50">
        <f>AC101-AD101</f>
        <v>298</v>
      </c>
      <c r="AF101" s="50"/>
      <c r="AG101" s="82"/>
      <c r="AJ101" s="83" t="e">
        <f>#N/A</f>
        <v>#N/A</v>
      </c>
    </row>
    <row r="102" customHeight="1" spans="1:36">
      <c r="A102" s="25" t="s">
        <v>186</v>
      </c>
      <c r="B102" s="25"/>
      <c r="C102" s="27">
        <v>53779</v>
      </c>
      <c r="D102" s="27">
        <v>37987</v>
      </c>
      <c r="E102" s="27">
        <v>34</v>
      </c>
      <c r="F102" s="27">
        <v>15792</v>
      </c>
      <c r="G102" s="27">
        <v>5</v>
      </c>
      <c r="H102" s="28">
        <v>1150</v>
      </c>
      <c r="I102" s="28">
        <v>1950</v>
      </c>
      <c r="J102" s="40">
        <v>0.6</v>
      </c>
      <c r="K102" s="27">
        <v>7447</v>
      </c>
      <c r="L102" s="27">
        <v>6960</v>
      </c>
      <c r="M102" s="27">
        <v>487</v>
      </c>
      <c r="N102" s="27">
        <v>19</v>
      </c>
      <c r="O102" s="27">
        <v>993</v>
      </c>
      <c r="P102" s="27">
        <v>907</v>
      </c>
      <c r="Q102" s="27">
        <v>1150</v>
      </c>
      <c r="R102" s="40" t="s">
        <v>35</v>
      </c>
      <c r="S102" s="27">
        <f t="shared" ref="S102:Y102" si="94">SUM(S103:S104)</f>
        <v>104</v>
      </c>
      <c r="T102" s="27">
        <f t="shared" si="94"/>
        <v>104</v>
      </c>
      <c r="U102" s="27">
        <f t="shared" si="94"/>
        <v>0</v>
      </c>
      <c r="V102" s="27">
        <f t="shared" si="94"/>
        <v>5</v>
      </c>
      <c r="W102" s="27">
        <f t="shared" si="94"/>
        <v>5</v>
      </c>
      <c r="X102" s="27">
        <f t="shared" si="94"/>
        <v>0</v>
      </c>
      <c r="Y102" s="27">
        <f t="shared" si="94"/>
        <v>7059</v>
      </c>
      <c r="Z102" s="50">
        <v>6769</v>
      </c>
      <c r="AA102" s="50">
        <f>SUM(AA103:AA104)</f>
        <v>290</v>
      </c>
      <c r="AB102" s="50">
        <v>0</v>
      </c>
      <c r="AC102" s="50">
        <f>SUM(AC103:AC104)</f>
        <v>290</v>
      </c>
      <c r="AD102" s="50">
        <f>SUM(AD103:AD104)</f>
        <v>128</v>
      </c>
      <c r="AE102" s="50">
        <f>SUM(AE103:AE104)</f>
        <v>162</v>
      </c>
      <c r="AF102" s="50">
        <f>SUM(AF103:AF104)</f>
        <v>0</v>
      </c>
      <c r="AG102" s="82"/>
      <c r="AH102" s="4">
        <v>1</v>
      </c>
      <c r="AJ102" s="83" t="e">
        <f>SUM(AJ103:AJ104)</f>
        <v>#N/A</v>
      </c>
    </row>
    <row r="103" spans="1:36">
      <c r="A103" s="29" t="s">
        <v>187</v>
      </c>
      <c r="B103" s="29" t="s">
        <v>188</v>
      </c>
      <c r="C103" s="27">
        <v>8065</v>
      </c>
      <c r="D103" s="27">
        <v>4440</v>
      </c>
      <c r="E103" s="27">
        <v>0</v>
      </c>
      <c r="F103" s="27">
        <v>3625</v>
      </c>
      <c r="G103" s="27">
        <v>0</v>
      </c>
      <c r="H103" s="28">
        <v>1150</v>
      </c>
      <c r="I103" s="28">
        <v>1950</v>
      </c>
      <c r="J103" s="40">
        <v>0.6</v>
      </c>
      <c r="K103" s="27">
        <v>1217</v>
      </c>
      <c r="L103" s="27">
        <v>730</v>
      </c>
      <c r="M103" s="27">
        <v>487</v>
      </c>
      <c r="N103" s="27">
        <v>0</v>
      </c>
      <c r="O103" s="27">
        <v>0</v>
      </c>
      <c r="P103" s="27">
        <v>0</v>
      </c>
      <c r="Q103" s="27">
        <v>1150</v>
      </c>
      <c r="R103" s="51">
        <v>0.6</v>
      </c>
      <c r="S103" s="27">
        <f>ROUND(P103*Q103/10000,0)</f>
        <v>0</v>
      </c>
      <c r="T103" s="27">
        <f>ROUND(P103*Q103*R103/10000,0)</f>
        <v>0</v>
      </c>
      <c r="U103" s="27">
        <f>S103-T103</f>
        <v>0</v>
      </c>
      <c r="V103" s="27">
        <f>ROUND((E103*H103+G103*I103)/10000,0)</f>
        <v>0</v>
      </c>
      <c r="W103" s="27">
        <f>ROUND((E103*H103+G103*I103)*J103/10000,0)</f>
        <v>0</v>
      </c>
      <c r="X103" s="27">
        <f>V103-W103</f>
        <v>0</v>
      </c>
      <c r="Y103" s="27">
        <f t="shared" si="93"/>
        <v>730</v>
      </c>
      <c r="Z103" s="50">
        <v>683</v>
      </c>
      <c r="AA103" s="50">
        <f>Y103-Z103</f>
        <v>47</v>
      </c>
      <c r="AB103" s="50"/>
      <c r="AC103" s="39">
        <f>AA103+AB103</f>
        <v>47</v>
      </c>
      <c r="AD103" s="50">
        <f>ROUND(17801/$AC$8*AC103,0)</f>
        <v>21</v>
      </c>
      <c r="AE103" s="50">
        <f>AC103-AD103</f>
        <v>26</v>
      </c>
      <c r="AF103" s="50"/>
      <c r="AG103" s="82"/>
      <c r="AJ103" s="83" t="e">
        <f>#N/A</f>
        <v>#N/A</v>
      </c>
    </row>
    <row r="104" customHeight="1" spans="1:36">
      <c r="A104" s="25" t="s">
        <v>189</v>
      </c>
      <c r="B104" s="29" t="s">
        <v>190</v>
      </c>
      <c r="C104" s="27">
        <v>45714</v>
      </c>
      <c r="D104" s="27">
        <v>33547</v>
      </c>
      <c r="E104" s="27">
        <v>34</v>
      </c>
      <c r="F104" s="27">
        <v>12167</v>
      </c>
      <c r="G104" s="27">
        <v>5</v>
      </c>
      <c r="H104" s="28">
        <v>1150</v>
      </c>
      <c r="I104" s="28">
        <v>1950</v>
      </c>
      <c r="J104" s="40">
        <v>1</v>
      </c>
      <c r="K104" s="27">
        <v>6230</v>
      </c>
      <c r="L104" s="27">
        <v>6230</v>
      </c>
      <c r="M104" s="27">
        <v>0</v>
      </c>
      <c r="N104" s="27">
        <v>19</v>
      </c>
      <c r="O104" s="27">
        <v>993</v>
      </c>
      <c r="P104" s="27">
        <v>907</v>
      </c>
      <c r="Q104" s="27">
        <v>1150</v>
      </c>
      <c r="R104" s="51">
        <v>1</v>
      </c>
      <c r="S104" s="27">
        <f>ROUND(P104*Q104/10000,0)</f>
        <v>104</v>
      </c>
      <c r="T104" s="27">
        <f>ROUND(P104*Q104*R104/10000,0)</f>
        <v>104</v>
      </c>
      <c r="U104" s="27">
        <f>S104-T104</f>
        <v>0</v>
      </c>
      <c r="V104" s="27">
        <f>ROUND((E104*H104+G104*I104)/10000,0)</f>
        <v>5</v>
      </c>
      <c r="W104" s="27">
        <f>ROUND((E104*H104+G104*I104)*J104/10000,0)</f>
        <v>5</v>
      </c>
      <c r="X104" s="27">
        <f>V104-W104</f>
        <v>0</v>
      </c>
      <c r="Y104" s="27">
        <f t="shared" si="93"/>
        <v>6329</v>
      </c>
      <c r="Z104" s="50">
        <v>6086</v>
      </c>
      <c r="AA104" s="50">
        <f>Y104-Z104</f>
        <v>243</v>
      </c>
      <c r="AB104" s="50"/>
      <c r="AC104" s="39">
        <f>AA104+AB104</f>
        <v>243</v>
      </c>
      <c r="AD104" s="50">
        <f>ROUND(17801/$AC$8*AC104,0)</f>
        <v>107</v>
      </c>
      <c r="AE104" s="50">
        <f>AC104-AD104</f>
        <v>136</v>
      </c>
      <c r="AF104" s="50"/>
      <c r="AG104" s="82"/>
      <c r="AJ104" s="83" t="e">
        <f>#N/A</f>
        <v>#N/A</v>
      </c>
    </row>
    <row r="105" customHeight="1" spans="1:36">
      <c r="A105" s="25" t="s">
        <v>191</v>
      </c>
      <c r="B105" s="25"/>
      <c r="C105" s="27">
        <v>128504</v>
      </c>
      <c r="D105" s="27">
        <v>91478</v>
      </c>
      <c r="E105" s="27">
        <v>163</v>
      </c>
      <c r="F105" s="27">
        <v>37026</v>
      </c>
      <c r="G105" s="27">
        <v>49</v>
      </c>
      <c r="H105" s="28">
        <v>1150</v>
      </c>
      <c r="I105" s="28">
        <v>1950</v>
      </c>
      <c r="J105" s="40">
        <v>1</v>
      </c>
      <c r="K105" s="27">
        <v>17740</v>
      </c>
      <c r="L105" s="27">
        <v>17740</v>
      </c>
      <c r="M105" s="27">
        <v>0</v>
      </c>
      <c r="N105" s="27">
        <v>33</v>
      </c>
      <c r="O105" s="27">
        <v>1982</v>
      </c>
      <c r="P105" s="27">
        <v>1318</v>
      </c>
      <c r="Q105" s="27">
        <v>1150</v>
      </c>
      <c r="R105" s="40">
        <v>1</v>
      </c>
      <c r="S105" s="27">
        <f t="shared" ref="S105:Y105" si="95">SUM(S106)</f>
        <v>152</v>
      </c>
      <c r="T105" s="27">
        <f t="shared" si="95"/>
        <v>152</v>
      </c>
      <c r="U105" s="27">
        <f t="shared" si="95"/>
        <v>0</v>
      </c>
      <c r="V105" s="27">
        <f t="shared" si="95"/>
        <v>28</v>
      </c>
      <c r="W105" s="27">
        <f t="shared" si="95"/>
        <v>28</v>
      </c>
      <c r="X105" s="27">
        <f t="shared" si="95"/>
        <v>0</v>
      </c>
      <c r="Y105" s="27">
        <f t="shared" si="95"/>
        <v>17864</v>
      </c>
      <c r="Z105" s="50">
        <v>17210</v>
      </c>
      <c r="AA105" s="50">
        <f>SUM(AA106)</f>
        <v>654</v>
      </c>
      <c r="AB105" s="50">
        <v>0</v>
      </c>
      <c r="AC105" s="50">
        <f>SUM(AC106)</f>
        <v>654</v>
      </c>
      <c r="AD105" s="50">
        <f>SUM(AD106)</f>
        <v>289</v>
      </c>
      <c r="AE105" s="50">
        <f>SUM(AE106)</f>
        <v>365</v>
      </c>
      <c r="AF105" s="50">
        <f>SUM(AF106)</f>
        <v>0</v>
      </c>
      <c r="AG105" s="82"/>
      <c r="AH105" s="4">
        <v>1</v>
      </c>
      <c r="AJ105" s="83" t="e">
        <f>SUM(AJ106)</f>
        <v>#N/A</v>
      </c>
    </row>
    <row r="106" customHeight="1" spans="1:36">
      <c r="A106" s="25" t="s">
        <v>191</v>
      </c>
      <c r="B106" s="29" t="s">
        <v>192</v>
      </c>
      <c r="C106" s="27">
        <v>128504</v>
      </c>
      <c r="D106" s="27">
        <v>91478</v>
      </c>
      <c r="E106" s="27">
        <v>163</v>
      </c>
      <c r="F106" s="27">
        <v>37026</v>
      </c>
      <c r="G106" s="27">
        <v>49</v>
      </c>
      <c r="H106" s="28">
        <v>1150</v>
      </c>
      <c r="I106" s="28">
        <v>1950</v>
      </c>
      <c r="J106" s="40">
        <v>1</v>
      </c>
      <c r="K106" s="27">
        <v>17740</v>
      </c>
      <c r="L106" s="27">
        <v>17740</v>
      </c>
      <c r="M106" s="27">
        <v>0</v>
      </c>
      <c r="N106" s="27">
        <v>33</v>
      </c>
      <c r="O106" s="27">
        <v>1982</v>
      </c>
      <c r="P106" s="27">
        <v>1318</v>
      </c>
      <c r="Q106" s="27">
        <v>1150</v>
      </c>
      <c r="R106" s="51">
        <v>1</v>
      </c>
      <c r="S106" s="27">
        <f>ROUND(P106*Q106/10000,0)</f>
        <v>152</v>
      </c>
      <c r="T106" s="27">
        <f>ROUND(P106*Q106*R106/10000,0)</f>
        <v>152</v>
      </c>
      <c r="U106" s="27">
        <f>S106-T106</f>
        <v>0</v>
      </c>
      <c r="V106" s="27">
        <f>ROUND((E106*H106+G106*I106)/10000,0)</f>
        <v>28</v>
      </c>
      <c r="W106" s="27">
        <f>ROUND((E106*H106+G106*I106)*J106/10000,0)</f>
        <v>28</v>
      </c>
      <c r="X106" s="27">
        <f>V106-W106</f>
        <v>0</v>
      </c>
      <c r="Y106" s="27">
        <f t="shared" si="93"/>
        <v>17864</v>
      </c>
      <c r="Z106" s="50">
        <v>17210</v>
      </c>
      <c r="AA106" s="50">
        <f>Y106-Z106</f>
        <v>654</v>
      </c>
      <c r="AB106" s="50"/>
      <c r="AC106" s="39">
        <f>AA106+AB106</f>
        <v>654</v>
      </c>
      <c r="AD106" s="50">
        <f>ROUND(17801/$AC$8*AC106,0)</f>
        <v>289</v>
      </c>
      <c r="AE106" s="50">
        <f>AC106-AD106</f>
        <v>365</v>
      </c>
      <c r="AF106" s="50"/>
      <c r="AG106" s="82" t="s">
        <v>193</v>
      </c>
      <c r="AJ106" s="83" t="e">
        <f>#N/A</f>
        <v>#N/A</v>
      </c>
    </row>
    <row r="107" customHeight="1" spans="1:36">
      <c r="A107" s="25" t="s">
        <v>194</v>
      </c>
      <c r="B107" s="25"/>
      <c r="C107" s="27">
        <v>186343</v>
      </c>
      <c r="D107" s="27">
        <v>130151</v>
      </c>
      <c r="E107" s="27">
        <v>316</v>
      </c>
      <c r="F107" s="27">
        <v>56192</v>
      </c>
      <c r="G107" s="27">
        <v>77</v>
      </c>
      <c r="H107" s="28">
        <v>1150</v>
      </c>
      <c r="I107" s="28">
        <v>1950</v>
      </c>
      <c r="J107" s="40">
        <v>1</v>
      </c>
      <c r="K107" s="27">
        <v>25925</v>
      </c>
      <c r="L107" s="27">
        <v>25925</v>
      </c>
      <c r="M107" s="27">
        <v>0</v>
      </c>
      <c r="N107" s="27">
        <v>86</v>
      </c>
      <c r="O107" s="27">
        <v>5915</v>
      </c>
      <c r="P107" s="27">
        <v>2685</v>
      </c>
      <c r="Q107" s="27">
        <v>1150</v>
      </c>
      <c r="R107" s="40">
        <v>1</v>
      </c>
      <c r="S107" s="27">
        <f t="shared" ref="S107:Y107" si="96">SUM(S108)</f>
        <v>309</v>
      </c>
      <c r="T107" s="27">
        <f t="shared" si="96"/>
        <v>309</v>
      </c>
      <c r="U107" s="27">
        <f t="shared" si="96"/>
        <v>0</v>
      </c>
      <c r="V107" s="27">
        <f t="shared" si="96"/>
        <v>51</v>
      </c>
      <c r="W107" s="27">
        <f t="shared" si="96"/>
        <v>51</v>
      </c>
      <c r="X107" s="27">
        <f t="shared" si="96"/>
        <v>0</v>
      </c>
      <c r="Y107" s="27">
        <f t="shared" si="96"/>
        <v>26183</v>
      </c>
      <c r="Z107" s="50">
        <v>25918</v>
      </c>
      <c r="AA107" s="50">
        <f>SUM(AA108)</f>
        <v>265</v>
      </c>
      <c r="AB107" s="50">
        <v>0</v>
      </c>
      <c r="AC107" s="50">
        <f>SUM(AC108)</f>
        <v>265</v>
      </c>
      <c r="AD107" s="50">
        <f>SUM(AD108)</f>
        <v>117</v>
      </c>
      <c r="AE107" s="50">
        <f>SUM(AE108)</f>
        <v>148</v>
      </c>
      <c r="AF107" s="50">
        <f>SUM(AF108)</f>
        <v>0</v>
      </c>
      <c r="AG107" s="82"/>
      <c r="AH107" s="4">
        <v>1</v>
      </c>
      <c r="AJ107" s="83" t="e">
        <f>SUM(AJ108)</f>
        <v>#N/A</v>
      </c>
    </row>
    <row r="108" customHeight="1" spans="1:36">
      <c r="A108" s="25" t="s">
        <v>194</v>
      </c>
      <c r="B108" s="29" t="s">
        <v>195</v>
      </c>
      <c r="C108" s="27">
        <v>186343</v>
      </c>
      <c r="D108" s="27">
        <v>130151</v>
      </c>
      <c r="E108" s="27">
        <v>316</v>
      </c>
      <c r="F108" s="27">
        <v>56192</v>
      </c>
      <c r="G108" s="27">
        <v>77</v>
      </c>
      <c r="H108" s="28">
        <v>1150</v>
      </c>
      <c r="I108" s="28">
        <v>1950</v>
      </c>
      <c r="J108" s="40">
        <v>1</v>
      </c>
      <c r="K108" s="27">
        <v>25925</v>
      </c>
      <c r="L108" s="27">
        <v>25925</v>
      </c>
      <c r="M108" s="27">
        <v>0</v>
      </c>
      <c r="N108" s="27">
        <v>86</v>
      </c>
      <c r="O108" s="27">
        <v>5915</v>
      </c>
      <c r="P108" s="27">
        <v>2685</v>
      </c>
      <c r="Q108" s="27">
        <v>1150</v>
      </c>
      <c r="R108" s="51">
        <v>1</v>
      </c>
      <c r="S108" s="27">
        <f>ROUND(P108*Q108/10000,0)</f>
        <v>309</v>
      </c>
      <c r="T108" s="27">
        <f>ROUND(P108*Q108*R108/10000,0)</f>
        <v>309</v>
      </c>
      <c r="U108" s="27">
        <f>S108-T108</f>
        <v>0</v>
      </c>
      <c r="V108" s="27">
        <f>ROUND((E108*H108+G108*I108)/10000,0)</f>
        <v>51</v>
      </c>
      <c r="W108" s="27">
        <f>ROUND((E108*H108+G108*I108)*J108/10000,0)</f>
        <v>51</v>
      </c>
      <c r="X108" s="27">
        <f>V108-W108</f>
        <v>0</v>
      </c>
      <c r="Y108" s="27">
        <f>L108+T108-W108</f>
        <v>26183</v>
      </c>
      <c r="Z108" s="50">
        <v>25918</v>
      </c>
      <c r="AA108" s="50">
        <f>Y108-Z108</f>
        <v>265</v>
      </c>
      <c r="AB108" s="50"/>
      <c r="AC108" s="39">
        <f>AA108+AB108</f>
        <v>265</v>
      </c>
      <c r="AD108" s="50">
        <f>ROUND(17801/$AC$8*AC108,0)</f>
        <v>117</v>
      </c>
      <c r="AE108" s="50">
        <f>AC108-AD108</f>
        <v>148</v>
      </c>
      <c r="AF108" s="50"/>
      <c r="AG108" s="82" t="s">
        <v>196</v>
      </c>
      <c r="AJ108" s="83" t="e">
        <f>#N/A</f>
        <v>#N/A</v>
      </c>
    </row>
    <row r="109" customHeight="1" spans="1:36">
      <c r="A109" s="25" t="s">
        <v>197</v>
      </c>
      <c r="B109" s="25"/>
      <c r="C109" s="27">
        <v>37388</v>
      </c>
      <c r="D109" s="27">
        <v>25940</v>
      </c>
      <c r="E109" s="27">
        <v>48</v>
      </c>
      <c r="F109" s="27">
        <v>11448</v>
      </c>
      <c r="G109" s="27">
        <v>16</v>
      </c>
      <c r="H109" s="28">
        <v>1150</v>
      </c>
      <c r="I109" s="28">
        <v>1950</v>
      </c>
      <c r="J109" s="40">
        <v>1</v>
      </c>
      <c r="K109" s="27">
        <v>5215</v>
      </c>
      <c r="L109" s="27">
        <v>5215</v>
      </c>
      <c r="M109" s="27">
        <v>0</v>
      </c>
      <c r="N109" s="27">
        <v>21</v>
      </c>
      <c r="O109" s="27">
        <v>1478</v>
      </c>
      <c r="P109" s="27">
        <v>622</v>
      </c>
      <c r="Q109" s="27">
        <v>1150</v>
      </c>
      <c r="R109" s="40">
        <v>1</v>
      </c>
      <c r="S109" s="27">
        <f t="shared" ref="S109:Y109" si="97">SUM(S110)</f>
        <v>72</v>
      </c>
      <c r="T109" s="27">
        <f t="shared" si="97"/>
        <v>72</v>
      </c>
      <c r="U109" s="27">
        <f t="shared" si="97"/>
        <v>0</v>
      </c>
      <c r="V109" s="27">
        <f t="shared" si="97"/>
        <v>9</v>
      </c>
      <c r="W109" s="27">
        <f t="shared" si="97"/>
        <v>9</v>
      </c>
      <c r="X109" s="27">
        <f t="shared" si="97"/>
        <v>0</v>
      </c>
      <c r="Y109" s="27">
        <f t="shared" si="97"/>
        <v>5278</v>
      </c>
      <c r="Z109" s="50">
        <v>5166</v>
      </c>
      <c r="AA109" s="50">
        <f>SUM(AA110)</f>
        <v>112</v>
      </c>
      <c r="AB109" s="50">
        <v>0</v>
      </c>
      <c r="AC109" s="50">
        <f>SUM(AC110)</f>
        <v>112</v>
      </c>
      <c r="AD109" s="50">
        <f>SUM(AD110)</f>
        <v>49</v>
      </c>
      <c r="AE109" s="50">
        <f>SUM(AE110)</f>
        <v>63</v>
      </c>
      <c r="AF109" s="50">
        <f>SUM(AF110)</f>
        <v>0</v>
      </c>
      <c r="AG109" s="82"/>
      <c r="AH109" s="4">
        <v>1</v>
      </c>
      <c r="AJ109" s="83" t="e">
        <f>SUM(AJ110)</f>
        <v>#N/A</v>
      </c>
    </row>
    <row r="110" customHeight="1" spans="1:36">
      <c r="A110" s="25" t="s">
        <v>197</v>
      </c>
      <c r="B110" s="29" t="s">
        <v>198</v>
      </c>
      <c r="C110" s="27">
        <v>37388</v>
      </c>
      <c r="D110" s="27">
        <v>25940</v>
      </c>
      <c r="E110" s="27">
        <v>48</v>
      </c>
      <c r="F110" s="27">
        <v>11448</v>
      </c>
      <c r="G110" s="27">
        <v>16</v>
      </c>
      <c r="H110" s="28">
        <v>1150</v>
      </c>
      <c r="I110" s="28">
        <v>1950</v>
      </c>
      <c r="J110" s="40">
        <v>1</v>
      </c>
      <c r="K110" s="27">
        <v>5215</v>
      </c>
      <c r="L110" s="27">
        <v>5215</v>
      </c>
      <c r="M110" s="27">
        <v>0</v>
      </c>
      <c r="N110" s="27">
        <v>21</v>
      </c>
      <c r="O110" s="27">
        <v>1478</v>
      </c>
      <c r="P110" s="27">
        <v>622</v>
      </c>
      <c r="Q110" s="27">
        <v>1150</v>
      </c>
      <c r="R110" s="51">
        <v>1</v>
      </c>
      <c r="S110" s="27">
        <f>ROUND(P110*Q110/10000,0)</f>
        <v>72</v>
      </c>
      <c r="T110" s="27">
        <f>ROUND(P110*Q110*R110/10000,0)</f>
        <v>72</v>
      </c>
      <c r="U110" s="27">
        <f>S110-T110</f>
        <v>0</v>
      </c>
      <c r="V110" s="27">
        <f>ROUND((E110*H110+G110*I110)/10000,0)</f>
        <v>9</v>
      </c>
      <c r="W110" s="27">
        <f>ROUND((E110*H110+G110*I110)*J110/10000,0)</f>
        <v>9</v>
      </c>
      <c r="X110" s="27">
        <f>V110-W110</f>
        <v>0</v>
      </c>
      <c r="Y110" s="27">
        <f>L110+T110-W110</f>
        <v>5278</v>
      </c>
      <c r="Z110" s="50">
        <v>5166</v>
      </c>
      <c r="AA110" s="50">
        <f>Y110-Z110</f>
        <v>112</v>
      </c>
      <c r="AB110" s="50"/>
      <c r="AC110" s="39">
        <f>AA110+AB110</f>
        <v>112</v>
      </c>
      <c r="AD110" s="50">
        <f>ROUND(17801/$AC$8*AC110,0)</f>
        <v>49</v>
      </c>
      <c r="AE110" s="50">
        <f>AC110-AD110</f>
        <v>63</v>
      </c>
      <c r="AF110" s="50"/>
      <c r="AG110" s="82"/>
      <c r="AJ110" s="83" t="e">
        <f>#N/A</f>
        <v>#N/A</v>
      </c>
    </row>
    <row r="111" customHeight="1" spans="1:36">
      <c r="A111" s="25" t="s">
        <v>199</v>
      </c>
      <c r="B111" s="25"/>
      <c r="C111" s="27">
        <v>1107967</v>
      </c>
      <c r="D111" s="27">
        <v>842240</v>
      </c>
      <c r="E111" s="27">
        <v>422</v>
      </c>
      <c r="F111" s="27">
        <v>265727</v>
      </c>
      <c r="G111" s="27">
        <v>162</v>
      </c>
      <c r="H111" s="28">
        <v>1150</v>
      </c>
      <c r="I111" s="28">
        <v>1950</v>
      </c>
      <c r="J111" s="40">
        <v>0.5</v>
      </c>
      <c r="K111" s="27">
        <v>148674</v>
      </c>
      <c r="L111" s="27">
        <v>74337</v>
      </c>
      <c r="M111" s="27">
        <v>74337</v>
      </c>
      <c r="N111" s="27">
        <v>5</v>
      </c>
      <c r="O111" s="27">
        <v>68</v>
      </c>
      <c r="P111" s="27">
        <v>432</v>
      </c>
      <c r="Q111" s="27">
        <v>1150</v>
      </c>
      <c r="R111" s="40">
        <v>0.5</v>
      </c>
      <c r="S111" s="27">
        <f t="shared" ref="S111:Y111" si="98">SUM(S112)</f>
        <v>50</v>
      </c>
      <c r="T111" s="27">
        <f t="shared" si="98"/>
        <v>25</v>
      </c>
      <c r="U111" s="27">
        <f t="shared" si="98"/>
        <v>25</v>
      </c>
      <c r="V111" s="27">
        <f t="shared" si="98"/>
        <v>80</v>
      </c>
      <c r="W111" s="27">
        <f t="shared" si="98"/>
        <v>40</v>
      </c>
      <c r="X111" s="27">
        <f t="shared" si="98"/>
        <v>40</v>
      </c>
      <c r="Y111" s="27">
        <f t="shared" si="98"/>
        <v>74322</v>
      </c>
      <c r="Z111" s="50">
        <v>73822</v>
      </c>
      <c r="AA111" s="50">
        <f>SUM(AA112)</f>
        <v>500</v>
      </c>
      <c r="AB111" s="50">
        <v>0</v>
      </c>
      <c r="AC111" s="50">
        <f>SUM(AC112)</f>
        <v>500</v>
      </c>
      <c r="AD111" s="50">
        <f>SUM(AD112)</f>
        <v>221</v>
      </c>
      <c r="AE111" s="50">
        <f>SUM(AE112)</f>
        <v>279</v>
      </c>
      <c r="AF111" s="50">
        <f>SUM(AF112)</f>
        <v>0</v>
      </c>
      <c r="AG111" s="82"/>
      <c r="AH111" s="4">
        <v>1</v>
      </c>
      <c r="AJ111" s="83">
        <f>SUM(AJ112)</f>
        <v>6175.11</v>
      </c>
    </row>
    <row r="112" customHeight="1" spans="1:36">
      <c r="A112" s="25" t="s">
        <v>199</v>
      </c>
      <c r="B112" s="29" t="s">
        <v>200</v>
      </c>
      <c r="C112" s="27">
        <v>1107967</v>
      </c>
      <c r="D112" s="27">
        <v>842240</v>
      </c>
      <c r="E112" s="27">
        <v>422</v>
      </c>
      <c r="F112" s="27">
        <v>265727</v>
      </c>
      <c r="G112" s="27">
        <v>162</v>
      </c>
      <c r="H112" s="28">
        <v>1150</v>
      </c>
      <c r="I112" s="28">
        <v>1950</v>
      </c>
      <c r="J112" s="40">
        <v>0.5</v>
      </c>
      <c r="K112" s="27">
        <v>148674</v>
      </c>
      <c r="L112" s="27">
        <v>74337</v>
      </c>
      <c r="M112" s="27">
        <v>74337</v>
      </c>
      <c r="N112" s="27">
        <v>5</v>
      </c>
      <c r="O112" s="27">
        <v>68</v>
      </c>
      <c r="P112" s="27">
        <v>432</v>
      </c>
      <c r="Q112" s="27">
        <v>1150</v>
      </c>
      <c r="R112" s="51">
        <v>0.5</v>
      </c>
      <c r="S112" s="27">
        <f t="shared" ref="S112:S123" si="99">ROUND(P112*Q112/10000,0)</f>
        <v>50</v>
      </c>
      <c r="T112" s="27">
        <f t="shared" ref="T112:T123" si="100">ROUND(P112*Q112*R112/10000,0)</f>
        <v>25</v>
      </c>
      <c r="U112" s="27">
        <f t="shared" ref="U112:U123" si="101">S112-T112</f>
        <v>25</v>
      </c>
      <c r="V112" s="27">
        <f t="shared" ref="V112:V123" si="102">ROUND((E112*H112+G112*I112)/10000,0)</f>
        <v>80</v>
      </c>
      <c r="W112" s="27">
        <f t="shared" ref="W112:W123" si="103">ROUND((E112*H112+G112*I112)*J112/10000,0)</f>
        <v>40</v>
      </c>
      <c r="X112" s="27">
        <f t="shared" ref="X112:X123" si="104">V112-W112</f>
        <v>40</v>
      </c>
      <c r="Y112" s="27">
        <f>L112+T112-W112</f>
        <v>74322</v>
      </c>
      <c r="Z112" s="50">
        <v>73822</v>
      </c>
      <c r="AA112" s="50">
        <f t="shared" ref="AA112:AA123" si="105">Y112-Z112</f>
        <v>500</v>
      </c>
      <c r="AB112" s="50"/>
      <c r="AC112" s="39">
        <f t="shared" ref="AC112:AC123" si="106">AA112+AB112</f>
        <v>500</v>
      </c>
      <c r="AD112" s="50">
        <f>ROUND(17801/$AC$8*AC112,0)</f>
        <v>221</v>
      </c>
      <c r="AE112" s="50">
        <f t="shared" ref="AE112:AE123" si="107">AC112-AD112</f>
        <v>279</v>
      </c>
      <c r="AF112" s="50"/>
      <c r="AG112" s="82"/>
      <c r="AJ112" s="83">
        <f t="shared" ref="AJ112:AJ123" si="108">ROUND(498337/$AC$8*AC112,2)</f>
        <v>6175.11</v>
      </c>
    </row>
    <row r="113" customHeight="1" spans="1:36">
      <c r="A113" s="25" t="s">
        <v>201</v>
      </c>
      <c r="B113" s="25"/>
      <c r="C113" s="27">
        <v>458180</v>
      </c>
      <c r="D113" s="27">
        <v>335628</v>
      </c>
      <c r="E113" s="27">
        <v>273</v>
      </c>
      <c r="F113" s="27">
        <v>122552</v>
      </c>
      <c r="G113" s="27">
        <v>85</v>
      </c>
      <c r="H113" s="28">
        <v>1150</v>
      </c>
      <c r="I113" s="28">
        <v>1950</v>
      </c>
      <c r="J113" s="40">
        <v>0.5</v>
      </c>
      <c r="K113" s="27">
        <v>62495</v>
      </c>
      <c r="L113" s="27">
        <v>31247</v>
      </c>
      <c r="M113" s="27">
        <v>31248</v>
      </c>
      <c r="N113" s="27">
        <v>2</v>
      </c>
      <c r="O113" s="27">
        <v>0</v>
      </c>
      <c r="P113" s="27">
        <v>0</v>
      </c>
      <c r="Q113" s="27">
        <v>1150</v>
      </c>
      <c r="R113" s="40">
        <v>0.5</v>
      </c>
      <c r="S113" s="27">
        <f t="shared" ref="S113:Y113" si="109">SUM(S114)</f>
        <v>0</v>
      </c>
      <c r="T113" s="27">
        <f t="shared" si="109"/>
        <v>0</v>
      </c>
      <c r="U113" s="27">
        <f t="shared" si="109"/>
        <v>0</v>
      </c>
      <c r="V113" s="27">
        <f t="shared" si="109"/>
        <v>48</v>
      </c>
      <c r="W113" s="27">
        <f t="shared" si="109"/>
        <v>24</v>
      </c>
      <c r="X113" s="27">
        <f t="shared" si="109"/>
        <v>24</v>
      </c>
      <c r="Y113" s="27">
        <f t="shared" si="109"/>
        <v>31223</v>
      </c>
      <c r="Z113" s="50">
        <v>30175</v>
      </c>
      <c r="AA113" s="50">
        <f>SUM(AA114)</f>
        <v>1048</v>
      </c>
      <c r="AB113" s="50">
        <v>0</v>
      </c>
      <c r="AC113" s="50">
        <f>SUM(AC114)</f>
        <v>1048</v>
      </c>
      <c r="AD113" s="50">
        <f>SUM(AD114)</f>
        <v>462</v>
      </c>
      <c r="AE113" s="50">
        <f>SUM(AE114)</f>
        <v>586</v>
      </c>
      <c r="AF113" s="50">
        <f>SUM(AF114)</f>
        <v>0</v>
      </c>
      <c r="AG113" s="82"/>
      <c r="AH113" s="4">
        <v>1</v>
      </c>
      <c r="AJ113" s="83">
        <f>SUM(AJ114)</f>
        <v>12943.02</v>
      </c>
    </row>
    <row r="114" customHeight="1" spans="1:36">
      <c r="A114" s="25" t="s">
        <v>201</v>
      </c>
      <c r="B114" s="29" t="s">
        <v>202</v>
      </c>
      <c r="C114" s="27">
        <v>458180</v>
      </c>
      <c r="D114" s="27">
        <v>335628</v>
      </c>
      <c r="E114" s="27">
        <v>273</v>
      </c>
      <c r="F114" s="27">
        <v>122552</v>
      </c>
      <c r="G114" s="27">
        <v>85</v>
      </c>
      <c r="H114" s="28">
        <v>1150</v>
      </c>
      <c r="I114" s="28">
        <v>1950</v>
      </c>
      <c r="J114" s="40">
        <v>0.5</v>
      </c>
      <c r="K114" s="27">
        <v>62495</v>
      </c>
      <c r="L114" s="27">
        <v>31247</v>
      </c>
      <c r="M114" s="27">
        <v>31248</v>
      </c>
      <c r="N114" s="27">
        <v>2</v>
      </c>
      <c r="O114" s="27">
        <v>0</v>
      </c>
      <c r="P114" s="27">
        <v>0</v>
      </c>
      <c r="Q114" s="27">
        <v>1150</v>
      </c>
      <c r="R114" s="51">
        <v>0.5</v>
      </c>
      <c r="S114" s="27">
        <f t="shared" si="99"/>
        <v>0</v>
      </c>
      <c r="T114" s="27">
        <f t="shared" si="100"/>
        <v>0</v>
      </c>
      <c r="U114" s="27">
        <f t="shared" si="101"/>
        <v>0</v>
      </c>
      <c r="V114" s="27">
        <f t="shared" si="102"/>
        <v>48</v>
      </c>
      <c r="W114" s="27">
        <f t="shared" si="103"/>
        <v>24</v>
      </c>
      <c r="X114" s="27">
        <f t="shared" si="104"/>
        <v>24</v>
      </c>
      <c r="Y114" s="27">
        <f t="shared" ref="Y114:Y123" si="110">L114+T114-W114</f>
        <v>31223</v>
      </c>
      <c r="Z114" s="50">
        <v>30175</v>
      </c>
      <c r="AA114" s="50">
        <f t="shared" si="105"/>
        <v>1048</v>
      </c>
      <c r="AB114" s="50"/>
      <c r="AC114" s="39">
        <f t="shared" si="106"/>
        <v>1048</v>
      </c>
      <c r="AD114" s="50">
        <f>ROUND(17801/$AC$8*AC114,0)</f>
        <v>462</v>
      </c>
      <c r="AE114" s="50">
        <f t="shared" si="107"/>
        <v>586</v>
      </c>
      <c r="AF114" s="50"/>
      <c r="AG114" s="82"/>
      <c r="AJ114" s="83">
        <f t="shared" si="108"/>
        <v>12943.02</v>
      </c>
    </row>
    <row r="115" customHeight="1" spans="1:36">
      <c r="A115" s="25" t="s">
        <v>203</v>
      </c>
      <c r="B115" s="25"/>
      <c r="C115" s="27">
        <v>500541</v>
      </c>
      <c r="D115" s="27">
        <v>354628</v>
      </c>
      <c r="E115" s="27">
        <v>625</v>
      </c>
      <c r="F115" s="27">
        <v>145913</v>
      </c>
      <c r="G115" s="27">
        <v>225</v>
      </c>
      <c r="H115" s="28">
        <v>1150</v>
      </c>
      <c r="I115" s="28">
        <v>1950</v>
      </c>
      <c r="J115" s="40" t="s">
        <v>35</v>
      </c>
      <c r="K115" s="27">
        <v>69235</v>
      </c>
      <c r="L115" s="27">
        <v>38986</v>
      </c>
      <c r="M115" s="27">
        <v>30249</v>
      </c>
      <c r="N115" s="27">
        <v>28</v>
      </c>
      <c r="O115" s="27">
        <v>1797</v>
      </c>
      <c r="P115" s="27">
        <v>1003</v>
      </c>
      <c r="Q115" s="27">
        <v>1150</v>
      </c>
      <c r="R115" s="40" t="s">
        <v>35</v>
      </c>
      <c r="S115" s="27">
        <f t="shared" ref="S115:Y115" si="111">SUM(S116:S123)</f>
        <v>114</v>
      </c>
      <c r="T115" s="27">
        <f t="shared" si="111"/>
        <v>75</v>
      </c>
      <c r="U115" s="27">
        <f t="shared" si="111"/>
        <v>39</v>
      </c>
      <c r="V115" s="27">
        <f t="shared" si="111"/>
        <v>115</v>
      </c>
      <c r="W115" s="27">
        <f t="shared" si="111"/>
        <v>67</v>
      </c>
      <c r="X115" s="27">
        <f t="shared" si="111"/>
        <v>48</v>
      </c>
      <c r="Y115" s="27">
        <f t="shared" si="111"/>
        <v>38994</v>
      </c>
      <c r="Z115" s="50">
        <v>38195</v>
      </c>
      <c r="AA115" s="50">
        <f>SUM(AA116:AA123)</f>
        <v>799</v>
      </c>
      <c r="AB115" s="50">
        <v>0</v>
      </c>
      <c r="AC115" s="50">
        <f>SUM(AC116:AC123)</f>
        <v>880</v>
      </c>
      <c r="AD115" s="50">
        <f>SUM(AD116:AD123)</f>
        <v>388</v>
      </c>
      <c r="AE115" s="50">
        <f>SUM(AE116:AE123)</f>
        <v>492</v>
      </c>
      <c r="AF115" s="50">
        <f>SUM(AF116:AF123)</f>
        <v>-81</v>
      </c>
      <c r="AG115" s="82"/>
      <c r="AH115" s="4">
        <v>1</v>
      </c>
      <c r="AJ115" s="83">
        <f>SUM(AJ116:AJ123)</f>
        <v>10868.19</v>
      </c>
    </row>
    <row r="116" spans="1:36">
      <c r="A116" s="29" t="s">
        <v>204</v>
      </c>
      <c r="B116" s="29" t="s">
        <v>205</v>
      </c>
      <c r="C116" s="27">
        <v>9222</v>
      </c>
      <c r="D116" s="27">
        <v>3675</v>
      </c>
      <c r="E116" s="27">
        <v>0</v>
      </c>
      <c r="F116" s="27">
        <v>5547</v>
      </c>
      <c r="G116" s="27">
        <v>0</v>
      </c>
      <c r="H116" s="28">
        <v>1150</v>
      </c>
      <c r="I116" s="28">
        <v>1950</v>
      </c>
      <c r="J116" s="40">
        <v>0.5</v>
      </c>
      <c r="K116" s="27">
        <v>1504</v>
      </c>
      <c r="L116" s="27">
        <v>752</v>
      </c>
      <c r="M116" s="27">
        <v>752</v>
      </c>
      <c r="N116" s="27">
        <v>0</v>
      </c>
      <c r="O116" s="27">
        <v>0</v>
      </c>
      <c r="P116" s="27">
        <v>0</v>
      </c>
      <c r="Q116" s="27">
        <v>1150</v>
      </c>
      <c r="R116" s="51">
        <v>0.5</v>
      </c>
      <c r="S116" s="27">
        <f t="shared" si="99"/>
        <v>0</v>
      </c>
      <c r="T116" s="27">
        <f t="shared" si="100"/>
        <v>0</v>
      </c>
      <c r="U116" s="27">
        <f t="shared" si="101"/>
        <v>0</v>
      </c>
      <c r="V116" s="27">
        <f t="shared" si="102"/>
        <v>0</v>
      </c>
      <c r="W116" s="27">
        <f t="shared" si="103"/>
        <v>0</v>
      </c>
      <c r="X116" s="27">
        <f t="shared" si="104"/>
        <v>0</v>
      </c>
      <c r="Y116" s="27">
        <f t="shared" si="110"/>
        <v>752</v>
      </c>
      <c r="Z116" s="50">
        <v>724</v>
      </c>
      <c r="AA116" s="50">
        <f t="shared" si="105"/>
        <v>28</v>
      </c>
      <c r="AB116" s="50"/>
      <c r="AC116" s="39">
        <f t="shared" si="106"/>
        <v>28</v>
      </c>
      <c r="AD116" s="50">
        <f t="shared" ref="AD116:AD123" si="112">ROUND(17801/$AC$8*AC116,0)</f>
        <v>12</v>
      </c>
      <c r="AE116" s="50">
        <f t="shared" si="107"/>
        <v>16</v>
      </c>
      <c r="AF116" s="50"/>
      <c r="AG116" s="82"/>
      <c r="AJ116" s="83">
        <f t="shared" si="108"/>
        <v>345.81</v>
      </c>
    </row>
    <row r="117" customHeight="1" spans="1:36">
      <c r="A117" s="25" t="s">
        <v>206</v>
      </c>
      <c r="B117" s="29" t="s">
        <v>207</v>
      </c>
      <c r="C117" s="27">
        <v>88038</v>
      </c>
      <c r="D117" s="27">
        <v>63918</v>
      </c>
      <c r="E117" s="27">
        <v>110</v>
      </c>
      <c r="F117" s="27">
        <v>24120</v>
      </c>
      <c r="G117" s="27">
        <v>43</v>
      </c>
      <c r="H117" s="28">
        <v>1150</v>
      </c>
      <c r="I117" s="28">
        <v>1950</v>
      </c>
      <c r="J117" s="40">
        <v>0.5</v>
      </c>
      <c r="K117" s="27">
        <v>12054</v>
      </c>
      <c r="L117" s="27">
        <v>6027</v>
      </c>
      <c r="M117" s="27">
        <v>6027</v>
      </c>
      <c r="N117" s="27">
        <v>0</v>
      </c>
      <c r="O117" s="27">
        <v>0</v>
      </c>
      <c r="P117" s="27">
        <v>0</v>
      </c>
      <c r="Q117" s="27">
        <v>1150</v>
      </c>
      <c r="R117" s="51">
        <v>0.5</v>
      </c>
      <c r="S117" s="27">
        <f t="shared" si="99"/>
        <v>0</v>
      </c>
      <c r="T117" s="27">
        <f t="shared" si="100"/>
        <v>0</v>
      </c>
      <c r="U117" s="27">
        <f t="shared" si="101"/>
        <v>0</v>
      </c>
      <c r="V117" s="27">
        <f t="shared" si="102"/>
        <v>21</v>
      </c>
      <c r="W117" s="27">
        <f t="shared" si="103"/>
        <v>11</v>
      </c>
      <c r="X117" s="27">
        <f t="shared" si="104"/>
        <v>10</v>
      </c>
      <c r="Y117" s="27">
        <f t="shared" si="110"/>
        <v>6016</v>
      </c>
      <c r="Z117" s="50">
        <v>5831</v>
      </c>
      <c r="AA117" s="50">
        <f t="shared" si="105"/>
        <v>185</v>
      </c>
      <c r="AB117" s="50"/>
      <c r="AC117" s="39">
        <f t="shared" si="106"/>
        <v>185</v>
      </c>
      <c r="AD117" s="50">
        <f t="shared" si="112"/>
        <v>82</v>
      </c>
      <c r="AE117" s="50">
        <f t="shared" si="107"/>
        <v>103</v>
      </c>
      <c r="AF117" s="50"/>
      <c r="AG117" s="82"/>
      <c r="AJ117" s="83">
        <f t="shared" si="108"/>
        <v>2284.79</v>
      </c>
    </row>
    <row r="118" customHeight="1" spans="1:36">
      <c r="A118" s="25" t="s">
        <v>208</v>
      </c>
      <c r="B118" s="29" t="s">
        <v>209</v>
      </c>
      <c r="C118" s="27">
        <v>35682</v>
      </c>
      <c r="D118" s="27">
        <v>26971</v>
      </c>
      <c r="E118" s="27">
        <v>20</v>
      </c>
      <c r="F118" s="27">
        <v>8711</v>
      </c>
      <c r="G118" s="27">
        <v>7</v>
      </c>
      <c r="H118" s="28">
        <v>1150</v>
      </c>
      <c r="I118" s="28">
        <v>1950</v>
      </c>
      <c r="J118" s="40">
        <v>0.5</v>
      </c>
      <c r="K118" s="27">
        <v>4800</v>
      </c>
      <c r="L118" s="27">
        <v>2400</v>
      </c>
      <c r="M118" s="27">
        <v>2400</v>
      </c>
      <c r="N118" s="27">
        <v>0</v>
      </c>
      <c r="O118" s="27">
        <v>0</v>
      </c>
      <c r="P118" s="27">
        <v>0</v>
      </c>
      <c r="Q118" s="27">
        <v>1150</v>
      </c>
      <c r="R118" s="51">
        <v>0.5</v>
      </c>
      <c r="S118" s="27">
        <f t="shared" si="99"/>
        <v>0</v>
      </c>
      <c r="T118" s="27">
        <f t="shared" si="100"/>
        <v>0</v>
      </c>
      <c r="U118" s="27">
        <f t="shared" si="101"/>
        <v>0</v>
      </c>
      <c r="V118" s="27">
        <f t="shared" si="102"/>
        <v>4</v>
      </c>
      <c r="W118" s="27">
        <f t="shared" si="103"/>
        <v>2</v>
      </c>
      <c r="X118" s="27">
        <f t="shared" si="104"/>
        <v>2</v>
      </c>
      <c r="Y118" s="27">
        <f t="shared" si="110"/>
        <v>2398</v>
      </c>
      <c r="Z118" s="50">
        <v>2295</v>
      </c>
      <c r="AA118" s="50">
        <f t="shared" si="105"/>
        <v>103</v>
      </c>
      <c r="AB118" s="50"/>
      <c r="AC118" s="39">
        <f t="shared" si="106"/>
        <v>103</v>
      </c>
      <c r="AD118" s="50">
        <f t="shared" si="112"/>
        <v>45</v>
      </c>
      <c r="AE118" s="50">
        <f t="shared" si="107"/>
        <v>58</v>
      </c>
      <c r="AF118" s="50"/>
      <c r="AG118" s="82"/>
      <c r="AJ118" s="83">
        <f t="shared" si="108"/>
        <v>1272.07</v>
      </c>
    </row>
    <row r="119" customHeight="1" spans="1:36">
      <c r="A119" s="25" t="s">
        <v>210</v>
      </c>
      <c r="B119" s="29" t="s">
        <v>211</v>
      </c>
      <c r="C119" s="27">
        <v>98995</v>
      </c>
      <c r="D119" s="27">
        <v>69565</v>
      </c>
      <c r="E119" s="27">
        <v>102</v>
      </c>
      <c r="F119" s="27">
        <v>29430</v>
      </c>
      <c r="G119" s="27">
        <v>47</v>
      </c>
      <c r="H119" s="28">
        <v>1150</v>
      </c>
      <c r="I119" s="28">
        <v>1950</v>
      </c>
      <c r="J119" s="40">
        <v>0.5</v>
      </c>
      <c r="K119" s="27">
        <v>13739</v>
      </c>
      <c r="L119" s="27">
        <v>6869</v>
      </c>
      <c r="M119" s="27">
        <v>6870</v>
      </c>
      <c r="N119" s="27">
        <v>2</v>
      </c>
      <c r="O119" s="27">
        <v>162</v>
      </c>
      <c r="P119" s="27">
        <v>38</v>
      </c>
      <c r="Q119" s="27">
        <v>1150</v>
      </c>
      <c r="R119" s="51">
        <v>0.5</v>
      </c>
      <c r="S119" s="27">
        <f t="shared" si="99"/>
        <v>4</v>
      </c>
      <c r="T119" s="27">
        <f t="shared" si="100"/>
        <v>2</v>
      </c>
      <c r="U119" s="27">
        <f t="shared" si="101"/>
        <v>2</v>
      </c>
      <c r="V119" s="27">
        <f t="shared" si="102"/>
        <v>21</v>
      </c>
      <c r="W119" s="27">
        <f t="shared" si="103"/>
        <v>10</v>
      </c>
      <c r="X119" s="27">
        <f t="shared" si="104"/>
        <v>11</v>
      </c>
      <c r="Y119" s="27">
        <f t="shared" si="110"/>
        <v>6861</v>
      </c>
      <c r="Z119" s="50">
        <v>6728</v>
      </c>
      <c r="AA119" s="50">
        <f t="shared" si="105"/>
        <v>133</v>
      </c>
      <c r="AB119" s="50"/>
      <c r="AC119" s="39">
        <f t="shared" si="106"/>
        <v>133</v>
      </c>
      <c r="AD119" s="50">
        <f t="shared" si="112"/>
        <v>59</v>
      </c>
      <c r="AE119" s="50">
        <f t="shared" si="107"/>
        <v>74</v>
      </c>
      <c r="AF119" s="50"/>
      <c r="AG119" s="82"/>
      <c r="AJ119" s="83">
        <f t="shared" si="108"/>
        <v>1642.58</v>
      </c>
    </row>
    <row r="120" customHeight="1" spans="1:36">
      <c r="A120" s="25" t="s">
        <v>212</v>
      </c>
      <c r="B120" s="29" t="s">
        <v>213</v>
      </c>
      <c r="C120" s="27">
        <v>77620</v>
      </c>
      <c r="D120" s="27">
        <v>53868</v>
      </c>
      <c r="E120" s="27">
        <v>161</v>
      </c>
      <c r="F120" s="27">
        <v>23752</v>
      </c>
      <c r="G120" s="27">
        <v>38</v>
      </c>
      <c r="H120" s="28">
        <v>1150</v>
      </c>
      <c r="I120" s="28">
        <v>1950</v>
      </c>
      <c r="J120" s="40">
        <v>0.6</v>
      </c>
      <c r="K120" s="27">
        <v>10826</v>
      </c>
      <c r="L120" s="27">
        <v>6496</v>
      </c>
      <c r="M120" s="27">
        <v>4330</v>
      </c>
      <c r="N120" s="27">
        <v>10</v>
      </c>
      <c r="O120" s="27">
        <v>693</v>
      </c>
      <c r="P120" s="27">
        <v>307</v>
      </c>
      <c r="Q120" s="27">
        <v>1150</v>
      </c>
      <c r="R120" s="51">
        <v>0.6</v>
      </c>
      <c r="S120" s="27">
        <f t="shared" si="99"/>
        <v>35</v>
      </c>
      <c r="T120" s="27">
        <f t="shared" si="100"/>
        <v>21</v>
      </c>
      <c r="U120" s="27">
        <f t="shared" si="101"/>
        <v>14</v>
      </c>
      <c r="V120" s="27">
        <f t="shared" si="102"/>
        <v>26</v>
      </c>
      <c r="W120" s="27">
        <f t="shared" si="103"/>
        <v>16</v>
      </c>
      <c r="X120" s="27">
        <f t="shared" si="104"/>
        <v>10</v>
      </c>
      <c r="Y120" s="27">
        <f t="shared" si="110"/>
        <v>6501</v>
      </c>
      <c r="Z120" s="50">
        <v>6412</v>
      </c>
      <c r="AA120" s="50">
        <f t="shared" si="105"/>
        <v>89</v>
      </c>
      <c r="AB120" s="50"/>
      <c r="AC120" s="39">
        <f t="shared" si="106"/>
        <v>89</v>
      </c>
      <c r="AD120" s="50">
        <f t="shared" si="112"/>
        <v>39</v>
      </c>
      <c r="AE120" s="50">
        <f t="shared" si="107"/>
        <v>50</v>
      </c>
      <c r="AF120" s="50"/>
      <c r="AG120" s="82"/>
      <c r="AJ120" s="83">
        <f t="shared" si="108"/>
        <v>1099.17</v>
      </c>
    </row>
    <row r="121" customHeight="1" spans="1:36">
      <c r="A121" s="25" t="s">
        <v>214</v>
      </c>
      <c r="B121" s="29" t="s">
        <v>215</v>
      </c>
      <c r="C121" s="27">
        <v>78746</v>
      </c>
      <c r="D121" s="27">
        <v>55210</v>
      </c>
      <c r="E121" s="27">
        <v>72</v>
      </c>
      <c r="F121" s="27">
        <v>23536</v>
      </c>
      <c r="G121" s="27">
        <v>21</v>
      </c>
      <c r="H121" s="28">
        <v>1150</v>
      </c>
      <c r="I121" s="28">
        <v>1950</v>
      </c>
      <c r="J121" s="40">
        <v>0.6</v>
      </c>
      <c r="K121" s="27">
        <v>10939</v>
      </c>
      <c r="L121" s="27">
        <v>6563</v>
      </c>
      <c r="M121" s="27">
        <v>4376</v>
      </c>
      <c r="N121" s="27">
        <v>7</v>
      </c>
      <c r="O121" s="27">
        <v>350</v>
      </c>
      <c r="P121" s="27">
        <v>350</v>
      </c>
      <c r="Q121" s="27">
        <v>1150</v>
      </c>
      <c r="R121" s="51">
        <v>0.6</v>
      </c>
      <c r="S121" s="27">
        <f t="shared" si="99"/>
        <v>40</v>
      </c>
      <c r="T121" s="27">
        <f t="shared" si="100"/>
        <v>24</v>
      </c>
      <c r="U121" s="27">
        <f t="shared" si="101"/>
        <v>16</v>
      </c>
      <c r="V121" s="27">
        <f t="shared" si="102"/>
        <v>12</v>
      </c>
      <c r="W121" s="27">
        <f t="shared" si="103"/>
        <v>7</v>
      </c>
      <c r="X121" s="27">
        <f t="shared" si="104"/>
        <v>5</v>
      </c>
      <c r="Y121" s="27">
        <f t="shared" si="110"/>
        <v>6580</v>
      </c>
      <c r="Z121" s="50">
        <v>6661</v>
      </c>
      <c r="AA121" s="50">
        <f t="shared" si="105"/>
        <v>-81</v>
      </c>
      <c r="AB121" s="50"/>
      <c r="AC121" s="39">
        <v>0</v>
      </c>
      <c r="AD121" s="50">
        <f t="shared" si="112"/>
        <v>0</v>
      </c>
      <c r="AE121" s="50">
        <f t="shared" si="107"/>
        <v>0</v>
      </c>
      <c r="AF121" s="50">
        <v>-81</v>
      </c>
      <c r="AG121" s="82"/>
      <c r="AJ121" s="83">
        <f t="shared" si="108"/>
        <v>0</v>
      </c>
    </row>
    <row r="122" customHeight="1" spans="1:36">
      <c r="A122" s="25" t="s">
        <v>216</v>
      </c>
      <c r="B122" s="29" t="s">
        <v>217</v>
      </c>
      <c r="C122" s="27">
        <v>58389</v>
      </c>
      <c r="D122" s="27">
        <v>41541</v>
      </c>
      <c r="E122" s="27">
        <v>68</v>
      </c>
      <c r="F122" s="27">
        <v>16848</v>
      </c>
      <c r="G122" s="27">
        <v>39</v>
      </c>
      <c r="H122" s="28">
        <v>1150</v>
      </c>
      <c r="I122" s="28">
        <v>1950</v>
      </c>
      <c r="J122" s="40">
        <v>0.5</v>
      </c>
      <c r="K122" s="27">
        <v>8063</v>
      </c>
      <c r="L122" s="27">
        <v>4031</v>
      </c>
      <c r="M122" s="27">
        <v>4032</v>
      </c>
      <c r="N122" s="27">
        <v>0</v>
      </c>
      <c r="O122" s="27">
        <v>0</v>
      </c>
      <c r="P122" s="27">
        <v>0</v>
      </c>
      <c r="Q122" s="27">
        <v>1150</v>
      </c>
      <c r="R122" s="51">
        <v>0.5</v>
      </c>
      <c r="S122" s="27">
        <f t="shared" si="99"/>
        <v>0</v>
      </c>
      <c r="T122" s="27">
        <f t="shared" si="100"/>
        <v>0</v>
      </c>
      <c r="U122" s="27">
        <f t="shared" si="101"/>
        <v>0</v>
      </c>
      <c r="V122" s="27">
        <f t="shared" si="102"/>
        <v>15</v>
      </c>
      <c r="W122" s="27">
        <f t="shared" si="103"/>
        <v>8</v>
      </c>
      <c r="X122" s="27">
        <f t="shared" si="104"/>
        <v>7</v>
      </c>
      <c r="Y122" s="27">
        <f t="shared" si="110"/>
        <v>4023</v>
      </c>
      <c r="Z122" s="50">
        <v>3881</v>
      </c>
      <c r="AA122" s="50">
        <f t="shared" si="105"/>
        <v>142</v>
      </c>
      <c r="AB122" s="50"/>
      <c r="AC122" s="39">
        <f t="shared" si="106"/>
        <v>142</v>
      </c>
      <c r="AD122" s="50">
        <f t="shared" si="112"/>
        <v>63</v>
      </c>
      <c r="AE122" s="50">
        <f t="shared" si="107"/>
        <v>79</v>
      </c>
      <c r="AF122" s="50"/>
      <c r="AG122" s="82"/>
      <c r="AJ122" s="83">
        <f t="shared" si="108"/>
        <v>1753.73</v>
      </c>
    </row>
    <row r="123" customHeight="1" spans="1:36">
      <c r="A123" s="25" t="s">
        <v>218</v>
      </c>
      <c r="B123" s="29" t="s">
        <v>219</v>
      </c>
      <c r="C123" s="27">
        <v>53849</v>
      </c>
      <c r="D123" s="27">
        <v>39880</v>
      </c>
      <c r="E123" s="27">
        <v>92</v>
      </c>
      <c r="F123" s="27">
        <v>13969</v>
      </c>
      <c r="G123" s="27">
        <v>30</v>
      </c>
      <c r="H123" s="28">
        <v>1150</v>
      </c>
      <c r="I123" s="28">
        <v>1950</v>
      </c>
      <c r="J123" s="40">
        <v>0.8</v>
      </c>
      <c r="K123" s="27">
        <v>7310</v>
      </c>
      <c r="L123" s="27">
        <v>5848</v>
      </c>
      <c r="M123" s="27">
        <v>1462</v>
      </c>
      <c r="N123" s="27">
        <v>9</v>
      </c>
      <c r="O123" s="27">
        <v>592</v>
      </c>
      <c r="P123" s="27">
        <v>308</v>
      </c>
      <c r="Q123" s="27">
        <v>1150</v>
      </c>
      <c r="R123" s="51">
        <v>0.8</v>
      </c>
      <c r="S123" s="27">
        <f t="shared" si="99"/>
        <v>35</v>
      </c>
      <c r="T123" s="27">
        <f t="shared" si="100"/>
        <v>28</v>
      </c>
      <c r="U123" s="27">
        <f t="shared" si="101"/>
        <v>7</v>
      </c>
      <c r="V123" s="27">
        <f t="shared" si="102"/>
        <v>16</v>
      </c>
      <c r="W123" s="27">
        <f t="shared" si="103"/>
        <v>13</v>
      </c>
      <c r="X123" s="27">
        <f t="shared" si="104"/>
        <v>3</v>
      </c>
      <c r="Y123" s="27">
        <f t="shared" si="110"/>
        <v>5863</v>
      </c>
      <c r="Z123" s="50">
        <v>5663</v>
      </c>
      <c r="AA123" s="50">
        <f t="shared" si="105"/>
        <v>200</v>
      </c>
      <c r="AB123" s="50"/>
      <c r="AC123" s="39">
        <f t="shared" si="106"/>
        <v>200</v>
      </c>
      <c r="AD123" s="50">
        <f t="shared" si="112"/>
        <v>88</v>
      </c>
      <c r="AE123" s="50">
        <f t="shared" si="107"/>
        <v>112</v>
      </c>
      <c r="AF123" s="50"/>
      <c r="AG123" s="82"/>
      <c r="AJ123" s="83">
        <f t="shared" si="108"/>
        <v>2470.04</v>
      </c>
    </row>
    <row r="124" customHeight="1" spans="1:36">
      <c r="A124" s="25" t="s">
        <v>220</v>
      </c>
      <c r="B124" s="25"/>
      <c r="C124" s="27">
        <v>231588</v>
      </c>
      <c r="D124" s="27">
        <v>166086</v>
      </c>
      <c r="E124" s="27">
        <v>289</v>
      </c>
      <c r="F124" s="27">
        <v>65502</v>
      </c>
      <c r="G124" s="27">
        <v>122</v>
      </c>
      <c r="H124" s="28">
        <v>1150</v>
      </c>
      <c r="I124" s="28">
        <v>1950</v>
      </c>
      <c r="J124" s="40" t="s">
        <v>35</v>
      </c>
      <c r="K124" s="27">
        <v>31873</v>
      </c>
      <c r="L124" s="27">
        <v>22571</v>
      </c>
      <c r="M124" s="27">
        <v>9302</v>
      </c>
      <c r="N124" s="27">
        <v>248</v>
      </c>
      <c r="O124" s="27">
        <v>5797</v>
      </c>
      <c r="P124" s="27">
        <v>19003</v>
      </c>
      <c r="Q124" s="27">
        <v>1150</v>
      </c>
      <c r="R124" s="40" t="s">
        <v>35</v>
      </c>
      <c r="S124" s="27">
        <f t="shared" ref="S124:Y124" si="113">SUM(S125:S128)</f>
        <v>2185</v>
      </c>
      <c r="T124" s="27">
        <f t="shared" si="113"/>
        <v>1613</v>
      </c>
      <c r="U124" s="27">
        <f t="shared" si="113"/>
        <v>572</v>
      </c>
      <c r="V124" s="27">
        <f t="shared" si="113"/>
        <v>58</v>
      </c>
      <c r="W124" s="27">
        <f t="shared" si="113"/>
        <v>43</v>
      </c>
      <c r="X124" s="27">
        <f t="shared" si="113"/>
        <v>15</v>
      </c>
      <c r="Y124" s="27">
        <f t="shared" si="113"/>
        <v>24141</v>
      </c>
      <c r="Z124" s="50">
        <v>23299</v>
      </c>
      <c r="AA124" s="50">
        <f>SUM(AA125:AA128)</f>
        <v>842</v>
      </c>
      <c r="AB124" s="50">
        <v>0</v>
      </c>
      <c r="AC124" s="50">
        <f>SUM(AC125:AC128)</f>
        <v>869</v>
      </c>
      <c r="AD124" s="50">
        <f>SUM(AD125:AD128)</f>
        <v>383</v>
      </c>
      <c r="AE124" s="50">
        <f>SUM(AE125:AE128)</f>
        <v>486</v>
      </c>
      <c r="AF124" s="50">
        <f>SUM(AF125:AF128)</f>
        <v>-27</v>
      </c>
      <c r="AG124" s="82"/>
      <c r="AH124" s="4">
        <v>1</v>
      </c>
      <c r="AJ124" s="83" t="e">
        <f>SUM(AJ125:AJ128)</f>
        <v>#N/A</v>
      </c>
    </row>
    <row r="125" ht="18" customHeight="1" spans="1:36">
      <c r="A125" s="29" t="s">
        <v>221</v>
      </c>
      <c r="B125" s="29" t="s">
        <v>222</v>
      </c>
      <c r="C125" s="27">
        <v>25238</v>
      </c>
      <c r="D125" s="27">
        <v>14778</v>
      </c>
      <c r="E125" s="27">
        <v>17</v>
      </c>
      <c r="F125" s="27">
        <v>10460</v>
      </c>
      <c r="G125" s="27">
        <v>3</v>
      </c>
      <c r="H125" s="28">
        <v>1150</v>
      </c>
      <c r="I125" s="28">
        <v>1950</v>
      </c>
      <c r="J125" s="40">
        <v>0.6</v>
      </c>
      <c r="K125" s="27">
        <v>3739</v>
      </c>
      <c r="L125" s="27">
        <v>2244</v>
      </c>
      <c r="M125" s="27">
        <v>1495</v>
      </c>
      <c r="N125" s="27">
        <v>0</v>
      </c>
      <c r="O125" s="27">
        <v>0</v>
      </c>
      <c r="P125" s="27">
        <v>0</v>
      </c>
      <c r="Q125" s="27">
        <v>1150</v>
      </c>
      <c r="R125" s="51">
        <v>0.6</v>
      </c>
      <c r="S125" s="27">
        <f>ROUND(P125*Q125/10000,0)</f>
        <v>0</v>
      </c>
      <c r="T125" s="27">
        <f>ROUND(P125*Q125*R125/10000,0)</f>
        <v>0</v>
      </c>
      <c r="U125" s="27">
        <f>S125-T125</f>
        <v>0</v>
      </c>
      <c r="V125" s="27">
        <f>ROUND((E125*H125+G125*I125)/10000,0)</f>
        <v>3</v>
      </c>
      <c r="W125" s="27">
        <f>ROUND((E125*H125+G125*I125)*J125/10000,0)</f>
        <v>2</v>
      </c>
      <c r="X125" s="27">
        <f>V125-W125</f>
        <v>1</v>
      </c>
      <c r="Y125" s="27">
        <f>L125+T125-W125</f>
        <v>2242</v>
      </c>
      <c r="Z125" s="50">
        <v>2269</v>
      </c>
      <c r="AA125" s="50">
        <f>Y125-Z125</f>
        <v>-27</v>
      </c>
      <c r="AB125" s="50"/>
      <c r="AC125" s="39">
        <v>0</v>
      </c>
      <c r="AD125" s="50">
        <f>ROUND(17801/$AC$8*AC125,0)</f>
        <v>0</v>
      </c>
      <c r="AE125" s="50">
        <f>AC125-AD125</f>
        <v>0</v>
      </c>
      <c r="AF125" s="50">
        <v>-27</v>
      </c>
      <c r="AG125" s="82" t="s">
        <v>223</v>
      </c>
      <c r="AJ125" s="83" t="e">
        <f>#N/A</f>
        <v>#N/A</v>
      </c>
    </row>
    <row r="126" customHeight="1" spans="1:36">
      <c r="A126" s="29" t="s">
        <v>224</v>
      </c>
      <c r="B126" s="29" t="s">
        <v>225</v>
      </c>
      <c r="C126" s="27">
        <v>80809</v>
      </c>
      <c r="D126" s="27">
        <v>60750</v>
      </c>
      <c r="E126" s="27">
        <v>73</v>
      </c>
      <c r="F126" s="27">
        <v>20059</v>
      </c>
      <c r="G126" s="27">
        <v>37</v>
      </c>
      <c r="H126" s="28">
        <v>1150</v>
      </c>
      <c r="I126" s="28">
        <v>1950</v>
      </c>
      <c r="J126" s="40">
        <v>0.6</v>
      </c>
      <c r="K126" s="27">
        <v>10898</v>
      </c>
      <c r="L126" s="27">
        <v>6539</v>
      </c>
      <c r="M126" s="27">
        <v>4359</v>
      </c>
      <c r="N126" s="27">
        <v>78</v>
      </c>
      <c r="O126" s="27">
        <v>1902</v>
      </c>
      <c r="P126" s="27">
        <v>5898</v>
      </c>
      <c r="Q126" s="27">
        <v>1150</v>
      </c>
      <c r="R126" s="51">
        <v>0.6</v>
      </c>
      <c r="S126" s="27">
        <f>ROUND(P126*Q126/10000,0)</f>
        <v>678</v>
      </c>
      <c r="T126" s="27">
        <f>ROUND(P126*Q126*R126/10000,0)</f>
        <v>407</v>
      </c>
      <c r="U126" s="27">
        <f>S126-T126</f>
        <v>271</v>
      </c>
      <c r="V126" s="27">
        <f>ROUND((E126*H126+G126*I126)/10000,0)</f>
        <v>16</v>
      </c>
      <c r="W126" s="27">
        <f>ROUND((E126*H126+G126*I126)*J126/10000,0)</f>
        <v>9</v>
      </c>
      <c r="X126" s="27">
        <f>V126-W126</f>
        <v>7</v>
      </c>
      <c r="Y126" s="27">
        <f>L126+T126-W126</f>
        <v>6937</v>
      </c>
      <c r="Z126" s="50">
        <v>6584</v>
      </c>
      <c r="AA126" s="50">
        <f>Y126-Z126</f>
        <v>353</v>
      </c>
      <c r="AB126" s="50"/>
      <c r="AC126" s="39">
        <f>AA126+AB126</f>
        <v>353</v>
      </c>
      <c r="AD126" s="50">
        <f>ROUND(17801/$AC$8*AC126,0)</f>
        <v>156</v>
      </c>
      <c r="AE126" s="50">
        <f>AC126-AD126</f>
        <v>197</v>
      </c>
      <c r="AF126" s="50"/>
      <c r="AG126" s="82"/>
      <c r="AJ126" s="83" t="e">
        <f>#N/A</f>
        <v>#N/A</v>
      </c>
    </row>
    <row r="127" customHeight="1" spans="1:36">
      <c r="A127" s="25" t="s">
        <v>226</v>
      </c>
      <c r="B127" s="29" t="s">
        <v>227</v>
      </c>
      <c r="C127" s="27">
        <v>69634</v>
      </c>
      <c r="D127" s="27">
        <v>50118</v>
      </c>
      <c r="E127" s="27">
        <v>90</v>
      </c>
      <c r="F127" s="27">
        <v>19516</v>
      </c>
      <c r="G127" s="27">
        <v>40</v>
      </c>
      <c r="H127" s="28">
        <v>1150</v>
      </c>
      <c r="I127" s="28">
        <v>1950</v>
      </c>
      <c r="J127" s="40">
        <v>0.8</v>
      </c>
      <c r="K127" s="27">
        <v>9569</v>
      </c>
      <c r="L127" s="27">
        <v>7655</v>
      </c>
      <c r="M127" s="27">
        <v>1914</v>
      </c>
      <c r="N127" s="27">
        <v>75</v>
      </c>
      <c r="O127" s="27">
        <v>1266</v>
      </c>
      <c r="P127" s="27">
        <v>6234</v>
      </c>
      <c r="Q127" s="27">
        <v>1150</v>
      </c>
      <c r="R127" s="51">
        <v>0.8</v>
      </c>
      <c r="S127" s="27">
        <f>ROUND(P127*Q127/10000,0)</f>
        <v>717</v>
      </c>
      <c r="T127" s="27">
        <f>ROUND(P127*Q127*R127/10000,0)</f>
        <v>574</v>
      </c>
      <c r="U127" s="27">
        <f>S127-T127</f>
        <v>143</v>
      </c>
      <c r="V127" s="27">
        <f>ROUND((E127*H127+G127*I127)/10000,0)</f>
        <v>18</v>
      </c>
      <c r="W127" s="27">
        <f>ROUND((E127*H127+G127*I127)*J127/10000,0)</f>
        <v>15</v>
      </c>
      <c r="X127" s="27">
        <f>V127-W127</f>
        <v>3</v>
      </c>
      <c r="Y127" s="27">
        <f>L127+T127-W127</f>
        <v>8214</v>
      </c>
      <c r="Z127" s="50">
        <v>7869</v>
      </c>
      <c r="AA127" s="50">
        <f>Y127-Z127</f>
        <v>345</v>
      </c>
      <c r="AB127" s="50"/>
      <c r="AC127" s="39">
        <f>AA127+AB127</f>
        <v>345</v>
      </c>
      <c r="AD127" s="50">
        <f>ROUND(17801/$AC$8*AC127,0)</f>
        <v>152</v>
      </c>
      <c r="AE127" s="50">
        <f>AC127-AD127</f>
        <v>193</v>
      </c>
      <c r="AF127" s="50"/>
      <c r="AG127" s="82"/>
      <c r="AJ127" s="83" t="e">
        <f>#N/A</f>
        <v>#N/A</v>
      </c>
    </row>
    <row r="128" customHeight="1" spans="1:36">
      <c r="A128" s="25" t="s">
        <v>228</v>
      </c>
      <c r="B128" s="29" t="s">
        <v>229</v>
      </c>
      <c r="C128" s="27">
        <v>55907</v>
      </c>
      <c r="D128" s="27">
        <v>40440</v>
      </c>
      <c r="E128" s="27">
        <v>109</v>
      </c>
      <c r="F128" s="27">
        <v>15467</v>
      </c>
      <c r="G128" s="27">
        <v>42</v>
      </c>
      <c r="H128" s="28">
        <v>1150</v>
      </c>
      <c r="I128" s="28">
        <v>1950</v>
      </c>
      <c r="J128" s="40">
        <v>0.8</v>
      </c>
      <c r="K128" s="27">
        <v>7667</v>
      </c>
      <c r="L128" s="27">
        <v>6133</v>
      </c>
      <c r="M128" s="27">
        <v>1534</v>
      </c>
      <c r="N128" s="27">
        <v>95</v>
      </c>
      <c r="O128" s="27">
        <v>2629</v>
      </c>
      <c r="P128" s="27">
        <v>6871</v>
      </c>
      <c r="Q128" s="27">
        <v>1150</v>
      </c>
      <c r="R128" s="51">
        <v>0.8</v>
      </c>
      <c r="S128" s="27">
        <f>ROUND(P128*Q128/10000,0)</f>
        <v>790</v>
      </c>
      <c r="T128" s="27">
        <f>ROUND(P128*Q128*R128/10000,0)</f>
        <v>632</v>
      </c>
      <c r="U128" s="27">
        <f>S128-T128</f>
        <v>158</v>
      </c>
      <c r="V128" s="27">
        <f>ROUND((E128*H128+G128*I128)/10000,0)</f>
        <v>21</v>
      </c>
      <c r="W128" s="27">
        <f>ROUND((E128*H128+G128*I128)*J128/10000,0)</f>
        <v>17</v>
      </c>
      <c r="X128" s="27">
        <f>V128-W128</f>
        <v>4</v>
      </c>
      <c r="Y128" s="27">
        <f>L128+T128-W128</f>
        <v>6748</v>
      </c>
      <c r="Z128" s="50">
        <v>6577</v>
      </c>
      <c r="AA128" s="50">
        <f>Y128-Z128</f>
        <v>171</v>
      </c>
      <c r="AB128" s="50"/>
      <c r="AC128" s="39">
        <f>AA128+AB128</f>
        <v>171</v>
      </c>
      <c r="AD128" s="50">
        <f>ROUND(17801/$AC$8*AC128,0)</f>
        <v>75</v>
      </c>
      <c r="AE128" s="50">
        <f>AC128-AD128</f>
        <v>96</v>
      </c>
      <c r="AF128" s="50"/>
      <c r="AG128" s="82"/>
      <c r="AJ128" s="83" t="e">
        <f>#N/A</f>
        <v>#N/A</v>
      </c>
    </row>
    <row r="129" customHeight="1" spans="1:36">
      <c r="A129" s="25" t="s">
        <v>230</v>
      </c>
      <c r="B129" s="25"/>
      <c r="C129" s="27">
        <v>133723</v>
      </c>
      <c r="D129" s="27">
        <v>95193</v>
      </c>
      <c r="E129" s="27">
        <v>292</v>
      </c>
      <c r="F129" s="27">
        <v>38530</v>
      </c>
      <c r="G129" s="27">
        <v>85</v>
      </c>
      <c r="H129" s="28">
        <v>1150</v>
      </c>
      <c r="I129" s="28">
        <v>1950</v>
      </c>
      <c r="J129" s="40">
        <v>0.8</v>
      </c>
      <c r="K129" s="27">
        <v>18461</v>
      </c>
      <c r="L129" s="27">
        <v>14768</v>
      </c>
      <c r="M129" s="27">
        <v>3693</v>
      </c>
      <c r="N129" s="27">
        <v>220</v>
      </c>
      <c r="O129" s="27">
        <v>8456</v>
      </c>
      <c r="P129" s="27">
        <v>13544</v>
      </c>
      <c r="Q129" s="27">
        <v>1150</v>
      </c>
      <c r="R129" s="40">
        <v>0.8</v>
      </c>
      <c r="S129" s="27">
        <f t="shared" ref="S129:Y129" si="114">SUM(S130)</f>
        <v>1558</v>
      </c>
      <c r="T129" s="27">
        <f t="shared" si="114"/>
        <v>1246</v>
      </c>
      <c r="U129" s="27">
        <f t="shared" si="114"/>
        <v>312</v>
      </c>
      <c r="V129" s="27">
        <f t="shared" si="114"/>
        <v>50</v>
      </c>
      <c r="W129" s="27">
        <f t="shared" si="114"/>
        <v>40</v>
      </c>
      <c r="X129" s="27">
        <f t="shared" si="114"/>
        <v>10</v>
      </c>
      <c r="Y129" s="27">
        <f t="shared" si="114"/>
        <v>15974</v>
      </c>
      <c r="Z129" s="50">
        <v>15272</v>
      </c>
      <c r="AA129" s="50">
        <f>SUM(AA130)</f>
        <v>702</v>
      </c>
      <c r="AB129" s="50">
        <v>0</v>
      </c>
      <c r="AC129" s="50">
        <f>SUM(AC130)</f>
        <v>702</v>
      </c>
      <c r="AD129" s="50">
        <f>SUM(AD130)</f>
        <v>310</v>
      </c>
      <c r="AE129" s="50">
        <f>SUM(AE130)</f>
        <v>392</v>
      </c>
      <c r="AF129" s="50">
        <f>SUM(AF130)</f>
        <v>0</v>
      </c>
      <c r="AG129" s="82"/>
      <c r="AH129" s="4">
        <v>1</v>
      </c>
      <c r="AJ129" s="83">
        <f>SUM(AJ130)</f>
        <v>8669.85</v>
      </c>
    </row>
    <row r="130" customHeight="1" spans="1:36">
      <c r="A130" s="25" t="s">
        <v>230</v>
      </c>
      <c r="B130" s="29" t="s">
        <v>231</v>
      </c>
      <c r="C130" s="27">
        <v>133723</v>
      </c>
      <c r="D130" s="27">
        <v>95193</v>
      </c>
      <c r="E130" s="27">
        <v>292</v>
      </c>
      <c r="F130" s="27">
        <v>38530</v>
      </c>
      <c r="G130" s="27">
        <v>85</v>
      </c>
      <c r="H130" s="28">
        <v>1150</v>
      </c>
      <c r="I130" s="28">
        <v>1950</v>
      </c>
      <c r="J130" s="40">
        <v>0.8</v>
      </c>
      <c r="K130" s="27">
        <v>18461</v>
      </c>
      <c r="L130" s="27">
        <v>14768</v>
      </c>
      <c r="M130" s="27">
        <v>3693</v>
      </c>
      <c r="N130" s="27">
        <v>220</v>
      </c>
      <c r="O130" s="27">
        <v>8456</v>
      </c>
      <c r="P130" s="27">
        <v>13544</v>
      </c>
      <c r="Q130" s="27">
        <v>1150</v>
      </c>
      <c r="R130" s="51">
        <v>0.8</v>
      </c>
      <c r="S130" s="27">
        <f t="shared" ref="S130:S138" si="115">ROUND(P130*Q130/10000,0)</f>
        <v>1558</v>
      </c>
      <c r="T130" s="27">
        <f t="shared" ref="T130:T138" si="116">ROUND(P130*Q130*R130/10000,0)</f>
        <v>1246</v>
      </c>
      <c r="U130" s="27">
        <f t="shared" ref="U130:U138" si="117">S130-T130</f>
        <v>312</v>
      </c>
      <c r="V130" s="27">
        <f t="shared" ref="V130:V138" si="118">ROUND((E130*H130+G130*I130)/10000,0)</f>
        <v>50</v>
      </c>
      <c r="W130" s="27">
        <f t="shared" ref="W130:W138" si="119">ROUND((E130*H130+G130*I130)*J130/10000,0)</f>
        <v>40</v>
      </c>
      <c r="X130" s="27">
        <f t="shared" ref="X130:X138" si="120">V130-W130</f>
        <v>10</v>
      </c>
      <c r="Y130" s="27">
        <f t="shared" ref="Y130:Y138" si="121">L130+T130-W130</f>
        <v>15974</v>
      </c>
      <c r="Z130" s="50">
        <v>15272</v>
      </c>
      <c r="AA130" s="50">
        <f t="shared" ref="AA130:AA138" si="122">Y130-Z130</f>
        <v>702</v>
      </c>
      <c r="AB130" s="50"/>
      <c r="AC130" s="39">
        <f t="shared" ref="AC130:AC138" si="123">AA130+AB130</f>
        <v>702</v>
      </c>
      <c r="AD130" s="50">
        <f>ROUND(17801/$AC$8*AC130,0)</f>
        <v>310</v>
      </c>
      <c r="AE130" s="50">
        <f t="shared" ref="AE130:AE138" si="124">AC130-AD130</f>
        <v>392</v>
      </c>
      <c r="AF130" s="50"/>
      <c r="AG130" s="82"/>
      <c r="AJ130" s="83">
        <f t="shared" ref="AJ130:AJ138" si="125">ROUND(498337/$AC$8*AC130,2)</f>
        <v>8669.85</v>
      </c>
    </row>
    <row r="131" customHeight="1" spans="1:36">
      <c r="A131" s="25" t="s">
        <v>232</v>
      </c>
      <c r="B131" s="25"/>
      <c r="C131" s="27">
        <v>530349</v>
      </c>
      <c r="D131" s="27">
        <v>386562</v>
      </c>
      <c r="E131" s="27">
        <v>666</v>
      </c>
      <c r="F131" s="27">
        <v>143787</v>
      </c>
      <c r="G131" s="27">
        <v>177</v>
      </c>
      <c r="H131" s="28">
        <v>1150</v>
      </c>
      <c r="I131" s="28">
        <v>1950</v>
      </c>
      <c r="J131" s="40" t="s">
        <v>35</v>
      </c>
      <c r="K131" s="27">
        <v>72493</v>
      </c>
      <c r="L131" s="27">
        <v>49921</v>
      </c>
      <c r="M131" s="27">
        <v>22572</v>
      </c>
      <c r="N131" s="27">
        <v>276</v>
      </c>
      <c r="O131" s="27">
        <v>13828</v>
      </c>
      <c r="P131" s="27">
        <v>13772</v>
      </c>
      <c r="Q131" s="27">
        <v>1150</v>
      </c>
      <c r="R131" s="40" t="s">
        <v>35</v>
      </c>
      <c r="S131" s="27">
        <f t="shared" ref="S131:Y131" si="126">SUM(S132:S138)</f>
        <v>1583</v>
      </c>
      <c r="T131" s="27">
        <f t="shared" si="126"/>
        <v>1267</v>
      </c>
      <c r="U131" s="27">
        <f t="shared" si="126"/>
        <v>316</v>
      </c>
      <c r="V131" s="27">
        <f t="shared" si="126"/>
        <v>110</v>
      </c>
      <c r="W131" s="27">
        <f t="shared" si="126"/>
        <v>78</v>
      </c>
      <c r="X131" s="27">
        <f t="shared" si="126"/>
        <v>32</v>
      </c>
      <c r="Y131" s="27">
        <f t="shared" si="126"/>
        <v>51110</v>
      </c>
      <c r="Z131" s="50">
        <v>48183</v>
      </c>
      <c r="AA131" s="50">
        <f>SUM(AA132:AA138)</f>
        <v>2927</v>
      </c>
      <c r="AB131" s="50">
        <v>0</v>
      </c>
      <c r="AC131" s="50">
        <f>SUM(AC132:AC138)</f>
        <v>2927</v>
      </c>
      <c r="AD131" s="50">
        <f>SUM(AD132:AD138)</f>
        <v>1290</v>
      </c>
      <c r="AE131" s="50">
        <f>SUM(AE132:AE138)</f>
        <v>1637</v>
      </c>
      <c r="AF131" s="50">
        <f>SUM(AF132:AF138)</f>
        <v>0</v>
      </c>
      <c r="AG131" s="82"/>
      <c r="AH131" s="4">
        <v>1</v>
      </c>
      <c r="AJ131" s="83">
        <f>SUM(AJ132:AJ138)</f>
        <v>36149.06</v>
      </c>
    </row>
    <row r="132" ht="55" customHeight="1" spans="1:36">
      <c r="A132" s="29" t="s">
        <v>233</v>
      </c>
      <c r="B132" s="29" t="s">
        <v>234</v>
      </c>
      <c r="C132" s="27">
        <v>0</v>
      </c>
      <c r="D132" s="27">
        <v>0</v>
      </c>
      <c r="E132" s="27">
        <v>0</v>
      </c>
      <c r="F132" s="27">
        <v>0</v>
      </c>
      <c r="G132" s="27">
        <v>0</v>
      </c>
      <c r="H132" s="28">
        <v>1150</v>
      </c>
      <c r="I132" s="28">
        <v>1950</v>
      </c>
      <c r="J132" s="40">
        <v>0.6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1150</v>
      </c>
      <c r="R132" s="51">
        <v>0.6</v>
      </c>
      <c r="S132" s="27">
        <f t="shared" si="115"/>
        <v>0</v>
      </c>
      <c r="T132" s="27">
        <f t="shared" si="116"/>
        <v>0</v>
      </c>
      <c r="U132" s="27">
        <f t="shared" si="117"/>
        <v>0</v>
      </c>
      <c r="V132" s="27">
        <f t="shared" si="118"/>
        <v>0</v>
      </c>
      <c r="W132" s="27">
        <f t="shared" si="119"/>
        <v>0</v>
      </c>
      <c r="X132" s="27">
        <f t="shared" si="120"/>
        <v>0</v>
      </c>
      <c r="Y132" s="27">
        <f t="shared" si="121"/>
        <v>0</v>
      </c>
      <c r="Z132" s="50">
        <v>0</v>
      </c>
      <c r="AA132" s="50">
        <f t="shared" si="122"/>
        <v>0</v>
      </c>
      <c r="AB132" s="50"/>
      <c r="AC132" s="39">
        <f t="shared" si="123"/>
        <v>0</v>
      </c>
      <c r="AD132" s="50">
        <f t="shared" ref="AD132:AD138" si="127">ROUND(17801/$AC$8*AC132,0)</f>
        <v>0</v>
      </c>
      <c r="AE132" s="50">
        <f t="shared" si="124"/>
        <v>0</v>
      </c>
      <c r="AF132" s="50">
        <v>0</v>
      </c>
      <c r="AG132" s="87" t="s">
        <v>235</v>
      </c>
      <c r="AJ132" s="83">
        <f t="shared" si="125"/>
        <v>0</v>
      </c>
    </row>
    <row r="133" ht="23" customHeight="1" spans="1:36">
      <c r="A133" s="25" t="s">
        <v>236</v>
      </c>
      <c r="B133" s="29" t="s">
        <v>237</v>
      </c>
      <c r="C133" s="27">
        <v>65914</v>
      </c>
      <c r="D133" s="27">
        <v>45795</v>
      </c>
      <c r="E133" s="27">
        <v>62</v>
      </c>
      <c r="F133" s="27">
        <v>20119</v>
      </c>
      <c r="G133" s="27">
        <v>17</v>
      </c>
      <c r="H133" s="28">
        <v>1150</v>
      </c>
      <c r="I133" s="28">
        <v>1950</v>
      </c>
      <c r="J133" s="40">
        <v>0.6</v>
      </c>
      <c r="K133" s="27">
        <v>9190</v>
      </c>
      <c r="L133" s="27">
        <v>5514</v>
      </c>
      <c r="M133" s="27">
        <v>3676</v>
      </c>
      <c r="N133" s="27">
        <v>0</v>
      </c>
      <c r="O133" s="27">
        <v>0</v>
      </c>
      <c r="P133" s="27">
        <v>0</v>
      </c>
      <c r="Q133" s="27">
        <v>1150</v>
      </c>
      <c r="R133" s="51">
        <v>0.6</v>
      </c>
      <c r="S133" s="27">
        <f t="shared" si="115"/>
        <v>0</v>
      </c>
      <c r="T133" s="27">
        <f t="shared" si="116"/>
        <v>0</v>
      </c>
      <c r="U133" s="27">
        <f t="shared" si="117"/>
        <v>0</v>
      </c>
      <c r="V133" s="27">
        <f t="shared" si="118"/>
        <v>10</v>
      </c>
      <c r="W133" s="27">
        <f t="shared" si="119"/>
        <v>6</v>
      </c>
      <c r="X133" s="27">
        <f t="shared" si="120"/>
        <v>4</v>
      </c>
      <c r="Y133" s="27">
        <f t="shared" si="121"/>
        <v>5508</v>
      </c>
      <c r="Z133" s="50">
        <v>4502</v>
      </c>
      <c r="AA133" s="50">
        <f t="shared" si="122"/>
        <v>1006</v>
      </c>
      <c r="AB133" s="50"/>
      <c r="AC133" s="39">
        <f t="shared" si="123"/>
        <v>1006</v>
      </c>
      <c r="AD133" s="50">
        <f t="shared" si="127"/>
        <v>444</v>
      </c>
      <c r="AE133" s="50">
        <f t="shared" si="124"/>
        <v>562</v>
      </c>
      <c r="AF133" s="50"/>
      <c r="AG133" s="82" t="s">
        <v>238</v>
      </c>
      <c r="AJ133" s="83">
        <f t="shared" si="125"/>
        <v>12424.31</v>
      </c>
    </row>
    <row r="134" ht="23" customHeight="1" spans="1:36">
      <c r="A134" s="29" t="s">
        <v>239</v>
      </c>
      <c r="B134" s="29" t="s">
        <v>240</v>
      </c>
      <c r="C134" s="27">
        <v>89312</v>
      </c>
      <c r="D134" s="27">
        <v>64051</v>
      </c>
      <c r="E134" s="27">
        <v>62</v>
      </c>
      <c r="F134" s="27">
        <v>25261</v>
      </c>
      <c r="G134" s="27">
        <v>27</v>
      </c>
      <c r="H134" s="28">
        <v>1150</v>
      </c>
      <c r="I134" s="28">
        <v>1950</v>
      </c>
      <c r="J134" s="40">
        <v>0.6</v>
      </c>
      <c r="K134" s="27">
        <v>12292</v>
      </c>
      <c r="L134" s="27">
        <v>7375</v>
      </c>
      <c r="M134" s="27">
        <v>4917</v>
      </c>
      <c r="N134" s="27">
        <v>0</v>
      </c>
      <c r="O134" s="27">
        <v>0</v>
      </c>
      <c r="P134" s="27">
        <v>0</v>
      </c>
      <c r="Q134" s="27">
        <v>1150</v>
      </c>
      <c r="R134" s="51">
        <v>0.6</v>
      </c>
      <c r="S134" s="27">
        <f t="shared" si="115"/>
        <v>0</v>
      </c>
      <c r="T134" s="27">
        <f t="shared" si="116"/>
        <v>0</v>
      </c>
      <c r="U134" s="27">
        <f t="shared" si="117"/>
        <v>0</v>
      </c>
      <c r="V134" s="27">
        <f t="shared" si="118"/>
        <v>12</v>
      </c>
      <c r="W134" s="27">
        <f t="shared" si="119"/>
        <v>7</v>
      </c>
      <c r="X134" s="27">
        <f t="shared" si="120"/>
        <v>5</v>
      </c>
      <c r="Y134" s="27">
        <f t="shared" si="121"/>
        <v>7368</v>
      </c>
      <c r="Z134" s="50">
        <v>7168</v>
      </c>
      <c r="AA134" s="50">
        <f t="shared" si="122"/>
        <v>200</v>
      </c>
      <c r="AB134" s="50"/>
      <c r="AC134" s="39">
        <f t="shared" si="123"/>
        <v>200</v>
      </c>
      <c r="AD134" s="50">
        <f t="shared" si="127"/>
        <v>88</v>
      </c>
      <c r="AE134" s="50">
        <f t="shared" si="124"/>
        <v>112</v>
      </c>
      <c r="AF134" s="50"/>
      <c r="AG134" s="82" t="s">
        <v>241</v>
      </c>
      <c r="AJ134" s="83">
        <f t="shared" si="125"/>
        <v>2470.04</v>
      </c>
    </row>
    <row r="135" ht="36" customHeight="1" spans="1:36">
      <c r="A135" s="84" t="s">
        <v>242</v>
      </c>
      <c r="B135" s="29" t="s">
        <v>243</v>
      </c>
      <c r="C135" s="27">
        <v>97200</v>
      </c>
      <c r="D135" s="27">
        <v>70169</v>
      </c>
      <c r="E135" s="27">
        <v>154</v>
      </c>
      <c r="F135" s="27">
        <v>27031</v>
      </c>
      <c r="G135" s="27">
        <v>55</v>
      </c>
      <c r="H135" s="28">
        <v>1150</v>
      </c>
      <c r="I135" s="28">
        <v>1950</v>
      </c>
      <c r="J135" s="40">
        <v>0.6</v>
      </c>
      <c r="K135" s="27">
        <v>13340</v>
      </c>
      <c r="L135" s="27">
        <v>8004</v>
      </c>
      <c r="M135" s="27">
        <v>5336</v>
      </c>
      <c r="N135" s="27">
        <v>0</v>
      </c>
      <c r="O135" s="27">
        <v>0</v>
      </c>
      <c r="P135" s="27">
        <v>0</v>
      </c>
      <c r="Q135" s="27">
        <v>1150</v>
      </c>
      <c r="R135" s="51">
        <v>0.6</v>
      </c>
      <c r="S135" s="27">
        <f t="shared" si="115"/>
        <v>0</v>
      </c>
      <c r="T135" s="27">
        <f t="shared" si="116"/>
        <v>0</v>
      </c>
      <c r="U135" s="27">
        <f t="shared" si="117"/>
        <v>0</v>
      </c>
      <c r="V135" s="27">
        <f t="shared" si="118"/>
        <v>28</v>
      </c>
      <c r="W135" s="27">
        <f t="shared" si="119"/>
        <v>17</v>
      </c>
      <c r="X135" s="27">
        <f t="shared" si="120"/>
        <v>11</v>
      </c>
      <c r="Y135" s="27">
        <f t="shared" si="121"/>
        <v>7987</v>
      </c>
      <c r="Z135" s="50">
        <v>7451</v>
      </c>
      <c r="AA135" s="50">
        <f t="shared" si="122"/>
        <v>536</v>
      </c>
      <c r="AB135" s="50"/>
      <c r="AC135" s="39">
        <f t="shared" si="123"/>
        <v>536</v>
      </c>
      <c r="AD135" s="50">
        <f t="shared" si="127"/>
        <v>236</v>
      </c>
      <c r="AE135" s="50">
        <f t="shared" si="124"/>
        <v>300</v>
      </c>
      <c r="AF135" s="50"/>
      <c r="AG135" s="87" t="s">
        <v>244</v>
      </c>
      <c r="AJ135" s="83">
        <f t="shared" si="125"/>
        <v>6619.71</v>
      </c>
    </row>
    <row r="136" ht="21" customHeight="1" spans="1:36">
      <c r="A136" s="25" t="s">
        <v>245</v>
      </c>
      <c r="B136" s="29" t="s">
        <v>246</v>
      </c>
      <c r="C136" s="27">
        <v>42237</v>
      </c>
      <c r="D136" s="27">
        <v>33645</v>
      </c>
      <c r="E136" s="27">
        <v>21</v>
      </c>
      <c r="F136" s="27">
        <v>8592</v>
      </c>
      <c r="G136" s="27">
        <v>4</v>
      </c>
      <c r="H136" s="28">
        <v>1150</v>
      </c>
      <c r="I136" s="28">
        <v>1950</v>
      </c>
      <c r="J136" s="40">
        <v>0.6</v>
      </c>
      <c r="K136" s="27">
        <v>5545</v>
      </c>
      <c r="L136" s="27">
        <v>3327</v>
      </c>
      <c r="M136" s="27">
        <v>2218</v>
      </c>
      <c r="N136" s="27">
        <v>0</v>
      </c>
      <c r="O136" s="27">
        <v>0</v>
      </c>
      <c r="P136" s="27">
        <v>0</v>
      </c>
      <c r="Q136" s="27">
        <v>1150</v>
      </c>
      <c r="R136" s="51">
        <v>0.6</v>
      </c>
      <c r="S136" s="27">
        <f t="shared" si="115"/>
        <v>0</v>
      </c>
      <c r="T136" s="27">
        <f t="shared" si="116"/>
        <v>0</v>
      </c>
      <c r="U136" s="27">
        <f t="shared" si="117"/>
        <v>0</v>
      </c>
      <c r="V136" s="27">
        <f t="shared" si="118"/>
        <v>3</v>
      </c>
      <c r="W136" s="27">
        <f t="shared" si="119"/>
        <v>2</v>
      </c>
      <c r="X136" s="27">
        <f t="shared" si="120"/>
        <v>1</v>
      </c>
      <c r="Y136" s="27">
        <f t="shared" si="121"/>
        <v>3325</v>
      </c>
      <c r="Z136" s="50">
        <v>3009</v>
      </c>
      <c r="AA136" s="50">
        <f t="shared" si="122"/>
        <v>316</v>
      </c>
      <c r="AB136" s="50"/>
      <c r="AC136" s="39">
        <f t="shared" si="123"/>
        <v>316</v>
      </c>
      <c r="AD136" s="50">
        <f t="shared" si="127"/>
        <v>139</v>
      </c>
      <c r="AE136" s="50">
        <f t="shared" si="124"/>
        <v>177</v>
      </c>
      <c r="AF136" s="50"/>
      <c r="AG136" s="82" t="s">
        <v>247</v>
      </c>
      <c r="AJ136" s="83">
        <f t="shared" si="125"/>
        <v>3902.67</v>
      </c>
    </row>
    <row r="137" customHeight="1" spans="1:36">
      <c r="A137" s="25" t="s">
        <v>248</v>
      </c>
      <c r="B137" s="29" t="s">
        <v>249</v>
      </c>
      <c r="C137" s="27">
        <v>128757</v>
      </c>
      <c r="D137" s="27">
        <v>94143</v>
      </c>
      <c r="E137" s="27">
        <v>210</v>
      </c>
      <c r="F137" s="27">
        <v>34614</v>
      </c>
      <c r="G137" s="27">
        <v>28</v>
      </c>
      <c r="H137" s="28">
        <v>1150</v>
      </c>
      <c r="I137" s="28">
        <v>1950</v>
      </c>
      <c r="J137" s="40">
        <v>0.8</v>
      </c>
      <c r="K137" s="27">
        <v>17576</v>
      </c>
      <c r="L137" s="27">
        <v>14061</v>
      </c>
      <c r="M137" s="27">
        <v>3515</v>
      </c>
      <c r="N137" s="27">
        <v>136</v>
      </c>
      <c r="O137" s="27">
        <v>6753</v>
      </c>
      <c r="P137" s="27">
        <v>6847</v>
      </c>
      <c r="Q137" s="27">
        <v>1150</v>
      </c>
      <c r="R137" s="51">
        <v>0.8</v>
      </c>
      <c r="S137" s="27">
        <f t="shared" si="115"/>
        <v>787</v>
      </c>
      <c r="T137" s="27">
        <f t="shared" si="116"/>
        <v>630</v>
      </c>
      <c r="U137" s="27">
        <f t="shared" si="117"/>
        <v>157</v>
      </c>
      <c r="V137" s="27">
        <f t="shared" si="118"/>
        <v>30</v>
      </c>
      <c r="W137" s="27">
        <f t="shared" si="119"/>
        <v>24</v>
      </c>
      <c r="X137" s="27">
        <f t="shared" si="120"/>
        <v>6</v>
      </c>
      <c r="Y137" s="27">
        <f t="shared" si="121"/>
        <v>14667</v>
      </c>
      <c r="Z137" s="50">
        <v>14368</v>
      </c>
      <c r="AA137" s="50">
        <f t="shared" si="122"/>
        <v>299</v>
      </c>
      <c r="AB137" s="50"/>
      <c r="AC137" s="39">
        <f t="shared" si="123"/>
        <v>299</v>
      </c>
      <c r="AD137" s="50">
        <f t="shared" si="127"/>
        <v>132</v>
      </c>
      <c r="AE137" s="50">
        <f t="shared" si="124"/>
        <v>167</v>
      </c>
      <c r="AF137" s="50"/>
      <c r="AG137" s="82"/>
      <c r="AJ137" s="83">
        <f t="shared" si="125"/>
        <v>3692.71</v>
      </c>
    </row>
    <row r="138" customHeight="1" spans="1:36">
      <c r="A138" s="25" t="s">
        <v>250</v>
      </c>
      <c r="B138" s="29" t="s">
        <v>251</v>
      </c>
      <c r="C138" s="27">
        <v>106929</v>
      </c>
      <c r="D138" s="27">
        <v>78759</v>
      </c>
      <c r="E138" s="27">
        <v>157</v>
      </c>
      <c r="F138" s="27">
        <v>28170</v>
      </c>
      <c r="G138" s="27">
        <v>46</v>
      </c>
      <c r="H138" s="28">
        <v>1150</v>
      </c>
      <c r="I138" s="28">
        <v>1950</v>
      </c>
      <c r="J138" s="40">
        <v>0.8</v>
      </c>
      <c r="K138" s="27">
        <v>14550</v>
      </c>
      <c r="L138" s="27">
        <v>11640</v>
      </c>
      <c r="M138" s="27">
        <v>2910</v>
      </c>
      <c r="N138" s="27">
        <v>140</v>
      </c>
      <c r="O138" s="27">
        <v>7075</v>
      </c>
      <c r="P138" s="27">
        <v>6925</v>
      </c>
      <c r="Q138" s="27">
        <v>1150</v>
      </c>
      <c r="R138" s="51">
        <v>0.8</v>
      </c>
      <c r="S138" s="27">
        <f t="shared" si="115"/>
        <v>796</v>
      </c>
      <c r="T138" s="27">
        <f t="shared" si="116"/>
        <v>637</v>
      </c>
      <c r="U138" s="27">
        <f t="shared" si="117"/>
        <v>159</v>
      </c>
      <c r="V138" s="27">
        <f t="shared" si="118"/>
        <v>27</v>
      </c>
      <c r="W138" s="27">
        <f t="shared" si="119"/>
        <v>22</v>
      </c>
      <c r="X138" s="27">
        <f t="shared" si="120"/>
        <v>5</v>
      </c>
      <c r="Y138" s="27">
        <f t="shared" si="121"/>
        <v>12255</v>
      </c>
      <c r="Z138" s="50">
        <v>11685</v>
      </c>
      <c r="AA138" s="50">
        <f t="shared" si="122"/>
        <v>570</v>
      </c>
      <c r="AB138" s="50"/>
      <c r="AC138" s="39">
        <f t="shared" si="123"/>
        <v>570</v>
      </c>
      <c r="AD138" s="50">
        <f t="shared" si="127"/>
        <v>251</v>
      </c>
      <c r="AE138" s="50">
        <f t="shared" si="124"/>
        <v>319</v>
      </c>
      <c r="AF138" s="50"/>
      <c r="AG138" s="82"/>
      <c r="AJ138" s="83">
        <f t="shared" si="125"/>
        <v>7039.62</v>
      </c>
    </row>
    <row r="139" customHeight="1" spans="1:36">
      <c r="A139" s="25" t="s">
        <v>252</v>
      </c>
      <c r="B139" s="25"/>
      <c r="C139" s="27">
        <v>187807</v>
      </c>
      <c r="D139" s="27">
        <v>134952</v>
      </c>
      <c r="E139" s="27">
        <v>572</v>
      </c>
      <c r="F139" s="27">
        <v>52855</v>
      </c>
      <c r="G139" s="27">
        <v>185</v>
      </c>
      <c r="H139" s="28">
        <v>1150</v>
      </c>
      <c r="I139" s="28">
        <v>1950</v>
      </c>
      <c r="J139" s="40">
        <v>0.8</v>
      </c>
      <c r="K139" s="27">
        <v>25826</v>
      </c>
      <c r="L139" s="27">
        <v>20661</v>
      </c>
      <c r="M139" s="27">
        <v>5165</v>
      </c>
      <c r="N139" s="27">
        <v>207</v>
      </c>
      <c r="O139" s="27">
        <v>10925</v>
      </c>
      <c r="P139" s="27">
        <v>9775</v>
      </c>
      <c r="Q139" s="27">
        <v>1150</v>
      </c>
      <c r="R139" s="40">
        <v>0.8</v>
      </c>
      <c r="S139" s="27">
        <f t="shared" ref="S139:Y139" si="128">SUM(S140)</f>
        <v>1124</v>
      </c>
      <c r="T139" s="27">
        <f t="shared" si="128"/>
        <v>899</v>
      </c>
      <c r="U139" s="27">
        <f t="shared" si="128"/>
        <v>225</v>
      </c>
      <c r="V139" s="27">
        <f t="shared" si="128"/>
        <v>102</v>
      </c>
      <c r="W139" s="27">
        <f t="shared" si="128"/>
        <v>81</v>
      </c>
      <c r="X139" s="27">
        <f t="shared" si="128"/>
        <v>21</v>
      </c>
      <c r="Y139" s="27">
        <f t="shared" si="128"/>
        <v>21479</v>
      </c>
      <c r="Z139" s="50">
        <v>20968</v>
      </c>
      <c r="AA139" s="50">
        <f>SUM(AA140)</f>
        <v>511</v>
      </c>
      <c r="AB139" s="50">
        <v>0</v>
      </c>
      <c r="AC139" s="50">
        <f>SUM(AC140)</f>
        <v>511</v>
      </c>
      <c r="AD139" s="50">
        <f>SUM(AD140)</f>
        <v>225</v>
      </c>
      <c r="AE139" s="50">
        <f>SUM(AE140)</f>
        <v>286</v>
      </c>
      <c r="AF139" s="50">
        <f>SUM(AF140)</f>
        <v>0</v>
      </c>
      <c r="AG139" s="82"/>
      <c r="AH139" s="4">
        <v>1</v>
      </c>
      <c r="AJ139" s="83" t="e">
        <f>SUM(AJ140)</f>
        <v>#N/A</v>
      </c>
    </row>
    <row r="140" customHeight="1" spans="1:36">
      <c r="A140" s="25" t="s">
        <v>252</v>
      </c>
      <c r="B140" s="29" t="s">
        <v>253</v>
      </c>
      <c r="C140" s="27">
        <v>187807</v>
      </c>
      <c r="D140" s="27">
        <v>134952</v>
      </c>
      <c r="E140" s="27">
        <v>572</v>
      </c>
      <c r="F140" s="27">
        <v>52855</v>
      </c>
      <c r="G140" s="27">
        <v>185</v>
      </c>
      <c r="H140" s="28">
        <v>1150</v>
      </c>
      <c r="I140" s="28">
        <v>1950</v>
      </c>
      <c r="J140" s="40">
        <v>0.8</v>
      </c>
      <c r="K140" s="27">
        <v>25826</v>
      </c>
      <c r="L140" s="27">
        <v>20661</v>
      </c>
      <c r="M140" s="27">
        <v>5165</v>
      </c>
      <c r="N140" s="27">
        <v>207</v>
      </c>
      <c r="O140" s="27">
        <v>10925</v>
      </c>
      <c r="P140" s="27">
        <v>9775</v>
      </c>
      <c r="Q140" s="27">
        <v>1150</v>
      </c>
      <c r="R140" s="51">
        <v>0.8</v>
      </c>
      <c r="S140" s="27">
        <f>ROUND(P140*Q140/10000,0)</f>
        <v>1124</v>
      </c>
      <c r="T140" s="27">
        <f>ROUND(P140*Q140*R140/10000,0)</f>
        <v>899</v>
      </c>
      <c r="U140" s="27">
        <f>S140-T140</f>
        <v>225</v>
      </c>
      <c r="V140" s="27">
        <f>ROUND((E140*H140+G140*I140)/10000,0)</f>
        <v>102</v>
      </c>
      <c r="W140" s="27">
        <f>ROUND((E140*H140+G140*I140)*J140/10000,0)</f>
        <v>81</v>
      </c>
      <c r="X140" s="27">
        <f>V140-W140</f>
        <v>21</v>
      </c>
      <c r="Y140" s="27">
        <f>L140+T140-W140</f>
        <v>21479</v>
      </c>
      <c r="Z140" s="50">
        <v>20968</v>
      </c>
      <c r="AA140" s="50">
        <f>Y140-Z140</f>
        <v>511</v>
      </c>
      <c r="AB140" s="50"/>
      <c r="AC140" s="39">
        <f>AA140+AB140</f>
        <v>511</v>
      </c>
      <c r="AD140" s="50">
        <f>ROUND(17801/$AC$8*AC140,0)</f>
        <v>225</v>
      </c>
      <c r="AE140" s="50">
        <f>AC140-AD140</f>
        <v>286</v>
      </c>
      <c r="AF140" s="50"/>
      <c r="AG140" s="82"/>
      <c r="AJ140" s="83" t="e">
        <f>#N/A</f>
        <v>#N/A</v>
      </c>
    </row>
    <row r="141" customHeight="1" spans="1:36">
      <c r="A141" s="25" t="s">
        <v>254</v>
      </c>
      <c r="B141" s="25"/>
      <c r="C141" s="27">
        <v>215463</v>
      </c>
      <c r="D141" s="27">
        <v>154797</v>
      </c>
      <c r="E141" s="27">
        <v>410</v>
      </c>
      <c r="F141" s="27">
        <v>60666</v>
      </c>
      <c r="G141" s="27">
        <v>107</v>
      </c>
      <c r="H141" s="28">
        <v>1150</v>
      </c>
      <c r="I141" s="28">
        <v>1950</v>
      </c>
      <c r="J141" s="40">
        <v>0.8</v>
      </c>
      <c r="K141" s="27">
        <v>29632</v>
      </c>
      <c r="L141" s="27">
        <v>23705</v>
      </c>
      <c r="M141" s="27">
        <v>5927</v>
      </c>
      <c r="N141" s="27">
        <v>123</v>
      </c>
      <c r="O141" s="27">
        <v>7394</v>
      </c>
      <c r="P141" s="27">
        <v>4906</v>
      </c>
      <c r="Q141" s="27">
        <v>1150</v>
      </c>
      <c r="R141" s="40">
        <v>0.8</v>
      </c>
      <c r="S141" s="27">
        <f t="shared" ref="S141:Y141" si="129">SUM(S142)</f>
        <v>564</v>
      </c>
      <c r="T141" s="27">
        <f t="shared" si="129"/>
        <v>451</v>
      </c>
      <c r="U141" s="27">
        <f t="shared" si="129"/>
        <v>113</v>
      </c>
      <c r="V141" s="27">
        <f t="shared" si="129"/>
        <v>68</v>
      </c>
      <c r="W141" s="27">
        <f t="shared" si="129"/>
        <v>54</v>
      </c>
      <c r="X141" s="27">
        <f t="shared" si="129"/>
        <v>14</v>
      </c>
      <c r="Y141" s="27">
        <f t="shared" si="129"/>
        <v>24102</v>
      </c>
      <c r="Z141" s="50">
        <v>23022</v>
      </c>
      <c r="AA141" s="50">
        <f>SUM(AA142)</f>
        <v>1080</v>
      </c>
      <c r="AB141" s="50">
        <v>0</v>
      </c>
      <c r="AC141" s="50">
        <f>SUM(AC142)</f>
        <v>1080</v>
      </c>
      <c r="AD141" s="50">
        <f>SUM(AD142)</f>
        <v>476</v>
      </c>
      <c r="AE141" s="50">
        <f>SUM(AE142)</f>
        <v>604</v>
      </c>
      <c r="AF141" s="50">
        <f>SUM(AF142)</f>
        <v>0</v>
      </c>
      <c r="AG141" s="82"/>
      <c r="AH141" s="4">
        <v>1</v>
      </c>
      <c r="AJ141" s="83" t="e">
        <f>SUM(AJ142)</f>
        <v>#N/A</v>
      </c>
    </row>
    <row r="142" customHeight="1" spans="1:36">
      <c r="A142" s="25" t="s">
        <v>254</v>
      </c>
      <c r="B142" s="29" t="s">
        <v>255</v>
      </c>
      <c r="C142" s="27">
        <v>215463</v>
      </c>
      <c r="D142" s="27">
        <v>154797</v>
      </c>
      <c r="E142" s="27">
        <v>410</v>
      </c>
      <c r="F142" s="27">
        <v>60666</v>
      </c>
      <c r="G142" s="27">
        <v>107</v>
      </c>
      <c r="H142" s="28">
        <v>1150</v>
      </c>
      <c r="I142" s="28">
        <v>1950</v>
      </c>
      <c r="J142" s="40">
        <v>0.8</v>
      </c>
      <c r="K142" s="27">
        <v>29632</v>
      </c>
      <c r="L142" s="27">
        <v>23705</v>
      </c>
      <c r="M142" s="27">
        <v>5927</v>
      </c>
      <c r="N142" s="27">
        <v>123</v>
      </c>
      <c r="O142" s="27">
        <v>7394</v>
      </c>
      <c r="P142" s="27">
        <v>4906</v>
      </c>
      <c r="Q142" s="27">
        <v>1150</v>
      </c>
      <c r="R142" s="51">
        <v>0.8</v>
      </c>
      <c r="S142" s="27">
        <f>ROUND(P142*Q142/10000,0)</f>
        <v>564</v>
      </c>
      <c r="T142" s="27">
        <f>ROUND(P142*Q142*R142/10000,0)</f>
        <v>451</v>
      </c>
      <c r="U142" s="27">
        <f>S142-T142</f>
        <v>113</v>
      </c>
      <c r="V142" s="27">
        <f>ROUND((E142*H142+G142*I142)/10000,0)</f>
        <v>68</v>
      </c>
      <c r="W142" s="27">
        <f>ROUND((E142*H142+G142*I142)*J142/10000,0)</f>
        <v>54</v>
      </c>
      <c r="X142" s="27">
        <f>V142-W142</f>
        <v>14</v>
      </c>
      <c r="Y142" s="27">
        <f>L142+T142-W142</f>
        <v>24102</v>
      </c>
      <c r="Z142" s="50">
        <v>23022</v>
      </c>
      <c r="AA142" s="50">
        <f>Y142-Z142</f>
        <v>1080</v>
      </c>
      <c r="AB142" s="50"/>
      <c r="AC142" s="39">
        <f>AA142+AB142</f>
        <v>1080</v>
      </c>
      <c r="AD142" s="50">
        <f>ROUND(17801/$AC$8*AC142,0)</f>
        <v>476</v>
      </c>
      <c r="AE142" s="50">
        <f>AC142-AD142</f>
        <v>604</v>
      </c>
      <c r="AF142" s="50"/>
      <c r="AG142" s="82"/>
      <c r="AJ142" s="83" t="e">
        <f>#N/A</f>
        <v>#N/A</v>
      </c>
    </row>
    <row r="143" customHeight="1" spans="1:36">
      <c r="A143" s="25" t="s">
        <v>256</v>
      </c>
      <c r="B143" s="25"/>
      <c r="C143" s="27">
        <v>97053</v>
      </c>
      <c r="D143" s="27">
        <v>71755</v>
      </c>
      <c r="E143" s="27">
        <v>306</v>
      </c>
      <c r="F143" s="27">
        <v>25298</v>
      </c>
      <c r="G143" s="27">
        <v>116</v>
      </c>
      <c r="H143" s="28">
        <v>1150</v>
      </c>
      <c r="I143" s="28">
        <v>1950</v>
      </c>
      <c r="J143" s="40">
        <v>0.8</v>
      </c>
      <c r="K143" s="27">
        <v>13185</v>
      </c>
      <c r="L143" s="27">
        <v>10548</v>
      </c>
      <c r="M143" s="27">
        <v>2637</v>
      </c>
      <c r="N143" s="27">
        <v>3</v>
      </c>
      <c r="O143" s="27">
        <v>160</v>
      </c>
      <c r="P143" s="27">
        <v>140</v>
      </c>
      <c r="Q143" s="27">
        <v>1150</v>
      </c>
      <c r="R143" s="40">
        <v>0.8</v>
      </c>
      <c r="S143" s="27">
        <f>SUM(S144)</f>
        <v>16</v>
      </c>
      <c r="T143" s="27">
        <f>SUM(T144)</f>
        <v>13</v>
      </c>
      <c r="U143" s="27">
        <f>SUM(U144)</f>
        <v>3</v>
      </c>
      <c r="V143" s="27">
        <f t="shared" ref="V143:AA143" si="130">V144</f>
        <v>58</v>
      </c>
      <c r="W143" s="27">
        <f t="shared" si="130"/>
        <v>46</v>
      </c>
      <c r="X143" s="27">
        <f t="shared" si="130"/>
        <v>12</v>
      </c>
      <c r="Y143" s="27">
        <f t="shared" si="130"/>
        <v>10515</v>
      </c>
      <c r="Z143" s="50">
        <v>10096</v>
      </c>
      <c r="AA143" s="50">
        <f t="shared" si="130"/>
        <v>419</v>
      </c>
      <c r="AB143" s="50">
        <v>0</v>
      </c>
      <c r="AC143" s="50">
        <f>AC144</f>
        <v>419</v>
      </c>
      <c r="AD143" s="50">
        <f>AD144</f>
        <v>185</v>
      </c>
      <c r="AE143" s="50">
        <f>AE144</f>
        <v>234</v>
      </c>
      <c r="AF143" s="50">
        <f>AF144</f>
        <v>0</v>
      </c>
      <c r="AG143" s="82"/>
      <c r="AH143" s="4">
        <v>1</v>
      </c>
      <c r="AJ143" s="83" t="e">
        <f>AJ144</f>
        <v>#N/A</v>
      </c>
    </row>
    <row r="144" customHeight="1" spans="1:36">
      <c r="A144" s="25" t="s">
        <v>256</v>
      </c>
      <c r="B144" s="29" t="s">
        <v>257</v>
      </c>
      <c r="C144" s="27">
        <v>97053</v>
      </c>
      <c r="D144" s="27">
        <v>71755</v>
      </c>
      <c r="E144" s="27">
        <v>306</v>
      </c>
      <c r="F144" s="27">
        <v>25298</v>
      </c>
      <c r="G144" s="27">
        <v>116</v>
      </c>
      <c r="H144" s="28">
        <v>1150</v>
      </c>
      <c r="I144" s="28">
        <v>1950</v>
      </c>
      <c r="J144" s="40">
        <v>0.8</v>
      </c>
      <c r="K144" s="27">
        <v>13185</v>
      </c>
      <c r="L144" s="27">
        <v>10548</v>
      </c>
      <c r="M144" s="27">
        <v>2637</v>
      </c>
      <c r="N144" s="27">
        <v>3</v>
      </c>
      <c r="O144" s="27">
        <v>160</v>
      </c>
      <c r="P144" s="27">
        <v>140</v>
      </c>
      <c r="Q144" s="27">
        <v>1150</v>
      </c>
      <c r="R144" s="51">
        <v>0.8</v>
      </c>
      <c r="S144" s="27">
        <f>ROUND(P144*Q144/10000,0)</f>
        <v>16</v>
      </c>
      <c r="T144" s="27">
        <f>ROUND(P144*Q144*R144/10000,0)</f>
        <v>13</v>
      </c>
      <c r="U144" s="27">
        <f>S144-T144</f>
        <v>3</v>
      </c>
      <c r="V144" s="27">
        <f>ROUND((E144*H144+G144*I144)/10000,0)</f>
        <v>58</v>
      </c>
      <c r="W144" s="27">
        <f>ROUND((E144*H144+G144*I144)*J144/10000,0)</f>
        <v>46</v>
      </c>
      <c r="X144" s="27">
        <f>V144-W144</f>
        <v>12</v>
      </c>
      <c r="Y144" s="27">
        <f>L144+T144-W144</f>
        <v>10515</v>
      </c>
      <c r="Z144" s="50">
        <v>10096</v>
      </c>
      <c r="AA144" s="50">
        <f>Y144-Z144</f>
        <v>419</v>
      </c>
      <c r="AB144" s="50"/>
      <c r="AC144" s="39">
        <f>AA144+AB144</f>
        <v>419</v>
      </c>
      <c r="AD144" s="50">
        <f>ROUND(17801/$AC$8*AC144,0)</f>
        <v>185</v>
      </c>
      <c r="AE144" s="50">
        <f>AC144-AD144</f>
        <v>234</v>
      </c>
      <c r="AF144" s="50"/>
      <c r="AG144" s="82"/>
      <c r="AJ144" s="83" t="e">
        <f>#N/A</f>
        <v>#N/A</v>
      </c>
    </row>
    <row r="145" customHeight="1" spans="1:36">
      <c r="A145" s="25" t="s">
        <v>258</v>
      </c>
      <c r="B145" s="25"/>
      <c r="C145" s="27">
        <v>543197</v>
      </c>
      <c r="D145" s="27">
        <v>389660</v>
      </c>
      <c r="E145" s="27">
        <v>1112</v>
      </c>
      <c r="F145" s="27">
        <v>153537</v>
      </c>
      <c r="G145" s="27">
        <v>276</v>
      </c>
      <c r="H145" s="28">
        <v>1150</v>
      </c>
      <c r="I145" s="28">
        <v>1950</v>
      </c>
      <c r="J145" s="40" t="s">
        <v>35</v>
      </c>
      <c r="K145" s="27">
        <v>74750</v>
      </c>
      <c r="L145" s="27">
        <v>55646</v>
      </c>
      <c r="M145" s="27">
        <v>19104</v>
      </c>
      <c r="N145" s="27">
        <v>465</v>
      </c>
      <c r="O145" s="27">
        <v>21557</v>
      </c>
      <c r="P145" s="27">
        <v>24943</v>
      </c>
      <c r="Q145" s="27">
        <v>1150</v>
      </c>
      <c r="R145" s="40" t="s">
        <v>35</v>
      </c>
      <c r="S145" s="27">
        <f t="shared" ref="S145:Y145" si="131">SUM(S146:S149)</f>
        <v>2869</v>
      </c>
      <c r="T145" s="27">
        <f t="shared" si="131"/>
        <v>2173</v>
      </c>
      <c r="U145" s="27">
        <f t="shared" si="131"/>
        <v>696</v>
      </c>
      <c r="V145" s="27">
        <f t="shared" si="131"/>
        <v>182</v>
      </c>
      <c r="W145" s="27">
        <f t="shared" si="131"/>
        <v>138</v>
      </c>
      <c r="X145" s="27">
        <f t="shared" si="131"/>
        <v>44</v>
      </c>
      <c r="Y145" s="27">
        <f t="shared" si="131"/>
        <v>57681</v>
      </c>
      <c r="Z145" s="50">
        <v>56001</v>
      </c>
      <c r="AA145" s="50">
        <f>SUM(AA146:AA149)</f>
        <v>1680</v>
      </c>
      <c r="AB145" s="50">
        <v>0</v>
      </c>
      <c r="AC145" s="50">
        <f>SUM(AC146:AC149)</f>
        <v>1680</v>
      </c>
      <c r="AD145" s="50">
        <f>SUM(AD146:AD149)</f>
        <v>742</v>
      </c>
      <c r="AE145" s="50">
        <f>SUM(AE146:AE149)</f>
        <v>938</v>
      </c>
      <c r="AF145" s="50">
        <f>SUM(AF146:AF149)</f>
        <v>0</v>
      </c>
      <c r="AG145" s="82"/>
      <c r="AH145" s="4">
        <v>1</v>
      </c>
      <c r="AJ145" s="83" t="e">
        <f>SUM(AJ146:AJ149)</f>
        <v>#N/A</v>
      </c>
    </row>
    <row r="146" spans="1:36">
      <c r="A146" s="29" t="s">
        <v>259</v>
      </c>
      <c r="B146" s="29" t="s">
        <v>260</v>
      </c>
      <c r="C146" s="27">
        <v>74296</v>
      </c>
      <c r="D146" s="27">
        <v>48558</v>
      </c>
      <c r="E146" s="27">
        <v>71</v>
      </c>
      <c r="F146" s="27">
        <v>25738</v>
      </c>
      <c r="G146" s="27">
        <v>28</v>
      </c>
      <c r="H146" s="28">
        <v>1150</v>
      </c>
      <c r="I146" s="28">
        <v>1950</v>
      </c>
      <c r="J146" s="40">
        <v>0.6</v>
      </c>
      <c r="K146" s="27">
        <v>10603</v>
      </c>
      <c r="L146" s="27">
        <v>6362</v>
      </c>
      <c r="M146" s="27">
        <v>4241</v>
      </c>
      <c r="N146" s="27">
        <v>0</v>
      </c>
      <c r="O146" s="27">
        <v>0</v>
      </c>
      <c r="P146" s="27">
        <v>0</v>
      </c>
      <c r="Q146" s="27">
        <v>1150</v>
      </c>
      <c r="R146" s="51">
        <v>0.6</v>
      </c>
      <c r="S146" s="27">
        <f>ROUND(P146*Q146/10000,0)</f>
        <v>0</v>
      </c>
      <c r="T146" s="27">
        <f>ROUND(P146*Q146*R146/10000,0)</f>
        <v>0</v>
      </c>
      <c r="U146" s="27">
        <f>S146-T146</f>
        <v>0</v>
      </c>
      <c r="V146" s="27">
        <f>ROUND((E146*H146+G146*I146)/10000,0)</f>
        <v>14</v>
      </c>
      <c r="W146" s="27">
        <f>ROUND((E146*H146+G146*I146)*J146/10000,0)</f>
        <v>8</v>
      </c>
      <c r="X146" s="27">
        <f>V146-W146</f>
        <v>6</v>
      </c>
      <c r="Y146" s="27">
        <f>L146+T146-W146</f>
        <v>6354</v>
      </c>
      <c r="Z146" s="50">
        <v>6212</v>
      </c>
      <c r="AA146" s="50">
        <f>Y146-Z146</f>
        <v>142</v>
      </c>
      <c r="AB146" s="50"/>
      <c r="AC146" s="39">
        <f>AA146+AB146</f>
        <v>142</v>
      </c>
      <c r="AD146" s="50">
        <f>ROUND(17801/$AC$8*AC146,0)</f>
        <v>63</v>
      </c>
      <c r="AE146" s="50">
        <f>AC146-AD146</f>
        <v>79</v>
      </c>
      <c r="AF146" s="50"/>
      <c r="AG146" s="82"/>
      <c r="AJ146" s="83" t="e">
        <f>#N/A</f>
        <v>#N/A</v>
      </c>
    </row>
    <row r="147" customHeight="1" spans="1:36">
      <c r="A147" s="25" t="s">
        <v>261</v>
      </c>
      <c r="B147" s="29" t="s">
        <v>262</v>
      </c>
      <c r="C147" s="27">
        <v>75744</v>
      </c>
      <c r="D147" s="27">
        <v>57472</v>
      </c>
      <c r="E147" s="27">
        <v>126</v>
      </c>
      <c r="F147" s="27">
        <v>18272</v>
      </c>
      <c r="G147" s="27">
        <v>31</v>
      </c>
      <c r="H147" s="28">
        <v>1150</v>
      </c>
      <c r="I147" s="28">
        <v>1950</v>
      </c>
      <c r="J147" s="40">
        <v>0.6</v>
      </c>
      <c r="K147" s="27">
        <v>10172</v>
      </c>
      <c r="L147" s="27">
        <v>6103</v>
      </c>
      <c r="M147" s="27">
        <v>4069</v>
      </c>
      <c r="N147" s="27">
        <v>92</v>
      </c>
      <c r="O147" s="27">
        <v>3932</v>
      </c>
      <c r="P147" s="27">
        <v>5268</v>
      </c>
      <c r="Q147" s="27">
        <v>1150</v>
      </c>
      <c r="R147" s="51">
        <v>0.6</v>
      </c>
      <c r="S147" s="27">
        <f>ROUND(P147*Q147/10000,0)</f>
        <v>606</v>
      </c>
      <c r="T147" s="27">
        <f>ROUND(P147*Q147*R147/10000,0)</f>
        <v>363</v>
      </c>
      <c r="U147" s="27">
        <f>S147-T147</f>
        <v>243</v>
      </c>
      <c r="V147" s="27">
        <f>ROUND((E147*H147+G147*I147)/10000,0)</f>
        <v>21</v>
      </c>
      <c r="W147" s="27">
        <f>ROUND((E147*H147+G147*I147)*J147/10000,0)</f>
        <v>12</v>
      </c>
      <c r="X147" s="27">
        <f>V147-W147</f>
        <v>9</v>
      </c>
      <c r="Y147" s="27">
        <f>L147+T147-W147</f>
        <v>6454</v>
      </c>
      <c r="Z147" s="50">
        <v>6200</v>
      </c>
      <c r="AA147" s="50">
        <f>Y147-Z147</f>
        <v>254</v>
      </c>
      <c r="AB147" s="50"/>
      <c r="AC147" s="39">
        <f>AA147+AB147</f>
        <v>254</v>
      </c>
      <c r="AD147" s="50">
        <f>ROUND(17801/$AC$8*AC147,0)</f>
        <v>112</v>
      </c>
      <c r="AE147" s="50">
        <f>AC147-AD147</f>
        <v>142</v>
      </c>
      <c r="AF147" s="50"/>
      <c r="AG147" s="82"/>
      <c r="AJ147" s="83" t="e">
        <f>#N/A</f>
        <v>#N/A</v>
      </c>
    </row>
    <row r="148" customHeight="1" spans="1:36">
      <c r="A148" s="25" t="s">
        <v>263</v>
      </c>
      <c r="B148" s="29" t="s">
        <v>264</v>
      </c>
      <c r="C148" s="27">
        <v>176560</v>
      </c>
      <c r="D148" s="27">
        <v>123902</v>
      </c>
      <c r="E148" s="27">
        <v>527</v>
      </c>
      <c r="F148" s="27">
        <v>52658</v>
      </c>
      <c r="G148" s="27">
        <v>178</v>
      </c>
      <c r="H148" s="28">
        <v>1150</v>
      </c>
      <c r="I148" s="28">
        <v>1950</v>
      </c>
      <c r="J148" s="40">
        <v>0.8</v>
      </c>
      <c r="K148" s="27">
        <v>24517</v>
      </c>
      <c r="L148" s="27">
        <v>19614</v>
      </c>
      <c r="M148" s="27">
        <v>4903</v>
      </c>
      <c r="N148" s="27">
        <v>245</v>
      </c>
      <c r="O148" s="27">
        <v>10544</v>
      </c>
      <c r="P148" s="27">
        <v>13956</v>
      </c>
      <c r="Q148" s="27">
        <v>1150</v>
      </c>
      <c r="R148" s="51">
        <v>0.8</v>
      </c>
      <c r="S148" s="27">
        <f>ROUND(P148*Q148/10000,0)</f>
        <v>1605</v>
      </c>
      <c r="T148" s="27">
        <f>ROUND(P148*Q148*R148/10000,0)</f>
        <v>1284</v>
      </c>
      <c r="U148" s="27">
        <f>S148-T148</f>
        <v>321</v>
      </c>
      <c r="V148" s="27">
        <f>ROUND((E148*H148+G148*I148)/10000,0)</f>
        <v>95</v>
      </c>
      <c r="W148" s="27">
        <f>ROUND((E148*H148+G148*I148)*J148/10000,0)</f>
        <v>76</v>
      </c>
      <c r="X148" s="27">
        <f>V148-W148</f>
        <v>19</v>
      </c>
      <c r="Y148" s="27">
        <f>L148+T148-W148</f>
        <v>20822</v>
      </c>
      <c r="Z148" s="50">
        <v>20208</v>
      </c>
      <c r="AA148" s="50">
        <f>Y148-Z148</f>
        <v>614</v>
      </c>
      <c r="AB148" s="50"/>
      <c r="AC148" s="39">
        <f>AA148+AB148</f>
        <v>614</v>
      </c>
      <c r="AD148" s="50">
        <f>ROUND(17801/$AC$8*AC148,0)</f>
        <v>271</v>
      </c>
      <c r="AE148" s="50">
        <f>AC148-AD148</f>
        <v>343</v>
      </c>
      <c r="AF148" s="50"/>
      <c r="AG148" s="82"/>
      <c r="AJ148" s="83" t="e">
        <f>#N/A</f>
        <v>#N/A</v>
      </c>
    </row>
    <row r="149" ht="18" customHeight="1" spans="1:36">
      <c r="A149" s="25" t="s">
        <v>265</v>
      </c>
      <c r="B149" s="29" t="s">
        <v>266</v>
      </c>
      <c r="C149" s="27">
        <v>216597</v>
      </c>
      <c r="D149" s="27">
        <v>159728</v>
      </c>
      <c r="E149" s="27">
        <v>388</v>
      </c>
      <c r="F149" s="27">
        <v>56869</v>
      </c>
      <c r="G149" s="27">
        <v>39</v>
      </c>
      <c r="H149" s="28">
        <v>1150</v>
      </c>
      <c r="I149" s="28">
        <v>1950</v>
      </c>
      <c r="J149" s="40">
        <v>0.8</v>
      </c>
      <c r="K149" s="27">
        <v>29458</v>
      </c>
      <c r="L149" s="27">
        <v>23567</v>
      </c>
      <c r="M149" s="27">
        <v>5891</v>
      </c>
      <c r="N149" s="27">
        <v>128</v>
      </c>
      <c r="O149" s="27">
        <v>7081</v>
      </c>
      <c r="P149" s="27">
        <v>5719</v>
      </c>
      <c r="Q149" s="27">
        <v>1150</v>
      </c>
      <c r="R149" s="51">
        <v>0.8</v>
      </c>
      <c r="S149" s="27">
        <f>ROUND(P149*Q149/10000,0)</f>
        <v>658</v>
      </c>
      <c r="T149" s="27">
        <f>ROUND(P149*Q149*R149/10000,0)</f>
        <v>526</v>
      </c>
      <c r="U149" s="27">
        <f>S149-T149</f>
        <v>132</v>
      </c>
      <c r="V149" s="27">
        <f>ROUND((E149*H149+G149*I149)/10000,0)</f>
        <v>52</v>
      </c>
      <c r="W149" s="27">
        <f>ROUND((E149*H149+G149*I149)*J149/10000,0)</f>
        <v>42</v>
      </c>
      <c r="X149" s="27">
        <f>V149-W149</f>
        <v>10</v>
      </c>
      <c r="Y149" s="27">
        <f>L149+T149-W149</f>
        <v>24051</v>
      </c>
      <c r="Z149" s="50">
        <v>23381</v>
      </c>
      <c r="AA149" s="50">
        <f>Y149-Z149</f>
        <v>670</v>
      </c>
      <c r="AB149" s="50"/>
      <c r="AC149" s="39">
        <f>AA149+AB149</f>
        <v>670</v>
      </c>
      <c r="AD149" s="50">
        <f>ROUND(17801/$AC$8*AC149,0)</f>
        <v>296</v>
      </c>
      <c r="AE149" s="50">
        <f>AC149-AD149</f>
        <v>374</v>
      </c>
      <c r="AF149" s="50"/>
      <c r="AG149" s="82" t="s">
        <v>267</v>
      </c>
      <c r="AJ149" s="83" t="e">
        <f>#N/A</f>
        <v>#N/A</v>
      </c>
    </row>
    <row r="150" ht="16" customHeight="1" spans="1:36">
      <c r="A150" s="25" t="s">
        <v>268</v>
      </c>
      <c r="B150" s="25"/>
      <c r="C150" s="27">
        <v>231114</v>
      </c>
      <c r="D150" s="27">
        <v>164472</v>
      </c>
      <c r="E150" s="27">
        <v>525</v>
      </c>
      <c r="F150" s="27">
        <v>66642</v>
      </c>
      <c r="G150" s="27">
        <v>156</v>
      </c>
      <c r="H150" s="28">
        <v>1150</v>
      </c>
      <c r="I150" s="28">
        <v>1950</v>
      </c>
      <c r="J150" s="40">
        <v>0.8</v>
      </c>
      <c r="K150" s="27">
        <v>31909</v>
      </c>
      <c r="L150" s="27">
        <v>25528</v>
      </c>
      <c r="M150" s="27">
        <v>6381</v>
      </c>
      <c r="N150" s="27">
        <v>158</v>
      </c>
      <c r="O150" s="27">
        <v>9019</v>
      </c>
      <c r="P150" s="27">
        <v>6781</v>
      </c>
      <c r="Q150" s="27">
        <v>1150</v>
      </c>
      <c r="R150" s="40">
        <v>0.8</v>
      </c>
      <c r="S150" s="27">
        <f>SUM(S151)</f>
        <v>780</v>
      </c>
      <c r="T150" s="27">
        <f>SUM(T151)</f>
        <v>624</v>
      </c>
      <c r="U150" s="27">
        <f>SUM(U151)</f>
        <v>156</v>
      </c>
      <c r="V150" s="27">
        <f t="shared" ref="V150:AA150" si="132">V151</f>
        <v>91</v>
      </c>
      <c r="W150" s="27">
        <f t="shared" si="132"/>
        <v>73</v>
      </c>
      <c r="X150" s="27">
        <f t="shared" si="132"/>
        <v>18</v>
      </c>
      <c r="Y150" s="27">
        <f t="shared" si="132"/>
        <v>26079</v>
      </c>
      <c r="Z150" s="50">
        <v>25518</v>
      </c>
      <c r="AA150" s="50">
        <f t="shared" si="132"/>
        <v>561</v>
      </c>
      <c r="AB150" s="50">
        <v>0</v>
      </c>
      <c r="AC150" s="50">
        <f>AC151</f>
        <v>561</v>
      </c>
      <c r="AD150" s="50">
        <f>AD151</f>
        <v>247</v>
      </c>
      <c r="AE150" s="50">
        <f>AE151</f>
        <v>314</v>
      </c>
      <c r="AF150" s="50">
        <f>AF151</f>
        <v>0</v>
      </c>
      <c r="AG150" s="82"/>
      <c r="AH150" s="4">
        <v>1</v>
      </c>
      <c r="AJ150" s="83">
        <f>AJ151</f>
        <v>6928.47</v>
      </c>
    </row>
    <row r="151" customHeight="1" spans="1:36">
      <c r="A151" s="25" t="s">
        <v>268</v>
      </c>
      <c r="B151" s="29" t="s">
        <v>269</v>
      </c>
      <c r="C151" s="27">
        <v>231114</v>
      </c>
      <c r="D151" s="27">
        <v>164472</v>
      </c>
      <c r="E151" s="27">
        <v>525</v>
      </c>
      <c r="F151" s="27">
        <v>66642</v>
      </c>
      <c r="G151" s="27">
        <v>156</v>
      </c>
      <c r="H151" s="28">
        <v>1150</v>
      </c>
      <c r="I151" s="28">
        <v>1950</v>
      </c>
      <c r="J151" s="40">
        <v>0.8</v>
      </c>
      <c r="K151" s="27">
        <v>31909</v>
      </c>
      <c r="L151" s="27">
        <v>25528</v>
      </c>
      <c r="M151" s="27">
        <v>6381</v>
      </c>
      <c r="N151" s="27">
        <v>158</v>
      </c>
      <c r="O151" s="27">
        <v>9019</v>
      </c>
      <c r="P151" s="27">
        <v>6781</v>
      </c>
      <c r="Q151" s="27">
        <v>1150</v>
      </c>
      <c r="R151" s="51">
        <v>0.8</v>
      </c>
      <c r="S151" s="27">
        <f t="shared" ref="S151:S159" si="133">ROUND(P151*Q151/10000,0)</f>
        <v>780</v>
      </c>
      <c r="T151" s="27">
        <f t="shared" ref="T151:T159" si="134">ROUND(P151*Q151*R151/10000,0)</f>
        <v>624</v>
      </c>
      <c r="U151" s="27">
        <f t="shared" ref="U151:U159" si="135">S151-T151</f>
        <v>156</v>
      </c>
      <c r="V151" s="27">
        <f t="shared" ref="V151:V159" si="136">ROUND((E151*H151+G151*I151)/10000,0)</f>
        <v>91</v>
      </c>
      <c r="W151" s="27">
        <f t="shared" ref="W151:W159" si="137">ROUND((E151*H151+G151*I151)*J151/10000,0)</f>
        <v>73</v>
      </c>
      <c r="X151" s="27">
        <f t="shared" ref="X151:X159" si="138">V151-W151</f>
        <v>18</v>
      </c>
      <c r="Y151" s="27">
        <f t="shared" ref="Y151:Y159" si="139">L151+T151-W151</f>
        <v>26079</v>
      </c>
      <c r="Z151" s="50">
        <v>25518</v>
      </c>
      <c r="AA151" s="50">
        <f t="shared" ref="AA151:AA159" si="140">Y151-Z151</f>
        <v>561</v>
      </c>
      <c r="AB151" s="50"/>
      <c r="AC151" s="39">
        <f t="shared" ref="AC151:AC159" si="141">AA151+AB151</f>
        <v>561</v>
      </c>
      <c r="AD151" s="50">
        <f>ROUND(17801/$AC$8*AC151,0)</f>
        <v>247</v>
      </c>
      <c r="AE151" s="50">
        <f t="shared" ref="AE151:AE159" si="142">AC151-AD151</f>
        <v>314</v>
      </c>
      <c r="AF151" s="50"/>
      <c r="AG151" s="82"/>
      <c r="AJ151" s="83">
        <f t="shared" ref="AJ151:AJ159" si="143">ROUND(498337/$AC$8*AC151,2)</f>
        <v>6928.47</v>
      </c>
    </row>
    <row r="152" customHeight="1" spans="1:36">
      <c r="A152" s="25" t="s">
        <v>270</v>
      </c>
      <c r="B152" s="25"/>
      <c r="C152" s="27">
        <v>215246</v>
      </c>
      <c r="D152" s="27">
        <v>147351</v>
      </c>
      <c r="E152" s="27">
        <v>267</v>
      </c>
      <c r="F152" s="27">
        <v>67895</v>
      </c>
      <c r="G152" s="27">
        <v>58</v>
      </c>
      <c r="H152" s="28">
        <v>1150</v>
      </c>
      <c r="I152" s="28">
        <v>1950</v>
      </c>
      <c r="J152" s="40">
        <v>0.8</v>
      </c>
      <c r="K152" s="27">
        <v>30185</v>
      </c>
      <c r="L152" s="27">
        <v>24148</v>
      </c>
      <c r="M152" s="27">
        <v>6037</v>
      </c>
      <c r="N152" s="27">
        <v>256</v>
      </c>
      <c r="O152" s="27">
        <v>13145</v>
      </c>
      <c r="P152" s="27">
        <v>12455</v>
      </c>
      <c r="Q152" s="27">
        <v>1150</v>
      </c>
      <c r="R152" s="40">
        <v>0.8</v>
      </c>
      <c r="S152" s="27">
        <f>SUM(S153)</f>
        <v>1432</v>
      </c>
      <c r="T152" s="27">
        <f>SUM(T153)</f>
        <v>1146</v>
      </c>
      <c r="U152" s="27">
        <f>SUM(U153)</f>
        <v>286</v>
      </c>
      <c r="V152" s="27">
        <f t="shared" ref="V152:AA152" si="144">V153</f>
        <v>42</v>
      </c>
      <c r="W152" s="27">
        <f t="shared" si="144"/>
        <v>34</v>
      </c>
      <c r="X152" s="27">
        <f t="shared" si="144"/>
        <v>8</v>
      </c>
      <c r="Y152" s="27">
        <f t="shared" si="144"/>
        <v>25260</v>
      </c>
      <c r="Z152" s="50">
        <v>24649</v>
      </c>
      <c r="AA152" s="50">
        <f t="shared" si="144"/>
        <v>611</v>
      </c>
      <c r="AB152" s="50">
        <v>0</v>
      </c>
      <c r="AC152" s="50">
        <f>AC153</f>
        <v>611</v>
      </c>
      <c r="AD152" s="50">
        <f>AD153</f>
        <v>270</v>
      </c>
      <c r="AE152" s="50">
        <f>AE153</f>
        <v>341</v>
      </c>
      <c r="AF152" s="50">
        <f>AF153</f>
        <v>0</v>
      </c>
      <c r="AG152" s="82"/>
      <c r="AH152" s="4">
        <v>1</v>
      </c>
      <c r="AJ152" s="83">
        <f>AJ153</f>
        <v>7545.98</v>
      </c>
    </row>
    <row r="153" customHeight="1" spans="1:36">
      <c r="A153" s="25" t="s">
        <v>270</v>
      </c>
      <c r="B153" s="29" t="s">
        <v>271</v>
      </c>
      <c r="C153" s="27">
        <v>215246</v>
      </c>
      <c r="D153" s="27">
        <v>147351</v>
      </c>
      <c r="E153" s="27">
        <v>267</v>
      </c>
      <c r="F153" s="27">
        <v>67895</v>
      </c>
      <c r="G153" s="27">
        <v>58</v>
      </c>
      <c r="H153" s="28">
        <v>1150</v>
      </c>
      <c r="I153" s="28">
        <v>1950</v>
      </c>
      <c r="J153" s="40">
        <v>0.8</v>
      </c>
      <c r="K153" s="27">
        <v>30185</v>
      </c>
      <c r="L153" s="27">
        <v>24148</v>
      </c>
      <c r="M153" s="27">
        <v>6037</v>
      </c>
      <c r="N153" s="27">
        <v>256</v>
      </c>
      <c r="O153" s="27">
        <v>13145</v>
      </c>
      <c r="P153" s="27">
        <v>12455</v>
      </c>
      <c r="Q153" s="27">
        <v>1150</v>
      </c>
      <c r="R153" s="51">
        <v>0.8</v>
      </c>
      <c r="S153" s="27">
        <f t="shared" si="133"/>
        <v>1432</v>
      </c>
      <c r="T153" s="27">
        <f t="shared" si="134"/>
        <v>1146</v>
      </c>
      <c r="U153" s="27">
        <f t="shared" si="135"/>
        <v>286</v>
      </c>
      <c r="V153" s="27">
        <f t="shared" si="136"/>
        <v>42</v>
      </c>
      <c r="W153" s="27">
        <f t="shared" si="137"/>
        <v>34</v>
      </c>
      <c r="X153" s="27">
        <f t="shared" si="138"/>
        <v>8</v>
      </c>
      <c r="Y153" s="27">
        <f t="shared" si="139"/>
        <v>25260</v>
      </c>
      <c r="Z153" s="50">
        <v>24649</v>
      </c>
      <c r="AA153" s="50">
        <f t="shared" si="140"/>
        <v>611</v>
      </c>
      <c r="AB153" s="50"/>
      <c r="AC153" s="39">
        <f t="shared" si="141"/>
        <v>611</v>
      </c>
      <c r="AD153" s="50">
        <f>ROUND(17801/$AC$8*AC153,0)</f>
        <v>270</v>
      </c>
      <c r="AE153" s="50">
        <f t="shared" si="142"/>
        <v>341</v>
      </c>
      <c r="AF153" s="50"/>
      <c r="AG153" s="82"/>
      <c r="AJ153" s="83">
        <f t="shared" si="143"/>
        <v>7545.98</v>
      </c>
    </row>
    <row r="154" customHeight="1" spans="1:36">
      <c r="A154" s="25" t="s">
        <v>272</v>
      </c>
      <c r="B154" s="25"/>
      <c r="C154" s="27">
        <v>283311</v>
      </c>
      <c r="D154" s="27">
        <v>203803</v>
      </c>
      <c r="E154" s="27">
        <v>473</v>
      </c>
      <c r="F154" s="27">
        <v>79508</v>
      </c>
      <c r="G154" s="27">
        <v>159</v>
      </c>
      <c r="H154" s="28">
        <v>1150</v>
      </c>
      <c r="I154" s="28">
        <v>1950</v>
      </c>
      <c r="J154" s="40" t="s">
        <v>35</v>
      </c>
      <c r="K154" s="27">
        <v>38941</v>
      </c>
      <c r="L154" s="27">
        <v>28447</v>
      </c>
      <c r="M154" s="27">
        <v>10494</v>
      </c>
      <c r="N154" s="27">
        <v>61</v>
      </c>
      <c r="O154" s="27">
        <v>2104</v>
      </c>
      <c r="P154" s="27">
        <v>3996</v>
      </c>
      <c r="Q154" s="27">
        <v>1150</v>
      </c>
      <c r="R154" s="40" t="s">
        <v>35</v>
      </c>
      <c r="S154" s="27">
        <f t="shared" ref="S154:Y154" si="145">SUM(S155:S159)</f>
        <v>460</v>
      </c>
      <c r="T154" s="27">
        <f t="shared" si="145"/>
        <v>361</v>
      </c>
      <c r="U154" s="27">
        <f t="shared" si="145"/>
        <v>99</v>
      </c>
      <c r="V154" s="27">
        <f t="shared" si="145"/>
        <v>86</v>
      </c>
      <c r="W154" s="27">
        <f t="shared" si="145"/>
        <v>61</v>
      </c>
      <c r="X154" s="27">
        <f t="shared" si="145"/>
        <v>25</v>
      </c>
      <c r="Y154" s="27">
        <f t="shared" si="145"/>
        <v>28747</v>
      </c>
      <c r="Z154" s="50">
        <v>27391</v>
      </c>
      <c r="AA154" s="50">
        <f>SUM(AA155:AA159)</f>
        <v>1356</v>
      </c>
      <c r="AB154" s="50">
        <v>0</v>
      </c>
      <c r="AC154" s="50">
        <f>SUM(AC155:AC159)</f>
        <v>1356</v>
      </c>
      <c r="AD154" s="50">
        <f>SUM(AD155:AD159)</f>
        <v>598</v>
      </c>
      <c r="AE154" s="50">
        <f>SUM(AE155:AE159)</f>
        <v>758</v>
      </c>
      <c r="AF154" s="50">
        <f>SUM(AF155:AF159)</f>
        <v>0</v>
      </c>
      <c r="AG154" s="82"/>
      <c r="AH154" s="4">
        <v>1</v>
      </c>
      <c r="AJ154" s="83">
        <f>SUM(AJ155:AJ159)</f>
        <v>16746.88</v>
      </c>
    </row>
    <row r="155" customHeight="1" spans="1:36">
      <c r="A155" s="29" t="s">
        <v>273</v>
      </c>
      <c r="B155" s="29" t="s">
        <v>274</v>
      </c>
      <c r="C155" s="27">
        <v>2067</v>
      </c>
      <c r="D155" s="27">
        <v>24</v>
      </c>
      <c r="E155" s="27">
        <v>0</v>
      </c>
      <c r="F155" s="27">
        <v>2043</v>
      </c>
      <c r="G155" s="27">
        <v>0</v>
      </c>
      <c r="H155" s="28">
        <v>1150</v>
      </c>
      <c r="I155" s="28">
        <v>1950</v>
      </c>
      <c r="J155" s="40">
        <v>0.6</v>
      </c>
      <c r="K155" s="27">
        <v>401</v>
      </c>
      <c r="L155" s="27">
        <v>241</v>
      </c>
      <c r="M155" s="27">
        <v>160</v>
      </c>
      <c r="N155" s="27">
        <v>0</v>
      </c>
      <c r="O155" s="27">
        <v>0</v>
      </c>
      <c r="P155" s="27">
        <v>0</v>
      </c>
      <c r="Q155" s="27">
        <v>1150</v>
      </c>
      <c r="R155" s="51">
        <v>0.6</v>
      </c>
      <c r="S155" s="27">
        <f t="shared" si="133"/>
        <v>0</v>
      </c>
      <c r="T155" s="27">
        <f t="shared" si="134"/>
        <v>0</v>
      </c>
      <c r="U155" s="27">
        <f t="shared" si="135"/>
        <v>0</v>
      </c>
      <c r="V155" s="27">
        <f t="shared" si="136"/>
        <v>0</v>
      </c>
      <c r="W155" s="27">
        <f t="shared" si="137"/>
        <v>0</v>
      </c>
      <c r="X155" s="27">
        <f t="shared" si="138"/>
        <v>0</v>
      </c>
      <c r="Y155" s="27">
        <f t="shared" si="139"/>
        <v>241</v>
      </c>
      <c r="Z155" s="50">
        <v>241</v>
      </c>
      <c r="AA155" s="50">
        <f t="shared" si="140"/>
        <v>0</v>
      </c>
      <c r="AB155" s="50"/>
      <c r="AC155" s="39">
        <f t="shared" si="141"/>
        <v>0</v>
      </c>
      <c r="AD155" s="50">
        <f>ROUND(17801/$AC$8*AC155,0)</f>
        <v>0</v>
      </c>
      <c r="AE155" s="50">
        <f t="shared" si="142"/>
        <v>0</v>
      </c>
      <c r="AF155" s="50"/>
      <c r="AG155" s="82"/>
      <c r="AJ155" s="83">
        <f t="shared" si="143"/>
        <v>0</v>
      </c>
    </row>
    <row r="156" spans="1:36">
      <c r="A156" s="25" t="s">
        <v>275</v>
      </c>
      <c r="B156" s="29" t="s">
        <v>276</v>
      </c>
      <c r="C156" s="27">
        <v>69250</v>
      </c>
      <c r="D156" s="27">
        <v>51460</v>
      </c>
      <c r="E156" s="27">
        <v>223</v>
      </c>
      <c r="F156" s="27">
        <v>17790</v>
      </c>
      <c r="G156" s="27">
        <v>47</v>
      </c>
      <c r="H156" s="28">
        <v>1150</v>
      </c>
      <c r="I156" s="28">
        <v>1950</v>
      </c>
      <c r="J156" s="40">
        <v>0.6</v>
      </c>
      <c r="K156" s="27">
        <v>9387</v>
      </c>
      <c r="L156" s="27">
        <v>5632</v>
      </c>
      <c r="M156" s="27">
        <v>3755</v>
      </c>
      <c r="N156" s="27">
        <v>0</v>
      </c>
      <c r="O156" s="27">
        <v>0</v>
      </c>
      <c r="P156" s="27">
        <v>0</v>
      </c>
      <c r="Q156" s="27">
        <v>1150</v>
      </c>
      <c r="R156" s="51">
        <v>0.6</v>
      </c>
      <c r="S156" s="27">
        <f t="shared" si="133"/>
        <v>0</v>
      </c>
      <c r="T156" s="27">
        <f t="shared" si="134"/>
        <v>0</v>
      </c>
      <c r="U156" s="27">
        <f t="shared" si="135"/>
        <v>0</v>
      </c>
      <c r="V156" s="27">
        <f t="shared" si="136"/>
        <v>35</v>
      </c>
      <c r="W156" s="27">
        <f t="shared" si="137"/>
        <v>21</v>
      </c>
      <c r="X156" s="27">
        <f t="shared" si="138"/>
        <v>14</v>
      </c>
      <c r="Y156" s="27">
        <f t="shared" si="139"/>
        <v>5611</v>
      </c>
      <c r="Z156" s="50">
        <v>5403</v>
      </c>
      <c r="AA156" s="50">
        <f t="shared" si="140"/>
        <v>208</v>
      </c>
      <c r="AB156" s="50"/>
      <c r="AC156" s="39">
        <f t="shared" si="141"/>
        <v>208</v>
      </c>
      <c r="AD156" s="50">
        <f>ROUND(17801/$AC$8*AC156,0)</f>
        <v>92</v>
      </c>
      <c r="AE156" s="50">
        <f t="shared" si="142"/>
        <v>116</v>
      </c>
      <c r="AF156" s="50"/>
      <c r="AG156" s="82"/>
      <c r="AJ156" s="83">
        <f t="shared" si="143"/>
        <v>2568.84</v>
      </c>
    </row>
    <row r="157" customHeight="1" spans="1:36">
      <c r="A157" s="25" t="s">
        <v>277</v>
      </c>
      <c r="B157" s="29" t="s">
        <v>278</v>
      </c>
      <c r="C157" s="27">
        <v>27099</v>
      </c>
      <c r="D157" s="27">
        <v>19299</v>
      </c>
      <c r="E157" s="27">
        <v>15</v>
      </c>
      <c r="F157" s="27">
        <v>7800</v>
      </c>
      <c r="G157" s="27">
        <v>5</v>
      </c>
      <c r="H157" s="28">
        <v>1150</v>
      </c>
      <c r="I157" s="28">
        <v>1950</v>
      </c>
      <c r="J157" s="40">
        <v>0.6</v>
      </c>
      <c r="K157" s="27">
        <v>3740</v>
      </c>
      <c r="L157" s="27">
        <v>2244</v>
      </c>
      <c r="M157" s="27">
        <v>1496</v>
      </c>
      <c r="N157" s="27">
        <v>4</v>
      </c>
      <c r="O157" s="27">
        <v>107</v>
      </c>
      <c r="P157" s="27">
        <v>293</v>
      </c>
      <c r="Q157" s="27">
        <v>1150</v>
      </c>
      <c r="R157" s="51">
        <v>0.6</v>
      </c>
      <c r="S157" s="27">
        <f t="shared" si="133"/>
        <v>34</v>
      </c>
      <c r="T157" s="27">
        <f t="shared" si="134"/>
        <v>20</v>
      </c>
      <c r="U157" s="27">
        <f t="shared" si="135"/>
        <v>14</v>
      </c>
      <c r="V157" s="27">
        <f t="shared" si="136"/>
        <v>3</v>
      </c>
      <c r="W157" s="27">
        <f t="shared" si="137"/>
        <v>2</v>
      </c>
      <c r="X157" s="27">
        <f t="shared" si="138"/>
        <v>1</v>
      </c>
      <c r="Y157" s="27">
        <f t="shared" si="139"/>
        <v>2262</v>
      </c>
      <c r="Z157" s="50">
        <v>2075</v>
      </c>
      <c r="AA157" s="50">
        <f t="shared" si="140"/>
        <v>187</v>
      </c>
      <c r="AB157" s="50"/>
      <c r="AC157" s="39">
        <f t="shared" si="141"/>
        <v>187</v>
      </c>
      <c r="AD157" s="50">
        <f>ROUND(17801/$AC$8*AC157,0)</f>
        <v>82</v>
      </c>
      <c r="AE157" s="50">
        <f t="shared" si="142"/>
        <v>105</v>
      </c>
      <c r="AF157" s="50"/>
      <c r="AG157" s="82"/>
      <c r="AJ157" s="83">
        <f t="shared" si="143"/>
        <v>2309.49</v>
      </c>
    </row>
    <row r="158" ht="20" customHeight="1" spans="1:36">
      <c r="A158" s="25" t="s">
        <v>279</v>
      </c>
      <c r="B158" s="29" t="s">
        <v>280</v>
      </c>
      <c r="C158" s="27">
        <v>89439</v>
      </c>
      <c r="D158" s="27">
        <v>64273</v>
      </c>
      <c r="E158" s="27">
        <v>85</v>
      </c>
      <c r="F158" s="27">
        <v>25166</v>
      </c>
      <c r="G158" s="27">
        <v>48</v>
      </c>
      <c r="H158" s="28">
        <v>1150</v>
      </c>
      <c r="I158" s="28">
        <v>1950</v>
      </c>
      <c r="J158" s="40">
        <v>0.8</v>
      </c>
      <c r="K158" s="27">
        <v>12299</v>
      </c>
      <c r="L158" s="27">
        <v>9839</v>
      </c>
      <c r="M158" s="27">
        <v>2460</v>
      </c>
      <c r="N158" s="27">
        <v>16</v>
      </c>
      <c r="O158" s="27">
        <v>349</v>
      </c>
      <c r="P158" s="27">
        <v>1251</v>
      </c>
      <c r="Q158" s="27">
        <v>1150</v>
      </c>
      <c r="R158" s="51">
        <v>0.8</v>
      </c>
      <c r="S158" s="27">
        <f t="shared" si="133"/>
        <v>144</v>
      </c>
      <c r="T158" s="27">
        <f t="shared" si="134"/>
        <v>115</v>
      </c>
      <c r="U158" s="27">
        <f t="shared" si="135"/>
        <v>29</v>
      </c>
      <c r="V158" s="27">
        <f t="shared" si="136"/>
        <v>19</v>
      </c>
      <c r="W158" s="27">
        <f t="shared" si="137"/>
        <v>15</v>
      </c>
      <c r="X158" s="27">
        <f t="shared" si="138"/>
        <v>4</v>
      </c>
      <c r="Y158" s="27">
        <f t="shared" si="139"/>
        <v>9939</v>
      </c>
      <c r="Z158" s="50">
        <v>9425</v>
      </c>
      <c r="AA158" s="50">
        <f t="shared" si="140"/>
        <v>514</v>
      </c>
      <c r="AB158" s="50"/>
      <c r="AC158" s="39">
        <f t="shared" si="141"/>
        <v>514</v>
      </c>
      <c r="AD158" s="50">
        <f>ROUND(17801/$AC$8*AC158,0)</f>
        <v>227</v>
      </c>
      <c r="AE158" s="50">
        <f t="shared" si="142"/>
        <v>287</v>
      </c>
      <c r="AF158" s="50"/>
      <c r="AG158" s="82" t="s">
        <v>281</v>
      </c>
      <c r="AJ158" s="83">
        <f t="shared" si="143"/>
        <v>6348.01</v>
      </c>
    </row>
    <row r="159" customHeight="1" spans="1:36">
      <c r="A159" s="25" t="s">
        <v>282</v>
      </c>
      <c r="B159" s="29" t="s">
        <v>283</v>
      </c>
      <c r="C159" s="27">
        <v>95456</v>
      </c>
      <c r="D159" s="27">
        <v>68747</v>
      </c>
      <c r="E159" s="27">
        <v>150</v>
      </c>
      <c r="F159" s="27">
        <v>26709</v>
      </c>
      <c r="G159" s="27">
        <v>59</v>
      </c>
      <c r="H159" s="28">
        <v>1150</v>
      </c>
      <c r="I159" s="28">
        <v>1950</v>
      </c>
      <c r="J159" s="40">
        <v>0.8</v>
      </c>
      <c r="K159" s="27">
        <v>13114</v>
      </c>
      <c r="L159" s="27">
        <v>10491</v>
      </c>
      <c r="M159" s="27">
        <v>2623</v>
      </c>
      <c r="N159" s="27">
        <v>41</v>
      </c>
      <c r="O159" s="27">
        <v>1648</v>
      </c>
      <c r="P159" s="27">
        <v>2452</v>
      </c>
      <c r="Q159" s="27">
        <v>1150</v>
      </c>
      <c r="R159" s="51">
        <v>0.8</v>
      </c>
      <c r="S159" s="27">
        <f t="shared" si="133"/>
        <v>282</v>
      </c>
      <c r="T159" s="27">
        <f t="shared" si="134"/>
        <v>226</v>
      </c>
      <c r="U159" s="27">
        <f t="shared" si="135"/>
        <v>56</v>
      </c>
      <c r="V159" s="27">
        <f t="shared" si="136"/>
        <v>29</v>
      </c>
      <c r="W159" s="27">
        <f t="shared" si="137"/>
        <v>23</v>
      </c>
      <c r="X159" s="27">
        <f t="shared" si="138"/>
        <v>6</v>
      </c>
      <c r="Y159" s="27">
        <f t="shared" si="139"/>
        <v>10694</v>
      </c>
      <c r="Z159" s="50">
        <v>10247</v>
      </c>
      <c r="AA159" s="50">
        <f t="shared" si="140"/>
        <v>447</v>
      </c>
      <c r="AB159" s="50"/>
      <c r="AC159" s="39">
        <f t="shared" si="141"/>
        <v>447</v>
      </c>
      <c r="AD159" s="50">
        <f>ROUND(17801/$AC$8*AC159,0)</f>
        <v>197</v>
      </c>
      <c r="AE159" s="50">
        <f t="shared" si="142"/>
        <v>250</v>
      </c>
      <c r="AF159" s="50"/>
      <c r="AG159" s="82"/>
      <c r="AJ159" s="83">
        <f t="shared" si="143"/>
        <v>5520.54</v>
      </c>
    </row>
    <row r="160" customHeight="1" spans="1:36">
      <c r="A160" s="25" t="s">
        <v>284</v>
      </c>
      <c r="B160" s="25"/>
      <c r="C160" s="27">
        <v>54499</v>
      </c>
      <c r="D160" s="27">
        <v>38268</v>
      </c>
      <c r="E160" s="27">
        <v>107</v>
      </c>
      <c r="F160" s="27">
        <v>16231</v>
      </c>
      <c r="G160" s="27">
        <v>31</v>
      </c>
      <c r="H160" s="28">
        <v>1150</v>
      </c>
      <c r="I160" s="28">
        <v>1950</v>
      </c>
      <c r="J160" s="40">
        <v>0.8</v>
      </c>
      <c r="K160" s="27">
        <v>7566</v>
      </c>
      <c r="L160" s="27">
        <v>6053</v>
      </c>
      <c r="M160" s="27">
        <v>1513</v>
      </c>
      <c r="N160" s="27">
        <v>52</v>
      </c>
      <c r="O160" s="27">
        <v>2101</v>
      </c>
      <c r="P160" s="27">
        <v>3099</v>
      </c>
      <c r="Q160" s="27">
        <v>1150</v>
      </c>
      <c r="R160" s="40">
        <v>0.8</v>
      </c>
      <c r="S160" s="27">
        <f>SUM(S161)</f>
        <v>356</v>
      </c>
      <c r="T160" s="27">
        <f>SUM(T161)</f>
        <v>285</v>
      </c>
      <c r="U160" s="27">
        <f>SUM(U161)</f>
        <v>71</v>
      </c>
      <c r="V160" s="27">
        <f t="shared" ref="V160:AA160" si="146">V161</f>
        <v>18</v>
      </c>
      <c r="W160" s="27">
        <f t="shared" si="146"/>
        <v>15</v>
      </c>
      <c r="X160" s="27">
        <f t="shared" si="146"/>
        <v>3</v>
      </c>
      <c r="Y160" s="27">
        <f t="shared" si="146"/>
        <v>6323</v>
      </c>
      <c r="Z160" s="50">
        <v>6212</v>
      </c>
      <c r="AA160" s="50">
        <f t="shared" si="146"/>
        <v>111</v>
      </c>
      <c r="AB160" s="50">
        <v>0</v>
      </c>
      <c r="AC160" s="50">
        <f>AC161</f>
        <v>111</v>
      </c>
      <c r="AD160" s="50">
        <f>AD161</f>
        <v>49</v>
      </c>
      <c r="AE160" s="50">
        <f>AE161</f>
        <v>62</v>
      </c>
      <c r="AF160" s="50">
        <f>AF161</f>
        <v>0</v>
      </c>
      <c r="AG160" s="82"/>
      <c r="AH160" s="4">
        <v>1</v>
      </c>
      <c r="AJ160" s="83" t="e">
        <f>AJ161</f>
        <v>#N/A</v>
      </c>
    </row>
    <row r="161" customHeight="1" spans="1:36">
      <c r="A161" s="25" t="s">
        <v>284</v>
      </c>
      <c r="B161" s="29" t="s">
        <v>285</v>
      </c>
      <c r="C161" s="27">
        <v>54499</v>
      </c>
      <c r="D161" s="27">
        <v>38268</v>
      </c>
      <c r="E161" s="27">
        <v>107</v>
      </c>
      <c r="F161" s="27">
        <v>16231</v>
      </c>
      <c r="G161" s="27">
        <v>31</v>
      </c>
      <c r="H161" s="28">
        <v>1150</v>
      </c>
      <c r="I161" s="28">
        <v>1950</v>
      </c>
      <c r="J161" s="40">
        <v>0.8</v>
      </c>
      <c r="K161" s="27">
        <v>7566</v>
      </c>
      <c r="L161" s="27">
        <v>6053</v>
      </c>
      <c r="M161" s="27">
        <v>1513</v>
      </c>
      <c r="N161" s="27">
        <v>52</v>
      </c>
      <c r="O161" s="27">
        <v>2101</v>
      </c>
      <c r="P161" s="27">
        <v>3099</v>
      </c>
      <c r="Q161" s="27">
        <v>1150</v>
      </c>
      <c r="R161" s="51">
        <v>0.8</v>
      </c>
      <c r="S161" s="27">
        <f>ROUND(P161*Q161/10000,0)</f>
        <v>356</v>
      </c>
      <c r="T161" s="27">
        <f>ROUND(P161*Q161*R161/10000,0)</f>
        <v>285</v>
      </c>
      <c r="U161" s="27">
        <f>S161-T161</f>
        <v>71</v>
      </c>
      <c r="V161" s="27">
        <f>ROUND((E161*H161+G161*I161)/10000,0)</f>
        <v>18</v>
      </c>
      <c r="W161" s="27">
        <f>ROUND((E161*H161+G161*I161)*J161/10000,0)</f>
        <v>15</v>
      </c>
      <c r="X161" s="27">
        <f>V161-W161</f>
        <v>3</v>
      </c>
      <c r="Y161" s="27">
        <f>L161+T161-W161</f>
        <v>6323</v>
      </c>
      <c r="Z161" s="50">
        <v>6212</v>
      </c>
      <c r="AA161" s="50">
        <f>Y161-Z161</f>
        <v>111</v>
      </c>
      <c r="AB161" s="50"/>
      <c r="AC161" s="39">
        <f>AA161+AB161</f>
        <v>111</v>
      </c>
      <c r="AD161" s="50">
        <f>ROUND(17801/$AC$8*AC161,0)</f>
        <v>49</v>
      </c>
      <c r="AE161" s="50">
        <f>AC161-AD161</f>
        <v>62</v>
      </c>
      <c r="AF161" s="50"/>
      <c r="AG161" s="82"/>
      <c r="AJ161" s="83" t="e">
        <f>#N/A</f>
        <v>#N/A</v>
      </c>
    </row>
    <row r="162" customHeight="1" spans="1:36">
      <c r="A162" s="25" t="s">
        <v>286</v>
      </c>
      <c r="B162" s="25"/>
      <c r="C162" s="27">
        <v>50789</v>
      </c>
      <c r="D162" s="27">
        <v>35151</v>
      </c>
      <c r="E162" s="27">
        <v>70</v>
      </c>
      <c r="F162" s="27">
        <v>15638</v>
      </c>
      <c r="G162" s="27">
        <v>24</v>
      </c>
      <c r="H162" s="28">
        <v>1150</v>
      </c>
      <c r="I162" s="28">
        <v>1950</v>
      </c>
      <c r="J162" s="40">
        <v>0.8</v>
      </c>
      <c r="K162" s="27">
        <v>7092</v>
      </c>
      <c r="L162" s="27">
        <v>5673</v>
      </c>
      <c r="M162" s="27">
        <v>1419</v>
      </c>
      <c r="N162" s="27">
        <v>113</v>
      </c>
      <c r="O162" s="27">
        <v>4511</v>
      </c>
      <c r="P162" s="27">
        <v>6789</v>
      </c>
      <c r="Q162" s="27">
        <v>1150</v>
      </c>
      <c r="R162" s="40">
        <v>0.8</v>
      </c>
      <c r="S162" s="27">
        <f>SUM(S163)</f>
        <v>781</v>
      </c>
      <c r="T162" s="27">
        <f>SUM(T163)</f>
        <v>625</v>
      </c>
      <c r="U162" s="27">
        <f>SUM(U163)</f>
        <v>156</v>
      </c>
      <c r="V162" s="27">
        <f t="shared" ref="V162:AA162" si="147">V163</f>
        <v>13</v>
      </c>
      <c r="W162" s="27">
        <f t="shared" si="147"/>
        <v>10</v>
      </c>
      <c r="X162" s="27">
        <f t="shared" si="147"/>
        <v>3</v>
      </c>
      <c r="Y162" s="27">
        <f t="shared" si="147"/>
        <v>6288</v>
      </c>
      <c r="Z162" s="50">
        <v>6186</v>
      </c>
      <c r="AA162" s="50">
        <f t="shared" si="147"/>
        <v>102</v>
      </c>
      <c r="AB162" s="50">
        <v>0</v>
      </c>
      <c r="AC162" s="50">
        <f>AC163</f>
        <v>102</v>
      </c>
      <c r="AD162" s="50">
        <f>AD163</f>
        <v>45</v>
      </c>
      <c r="AE162" s="50">
        <f>AE163</f>
        <v>57</v>
      </c>
      <c r="AF162" s="50">
        <f>AF163</f>
        <v>0</v>
      </c>
      <c r="AG162" s="82"/>
      <c r="AH162" s="4">
        <v>1</v>
      </c>
      <c r="AJ162" s="83" t="e">
        <f>AJ163</f>
        <v>#N/A</v>
      </c>
    </row>
    <row r="163" customHeight="1" spans="1:36">
      <c r="A163" s="25" t="s">
        <v>286</v>
      </c>
      <c r="B163" s="29" t="s">
        <v>287</v>
      </c>
      <c r="C163" s="27">
        <v>50789</v>
      </c>
      <c r="D163" s="27">
        <v>35151</v>
      </c>
      <c r="E163" s="27">
        <v>70</v>
      </c>
      <c r="F163" s="27">
        <v>15638</v>
      </c>
      <c r="G163" s="27">
        <v>24</v>
      </c>
      <c r="H163" s="28">
        <v>1150</v>
      </c>
      <c r="I163" s="28">
        <v>1950</v>
      </c>
      <c r="J163" s="40">
        <v>0.8</v>
      </c>
      <c r="K163" s="27">
        <v>7092</v>
      </c>
      <c r="L163" s="27">
        <v>5673</v>
      </c>
      <c r="M163" s="27">
        <v>1419</v>
      </c>
      <c r="N163" s="27">
        <v>113</v>
      </c>
      <c r="O163" s="27">
        <v>4511</v>
      </c>
      <c r="P163" s="27">
        <v>6789</v>
      </c>
      <c r="Q163" s="27">
        <v>1150</v>
      </c>
      <c r="R163" s="51">
        <v>0.8</v>
      </c>
      <c r="S163" s="27">
        <f>ROUND(P163*Q163/10000,0)</f>
        <v>781</v>
      </c>
      <c r="T163" s="27">
        <f>ROUND(P163*Q163*R163/10000,0)</f>
        <v>625</v>
      </c>
      <c r="U163" s="27">
        <f>S163-T163</f>
        <v>156</v>
      </c>
      <c r="V163" s="27">
        <f>ROUND((E163*H163+G163*I163)/10000,0)</f>
        <v>13</v>
      </c>
      <c r="W163" s="27">
        <f>ROUND((E163*H163+G163*I163)*J163/10000,0)</f>
        <v>10</v>
      </c>
      <c r="X163" s="27">
        <f>V163-W163</f>
        <v>3</v>
      </c>
      <c r="Y163" s="27">
        <f>L163+T163-W163</f>
        <v>6288</v>
      </c>
      <c r="Z163" s="50">
        <v>6186</v>
      </c>
      <c r="AA163" s="50">
        <f>Y163-Z163</f>
        <v>102</v>
      </c>
      <c r="AB163" s="50"/>
      <c r="AC163" s="39">
        <f>AA163+AB163</f>
        <v>102</v>
      </c>
      <c r="AD163" s="50">
        <f>ROUND(17801/$AC$8*AC163,0)</f>
        <v>45</v>
      </c>
      <c r="AE163" s="50">
        <f>AC163-AD163</f>
        <v>57</v>
      </c>
      <c r="AF163" s="50"/>
      <c r="AG163" s="82"/>
      <c r="AJ163" s="83" t="e">
        <f>#N/A</f>
        <v>#N/A</v>
      </c>
    </row>
    <row r="164" spans="1:36">
      <c r="A164" s="25" t="s">
        <v>288</v>
      </c>
      <c r="B164" s="25"/>
      <c r="C164" s="27">
        <v>52807</v>
      </c>
      <c r="D164" s="27">
        <v>36951</v>
      </c>
      <c r="E164" s="27">
        <v>94</v>
      </c>
      <c r="F164" s="27">
        <v>15856</v>
      </c>
      <c r="G164" s="27">
        <v>35</v>
      </c>
      <c r="H164" s="28">
        <v>1150</v>
      </c>
      <c r="I164" s="28">
        <v>1950</v>
      </c>
      <c r="J164" s="40">
        <v>0.8</v>
      </c>
      <c r="K164" s="27">
        <v>7341</v>
      </c>
      <c r="L164" s="27">
        <v>5873</v>
      </c>
      <c r="M164" s="27">
        <v>1468</v>
      </c>
      <c r="N164" s="27">
        <v>101</v>
      </c>
      <c r="O164" s="27">
        <v>3917</v>
      </c>
      <c r="P164" s="27">
        <v>6183</v>
      </c>
      <c r="Q164" s="27">
        <v>1150</v>
      </c>
      <c r="R164" s="40">
        <v>0.8</v>
      </c>
      <c r="S164" s="27">
        <f>SUM(S165)</f>
        <v>711</v>
      </c>
      <c r="T164" s="27">
        <f>SUM(T165)</f>
        <v>569</v>
      </c>
      <c r="U164" s="27">
        <f>SUM(U165)</f>
        <v>142</v>
      </c>
      <c r="V164" s="27">
        <f t="shared" ref="V164:AA164" si="148">V165</f>
        <v>18</v>
      </c>
      <c r="W164" s="27">
        <f t="shared" si="148"/>
        <v>14</v>
      </c>
      <c r="X164" s="27">
        <f t="shared" si="148"/>
        <v>4</v>
      </c>
      <c r="Y164" s="27">
        <f t="shared" si="148"/>
        <v>6428</v>
      </c>
      <c r="Z164" s="50">
        <v>6406</v>
      </c>
      <c r="AA164" s="50">
        <f t="shared" si="148"/>
        <v>22</v>
      </c>
      <c r="AB164" s="50">
        <v>0</v>
      </c>
      <c r="AC164" s="50">
        <f>AC165</f>
        <v>22</v>
      </c>
      <c r="AD164" s="50">
        <f>AD165</f>
        <v>10</v>
      </c>
      <c r="AE164" s="50">
        <f>AE165</f>
        <v>12</v>
      </c>
      <c r="AF164" s="50">
        <f>AF165</f>
        <v>0</v>
      </c>
      <c r="AG164" s="82"/>
      <c r="AH164" s="4">
        <v>1</v>
      </c>
      <c r="AJ164" s="83" t="e">
        <f>AJ165</f>
        <v>#N/A</v>
      </c>
    </row>
    <row r="165" spans="1:36">
      <c r="A165" s="25" t="s">
        <v>288</v>
      </c>
      <c r="B165" s="29" t="s">
        <v>289</v>
      </c>
      <c r="C165" s="27">
        <v>52807</v>
      </c>
      <c r="D165" s="27">
        <v>36951</v>
      </c>
      <c r="E165" s="27">
        <v>94</v>
      </c>
      <c r="F165" s="27">
        <v>15856</v>
      </c>
      <c r="G165" s="27">
        <v>35</v>
      </c>
      <c r="H165" s="28">
        <v>1150</v>
      </c>
      <c r="I165" s="28">
        <v>1950</v>
      </c>
      <c r="J165" s="40">
        <v>0.8</v>
      </c>
      <c r="K165" s="27">
        <v>7341</v>
      </c>
      <c r="L165" s="27">
        <v>5873</v>
      </c>
      <c r="M165" s="27">
        <v>1468</v>
      </c>
      <c r="N165" s="27">
        <v>101</v>
      </c>
      <c r="O165" s="27">
        <v>3917</v>
      </c>
      <c r="P165" s="27">
        <v>6183</v>
      </c>
      <c r="Q165" s="27">
        <v>1150</v>
      </c>
      <c r="R165" s="51">
        <v>0.8</v>
      </c>
      <c r="S165" s="27">
        <f>ROUND(P165*Q165/10000,0)</f>
        <v>711</v>
      </c>
      <c r="T165" s="27">
        <f>ROUND(P165*Q165*R165/10000,0)</f>
        <v>569</v>
      </c>
      <c r="U165" s="27">
        <f>S165-T165</f>
        <v>142</v>
      </c>
      <c r="V165" s="27">
        <f>ROUND((E165*H165+G165*I165)/10000,0)</f>
        <v>18</v>
      </c>
      <c r="W165" s="27">
        <f>ROUND((E165*H165+G165*I165)*J165/10000,0)</f>
        <v>14</v>
      </c>
      <c r="X165" s="27">
        <f>V165-W165</f>
        <v>4</v>
      </c>
      <c r="Y165" s="27">
        <f>L165+T165-W165</f>
        <v>6428</v>
      </c>
      <c r="Z165" s="50">
        <v>6406</v>
      </c>
      <c r="AA165" s="50">
        <f>Y165-Z165</f>
        <v>22</v>
      </c>
      <c r="AB165" s="50"/>
      <c r="AC165" s="39">
        <f>AA165+AB165</f>
        <v>22</v>
      </c>
      <c r="AD165" s="50">
        <f>ROUND(17801/$AC$8*AC165,0)</f>
        <v>10</v>
      </c>
      <c r="AE165" s="50">
        <f>AC165-AD165</f>
        <v>12</v>
      </c>
      <c r="AF165" s="50"/>
      <c r="AG165" s="82"/>
      <c r="AJ165" s="83" t="e">
        <f>#N/A</f>
        <v>#N/A</v>
      </c>
    </row>
    <row r="166" customHeight="1" spans="1:36">
      <c r="A166" s="25" t="s">
        <v>290</v>
      </c>
      <c r="B166" s="25"/>
      <c r="C166" s="27">
        <v>134342</v>
      </c>
      <c r="D166" s="27">
        <v>93312</v>
      </c>
      <c r="E166" s="27">
        <v>356</v>
      </c>
      <c r="F166" s="27">
        <v>41030</v>
      </c>
      <c r="G166" s="27">
        <v>158</v>
      </c>
      <c r="H166" s="28">
        <v>1150</v>
      </c>
      <c r="I166" s="28">
        <v>1950</v>
      </c>
      <c r="J166" s="40">
        <v>0.8</v>
      </c>
      <c r="K166" s="27">
        <v>18732</v>
      </c>
      <c r="L166" s="27">
        <v>14985</v>
      </c>
      <c r="M166" s="27">
        <v>3747</v>
      </c>
      <c r="N166" s="27">
        <v>134</v>
      </c>
      <c r="O166" s="27">
        <v>6454</v>
      </c>
      <c r="P166" s="27">
        <v>6946</v>
      </c>
      <c r="Q166" s="27">
        <v>1150</v>
      </c>
      <c r="R166" s="40">
        <v>0.8</v>
      </c>
      <c r="S166" s="27">
        <f>SUM(S167)</f>
        <v>799</v>
      </c>
      <c r="T166" s="27">
        <f>SUM(T167)</f>
        <v>639</v>
      </c>
      <c r="U166" s="27">
        <f>SUM(U167)</f>
        <v>160</v>
      </c>
      <c r="V166" s="27">
        <f t="shared" ref="V166:AA166" si="149">V167</f>
        <v>72</v>
      </c>
      <c r="W166" s="27">
        <f t="shared" si="149"/>
        <v>57</v>
      </c>
      <c r="X166" s="27">
        <f t="shared" si="149"/>
        <v>15</v>
      </c>
      <c r="Y166" s="27">
        <f t="shared" si="149"/>
        <v>15567</v>
      </c>
      <c r="Z166" s="50">
        <v>15470</v>
      </c>
      <c r="AA166" s="50">
        <f t="shared" si="149"/>
        <v>97</v>
      </c>
      <c r="AB166" s="50">
        <v>0</v>
      </c>
      <c r="AC166" s="50">
        <f>AC167</f>
        <v>97</v>
      </c>
      <c r="AD166" s="50">
        <f>AD167</f>
        <v>43</v>
      </c>
      <c r="AE166" s="50">
        <f>AE167</f>
        <v>54</v>
      </c>
      <c r="AF166" s="50">
        <f>AF167</f>
        <v>0</v>
      </c>
      <c r="AG166" s="82"/>
      <c r="AH166" s="4">
        <v>1</v>
      </c>
      <c r="AJ166" s="83">
        <f>AJ167</f>
        <v>1197.97</v>
      </c>
    </row>
    <row r="167" customHeight="1" spans="1:36">
      <c r="A167" s="25" t="s">
        <v>290</v>
      </c>
      <c r="B167" s="29" t="s">
        <v>291</v>
      </c>
      <c r="C167" s="27">
        <v>134342</v>
      </c>
      <c r="D167" s="27">
        <v>93312</v>
      </c>
      <c r="E167" s="27">
        <v>356</v>
      </c>
      <c r="F167" s="27">
        <v>41030</v>
      </c>
      <c r="G167" s="27">
        <v>158</v>
      </c>
      <c r="H167" s="28">
        <v>1150</v>
      </c>
      <c r="I167" s="28">
        <v>1950</v>
      </c>
      <c r="J167" s="40">
        <v>0.8</v>
      </c>
      <c r="K167" s="27">
        <v>18732</v>
      </c>
      <c r="L167" s="27">
        <v>14985</v>
      </c>
      <c r="M167" s="27">
        <v>3747</v>
      </c>
      <c r="N167" s="27">
        <v>134</v>
      </c>
      <c r="O167" s="27">
        <v>6454</v>
      </c>
      <c r="P167" s="27">
        <v>6946</v>
      </c>
      <c r="Q167" s="27">
        <v>1150</v>
      </c>
      <c r="R167" s="51">
        <v>0.8</v>
      </c>
      <c r="S167" s="27">
        <f t="shared" ref="S167:S174" si="150">ROUND(P167*Q167/10000,0)</f>
        <v>799</v>
      </c>
      <c r="T167" s="27">
        <f t="shared" ref="T167:T174" si="151">ROUND(P167*Q167*R167/10000,0)</f>
        <v>639</v>
      </c>
      <c r="U167" s="27">
        <f t="shared" ref="U167:U174" si="152">S167-T167</f>
        <v>160</v>
      </c>
      <c r="V167" s="27">
        <f t="shared" ref="V167:V174" si="153">ROUND((E167*H167+G167*I167)/10000,0)</f>
        <v>72</v>
      </c>
      <c r="W167" s="27">
        <f t="shared" ref="W167:W174" si="154">ROUND((E167*H167+G167*I167)*J167/10000,0)</f>
        <v>57</v>
      </c>
      <c r="X167" s="27">
        <f t="shared" ref="X167:X174" si="155">V167-W167</f>
        <v>15</v>
      </c>
      <c r="Y167" s="27">
        <f t="shared" ref="Y167:Y174" si="156">L167+T167-W167</f>
        <v>15567</v>
      </c>
      <c r="Z167" s="50">
        <v>15470</v>
      </c>
      <c r="AA167" s="50">
        <f t="shared" ref="AA167:AA174" si="157">Y167-Z167</f>
        <v>97</v>
      </c>
      <c r="AB167" s="50"/>
      <c r="AC167" s="39">
        <f t="shared" ref="AC167:AC174" si="158">AA167+AB167</f>
        <v>97</v>
      </c>
      <c r="AD167" s="50">
        <f>ROUND(17801/$AC$8*AC167,0)</f>
        <v>43</v>
      </c>
      <c r="AE167" s="50">
        <f t="shared" ref="AE167:AE174" si="159">AC167-AD167</f>
        <v>54</v>
      </c>
      <c r="AF167" s="50"/>
      <c r="AG167" s="82"/>
      <c r="AJ167" s="83">
        <f t="shared" ref="AJ167:AJ174" si="160">ROUND(498337/$AC$8*AC167,2)</f>
        <v>1197.97</v>
      </c>
    </row>
    <row r="168" customHeight="1" spans="1:36">
      <c r="A168" s="25" t="s">
        <v>292</v>
      </c>
      <c r="B168" s="25"/>
      <c r="C168" s="27">
        <v>393950</v>
      </c>
      <c r="D168" s="27">
        <v>284322</v>
      </c>
      <c r="E168" s="27">
        <v>597</v>
      </c>
      <c r="F168" s="27">
        <v>109628</v>
      </c>
      <c r="G168" s="27">
        <v>195</v>
      </c>
      <c r="H168" s="28">
        <v>1150</v>
      </c>
      <c r="I168" s="28">
        <v>1950</v>
      </c>
      <c r="J168" s="40" t="s">
        <v>35</v>
      </c>
      <c r="K168" s="27">
        <v>54074</v>
      </c>
      <c r="L168" s="27">
        <v>41680</v>
      </c>
      <c r="M168" s="27">
        <v>12394</v>
      </c>
      <c r="N168" s="27">
        <v>242</v>
      </c>
      <c r="O168" s="27">
        <v>5658</v>
      </c>
      <c r="P168" s="27">
        <v>18542</v>
      </c>
      <c r="Q168" s="27">
        <v>1150</v>
      </c>
      <c r="R168" s="40" t="s">
        <v>35</v>
      </c>
      <c r="S168" s="27">
        <f t="shared" ref="S168:Y168" si="161">SUM(S169:S174)</f>
        <v>2133</v>
      </c>
      <c r="T168" s="27">
        <f t="shared" si="161"/>
        <v>2000</v>
      </c>
      <c r="U168" s="27">
        <f t="shared" si="161"/>
        <v>133</v>
      </c>
      <c r="V168" s="27">
        <f t="shared" si="161"/>
        <v>107</v>
      </c>
      <c r="W168" s="27">
        <f t="shared" si="161"/>
        <v>93</v>
      </c>
      <c r="X168" s="27">
        <f t="shared" si="161"/>
        <v>14</v>
      </c>
      <c r="Y168" s="27">
        <f t="shared" si="161"/>
        <v>43587</v>
      </c>
      <c r="Z168" s="50">
        <v>41463</v>
      </c>
      <c r="AA168" s="50">
        <f>SUM(AA169:AA174)</f>
        <v>2124</v>
      </c>
      <c r="AB168" s="50">
        <v>-573</v>
      </c>
      <c r="AC168" s="50">
        <f>SUM(AC169:AC174)</f>
        <v>1551</v>
      </c>
      <c r="AD168" s="50">
        <f>SUM(AD169:AD174)</f>
        <v>684</v>
      </c>
      <c r="AE168" s="50">
        <f>SUM(AE169:AE174)</f>
        <v>867</v>
      </c>
      <c r="AF168" s="50">
        <f>SUM(AF169:AF174)</f>
        <v>0</v>
      </c>
      <c r="AG168" s="82"/>
      <c r="AH168" s="4">
        <v>1</v>
      </c>
      <c r="AJ168" s="83">
        <f>SUM(AJ169:AJ174)</f>
        <v>19155.18</v>
      </c>
    </row>
    <row r="169" spans="1:36">
      <c r="A169" s="29" t="s">
        <v>293</v>
      </c>
      <c r="B169" s="29" t="s">
        <v>294</v>
      </c>
      <c r="C169" s="27">
        <v>7393</v>
      </c>
      <c r="D169" s="27">
        <v>2790</v>
      </c>
      <c r="E169" s="27">
        <v>0</v>
      </c>
      <c r="F169" s="27">
        <v>4603</v>
      </c>
      <c r="G169" s="27">
        <v>0</v>
      </c>
      <c r="H169" s="28">
        <v>1150</v>
      </c>
      <c r="I169" s="28">
        <v>1950</v>
      </c>
      <c r="J169" s="40">
        <v>0.6</v>
      </c>
      <c r="K169" s="27">
        <v>1218</v>
      </c>
      <c r="L169" s="27">
        <v>731</v>
      </c>
      <c r="M169" s="27">
        <v>487</v>
      </c>
      <c r="N169" s="27">
        <v>0</v>
      </c>
      <c r="O169" s="27">
        <v>0</v>
      </c>
      <c r="P169" s="27">
        <v>0</v>
      </c>
      <c r="Q169" s="27">
        <v>1150</v>
      </c>
      <c r="R169" s="51">
        <v>0.6</v>
      </c>
      <c r="S169" s="27">
        <f t="shared" si="150"/>
        <v>0</v>
      </c>
      <c r="T169" s="27">
        <f t="shared" si="151"/>
        <v>0</v>
      </c>
      <c r="U169" s="27">
        <f t="shared" si="152"/>
        <v>0</v>
      </c>
      <c r="V169" s="27">
        <f t="shared" si="153"/>
        <v>0</v>
      </c>
      <c r="W169" s="27">
        <f t="shared" si="154"/>
        <v>0</v>
      </c>
      <c r="X169" s="27">
        <f t="shared" si="155"/>
        <v>0</v>
      </c>
      <c r="Y169" s="27">
        <f t="shared" si="156"/>
        <v>731</v>
      </c>
      <c r="Z169" s="50">
        <v>0</v>
      </c>
      <c r="AA169" s="50">
        <f t="shared" si="157"/>
        <v>731</v>
      </c>
      <c r="AB169" s="50">
        <v>-573</v>
      </c>
      <c r="AC169" s="39">
        <f t="shared" si="158"/>
        <v>158</v>
      </c>
      <c r="AD169" s="50">
        <f t="shared" ref="AD169:AD174" si="162">ROUND(17801/$AC$8*AC169,0)</f>
        <v>70</v>
      </c>
      <c r="AE169" s="50">
        <f t="shared" si="159"/>
        <v>88</v>
      </c>
      <c r="AF169" s="50"/>
      <c r="AG169" s="82"/>
      <c r="AJ169" s="83">
        <f t="shared" si="160"/>
        <v>1951.33</v>
      </c>
    </row>
    <row r="170" customHeight="1" spans="1:36">
      <c r="A170" s="85" t="s">
        <v>295</v>
      </c>
      <c r="B170" s="29" t="s">
        <v>296</v>
      </c>
      <c r="C170" s="27">
        <v>148994</v>
      </c>
      <c r="D170" s="27">
        <v>110927</v>
      </c>
      <c r="E170" s="27">
        <v>107</v>
      </c>
      <c r="F170" s="27">
        <v>38067</v>
      </c>
      <c r="G170" s="27">
        <v>18</v>
      </c>
      <c r="H170" s="28">
        <v>1150</v>
      </c>
      <c r="I170" s="28">
        <v>1950</v>
      </c>
      <c r="J170" s="40">
        <v>0.6</v>
      </c>
      <c r="K170" s="27">
        <v>20180</v>
      </c>
      <c r="L170" s="27">
        <v>12108</v>
      </c>
      <c r="M170" s="27">
        <v>8072</v>
      </c>
      <c r="N170" s="27">
        <v>5</v>
      </c>
      <c r="O170" s="27">
        <v>320</v>
      </c>
      <c r="P170" s="27">
        <v>180</v>
      </c>
      <c r="Q170" s="27">
        <v>1150</v>
      </c>
      <c r="R170" s="51">
        <v>0.6</v>
      </c>
      <c r="S170" s="27">
        <f t="shared" si="150"/>
        <v>21</v>
      </c>
      <c r="T170" s="27">
        <f t="shared" si="151"/>
        <v>12</v>
      </c>
      <c r="U170" s="27">
        <f t="shared" si="152"/>
        <v>9</v>
      </c>
      <c r="V170" s="27">
        <f t="shared" si="153"/>
        <v>16</v>
      </c>
      <c r="W170" s="27">
        <f t="shared" si="154"/>
        <v>9</v>
      </c>
      <c r="X170" s="27">
        <f t="shared" si="155"/>
        <v>7</v>
      </c>
      <c r="Y170" s="27">
        <f t="shared" si="156"/>
        <v>12111</v>
      </c>
      <c r="Z170" s="50">
        <v>11890</v>
      </c>
      <c r="AA170" s="50">
        <f t="shared" si="157"/>
        <v>221</v>
      </c>
      <c r="AB170" s="50"/>
      <c r="AC170" s="39">
        <f t="shared" si="158"/>
        <v>221</v>
      </c>
      <c r="AD170" s="50">
        <f t="shared" si="162"/>
        <v>97</v>
      </c>
      <c r="AE170" s="50">
        <f t="shared" si="159"/>
        <v>124</v>
      </c>
      <c r="AF170" s="50"/>
      <c r="AG170" s="82"/>
      <c r="AJ170" s="83">
        <f t="shared" si="160"/>
        <v>2729.4</v>
      </c>
    </row>
    <row r="171" customHeight="1" spans="1:36">
      <c r="A171" s="85" t="s">
        <v>297</v>
      </c>
      <c r="B171" s="29" t="s">
        <v>298</v>
      </c>
      <c r="C171" s="27">
        <v>91170</v>
      </c>
      <c r="D171" s="27">
        <v>65323</v>
      </c>
      <c r="E171" s="27">
        <v>121</v>
      </c>
      <c r="F171" s="27">
        <v>25847</v>
      </c>
      <c r="G171" s="27">
        <v>49</v>
      </c>
      <c r="H171" s="28">
        <v>1150</v>
      </c>
      <c r="I171" s="28">
        <v>1950</v>
      </c>
      <c r="J171" s="40">
        <v>0.8</v>
      </c>
      <c r="K171" s="27">
        <v>12552</v>
      </c>
      <c r="L171" s="27">
        <v>10042</v>
      </c>
      <c r="M171" s="27">
        <v>2510</v>
      </c>
      <c r="N171" s="27">
        <v>52</v>
      </c>
      <c r="O171" s="27">
        <v>1512</v>
      </c>
      <c r="P171" s="27">
        <v>3688</v>
      </c>
      <c r="Q171" s="27">
        <v>1150</v>
      </c>
      <c r="R171" s="51">
        <v>0.8</v>
      </c>
      <c r="S171" s="27">
        <f t="shared" si="150"/>
        <v>424</v>
      </c>
      <c r="T171" s="27">
        <f t="shared" si="151"/>
        <v>339</v>
      </c>
      <c r="U171" s="27">
        <f t="shared" si="152"/>
        <v>85</v>
      </c>
      <c r="V171" s="27">
        <f t="shared" si="153"/>
        <v>23</v>
      </c>
      <c r="W171" s="27">
        <f t="shared" si="154"/>
        <v>19</v>
      </c>
      <c r="X171" s="27">
        <f t="shared" si="155"/>
        <v>4</v>
      </c>
      <c r="Y171" s="27">
        <f t="shared" si="156"/>
        <v>10362</v>
      </c>
      <c r="Z171" s="50">
        <v>10186</v>
      </c>
      <c r="AA171" s="50">
        <f t="shared" si="157"/>
        <v>176</v>
      </c>
      <c r="AB171" s="50"/>
      <c r="AC171" s="39">
        <f t="shared" si="158"/>
        <v>176</v>
      </c>
      <c r="AD171" s="50">
        <f t="shared" si="162"/>
        <v>78</v>
      </c>
      <c r="AE171" s="50">
        <f t="shared" si="159"/>
        <v>98</v>
      </c>
      <c r="AF171" s="50"/>
      <c r="AG171" s="82"/>
      <c r="AJ171" s="83">
        <f t="shared" si="160"/>
        <v>2173.64</v>
      </c>
    </row>
    <row r="172" customHeight="1" spans="1:36">
      <c r="A172" s="85" t="s">
        <v>299</v>
      </c>
      <c r="B172" s="29" t="s">
        <v>300</v>
      </c>
      <c r="C172" s="27">
        <v>50452</v>
      </c>
      <c r="D172" s="27">
        <v>36313</v>
      </c>
      <c r="E172" s="27">
        <v>175</v>
      </c>
      <c r="F172" s="27">
        <v>14139</v>
      </c>
      <c r="G172" s="27">
        <v>62</v>
      </c>
      <c r="H172" s="28">
        <v>1150</v>
      </c>
      <c r="I172" s="28">
        <v>1950</v>
      </c>
      <c r="J172" s="40">
        <v>1</v>
      </c>
      <c r="K172" s="27">
        <v>6933</v>
      </c>
      <c r="L172" s="27">
        <v>6933</v>
      </c>
      <c r="M172" s="27">
        <v>0</v>
      </c>
      <c r="N172" s="27">
        <v>77</v>
      </c>
      <c r="O172" s="27">
        <v>1504</v>
      </c>
      <c r="P172" s="27">
        <v>6196</v>
      </c>
      <c r="Q172" s="27">
        <v>1150</v>
      </c>
      <c r="R172" s="51">
        <v>1</v>
      </c>
      <c r="S172" s="27">
        <f t="shared" si="150"/>
        <v>713</v>
      </c>
      <c r="T172" s="27">
        <f t="shared" si="151"/>
        <v>713</v>
      </c>
      <c r="U172" s="27">
        <f t="shared" si="152"/>
        <v>0</v>
      </c>
      <c r="V172" s="27">
        <f t="shared" si="153"/>
        <v>32</v>
      </c>
      <c r="W172" s="27">
        <f t="shared" si="154"/>
        <v>32</v>
      </c>
      <c r="X172" s="27">
        <f t="shared" si="155"/>
        <v>0</v>
      </c>
      <c r="Y172" s="27">
        <f t="shared" si="156"/>
        <v>7614</v>
      </c>
      <c r="Z172" s="50">
        <v>7242</v>
      </c>
      <c r="AA172" s="50">
        <f t="shared" si="157"/>
        <v>372</v>
      </c>
      <c r="AB172" s="50"/>
      <c r="AC172" s="39">
        <f t="shared" si="158"/>
        <v>372</v>
      </c>
      <c r="AD172" s="50">
        <f t="shared" si="162"/>
        <v>164</v>
      </c>
      <c r="AE172" s="50">
        <f t="shared" si="159"/>
        <v>208</v>
      </c>
      <c r="AF172" s="50"/>
      <c r="AG172" s="82"/>
      <c r="AJ172" s="83">
        <f t="shared" si="160"/>
        <v>4594.28</v>
      </c>
    </row>
    <row r="173" customHeight="1" spans="1:36">
      <c r="A173" s="85" t="s">
        <v>301</v>
      </c>
      <c r="B173" s="29" t="s">
        <v>302</v>
      </c>
      <c r="C173" s="27">
        <v>48061</v>
      </c>
      <c r="D173" s="27">
        <v>34306</v>
      </c>
      <c r="E173" s="27">
        <v>72</v>
      </c>
      <c r="F173" s="27">
        <v>13755</v>
      </c>
      <c r="G173" s="27">
        <v>22</v>
      </c>
      <c r="H173" s="28">
        <v>1150</v>
      </c>
      <c r="I173" s="28">
        <v>1950</v>
      </c>
      <c r="J173" s="40">
        <v>0.8</v>
      </c>
      <c r="K173" s="27">
        <v>6627</v>
      </c>
      <c r="L173" s="27">
        <v>5302</v>
      </c>
      <c r="M173" s="27">
        <v>1325</v>
      </c>
      <c r="N173" s="27">
        <v>21</v>
      </c>
      <c r="O173" s="27">
        <v>383</v>
      </c>
      <c r="P173" s="27">
        <v>1717</v>
      </c>
      <c r="Q173" s="27">
        <v>1150</v>
      </c>
      <c r="R173" s="51">
        <v>0.8</v>
      </c>
      <c r="S173" s="27">
        <f t="shared" si="150"/>
        <v>197</v>
      </c>
      <c r="T173" s="27">
        <f t="shared" si="151"/>
        <v>158</v>
      </c>
      <c r="U173" s="27">
        <f t="shared" si="152"/>
        <v>39</v>
      </c>
      <c r="V173" s="27">
        <f t="shared" si="153"/>
        <v>13</v>
      </c>
      <c r="W173" s="27">
        <f t="shared" si="154"/>
        <v>10</v>
      </c>
      <c r="X173" s="27">
        <f t="shared" si="155"/>
        <v>3</v>
      </c>
      <c r="Y173" s="27">
        <f t="shared" si="156"/>
        <v>5450</v>
      </c>
      <c r="Z173" s="50">
        <v>5223</v>
      </c>
      <c r="AA173" s="50">
        <f t="shared" si="157"/>
        <v>227</v>
      </c>
      <c r="AB173" s="50"/>
      <c r="AC173" s="39">
        <f t="shared" si="158"/>
        <v>227</v>
      </c>
      <c r="AD173" s="50">
        <f t="shared" si="162"/>
        <v>100</v>
      </c>
      <c r="AE173" s="50">
        <f t="shared" si="159"/>
        <v>127</v>
      </c>
      <c r="AF173" s="50"/>
      <c r="AG173" s="82"/>
      <c r="AJ173" s="83">
        <f t="shared" si="160"/>
        <v>2803.5</v>
      </c>
    </row>
    <row r="174" customHeight="1" spans="1:36">
      <c r="A174" s="25" t="s">
        <v>303</v>
      </c>
      <c r="B174" s="29" t="s">
        <v>304</v>
      </c>
      <c r="C174" s="27">
        <v>47880</v>
      </c>
      <c r="D174" s="27">
        <v>34663</v>
      </c>
      <c r="E174" s="27">
        <v>122</v>
      </c>
      <c r="F174" s="27">
        <v>13217</v>
      </c>
      <c r="G174" s="27">
        <v>44</v>
      </c>
      <c r="H174" s="28">
        <v>1150</v>
      </c>
      <c r="I174" s="28">
        <v>1950</v>
      </c>
      <c r="J174" s="40">
        <v>1</v>
      </c>
      <c r="K174" s="27">
        <v>6564</v>
      </c>
      <c r="L174" s="27">
        <v>6564</v>
      </c>
      <c r="M174" s="27">
        <v>0</v>
      </c>
      <c r="N174" s="27">
        <v>87</v>
      </c>
      <c r="O174" s="27">
        <v>1939</v>
      </c>
      <c r="P174" s="27">
        <v>6761</v>
      </c>
      <c r="Q174" s="27">
        <v>1150</v>
      </c>
      <c r="R174" s="51">
        <v>1</v>
      </c>
      <c r="S174" s="27">
        <f t="shared" si="150"/>
        <v>778</v>
      </c>
      <c r="T174" s="27">
        <f t="shared" si="151"/>
        <v>778</v>
      </c>
      <c r="U174" s="27">
        <f t="shared" si="152"/>
        <v>0</v>
      </c>
      <c r="V174" s="27">
        <f t="shared" si="153"/>
        <v>23</v>
      </c>
      <c r="W174" s="27">
        <f t="shared" si="154"/>
        <v>23</v>
      </c>
      <c r="X174" s="27">
        <f t="shared" si="155"/>
        <v>0</v>
      </c>
      <c r="Y174" s="27">
        <f t="shared" si="156"/>
        <v>7319</v>
      </c>
      <c r="Z174" s="50">
        <v>6922</v>
      </c>
      <c r="AA174" s="50">
        <f t="shared" si="157"/>
        <v>397</v>
      </c>
      <c r="AB174" s="50"/>
      <c r="AC174" s="39">
        <f t="shared" si="158"/>
        <v>397</v>
      </c>
      <c r="AD174" s="50">
        <f t="shared" si="162"/>
        <v>175</v>
      </c>
      <c r="AE174" s="50">
        <f t="shared" si="159"/>
        <v>222</v>
      </c>
      <c r="AF174" s="50"/>
      <c r="AG174" s="82"/>
      <c r="AJ174" s="83">
        <f t="shared" si="160"/>
        <v>4903.03</v>
      </c>
    </row>
    <row r="175" customHeight="1" spans="1:36">
      <c r="A175" s="25" t="s">
        <v>305</v>
      </c>
      <c r="B175" s="25"/>
      <c r="C175" s="27">
        <v>13851</v>
      </c>
      <c r="D175" s="27">
        <v>10223</v>
      </c>
      <c r="E175" s="27">
        <v>50</v>
      </c>
      <c r="F175" s="27">
        <v>3628</v>
      </c>
      <c r="G175" s="27">
        <v>17</v>
      </c>
      <c r="H175" s="28">
        <v>1150</v>
      </c>
      <c r="I175" s="28">
        <v>1950</v>
      </c>
      <c r="J175" s="40">
        <v>1</v>
      </c>
      <c r="K175" s="27">
        <v>1883</v>
      </c>
      <c r="L175" s="27">
        <v>1883</v>
      </c>
      <c r="M175" s="27">
        <v>0</v>
      </c>
      <c r="N175" s="27">
        <v>16</v>
      </c>
      <c r="O175" s="27">
        <v>274</v>
      </c>
      <c r="P175" s="27">
        <v>1326</v>
      </c>
      <c r="Q175" s="27">
        <v>1150</v>
      </c>
      <c r="R175" s="40">
        <v>1</v>
      </c>
      <c r="S175" s="27">
        <f>SUM(S176)</f>
        <v>152</v>
      </c>
      <c r="T175" s="27">
        <f>SUM(T176)</f>
        <v>152</v>
      </c>
      <c r="U175" s="27">
        <f>SUM(U176)</f>
        <v>0</v>
      </c>
      <c r="V175" s="27">
        <f t="shared" ref="V175:AA175" si="163">V176</f>
        <v>9</v>
      </c>
      <c r="W175" s="27">
        <f t="shared" si="163"/>
        <v>9</v>
      </c>
      <c r="X175" s="27">
        <f t="shared" si="163"/>
        <v>0</v>
      </c>
      <c r="Y175" s="27">
        <f t="shared" si="163"/>
        <v>2026</v>
      </c>
      <c r="Z175" s="50">
        <v>1899</v>
      </c>
      <c r="AA175" s="50">
        <f t="shared" si="163"/>
        <v>127</v>
      </c>
      <c r="AB175" s="50">
        <v>0</v>
      </c>
      <c r="AC175" s="50">
        <f>AC176</f>
        <v>127</v>
      </c>
      <c r="AD175" s="50">
        <f>AD176</f>
        <v>56</v>
      </c>
      <c r="AE175" s="50">
        <f>AE176</f>
        <v>71</v>
      </c>
      <c r="AF175" s="50">
        <f>AF176</f>
        <v>0</v>
      </c>
      <c r="AG175" s="82"/>
      <c r="AH175" s="4">
        <v>1</v>
      </c>
      <c r="AJ175" s="83" t="e">
        <f>AJ176</f>
        <v>#N/A</v>
      </c>
    </row>
    <row r="176" customHeight="1" spans="1:36">
      <c r="A176" s="25" t="s">
        <v>305</v>
      </c>
      <c r="B176" s="29" t="s">
        <v>306</v>
      </c>
      <c r="C176" s="27">
        <v>13851</v>
      </c>
      <c r="D176" s="27">
        <v>10223</v>
      </c>
      <c r="E176" s="27">
        <v>50</v>
      </c>
      <c r="F176" s="27">
        <v>3628</v>
      </c>
      <c r="G176" s="27">
        <v>17</v>
      </c>
      <c r="H176" s="28">
        <v>1150</v>
      </c>
      <c r="I176" s="28">
        <v>1950</v>
      </c>
      <c r="J176" s="40">
        <v>1</v>
      </c>
      <c r="K176" s="27">
        <v>1883</v>
      </c>
      <c r="L176" s="27">
        <v>1883</v>
      </c>
      <c r="M176" s="27">
        <v>0</v>
      </c>
      <c r="N176" s="27">
        <v>16</v>
      </c>
      <c r="O176" s="27">
        <v>274</v>
      </c>
      <c r="P176" s="27">
        <v>1326</v>
      </c>
      <c r="Q176" s="27">
        <v>1150</v>
      </c>
      <c r="R176" s="51">
        <v>1</v>
      </c>
      <c r="S176" s="27">
        <f>ROUND(P176*Q176/10000,0)</f>
        <v>152</v>
      </c>
      <c r="T176" s="27">
        <f>ROUND(P176*Q176*R176/10000,0)</f>
        <v>152</v>
      </c>
      <c r="U176" s="27">
        <f>S176-T176</f>
        <v>0</v>
      </c>
      <c r="V176" s="27">
        <f>ROUND((E176*H176+G176*I176)/10000,0)</f>
        <v>9</v>
      </c>
      <c r="W176" s="27">
        <f>ROUND((E176*H176+G176*I176)*J176/10000,0)</f>
        <v>9</v>
      </c>
      <c r="X176" s="27">
        <f>V176-W176</f>
        <v>0</v>
      </c>
      <c r="Y176" s="27">
        <f>L176+T176-W176</f>
        <v>2026</v>
      </c>
      <c r="Z176" s="50">
        <v>1899</v>
      </c>
      <c r="AA176" s="50">
        <f>Y176-Z176</f>
        <v>127</v>
      </c>
      <c r="AB176" s="50"/>
      <c r="AC176" s="39">
        <f>AA176+AB176</f>
        <v>127</v>
      </c>
      <c r="AD176" s="50">
        <f>ROUND(17801/$AC$8*AC176,0)</f>
        <v>56</v>
      </c>
      <c r="AE176" s="50">
        <f>AC176-AD176</f>
        <v>71</v>
      </c>
      <c r="AF176" s="50"/>
      <c r="AG176" s="82"/>
      <c r="AJ176" s="83" t="e">
        <f>#N/A</f>
        <v>#N/A</v>
      </c>
    </row>
    <row r="177" customHeight="1" spans="1:36">
      <c r="A177" s="25" t="s">
        <v>307</v>
      </c>
      <c r="B177" s="25"/>
      <c r="C177" s="27">
        <v>21530</v>
      </c>
      <c r="D177" s="27">
        <v>16064</v>
      </c>
      <c r="E177" s="27">
        <v>81</v>
      </c>
      <c r="F177" s="27">
        <v>5466</v>
      </c>
      <c r="G177" s="27">
        <v>33</v>
      </c>
      <c r="H177" s="28">
        <v>1150</v>
      </c>
      <c r="I177" s="28">
        <v>1950</v>
      </c>
      <c r="J177" s="40">
        <v>1</v>
      </c>
      <c r="K177" s="27">
        <v>2913</v>
      </c>
      <c r="L177" s="27">
        <v>2913</v>
      </c>
      <c r="M177" s="27">
        <v>0</v>
      </c>
      <c r="N177" s="27">
        <v>29</v>
      </c>
      <c r="O177" s="27">
        <v>886</v>
      </c>
      <c r="P177" s="27">
        <v>2014</v>
      </c>
      <c r="Q177" s="27">
        <v>1150</v>
      </c>
      <c r="R177" s="40">
        <v>1</v>
      </c>
      <c r="S177" s="27">
        <f>SUM(S178)</f>
        <v>232</v>
      </c>
      <c r="T177" s="27">
        <f>SUM(T178)</f>
        <v>232</v>
      </c>
      <c r="U177" s="27">
        <f>SUM(U178)</f>
        <v>0</v>
      </c>
      <c r="V177" s="27">
        <f t="shared" ref="V177:AA177" si="164">V178</f>
        <v>16</v>
      </c>
      <c r="W177" s="27">
        <f t="shared" si="164"/>
        <v>16</v>
      </c>
      <c r="X177" s="27">
        <f t="shared" si="164"/>
        <v>0</v>
      </c>
      <c r="Y177" s="27">
        <f t="shared" si="164"/>
        <v>3129</v>
      </c>
      <c r="Z177" s="50">
        <v>3234</v>
      </c>
      <c r="AA177" s="50">
        <f t="shared" si="164"/>
        <v>-105</v>
      </c>
      <c r="AB177" s="50">
        <v>0</v>
      </c>
      <c r="AC177" s="50">
        <f>AC178</f>
        <v>0</v>
      </c>
      <c r="AD177" s="50">
        <f>AD178</f>
        <v>0</v>
      </c>
      <c r="AE177" s="50">
        <f>AE178</f>
        <v>0</v>
      </c>
      <c r="AF177" s="50">
        <f>AF178</f>
        <v>-105</v>
      </c>
      <c r="AG177" s="82"/>
      <c r="AH177" s="4">
        <v>1</v>
      </c>
      <c r="AJ177" s="83" t="e">
        <f>AJ178</f>
        <v>#N/A</v>
      </c>
    </row>
    <row r="178" customHeight="1" spans="1:36">
      <c r="A178" s="25" t="s">
        <v>307</v>
      </c>
      <c r="B178" s="29" t="s">
        <v>308</v>
      </c>
      <c r="C178" s="27">
        <v>21530</v>
      </c>
      <c r="D178" s="27">
        <v>16064</v>
      </c>
      <c r="E178" s="27">
        <v>81</v>
      </c>
      <c r="F178" s="27">
        <v>5466</v>
      </c>
      <c r="G178" s="27">
        <v>33</v>
      </c>
      <c r="H178" s="28">
        <v>1150</v>
      </c>
      <c r="I178" s="28">
        <v>1950</v>
      </c>
      <c r="J178" s="40">
        <v>1</v>
      </c>
      <c r="K178" s="27">
        <v>2913</v>
      </c>
      <c r="L178" s="27">
        <v>2913</v>
      </c>
      <c r="M178" s="27">
        <v>0</v>
      </c>
      <c r="N178" s="27">
        <v>29</v>
      </c>
      <c r="O178" s="27">
        <v>886</v>
      </c>
      <c r="P178" s="27">
        <v>2014</v>
      </c>
      <c r="Q178" s="27">
        <v>1150</v>
      </c>
      <c r="R178" s="51">
        <v>1</v>
      </c>
      <c r="S178" s="27">
        <f>ROUND(P178*Q178/10000,0)</f>
        <v>232</v>
      </c>
      <c r="T178" s="27">
        <f>ROUND(P178*Q178*R178/10000,0)</f>
        <v>232</v>
      </c>
      <c r="U178" s="27">
        <f>S178-T178</f>
        <v>0</v>
      </c>
      <c r="V178" s="27">
        <f>ROUND((E178*H178+G178*I178)/10000,0)</f>
        <v>16</v>
      </c>
      <c r="W178" s="27">
        <f>ROUND((E178*H178+G178*I178)*J178/10000,0)</f>
        <v>16</v>
      </c>
      <c r="X178" s="27">
        <f>V178-W178</f>
        <v>0</v>
      </c>
      <c r="Y178" s="27">
        <f>L178+T178-W178</f>
        <v>3129</v>
      </c>
      <c r="Z178" s="50">
        <v>3234</v>
      </c>
      <c r="AA178" s="50">
        <f>Y178-Z178</f>
        <v>-105</v>
      </c>
      <c r="AB178" s="50"/>
      <c r="AC178" s="39">
        <v>0</v>
      </c>
      <c r="AD178" s="50">
        <f>ROUND(17801/$AC$8*AC178,0)</f>
        <v>0</v>
      </c>
      <c r="AE178" s="50">
        <f>AC178-AD178</f>
        <v>0</v>
      </c>
      <c r="AF178" s="50">
        <v>-105</v>
      </c>
      <c r="AG178" s="82"/>
      <c r="AJ178" s="83" t="e">
        <f>#N/A</f>
        <v>#N/A</v>
      </c>
    </row>
    <row r="179" customHeight="1" spans="1:36">
      <c r="A179" s="25" t="s">
        <v>309</v>
      </c>
      <c r="B179" s="25"/>
      <c r="C179" s="27">
        <v>135684</v>
      </c>
      <c r="D179" s="27">
        <v>100360</v>
      </c>
      <c r="E179" s="27">
        <v>370</v>
      </c>
      <c r="F179" s="27">
        <v>35324</v>
      </c>
      <c r="G179" s="27">
        <v>151</v>
      </c>
      <c r="H179" s="28">
        <v>1150</v>
      </c>
      <c r="I179" s="28">
        <v>1950</v>
      </c>
      <c r="J179" s="40">
        <v>0.8</v>
      </c>
      <c r="K179" s="27">
        <v>18430</v>
      </c>
      <c r="L179" s="27">
        <v>14744</v>
      </c>
      <c r="M179" s="27">
        <v>3686</v>
      </c>
      <c r="N179" s="27">
        <v>154</v>
      </c>
      <c r="O179" s="27">
        <v>6184</v>
      </c>
      <c r="P179" s="27">
        <v>9216</v>
      </c>
      <c r="Q179" s="27">
        <v>1150</v>
      </c>
      <c r="R179" s="40">
        <v>0.8</v>
      </c>
      <c r="S179" s="27">
        <f t="shared" ref="S179:Y179" si="165">SUM(S180)</f>
        <v>1060</v>
      </c>
      <c r="T179" s="27">
        <f t="shared" si="165"/>
        <v>848</v>
      </c>
      <c r="U179" s="27">
        <f t="shared" si="165"/>
        <v>212</v>
      </c>
      <c r="V179" s="27">
        <f t="shared" si="165"/>
        <v>72</v>
      </c>
      <c r="W179" s="27">
        <f t="shared" si="165"/>
        <v>58</v>
      </c>
      <c r="X179" s="27">
        <f t="shared" si="165"/>
        <v>14</v>
      </c>
      <c r="Y179" s="27">
        <f t="shared" si="165"/>
        <v>15534</v>
      </c>
      <c r="Z179" s="50">
        <v>14824</v>
      </c>
      <c r="AA179" s="50">
        <f>SUM(AA180)</f>
        <v>710</v>
      </c>
      <c r="AB179" s="50">
        <v>0</v>
      </c>
      <c r="AC179" s="50">
        <f>SUM(AC180)</f>
        <v>710</v>
      </c>
      <c r="AD179" s="50">
        <f>SUM(AD180)</f>
        <v>313</v>
      </c>
      <c r="AE179" s="50">
        <f>SUM(AE180)</f>
        <v>397</v>
      </c>
      <c r="AF179" s="50">
        <f>SUM(AF180)</f>
        <v>0</v>
      </c>
      <c r="AG179" s="82"/>
      <c r="AH179" s="4">
        <v>1</v>
      </c>
      <c r="AJ179" s="83" t="e">
        <f>SUM(AJ180)</f>
        <v>#N/A</v>
      </c>
    </row>
    <row r="180" customHeight="1" spans="1:36">
      <c r="A180" s="25" t="s">
        <v>309</v>
      </c>
      <c r="B180" s="29" t="s">
        <v>310</v>
      </c>
      <c r="C180" s="27">
        <v>135684</v>
      </c>
      <c r="D180" s="27">
        <v>100360</v>
      </c>
      <c r="E180" s="27">
        <v>370</v>
      </c>
      <c r="F180" s="27">
        <v>35324</v>
      </c>
      <c r="G180" s="27">
        <v>151</v>
      </c>
      <c r="H180" s="28">
        <v>1150</v>
      </c>
      <c r="I180" s="28">
        <v>1950</v>
      </c>
      <c r="J180" s="40">
        <v>0.8</v>
      </c>
      <c r="K180" s="27">
        <v>18430</v>
      </c>
      <c r="L180" s="27">
        <v>14744</v>
      </c>
      <c r="M180" s="27">
        <v>3686</v>
      </c>
      <c r="N180" s="27">
        <v>154</v>
      </c>
      <c r="O180" s="27">
        <v>6184</v>
      </c>
      <c r="P180" s="27">
        <v>9216</v>
      </c>
      <c r="Q180" s="27">
        <v>1150</v>
      </c>
      <c r="R180" s="51">
        <v>0.8</v>
      </c>
      <c r="S180" s="27">
        <f>ROUND(P180*Q180/10000,0)</f>
        <v>1060</v>
      </c>
      <c r="T180" s="27">
        <f>ROUND(P180*Q180*R180/10000,0)</f>
        <v>848</v>
      </c>
      <c r="U180" s="27">
        <f>S180-T180</f>
        <v>212</v>
      </c>
      <c r="V180" s="27">
        <f>ROUND((E180*H180+G180*I180)/10000,0)</f>
        <v>72</v>
      </c>
      <c r="W180" s="27">
        <f>ROUND((E180*H180+G180*I180)*J180/10000,0)</f>
        <v>58</v>
      </c>
      <c r="X180" s="27">
        <f>V180-W180</f>
        <v>14</v>
      </c>
      <c r="Y180" s="27">
        <f>L180+T180-W180</f>
        <v>15534</v>
      </c>
      <c r="Z180" s="50">
        <v>14824</v>
      </c>
      <c r="AA180" s="50">
        <f>Y180-Z180</f>
        <v>710</v>
      </c>
      <c r="AB180" s="50"/>
      <c r="AC180" s="39">
        <f>AA180+AB180</f>
        <v>710</v>
      </c>
      <c r="AD180" s="50">
        <f>ROUND(17801/$AC$8*AC180,0)</f>
        <v>313</v>
      </c>
      <c r="AE180" s="50">
        <f>AC180-AD180</f>
        <v>397</v>
      </c>
      <c r="AF180" s="50"/>
      <c r="AG180" s="82"/>
      <c r="AJ180" s="83" t="e">
        <f>#N/A</f>
        <v>#N/A</v>
      </c>
    </row>
    <row r="181" customHeight="1" spans="1:36">
      <c r="A181" s="25" t="s">
        <v>311</v>
      </c>
      <c r="B181" s="25"/>
      <c r="C181" s="27">
        <v>210298</v>
      </c>
      <c r="D181" s="27">
        <v>151266</v>
      </c>
      <c r="E181" s="27">
        <v>213</v>
      </c>
      <c r="F181" s="27">
        <v>59032</v>
      </c>
      <c r="G181" s="27">
        <v>90</v>
      </c>
      <c r="H181" s="28">
        <v>1150</v>
      </c>
      <c r="I181" s="28">
        <v>1950</v>
      </c>
      <c r="J181" s="40" t="s">
        <v>35</v>
      </c>
      <c r="K181" s="27">
        <v>28906</v>
      </c>
      <c r="L181" s="27">
        <v>21159</v>
      </c>
      <c r="M181" s="27">
        <v>7747</v>
      </c>
      <c r="N181" s="27">
        <v>63</v>
      </c>
      <c r="O181" s="27">
        <v>2502</v>
      </c>
      <c r="P181" s="27">
        <v>3798</v>
      </c>
      <c r="Q181" s="27">
        <v>1150</v>
      </c>
      <c r="R181" s="40" t="s">
        <v>35</v>
      </c>
      <c r="S181" s="27">
        <f t="shared" ref="S181:Y181" si="166">SUM(S182:S184)</f>
        <v>437</v>
      </c>
      <c r="T181" s="27">
        <f t="shared" si="166"/>
        <v>317</v>
      </c>
      <c r="U181" s="27">
        <f t="shared" si="166"/>
        <v>120</v>
      </c>
      <c r="V181" s="27">
        <f t="shared" si="166"/>
        <v>42</v>
      </c>
      <c r="W181" s="27">
        <f t="shared" si="166"/>
        <v>30</v>
      </c>
      <c r="X181" s="27">
        <f t="shared" si="166"/>
        <v>12</v>
      </c>
      <c r="Y181" s="27">
        <f t="shared" si="166"/>
        <v>21446</v>
      </c>
      <c r="Z181" s="50">
        <v>20638</v>
      </c>
      <c r="AA181" s="50">
        <f>SUM(AA182:AA184)</f>
        <v>808</v>
      </c>
      <c r="AB181" s="50">
        <v>0</v>
      </c>
      <c r="AC181" s="50">
        <f>SUM(AC182:AC184)</f>
        <v>808</v>
      </c>
      <c r="AD181" s="50">
        <f>SUM(AD182:AD184)</f>
        <v>356</v>
      </c>
      <c r="AE181" s="50">
        <f>SUM(AE182:AE184)</f>
        <v>452</v>
      </c>
      <c r="AF181" s="50">
        <f>SUM(AF182:AF184)</f>
        <v>0</v>
      </c>
      <c r="AG181" s="82"/>
      <c r="AH181" s="4">
        <v>1</v>
      </c>
      <c r="AJ181" s="83" t="e">
        <f>SUM(AJ182:AJ184)</f>
        <v>#N/A</v>
      </c>
    </row>
    <row r="182" spans="1:36">
      <c r="A182" s="29" t="s">
        <v>312</v>
      </c>
      <c r="B182" s="29" t="s">
        <v>313</v>
      </c>
      <c r="C182" s="27">
        <v>6763</v>
      </c>
      <c r="D182" s="27">
        <v>3268</v>
      </c>
      <c r="E182" s="27">
        <v>4</v>
      </c>
      <c r="F182" s="27">
        <v>3495</v>
      </c>
      <c r="G182" s="27">
        <v>1</v>
      </c>
      <c r="H182" s="28">
        <v>1150</v>
      </c>
      <c r="I182" s="28">
        <v>1950</v>
      </c>
      <c r="J182" s="40">
        <v>0.6</v>
      </c>
      <c r="K182" s="27">
        <v>1057</v>
      </c>
      <c r="L182" s="27">
        <v>634</v>
      </c>
      <c r="M182" s="27">
        <v>423</v>
      </c>
      <c r="N182" s="27">
        <v>0</v>
      </c>
      <c r="O182" s="27">
        <v>0</v>
      </c>
      <c r="P182" s="27">
        <v>0</v>
      </c>
      <c r="Q182" s="27">
        <v>1150</v>
      </c>
      <c r="R182" s="51">
        <v>0.6</v>
      </c>
      <c r="S182" s="27">
        <f>ROUND(P182*Q182/10000,0)</f>
        <v>0</v>
      </c>
      <c r="T182" s="27">
        <f>ROUND(P182*Q182*R182/10000,0)</f>
        <v>0</v>
      </c>
      <c r="U182" s="27">
        <f>S182-T182</f>
        <v>0</v>
      </c>
      <c r="V182" s="27">
        <f>ROUND((E182*H182+G182*I182)/10000,0)</f>
        <v>1</v>
      </c>
      <c r="W182" s="27">
        <f>ROUND((E182*H182+G182*I182)*J182/10000,0)</f>
        <v>0</v>
      </c>
      <c r="X182" s="27">
        <f>V182-W182</f>
        <v>1</v>
      </c>
      <c r="Y182" s="27">
        <f>L182+T182-W182</f>
        <v>634</v>
      </c>
      <c r="Z182" s="50">
        <v>629</v>
      </c>
      <c r="AA182" s="50">
        <f>Y182-Z182</f>
        <v>5</v>
      </c>
      <c r="AB182" s="50"/>
      <c r="AC182" s="39">
        <f>AA182+AB182</f>
        <v>5</v>
      </c>
      <c r="AD182" s="50">
        <f>ROUND(17801/$AC$8*AC182,0)</f>
        <v>2</v>
      </c>
      <c r="AE182" s="50">
        <f>AC182-AD182</f>
        <v>3</v>
      </c>
      <c r="AF182" s="50"/>
      <c r="AG182" s="82"/>
      <c r="AJ182" s="83" t="e">
        <f>#N/A</f>
        <v>#N/A</v>
      </c>
    </row>
    <row r="183" ht="19" customHeight="1" spans="1:36">
      <c r="A183" s="25" t="s">
        <v>314</v>
      </c>
      <c r="B183" s="29" t="s">
        <v>315</v>
      </c>
      <c r="C183" s="27">
        <v>63479</v>
      </c>
      <c r="D183" s="27">
        <v>45099</v>
      </c>
      <c r="E183" s="27">
        <v>65</v>
      </c>
      <c r="F183" s="27">
        <v>18380</v>
      </c>
      <c r="G183" s="27">
        <v>30</v>
      </c>
      <c r="H183" s="28">
        <v>1150</v>
      </c>
      <c r="I183" s="28">
        <v>1950</v>
      </c>
      <c r="J183" s="40">
        <v>0.6</v>
      </c>
      <c r="K183" s="27">
        <v>8770</v>
      </c>
      <c r="L183" s="27">
        <v>5262</v>
      </c>
      <c r="M183" s="27">
        <v>3508</v>
      </c>
      <c r="N183" s="27">
        <v>24</v>
      </c>
      <c r="O183" s="27">
        <v>989</v>
      </c>
      <c r="P183" s="27">
        <v>1411</v>
      </c>
      <c r="Q183" s="27">
        <v>1150</v>
      </c>
      <c r="R183" s="51">
        <v>0.6</v>
      </c>
      <c r="S183" s="27">
        <f>ROUND(P183*Q183/10000,0)</f>
        <v>162</v>
      </c>
      <c r="T183" s="27">
        <f>ROUND(P183*Q183*R183/10000,0)</f>
        <v>97</v>
      </c>
      <c r="U183" s="27">
        <f>S183-T183</f>
        <v>65</v>
      </c>
      <c r="V183" s="27">
        <f>ROUND((E183*H183+G183*I183)/10000,0)</f>
        <v>13</v>
      </c>
      <c r="W183" s="27">
        <f>ROUND((E183*H183+G183*I183)*J183/10000,0)</f>
        <v>8</v>
      </c>
      <c r="X183" s="27">
        <f>V183-W183</f>
        <v>5</v>
      </c>
      <c r="Y183" s="27">
        <f>L183+T183-W183</f>
        <v>5351</v>
      </c>
      <c r="Z183" s="50">
        <v>5156</v>
      </c>
      <c r="AA183" s="50">
        <f>Y183-Z183</f>
        <v>195</v>
      </c>
      <c r="AB183" s="50"/>
      <c r="AC183" s="39">
        <f>AA183+AB183</f>
        <v>195</v>
      </c>
      <c r="AD183" s="50">
        <f>ROUND(17801/$AC$8*AC183,0)</f>
        <v>86</v>
      </c>
      <c r="AE183" s="50">
        <f>AC183-AD183</f>
        <v>109</v>
      </c>
      <c r="AF183" s="50"/>
      <c r="AG183" s="82" t="s">
        <v>316</v>
      </c>
      <c r="AJ183" s="83" t="e">
        <f>#N/A</f>
        <v>#N/A</v>
      </c>
    </row>
    <row r="184" ht="20" customHeight="1" spans="1:36">
      <c r="A184" s="25" t="s">
        <v>317</v>
      </c>
      <c r="B184" s="29" t="s">
        <v>318</v>
      </c>
      <c r="C184" s="27">
        <v>140056</v>
      </c>
      <c r="D184" s="27">
        <v>102899</v>
      </c>
      <c r="E184" s="27">
        <v>144</v>
      </c>
      <c r="F184" s="27">
        <v>37157</v>
      </c>
      <c r="G184" s="27">
        <v>59</v>
      </c>
      <c r="H184" s="28">
        <v>1150</v>
      </c>
      <c r="I184" s="28">
        <v>1950</v>
      </c>
      <c r="J184" s="40">
        <v>0.8</v>
      </c>
      <c r="K184" s="27">
        <v>19079</v>
      </c>
      <c r="L184" s="27">
        <v>15263</v>
      </c>
      <c r="M184" s="27">
        <v>3816</v>
      </c>
      <c r="N184" s="27">
        <v>39</v>
      </c>
      <c r="O184" s="27">
        <v>1513</v>
      </c>
      <c r="P184" s="27">
        <v>2387</v>
      </c>
      <c r="Q184" s="27">
        <v>1150</v>
      </c>
      <c r="R184" s="51">
        <v>0.8</v>
      </c>
      <c r="S184" s="27">
        <f>ROUND(P184*Q184/10000,0)</f>
        <v>275</v>
      </c>
      <c r="T184" s="27">
        <f>ROUND(P184*Q184*R184/10000,0)</f>
        <v>220</v>
      </c>
      <c r="U184" s="27">
        <f>S184-T184</f>
        <v>55</v>
      </c>
      <c r="V184" s="27">
        <f>ROUND((E184*H184+G184*I184)/10000,0)</f>
        <v>28</v>
      </c>
      <c r="W184" s="27">
        <f>ROUND((E184*H184+G184*I184)*J184/10000,0)</f>
        <v>22</v>
      </c>
      <c r="X184" s="27">
        <f>V184-W184</f>
        <v>6</v>
      </c>
      <c r="Y184" s="27">
        <f>L184+T184-W184</f>
        <v>15461</v>
      </c>
      <c r="Z184" s="50">
        <v>14853</v>
      </c>
      <c r="AA184" s="50">
        <f>Y184-Z184</f>
        <v>608</v>
      </c>
      <c r="AB184" s="50"/>
      <c r="AC184" s="39">
        <f>AA184+AB184</f>
        <v>608</v>
      </c>
      <c r="AD184" s="50">
        <f>ROUND(17801/$AC$8*AC184,0)</f>
        <v>268</v>
      </c>
      <c r="AE184" s="50">
        <f>AC184-AD184</f>
        <v>340</v>
      </c>
      <c r="AF184" s="50"/>
      <c r="AG184" s="82" t="s">
        <v>319</v>
      </c>
      <c r="AJ184" s="83" t="e">
        <f>#N/A</f>
        <v>#N/A</v>
      </c>
    </row>
    <row r="185" customHeight="1" spans="1:36">
      <c r="A185" s="25" t="s">
        <v>320</v>
      </c>
      <c r="B185" s="25"/>
      <c r="C185" s="27">
        <v>90471</v>
      </c>
      <c r="D185" s="27">
        <v>61893</v>
      </c>
      <c r="E185" s="27">
        <v>251</v>
      </c>
      <c r="F185" s="27">
        <v>28578</v>
      </c>
      <c r="G185" s="27">
        <v>75</v>
      </c>
      <c r="H185" s="28">
        <v>1150</v>
      </c>
      <c r="I185" s="28">
        <v>1950</v>
      </c>
      <c r="J185" s="40">
        <v>1</v>
      </c>
      <c r="K185" s="27">
        <v>12690</v>
      </c>
      <c r="L185" s="27">
        <v>12690</v>
      </c>
      <c r="M185" s="27">
        <v>0</v>
      </c>
      <c r="N185" s="27">
        <v>93</v>
      </c>
      <c r="O185" s="27">
        <v>3737</v>
      </c>
      <c r="P185" s="27">
        <v>5563</v>
      </c>
      <c r="Q185" s="27">
        <v>1150</v>
      </c>
      <c r="R185" s="40">
        <v>1</v>
      </c>
      <c r="S185" s="27">
        <f t="shared" ref="S185:Y185" si="167">SUM(S186)</f>
        <v>640</v>
      </c>
      <c r="T185" s="27">
        <f t="shared" si="167"/>
        <v>640</v>
      </c>
      <c r="U185" s="27">
        <f t="shared" si="167"/>
        <v>0</v>
      </c>
      <c r="V185" s="27">
        <f t="shared" si="167"/>
        <v>43</v>
      </c>
      <c r="W185" s="27">
        <f t="shared" si="167"/>
        <v>43</v>
      </c>
      <c r="X185" s="27">
        <f t="shared" si="167"/>
        <v>0</v>
      </c>
      <c r="Y185" s="27">
        <f t="shared" si="167"/>
        <v>13287</v>
      </c>
      <c r="Z185" s="50">
        <v>12967</v>
      </c>
      <c r="AA185" s="50">
        <f>SUM(AA186)</f>
        <v>320</v>
      </c>
      <c r="AB185" s="50">
        <v>0</v>
      </c>
      <c r="AC185" s="50">
        <f>SUM(AC186)</f>
        <v>320</v>
      </c>
      <c r="AD185" s="50">
        <f>SUM(AD186)</f>
        <v>141</v>
      </c>
      <c r="AE185" s="50">
        <f>SUM(AE186)</f>
        <v>179</v>
      </c>
      <c r="AF185" s="50">
        <f>SUM(AF186)</f>
        <v>0</v>
      </c>
      <c r="AG185" s="82"/>
      <c r="AH185" s="4">
        <v>1</v>
      </c>
      <c r="AJ185" s="83">
        <f>SUM(AJ186)</f>
        <v>3952.07</v>
      </c>
    </row>
    <row r="186" customHeight="1" spans="1:36">
      <c r="A186" s="25" t="s">
        <v>320</v>
      </c>
      <c r="B186" s="29" t="s">
        <v>321</v>
      </c>
      <c r="C186" s="27">
        <v>90471</v>
      </c>
      <c r="D186" s="27">
        <v>61893</v>
      </c>
      <c r="E186" s="27">
        <v>251</v>
      </c>
      <c r="F186" s="27">
        <v>28578</v>
      </c>
      <c r="G186" s="27">
        <v>75</v>
      </c>
      <c r="H186" s="28">
        <v>1150</v>
      </c>
      <c r="I186" s="28">
        <v>1950</v>
      </c>
      <c r="J186" s="40">
        <v>1</v>
      </c>
      <c r="K186" s="27">
        <v>12690</v>
      </c>
      <c r="L186" s="27">
        <v>12690</v>
      </c>
      <c r="M186" s="27">
        <v>0</v>
      </c>
      <c r="N186" s="27">
        <v>93</v>
      </c>
      <c r="O186" s="27">
        <v>3737</v>
      </c>
      <c r="P186" s="27">
        <v>5563</v>
      </c>
      <c r="Q186" s="27">
        <v>1150</v>
      </c>
      <c r="R186" s="51">
        <v>1</v>
      </c>
      <c r="S186" s="27">
        <f t="shared" ref="S186:S191" si="168">ROUND(P186*Q186/10000,0)</f>
        <v>640</v>
      </c>
      <c r="T186" s="27">
        <f t="shared" ref="T186:T191" si="169">ROUND(P186*Q186*R186/10000,0)</f>
        <v>640</v>
      </c>
      <c r="U186" s="27">
        <f t="shared" ref="U186:U191" si="170">S186-T186</f>
        <v>0</v>
      </c>
      <c r="V186" s="27">
        <f t="shared" ref="V186:V191" si="171">ROUND((E186*H186+G186*I186)/10000,0)</f>
        <v>43</v>
      </c>
      <c r="W186" s="27">
        <f t="shared" ref="W186:W191" si="172">ROUND((E186*H186+G186*I186)*J186/10000,0)</f>
        <v>43</v>
      </c>
      <c r="X186" s="27">
        <f t="shared" ref="X186:X191" si="173">V186-W186</f>
        <v>0</v>
      </c>
      <c r="Y186" s="27">
        <f t="shared" ref="Y186:Y191" si="174">L186+T186-W186</f>
        <v>13287</v>
      </c>
      <c r="Z186" s="50">
        <v>12967</v>
      </c>
      <c r="AA186" s="50">
        <f t="shared" ref="AA186:AA191" si="175">Y186-Z186</f>
        <v>320</v>
      </c>
      <c r="AB186" s="50"/>
      <c r="AC186" s="39">
        <f t="shared" ref="AC186:AC191" si="176">AA186+AB186</f>
        <v>320</v>
      </c>
      <c r="AD186" s="50">
        <f>ROUND(17801/$AC$8*AC186,0)</f>
        <v>141</v>
      </c>
      <c r="AE186" s="50">
        <f t="shared" ref="AE186:AE191" si="177">AC186-AD186</f>
        <v>179</v>
      </c>
      <c r="AF186" s="50"/>
      <c r="AG186" s="82"/>
      <c r="AJ186" s="83">
        <f t="shared" ref="AJ186:AJ191" si="178">ROUND(498337/$AC$8*AC186,2)</f>
        <v>3952.07</v>
      </c>
    </row>
    <row r="187" customHeight="1" spans="1:36">
      <c r="A187" s="25" t="s">
        <v>322</v>
      </c>
      <c r="B187" s="25"/>
      <c r="C187" s="27">
        <v>241992</v>
      </c>
      <c r="D187" s="27">
        <v>170217</v>
      </c>
      <c r="E187" s="27">
        <v>424</v>
      </c>
      <c r="F187" s="27">
        <v>71775</v>
      </c>
      <c r="G187" s="27">
        <v>122</v>
      </c>
      <c r="H187" s="28">
        <v>1150</v>
      </c>
      <c r="I187" s="28">
        <v>1950</v>
      </c>
      <c r="J187" s="40" t="s">
        <v>35</v>
      </c>
      <c r="K187" s="27">
        <v>33571</v>
      </c>
      <c r="L187" s="27">
        <v>23081</v>
      </c>
      <c r="M187" s="27">
        <v>10490</v>
      </c>
      <c r="N187" s="27">
        <v>42</v>
      </c>
      <c r="O187" s="27">
        <v>2316</v>
      </c>
      <c r="P187" s="27">
        <v>1884</v>
      </c>
      <c r="Q187" s="27">
        <v>1150</v>
      </c>
      <c r="R187" s="40" t="s">
        <v>35</v>
      </c>
      <c r="S187" s="27">
        <f t="shared" ref="S187:Y187" si="179">SUM(S188:S191)</f>
        <v>217</v>
      </c>
      <c r="T187" s="27">
        <f t="shared" si="179"/>
        <v>170</v>
      </c>
      <c r="U187" s="27">
        <f t="shared" si="179"/>
        <v>47</v>
      </c>
      <c r="V187" s="27">
        <f t="shared" si="179"/>
        <v>73</v>
      </c>
      <c r="W187" s="27">
        <f t="shared" si="179"/>
        <v>53</v>
      </c>
      <c r="X187" s="27">
        <f t="shared" si="179"/>
        <v>20</v>
      </c>
      <c r="Y187" s="27">
        <f t="shared" si="179"/>
        <v>23198</v>
      </c>
      <c r="Z187" s="50">
        <v>22503</v>
      </c>
      <c r="AA187" s="50">
        <f>SUM(AA188:AA191)</f>
        <v>695</v>
      </c>
      <c r="AB187" s="50">
        <v>-189</v>
      </c>
      <c r="AC187" s="50">
        <f>SUM(AC188:AC191)</f>
        <v>695</v>
      </c>
      <c r="AD187" s="50">
        <f>SUM(AD188:AD191)</f>
        <v>306</v>
      </c>
      <c r="AE187" s="50">
        <f>SUM(AE188:AE191)</f>
        <v>389</v>
      </c>
      <c r="AF187" s="50">
        <f>SUM(AF188:AF191)</f>
        <v>0</v>
      </c>
      <c r="AG187" s="82"/>
      <c r="AH187" s="4">
        <v>1</v>
      </c>
      <c r="AJ187" s="83">
        <f>SUM(AJ188:AJ191)</f>
        <v>8583.41</v>
      </c>
    </row>
    <row r="188" ht="30" customHeight="1" spans="1:36">
      <c r="A188" s="86" t="s">
        <v>323</v>
      </c>
      <c r="B188" s="29" t="s">
        <v>324</v>
      </c>
      <c r="C188" s="27">
        <v>3786</v>
      </c>
      <c r="D188" s="27">
        <v>1855</v>
      </c>
      <c r="E188" s="27">
        <v>1</v>
      </c>
      <c r="F188" s="27">
        <v>1931</v>
      </c>
      <c r="G188" s="27">
        <v>0</v>
      </c>
      <c r="H188" s="28">
        <v>1150</v>
      </c>
      <c r="I188" s="28">
        <v>1950</v>
      </c>
      <c r="J188" s="40">
        <v>0.6</v>
      </c>
      <c r="K188" s="27">
        <v>590</v>
      </c>
      <c r="L188" s="27">
        <v>354</v>
      </c>
      <c r="M188" s="27">
        <v>236</v>
      </c>
      <c r="N188" s="27">
        <v>0</v>
      </c>
      <c r="O188" s="27">
        <v>0</v>
      </c>
      <c r="P188" s="27">
        <v>0</v>
      </c>
      <c r="Q188" s="27">
        <v>1150</v>
      </c>
      <c r="R188" s="51">
        <v>0.6</v>
      </c>
      <c r="S188" s="27">
        <f t="shared" si="168"/>
        <v>0</v>
      </c>
      <c r="T188" s="27">
        <f t="shared" si="169"/>
        <v>0</v>
      </c>
      <c r="U188" s="27">
        <f t="shared" si="170"/>
        <v>0</v>
      </c>
      <c r="V188" s="27">
        <f t="shared" si="171"/>
        <v>0</v>
      </c>
      <c r="W188" s="27">
        <f t="shared" si="172"/>
        <v>0</v>
      </c>
      <c r="X188" s="27">
        <f t="shared" si="173"/>
        <v>0</v>
      </c>
      <c r="Y188" s="27">
        <f t="shared" si="174"/>
        <v>354</v>
      </c>
      <c r="Z188" s="50">
        <v>328</v>
      </c>
      <c r="AA188" s="50">
        <f t="shared" si="175"/>
        <v>26</v>
      </c>
      <c r="AB188" s="50"/>
      <c r="AC188" s="39">
        <f t="shared" si="176"/>
        <v>26</v>
      </c>
      <c r="AD188" s="50">
        <f>ROUND(17801/$AC$8*AC188,0)</f>
        <v>11</v>
      </c>
      <c r="AE188" s="50">
        <f t="shared" si="177"/>
        <v>15</v>
      </c>
      <c r="AF188" s="50"/>
      <c r="AG188" s="82"/>
      <c r="AJ188" s="83">
        <f t="shared" si="178"/>
        <v>321.11</v>
      </c>
    </row>
    <row r="189" ht="24" spans="1:36">
      <c r="A189" s="86" t="s">
        <v>325</v>
      </c>
      <c r="B189" s="29" t="s">
        <v>324</v>
      </c>
      <c r="C189" s="27">
        <v>0</v>
      </c>
      <c r="D189" s="27">
        <v>0</v>
      </c>
      <c r="E189" s="27">
        <v>0</v>
      </c>
      <c r="F189" s="27">
        <v>0</v>
      </c>
      <c r="G189" s="27">
        <v>0</v>
      </c>
      <c r="H189" s="28">
        <v>1150</v>
      </c>
      <c r="I189" s="28">
        <v>1950</v>
      </c>
      <c r="J189" s="40">
        <v>0.8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1150</v>
      </c>
      <c r="R189" s="51">
        <v>0.8</v>
      </c>
      <c r="S189" s="27">
        <f t="shared" si="168"/>
        <v>0</v>
      </c>
      <c r="T189" s="27">
        <f t="shared" si="169"/>
        <v>0</v>
      </c>
      <c r="U189" s="27">
        <f t="shared" si="170"/>
        <v>0</v>
      </c>
      <c r="V189" s="27">
        <f t="shared" si="171"/>
        <v>0</v>
      </c>
      <c r="W189" s="27">
        <f t="shared" si="172"/>
        <v>0</v>
      </c>
      <c r="X189" s="27">
        <f t="shared" si="173"/>
        <v>0</v>
      </c>
      <c r="Y189" s="27">
        <f t="shared" si="174"/>
        <v>0</v>
      </c>
      <c r="Z189" s="50">
        <v>0</v>
      </c>
      <c r="AA189" s="50">
        <f t="shared" si="175"/>
        <v>0</v>
      </c>
      <c r="AB189" s="50">
        <v>0</v>
      </c>
      <c r="AC189" s="39">
        <v>0</v>
      </c>
      <c r="AD189" s="50">
        <f>ROUND(17801/$AC$8*AC189,0)</f>
        <v>0</v>
      </c>
      <c r="AE189" s="50">
        <f t="shared" si="177"/>
        <v>0</v>
      </c>
      <c r="AF189" s="50">
        <v>0</v>
      </c>
      <c r="AG189" s="82" t="s">
        <v>326</v>
      </c>
      <c r="AJ189" s="83">
        <f t="shared" si="178"/>
        <v>0</v>
      </c>
    </row>
    <row r="190" ht="18" customHeight="1" spans="1:36">
      <c r="A190" s="25" t="s">
        <v>327</v>
      </c>
      <c r="B190" s="29" t="s">
        <v>328</v>
      </c>
      <c r="C190" s="27">
        <v>132170</v>
      </c>
      <c r="D190" s="27">
        <v>93521</v>
      </c>
      <c r="E190" s="27">
        <v>174</v>
      </c>
      <c r="F190" s="27">
        <v>38649</v>
      </c>
      <c r="G190" s="27">
        <v>39</v>
      </c>
      <c r="H190" s="28">
        <v>1150</v>
      </c>
      <c r="I190" s="28">
        <v>1950</v>
      </c>
      <c r="J190" s="40">
        <v>0.6</v>
      </c>
      <c r="K190" s="27">
        <v>18291</v>
      </c>
      <c r="L190" s="27">
        <v>10975</v>
      </c>
      <c r="M190" s="27">
        <v>7316</v>
      </c>
      <c r="N190" s="27">
        <v>6</v>
      </c>
      <c r="O190" s="27">
        <v>477</v>
      </c>
      <c r="P190" s="27">
        <v>123</v>
      </c>
      <c r="Q190" s="27">
        <v>1150</v>
      </c>
      <c r="R190" s="51">
        <v>0.6</v>
      </c>
      <c r="S190" s="27">
        <f t="shared" si="168"/>
        <v>14</v>
      </c>
      <c r="T190" s="27">
        <f t="shared" si="169"/>
        <v>8</v>
      </c>
      <c r="U190" s="27">
        <f t="shared" si="170"/>
        <v>6</v>
      </c>
      <c r="V190" s="27">
        <f t="shared" si="171"/>
        <v>28</v>
      </c>
      <c r="W190" s="27">
        <f t="shared" si="172"/>
        <v>17</v>
      </c>
      <c r="X190" s="27">
        <f t="shared" si="173"/>
        <v>11</v>
      </c>
      <c r="Y190" s="27">
        <f t="shared" si="174"/>
        <v>10966</v>
      </c>
      <c r="Z190" s="50">
        <v>10608</v>
      </c>
      <c r="AA190" s="50">
        <f t="shared" si="175"/>
        <v>358</v>
      </c>
      <c r="AB190" s="50"/>
      <c r="AC190" s="39">
        <f t="shared" si="176"/>
        <v>358</v>
      </c>
      <c r="AD190" s="50">
        <f>ROUND(17801/$AC$8*AC190,0)</f>
        <v>158</v>
      </c>
      <c r="AE190" s="50">
        <f t="shared" si="177"/>
        <v>200</v>
      </c>
      <c r="AF190" s="50"/>
      <c r="AG190" s="82" t="s">
        <v>329</v>
      </c>
      <c r="AJ190" s="83">
        <f t="shared" si="178"/>
        <v>4421.38</v>
      </c>
    </row>
    <row r="191" ht="18" customHeight="1" spans="1:36">
      <c r="A191" s="85" t="s">
        <v>330</v>
      </c>
      <c r="B191" s="29" t="s">
        <v>331</v>
      </c>
      <c r="C191" s="27">
        <v>106036</v>
      </c>
      <c r="D191" s="27">
        <v>74841</v>
      </c>
      <c r="E191" s="27">
        <v>249</v>
      </c>
      <c r="F191" s="27">
        <v>31195</v>
      </c>
      <c r="G191" s="27">
        <v>83</v>
      </c>
      <c r="H191" s="28">
        <v>1150</v>
      </c>
      <c r="I191" s="28">
        <v>1950</v>
      </c>
      <c r="J191" s="40">
        <v>0.8</v>
      </c>
      <c r="K191" s="27">
        <v>14690</v>
      </c>
      <c r="L191" s="27">
        <v>11752</v>
      </c>
      <c r="M191" s="27">
        <v>2938</v>
      </c>
      <c r="N191" s="27">
        <v>36</v>
      </c>
      <c r="O191" s="27">
        <v>1839</v>
      </c>
      <c r="P191" s="27">
        <v>1761</v>
      </c>
      <c r="Q191" s="27">
        <v>1150</v>
      </c>
      <c r="R191" s="51">
        <v>0.8</v>
      </c>
      <c r="S191" s="27">
        <f t="shared" si="168"/>
        <v>203</v>
      </c>
      <c r="T191" s="27">
        <f t="shared" si="169"/>
        <v>162</v>
      </c>
      <c r="U191" s="27">
        <f t="shared" si="170"/>
        <v>41</v>
      </c>
      <c r="V191" s="27">
        <f t="shared" si="171"/>
        <v>45</v>
      </c>
      <c r="W191" s="27">
        <f t="shared" si="172"/>
        <v>36</v>
      </c>
      <c r="X191" s="27">
        <f t="shared" si="173"/>
        <v>9</v>
      </c>
      <c r="Y191" s="27">
        <f t="shared" si="174"/>
        <v>11878</v>
      </c>
      <c r="Z191" s="50">
        <v>11567</v>
      </c>
      <c r="AA191" s="50">
        <f t="shared" si="175"/>
        <v>311</v>
      </c>
      <c r="AB191" s="50"/>
      <c r="AC191" s="39">
        <f t="shared" si="176"/>
        <v>311</v>
      </c>
      <c r="AD191" s="50">
        <f>ROUND(17801/$AC$8*AC191,0)</f>
        <v>137</v>
      </c>
      <c r="AE191" s="50">
        <f t="shared" si="177"/>
        <v>174</v>
      </c>
      <c r="AF191" s="50"/>
      <c r="AG191" s="82" t="s">
        <v>332</v>
      </c>
      <c r="AJ191" s="83">
        <f t="shared" si="178"/>
        <v>3840.92</v>
      </c>
    </row>
    <row r="192" spans="1:36">
      <c r="A192" s="25" t="s">
        <v>333</v>
      </c>
      <c r="B192" s="25"/>
      <c r="C192" s="27">
        <v>82187</v>
      </c>
      <c r="D192" s="27">
        <v>56850</v>
      </c>
      <c r="E192" s="27">
        <v>261</v>
      </c>
      <c r="F192" s="27">
        <v>25337</v>
      </c>
      <c r="G192" s="27">
        <v>70</v>
      </c>
      <c r="H192" s="28">
        <v>1150</v>
      </c>
      <c r="I192" s="28">
        <v>1950</v>
      </c>
      <c r="J192" s="40">
        <v>1</v>
      </c>
      <c r="K192" s="27">
        <v>11478</v>
      </c>
      <c r="L192" s="27">
        <v>11478</v>
      </c>
      <c r="M192" s="27">
        <v>0</v>
      </c>
      <c r="N192" s="27">
        <v>94</v>
      </c>
      <c r="O192" s="27">
        <v>3275</v>
      </c>
      <c r="P192" s="27">
        <v>6125</v>
      </c>
      <c r="Q192" s="27">
        <v>1150</v>
      </c>
      <c r="R192" s="40">
        <v>1</v>
      </c>
      <c r="S192" s="27">
        <f t="shared" ref="S192:Y192" si="180">SUM(S193)</f>
        <v>704</v>
      </c>
      <c r="T192" s="27">
        <f t="shared" si="180"/>
        <v>704</v>
      </c>
      <c r="U192" s="27">
        <f t="shared" si="180"/>
        <v>0</v>
      </c>
      <c r="V192" s="27">
        <f t="shared" si="180"/>
        <v>44</v>
      </c>
      <c r="W192" s="27">
        <f t="shared" si="180"/>
        <v>44</v>
      </c>
      <c r="X192" s="27">
        <f t="shared" si="180"/>
        <v>0</v>
      </c>
      <c r="Y192" s="27">
        <f t="shared" si="180"/>
        <v>12138</v>
      </c>
      <c r="Z192" s="50">
        <v>11917</v>
      </c>
      <c r="AA192" s="50">
        <f>SUM(AA193)</f>
        <v>221</v>
      </c>
      <c r="AB192" s="50">
        <v>0</v>
      </c>
      <c r="AC192" s="50">
        <f>SUM(AC193)</f>
        <v>221</v>
      </c>
      <c r="AD192" s="50">
        <f>SUM(AD193)</f>
        <v>97</v>
      </c>
      <c r="AE192" s="50">
        <f>SUM(AE193)</f>
        <v>124</v>
      </c>
      <c r="AF192" s="50">
        <f>SUM(AF193)</f>
        <v>0</v>
      </c>
      <c r="AG192" s="82"/>
      <c r="AH192" s="4">
        <v>1</v>
      </c>
      <c r="AJ192" s="83" t="e">
        <f>SUM(AJ193)</f>
        <v>#N/A</v>
      </c>
    </row>
    <row r="193" spans="1:36">
      <c r="A193" s="25" t="s">
        <v>333</v>
      </c>
      <c r="B193" s="29" t="s">
        <v>334</v>
      </c>
      <c r="C193" s="27">
        <v>82187</v>
      </c>
      <c r="D193" s="27">
        <v>56850</v>
      </c>
      <c r="E193" s="27">
        <v>261</v>
      </c>
      <c r="F193" s="27">
        <v>25337</v>
      </c>
      <c r="G193" s="27">
        <v>70</v>
      </c>
      <c r="H193" s="28">
        <v>1150</v>
      </c>
      <c r="I193" s="28">
        <v>1950</v>
      </c>
      <c r="J193" s="40">
        <v>1</v>
      </c>
      <c r="K193" s="27">
        <v>11478</v>
      </c>
      <c r="L193" s="27">
        <v>11478</v>
      </c>
      <c r="M193" s="27">
        <v>0</v>
      </c>
      <c r="N193" s="27">
        <v>94</v>
      </c>
      <c r="O193" s="27">
        <v>3275</v>
      </c>
      <c r="P193" s="27">
        <v>6125</v>
      </c>
      <c r="Q193" s="27">
        <v>1150</v>
      </c>
      <c r="R193" s="51">
        <v>1</v>
      </c>
      <c r="S193" s="27">
        <f>ROUND(P193*Q193/10000,0)</f>
        <v>704</v>
      </c>
      <c r="T193" s="27">
        <f>ROUND(P193*Q193*R193/10000,0)</f>
        <v>704</v>
      </c>
      <c r="U193" s="27">
        <f>S193-T193</f>
        <v>0</v>
      </c>
      <c r="V193" s="27">
        <f>ROUND((E193*H193+G193*I193)/10000,0)</f>
        <v>44</v>
      </c>
      <c r="W193" s="27">
        <f>ROUND((E193*H193+G193*I193)*J193/10000,0)</f>
        <v>44</v>
      </c>
      <c r="X193" s="27">
        <f>V193-W193</f>
        <v>0</v>
      </c>
      <c r="Y193" s="27">
        <f>L193+T193-W193</f>
        <v>12138</v>
      </c>
      <c r="Z193" s="50">
        <v>11917</v>
      </c>
      <c r="AA193" s="50">
        <f>Y193-Z193</f>
        <v>221</v>
      </c>
      <c r="AB193" s="50"/>
      <c r="AC193" s="39">
        <f>AA193+AB193</f>
        <v>221</v>
      </c>
      <c r="AD193" s="50">
        <f>ROUND(17801/$AC$8*AC193,0)</f>
        <v>97</v>
      </c>
      <c r="AE193" s="50">
        <f>AC193-AD193</f>
        <v>124</v>
      </c>
      <c r="AF193" s="50"/>
      <c r="AG193" s="82"/>
      <c r="AJ193" s="83" t="e">
        <f>#N/A</f>
        <v>#N/A</v>
      </c>
    </row>
    <row r="194" customHeight="1" spans="1:36">
      <c r="A194" s="25" t="s">
        <v>335</v>
      </c>
      <c r="B194" s="25"/>
      <c r="C194" s="27">
        <v>319764</v>
      </c>
      <c r="D194" s="27">
        <v>222655</v>
      </c>
      <c r="E194" s="27">
        <v>478</v>
      </c>
      <c r="F194" s="27">
        <v>97109</v>
      </c>
      <c r="G194" s="27">
        <v>160</v>
      </c>
      <c r="H194" s="28">
        <v>1150</v>
      </c>
      <c r="I194" s="28">
        <v>1950</v>
      </c>
      <c r="J194" s="40">
        <v>1</v>
      </c>
      <c r="K194" s="27">
        <v>44542</v>
      </c>
      <c r="L194" s="27">
        <v>44542</v>
      </c>
      <c r="M194" s="27">
        <v>0</v>
      </c>
      <c r="N194" s="27">
        <v>116</v>
      </c>
      <c r="O194" s="27">
        <v>5593</v>
      </c>
      <c r="P194" s="27">
        <v>6007</v>
      </c>
      <c r="Q194" s="27">
        <v>1150</v>
      </c>
      <c r="R194" s="40">
        <v>1</v>
      </c>
      <c r="S194" s="27">
        <f t="shared" ref="S194:Y194" si="181">SUM(S195)</f>
        <v>691</v>
      </c>
      <c r="T194" s="27">
        <f t="shared" si="181"/>
        <v>691</v>
      </c>
      <c r="U194" s="27">
        <f t="shared" si="181"/>
        <v>0</v>
      </c>
      <c r="V194" s="27">
        <f t="shared" si="181"/>
        <v>86</v>
      </c>
      <c r="W194" s="27">
        <f t="shared" si="181"/>
        <v>86</v>
      </c>
      <c r="X194" s="27">
        <f t="shared" si="181"/>
        <v>0</v>
      </c>
      <c r="Y194" s="27">
        <f t="shared" si="181"/>
        <v>45147</v>
      </c>
      <c r="Z194" s="50">
        <v>44304</v>
      </c>
      <c r="AA194" s="50">
        <f>SUM(AA195)</f>
        <v>843</v>
      </c>
      <c r="AB194" s="50">
        <v>0</v>
      </c>
      <c r="AC194" s="50">
        <f>SUM(AC195)</f>
        <v>654</v>
      </c>
      <c r="AD194" s="50">
        <f>SUM(AD195)</f>
        <v>289</v>
      </c>
      <c r="AE194" s="50">
        <f>SUM(AE195)</f>
        <v>365</v>
      </c>
      <c r="AF194" s="50">
        <f>SUM(AF195)</f>
        <v>0</v>
      </c>
      <c r="AG194" s="82"/>
      <c r="AH194" s="4">
        <v>1</v>
      </c>
      <c r="AJ194" s="83" t="e">
        <f>SUM(AJ195)</f>
        <v>#N/A</v>
      </c>
    </row>
    <row r="195" ht="51" customHeight="1" spans="1:36">
      <c r="A195" s="25" t="s">
        <v>335</v>
      </c>
      <c r="B195" s="29" t="s">
        <v>336</v>
      </c>
      <c r="C195" s="27">
        <v>319764</v>
      </c>
      <c r="D195" s="27">
        <v>222655</v>
      </c>
      <c r="E195" s="27">
        <v>478</v>
      </c>
      <c r="F195" s="27">
        <v>97109</v>
      </c>
      <c r="G195" s="27">
        <v>160</v>
      </c>
      <c r="H195" s="28">
        <v>1150</v>
      </c>
      <c r="I195" s="28">
        <v>1950</v>
      </c>
      <c r="J195" s="40">
        <v>1</v>
      </c>
      <c r="K195" s="27">
        <v>44542</v>
      </c>
      <c r="L195" s="27">
        <v>44542</v>
      </c>
      <c r="M195" s="27">
        <v>0</v>
      </c>
      <c r="N195" s="27">
        <v>116</v>
      </c>
      <c r="O195" s="27">
        <v>5593</v>
      </c>
      <c r="P195" s="27">
        <v>6007</v>
      </c>
      <c r="Q195" s="27">
        <v>1150</v>
      </c>
      <c r="R195" s="51">
        <v>1</v>
      </c>
      <c r="S195" s="27">
        <f>ROUND(P195*Q195/10000,0)</f>
        <v>691</v>
      </c>
      <c r="T195" s="27">
        <f>ROUND(P195*Q195*R195/10000,0)</f>
        <v>691</v>
      </c>
      <c r="U195" s="27">
        <f>S195-T195</f>
        <v>0</v>
      </c>
      <c r="V195" s="27">
        <f>ROUND((E195*H195+G195*I195)/10000,0)</f>
        <v>86</v>
      </c>
      <c r="W195" s="27">
        <f>ROUND((E195*H195+G195*I195)*J195/10000,0)</f>
        <v>86</v>
      </c>
      <c r="X195" s="27">
        <f>V195-W195</f>
        <v>0</v>
      </c>
      <c r="Y195" s="27">
        <f>L195+T195-W195</f>
        <v>45147</v>
      </c>
      <c r="Z195" s="50">
        <v>44304</v>
      </c>
      <c r="AA195" s="50">
        <f>Y195-Z195</f>
        <v>843</v>
      </c>
      <c r="AB195" s="50">
        <v>-189</v>
      </c>
      <c r="AC195" s="39">
        <f>AA195+AB195</f>
        <v>654</v>
      </c>
      <c r="AD195" s="50">
        <f>ROUND(17801/$AC$8*AC195,0)</f>
        <v>289</v>
      </c>
      <c r="AE195" s="50">
        <f>AC195-AD195</f>
        <v>365</v>
      </c>
      <c r="AF195" s="50"/>
      <c r="AG195" s="90" t="s">
        <v>337</v>
      </c>
      <c r="AJ195" s="83" t="e">
        <f>#N/A</f>
        <v>#N/A</v>
      </c>
    </row>
    <row r="196" customHeight="1" spans="1:36">
      <c r="A196" s="25" t="s">
        <v>338</v>
      </c>
      <c r="B196" s="25"/>
      <c r="C196" s="27">
        <v>152336</v>
      </c>
      <c r="D196" s="27">
        <v>105133</v>
      </c>
      <c r="E196" s="27">
        <v>322</v>
      </c>
      <c r="F196" s="27">
        <v>47203</v>
      </c>
      <c r="G196" s="27">
        <v>115</v>
      </c>
      <c r="H196" s="28">
        <v>1150</v>
      </c>
      <c r="I196" s="28">
        <v>1950</v>
      </c>
      <c r="J196" s="40">
        <v>1</v>
      </c>
      <c r="K196" s="27">
        <v>21295</v>
      </c>
      <c r="L196" s="27">
        <v>21295</v>
      </c>
      <c r="M196" s="27">
        <v>0</v>
      </c>
      <c r="N196" s="27">
        <v>93</v>
      </c>
      <c r="O196" s="27">
        <v>3968</v>
      </c>
      <c r="P196" s="27">
        <v>5332</v>
      </c>
      <c r="Q196" s="27">
        <v>1150</v>
      </c>
      <c r="R196" s="40">
        <v>1</v>
      </c>
      <c r="S196" s="27">
        <f t="shared" ref="S196:Y196" si="182">SUM(S197)</f>
        <v>613</v>
      </c>
      <c r="T196" s="27">
        <f t="shared" si="182"/>
        <v>613</v>
      </c>
      <c r="U196" s="27">
        <f t="shared" si="182"/>
        <v>0</v>
      </c>
      <c r="V196" s="27">
        <f t="shared" si="182"/>
        <v>59</v>
      </c>
      <c r="W196" s="27">
        <f t="shared" si="182"/>
        <v>59</v>
      </c>
      <c r="X196" s="27">
        <f t="shared" si="182"/>
        <v>0</v>
      </c>
      <c r="Y196" s="27">
        <f t="shared" si="182"/>
        <v>21849</v>
      </c>
      <c r="Z196" s="50">
        <v>21634</v>
      </c>
      <c r="AA196" s="50">
        <f>SUM(AA197)</f>
        <v>215</v>
      </c>
      <c r="AB196" s="50">
        <v>0</v>
      </c>
      <c r="AC196" s="50">
        <f>SUM(AC197)</f>
        <v>215</v>
      </c>
      <c r="AD196" s="50">
        <f>SUM(AD197)</f>
        <v>95</v>
      </c>
      <c r="AE196" s="50">
        <f>SUM(AE197)</f>
        <v>120</v>
      </c>
      <c r="AF196" s="50">
        <f>SUM(AF197)</f>
        <v>0</v>
      </c>
      <c r="AG196" s="82"/>
      <c r="AH196" s="4">
        <v>1</v>
      </c>
      <c r="AJ196" s="83" t="e">
        <f>SUM(AJ197)</f>
        <v>#N/A</v>
      </c>
    </row>
    <row r="197" ht="18" customHeight="1" spans="1:36">
      <c r="A197" s="25" t="s">
        <v>338</v>
      </c>
      <c r="B197" s="29" t="s">
        <v>339</v>
      </c>
      <c r="C197" s="27">
        <v>152336</v>
      </c>
      <c r="D197" s="27">
        <v>105133</v>
      </c>
      <c r="E197" s="27">
        <v>322</v>
      </c>
      <c r="F197" s="27">
        <v>47203</v>
      </c>
      <c r="G197" s="27">
        <v>115</v>
      </c>
      <c r="H197" s="28">
        <v>1150</v>
      </c>
      <c r="I197" s="28">
        <v>1950</v>
      </c>
      <c r="J197" s="40">
        <v>1</v>
      </c>
      <c r="K197" s="27">
        <v>21295</v>
      </c>
      <c r="L197" s="27">
        <v>21295</v>
      </c>
      <c r="M197" s="27">
        <v>0</v>
      </c>
      <c r="N197" s="27">
        <v>93</v>
      </c>
      <c r="O197" s="27">
        <v>3968</v>
      </c>
      <c r="P197" s="27">
        <v>5332</v>
      </c>
      <c r="Q197" s="27">
        <v>1150</v>
      </c>
      <c r="R197" s="51">
        <v>1</v>
      </c>
      <c r="S197" s="27">
        <f>ROUND(P197*Q197/10000,0)</f>
        <v>613</v>
      </c>
      <c r="T197" s="27">
        <f>ROUND(P197*Q197*R197/10000,0)</f>
        <v>613</v>
      </c>
      <c r="U197" s="27">
        <f>S197-T197</f>
        <v>0</v>
      </c>
      <c r="V197" s="27">
        <f>ROUND((E197*H197+G197*I197)/10000,0)</f>
        <v>59</v>
      </c>
      <c r="W197" s="27">
        <f>ROUND((E197*H197+G197*I197)*J197/10000,0)</f>
        <v>59</v>
      </c>
      <c r="X197" s="27">
        <f>V197-W197</f>
        <v>0</v>
      </c>
      <c r="Y197" s="27">
        <f>L197+T197-W197</f>
        <v>21849</v>
      </c>
      <c r="Z197" s="50">
        <v>21634</v>
      </c>
      <c r="AA197" s="50">
        <f>Y197-Z197</f>
        <v>215</v>
      </c>
      <c r="AB197" s="50"/>
      <c r="AC197" s="39">
        <f>AA197+AB197</f>
        <v>215</v>
      </c>
      <c r="AD197" s="50">
        <f>ROUND(17801/$AC$8*AC197,0)</f>
        <v>95</v>
      </c>
      <c r="AE197" s="50">
        <f>AC197-AD197</f>
        <v>120</v>
      </c>
      <c r="AF197" s="50"/>
      <c r="AG197" s="82" t="s">
        <v>340</v>
      </c>
      <c r="AJ197" s="83" t="e">
        <f>#N/A</f>
        <v>#N/A</v>
      </c>
    </row>
    <row r="198" customHeight="1" spans="1:36">
      <c r="A198" s="25" t="s">
        <v>341</v>
      </c>
      <c r="B198" s="25"/>
      <c r="C198" s="27">
        <v>148441</v>
      </c>
      <c r="D198" s="27">
        <v>109655</v>
      </c>
      <c r="E198" s="27">
        <v>353</v>
      </c>
      <c r="F198" s="27">
        <v>38786</v>
      </c>
      <c r="G198" s="27">
        <v>98</v>
      </c>
      <c r="H198" s="28">
        <v>1150</v>
      </c>
      <c r="I198" s="28">
        <v>1950</v>
      </c>
      <c r="J198" s="40" t="s">
        <v>35</v>
      </c>
      <c r="K198" s="27">
        <v>20173</v>
      </c>
      <c r="L198" s="27">
        <v>16089</v>
      </c>
      <c r="M198" s="27">
        <v>4084</v>
      </c>
      <c r="N198" s="27">
        <v>178</v>
      </c>
      <c r="O198" s="27">
        <v>8652</v>
      </c>
      <c r="P198" s="27">
        <v>9148</v>
      </c>
      <c r="Q198" s="27">
        <v>1150</v>
      </c>
      <c r="R198" s="40" t="s">
        <v>35</v>
      </c>
      <c r="S198" s="27">
        <f t="shared" ref="S198:Y198" si="183">SUM(S199:S202)</f>
        <v>1052</v>
      </c>
      <c r="T198" s="27">
        <f t="shared" si="183"/>
        <v>842</v>
      </c>
      <c r="U198" s="27">
        <f t="shared" si="183"/>
        <v>210</v>
      </c>
      <c r="V198" s="27">
        <f t="shared" si="183"/>
        <v>60</v>
      </c>
      <c r="W198" s="27">
        <f t="shared" si="183"/>
        <v>48</v>
      </c>
      <c r="X198" s="27">
        <f t="shared" si="183"/>
        <v>12</v>
      </c>
      <c r="Y198" s="27">
        <f t="shared" si="183"/>
        <v>16883</v>
      </c>
      <c r="Z198" s="50">
        <v>16114</v>
      </c>
      <c r="AA198" s="50">
        <f>SUM(AA199:AA202)</f>
        <v>769</v>
      </c>
      <c r="AB198" s="50">
        <v>0</v>
      </c>
      <c r="AC198" s="50">
        <f>SUM(AC199:AC202)</f>
        <v>769</v>
      </c>
      <c r="AD198" s="50">
        <f>SUM(AD199:AD202)</f>
        <v>340</v>
      </c>
      <c r="AE198" s="50">
        <f>SUM(AE199:AE202)</f>
        <v>429</v>
      </c>
      <c r="AF198" s="50">
        <f>SUM(AF199:AF202)</f>
        <v>0</v>
      </c>
      <c r="AG198" s="82"/>
      <c r="AH198" s="4">
        <v>1</v>
      </c>
      <c r="AJ198" s="83" t="e">
        <f>SUM(AJ199:AJ202)</f>
        <v>#N/A</v>
      </c>
    </row>
    <row r="199" spans="1:36">
      <c r="A199" s="29" t="s">
        <v>342</v>
      </c>
      <c r="B199" s="29" t="s">
        <v>343</v>
      </c>
      <c r="C199" s="27">
        <v>1274</v>
      </c>
      <c r="D199" s="27">
        <v>0</v>
      </c>
      <c r="E199" s="27">
        <v>0</v>
      </c>
      <c r="F199" s="27">
        <v>1274</v>
      </c>
      <c r="G199" s="27">
        <v>0</v>
      </c>
      <c r="H199" s="28">
        <v>1150</v>
      </c>
      <c r="I199" s="28">
        <v>1950</v>
      </c>
      <c r="J199" s="40">
        <v>0.6</v>
      </c>
      <c r="K199" s="27">
        <v>248</v>
      </c>
      <c r="L199" s="27">
        <v>149</v>
      </c>
      <c r="M199" s="27">
        <v>99</v>
      </c>
      <c r="N199" s="27">
        <v>0</v>
      </c>
      <c r="O199" s="27">
        <v>0</v>
      </c>
      <c r="P199" s="27">
        <v>0</v>
      </c>
      <c r="Q199" s="27">
        <v>1150</v>
      </c>
      <c r="R199" s="51">
        <v>0.6</v>
      </c>
      <c r="S199" s="27">
        <f>ROUND(P199*Q199/10000,0)</f>
        <v>0</v>
      </c>
      <c r="T199" s="27">
        <f>ROUND(P199*Q199*R199/10000,0)</f>
        <v>0</v>
      </c>
      <c r="U199" s="27">
        <f>S199-T199</f>
        <v>0</v>
      </c>
      <c r="V199" s="27">
        <f>ROUND((E199*H199+G199*I199)/10000,0)</f>
        <v>0</v>
      </c>
      <c r="W199" s="27">
        <f>ROUND((E199*H199+G199*I199)*J199/10000,0)</f>
        <v>0</v>
      </c>
      <c r="X199" s="27">
        <f>V199-W199</f>
        <v>0</v>
      </c>
      <c r="Y199" s="27">
        <f>L199+T199-W199</f>
        <v>149</v>
      </c>
      <c r="Z199" s="50">
        <v>145</v>
      </c>
      <c r="AA199" s="50">
        <f>Y199-Z199</f>
        <v>4</v>
      </c>
      <c r="AB199" s="50"/>
      <c r="AC199" s="39">
        <f>AA199+AB199</f>
        <v>4</v>
      </c>
      <c r="AD199" s="50">
        <f>ROUND(17801/$AC$8*AC199,0)</f>
        <v>2</v>
      </c>
      <c r="AE199" s="50">
        <f>AC199-AD199</f>
        <v>2</v>
      </c>
      <c r="AF199" s="50"/>
      <c r="AG199" s="82"/>
      <c r="AJ199" s="83" t="e">
        <f>#N/A</f>
        <v>#N/A</v>
      </c>
    </row>
    <row r="200" customHeight="1" spans="1:36">
      <c r="A200" s="25" t="s">
        <v>344</v>
      </c>
      <c r="B200" s="29" t="s">
        <v>345</v>
      </c>
      <c r="C200" s="27">
        <v>61785</v>
      </c>
      <c r="D200" s="27">
        <v>47093</v>
      </c>
      <c r="E200" s="27">
        <v>27</v>
      </c>
      <c r="F200" s="27">
        <v>14692</v>
      </c>
      <c r="G200" s="27">
        <v>16</v>
      </c>
      <c r="H200" s="28">
        <v>1150</v>
      </c>
      <c r="I200" s="28">
        <v>1950</v>
      </c>
      <c r="J200" s="40">
        <v>0.8</v>
      </c>
      <c r="K200" s="27">
        <v>8281</v>
      </c>
      <c r="L200" s="27">
        <v>6625</v>
      </c>
      <c r="M200" s="27">
        <v>1656</v>
      </c>
      <c r="N200" s="27">
        <v>30</v>
      </c>
      <c r="O200" s="27">
        <v>1341</v>
      </c>
      <c r="P200" s="27">
        <v>1659</v>
      </c>
      <c r="Q200" s="27">
        <v>1150</v>
      </c>
      <c r="R200" s="51">
        <v>0.8</v>
      </c>
      <c r="S200" s="27">
        <f>ROUND(P200*Q200/10000,0)</f>
        <v>191</v>
      </c>
      <c r="T200" s="27">
        <f>ROUND(P200*Q200*R200/10000,0)</f>
        <v>153</v>
      </c>
      <c r="U200" s="27">
        <f>S200-T200</f>
        <v>38</v>
      </c>
      <c r="V200" s="27">
        <f>ROUND((E200*H200+G200*I200)/10000,0)</f>
        <v>6</v>
      </c>
      <c r="W200" s="27">
        <f>ROUND((E200*H200+G200*I200)*J200/10000,0)</f>
        <v>5</v>
      </c>
      <c r="X200" s="27">
        <f>V200-W200</f>
        <v>1</v>
      </c>
      <c r="Y200" s="27">
        <f>L200+T200-W200</f>
        <v>6773</v>
      </c>
      <c r="Z200" s="50">
        <v>6412</v>
      </c>
      <c r="AA200" s="50">
        <f>Y200-Z200</f>
        <v>361</v>
      </c>
      <c r="AB200" s="50"/>
      <c r="AC200" s="39">
        <f>AA200+AB200</f>
        <v>361</v>
      </c>
      <c r="AD200" s="50">
        <f>ROUND(17801/$AC$8*AC200,0)</f>
        <v>159</v>
      </c>
      <c r="AE200" s="50">
        <f>AC200-AD200</f>
        <v>202</v>
      </c>
      <c r="AF200" s="50"/>
      <c r="AG200" s="82"/>
      <c r="AJ200" s="83" t="e">
        <f>#N/A</f>
        <v>#N/A</v>
      </c>
    </row>
    <row r="201" customHeight="1" spans="1:36">
      <c r="A201" s="25" t="s">
        <v>346</v>
      </c>
      <c r="B201" s="29" t="s">
        <v>347</v>
      </c>
      <c r="C201" s="27">
        <v>55005</v>
      </c>
      <c r="D201" s="27">
        <v>40181</v>
      </c>
      <c r="E201" s="27">
        <v>215</v>
      </c>
      <c r="F201" s="27">
        <v>14824</v>
      </c>
      <c r="G201" s="27">
        <v>31</v>
      </c>
      <c r="H201" s="28">
        <v>1150</v>
      </c>
      <c r="I201" s="28">
        <v>1950</v>
      </c>
      <c r="J201" s="40">
        <v>0.8</v>
      </c>
      <c r="K201" s="27">
        <v>7511</v>
      </c>
      <c r="L201" s="27">
        <v>6009</v>
      </c>
      <c r="M201" s="27">
        <v>1502</v>
      </c>
      <c r="N201" s="27">
        <v>95</v>
      </c>
      <c r="O201" s="27">
        <v>4996</v>
      </c>
      <c r="P201" s="27">
        <v>4504</v>
      </c>
      <c r="Q201" s="27">
        <v>1150</v>
      </c>
      <c r="R201" s="51">
        <v>0.8</v>
      </c>
      <c r="S201" s="27">
        <f>ROUND(P201*Q201/10000,0)</f>
        <v>518</v>
      </c>
      <c r="T201" s="27">
        <f>ROUND(P201*Q201*R201/10000,0)</f>
        <v>414</v>
      </c>
      <c r="U201" s="27">
        <f>S201-T201</f>
        <v>104</v>
      </c>
      <c r="V201" s="27">
        <f>ROUND((E201*H201+G201*I201)/10000,0)</f>
        <v>31</v>
      </c>
      <c r="W201" s="27">
        <f>ROUND((E201*H201+G201*I201)*J201/10000,0)</f>
        <v>25</v>
      </c>
      <c r="X201" s="27">
        <f>V201-W201</f>
        <v>6</v>
      </c>
      <c r="Y201" s="27">
        <f>L201+T201-W201</f>
        <v>6398</v>
      </c>
      <c r="Z201" s="50">
        <v>6129</v>
      </c>
      <c r="AA201" s="50">
        <f>Y201-Z201</f>
        <v>269</v>
      </c>
      <c r="AB201" s="50"/>
      <c r="AC201" s="39">
        <f>AA201+AB201</f>
        <v>269</v>
      </c>
      <c r="AD201" s="50">
        <f>ROUND(17801/$AC$8*AC201,0)</f>
        <v>119</v>
      </c>
      <c r="AE201" s="50">
        <f>AC201-AD201</f>
        <v>150</v>
      </c>
      <c r="AF201" s="50"/>
      <c r="AG201" s="82"/>
      <c r="AJ201" s="83" t="e">
        <f>#N/A</f>
        <v>#N/A</v>
      </c>
    </row>
    <row r="202" customHeight="1" spans="1:36">
      <c r="A202" s="25" t="s">
        <v>348</v>
      </c>
      <c r="B202" s="29" t="s">
        <v>349</v>
      </c>
      <c r="C202" s="27">
        <v>30377</v>
      </c>
      <c r="D202" s="27">
        <v>22381</v>
      </c>
      <c r="E202" s="27">
        <v>111</v>
      </c>
      <c r="F202" s="27">
        <v>7996</v>
      </c>
      <c r="G202" s="27">
        <v>51</v>
      </c>
      <c r="H202" s="28">
        <v>1150</v>
      </c>
      <c r="I202" s="28">
        <v>1950</v>
      </c>
      <c r="J202" s="40">
        <v>0.8</v>
      </c>
      <c r="K202" s="27">
        <v>4133</v>
      </c>
      <c r="L202" s="27">
        <v>3306</v>
      </c>
      <c r="M202" s="27">
        <v>827</v>
      </c>
      <c r="N202" s="27">
        <v>53</v>
      </c>
      <c r="O202" s="27">
        <v>2315</v>
      </c>
      <c r="P202" s="27">
        <v>2985</v>
      </c>
      <c r="Q202" s="27">
        <v>1150</v>
      </c>
      <c r="R202" s="51">
        <v>0.8</v>
      </c>
      <c r="S202" s="27">
        <f>ROUND(P202*Q202/10000,0)</f>
        <v>343</v>
      </c>
      <c r="T202" s="27">
        <f>ROUND(P202*Q202*R202/10000,0)</f>
        <v>275</v>
      </c>
      <c r="U202" s="27">
        <f>S202-T202</f>
        <v>68</v>
      </c>
      <c r="V202" s="27">
        <f>ROUND((E202*H202+G202*I202)/10000,0)</f>
        <v>23</v>
      </c>
      <c r="W202" s="27">
        <f>ROUND((E202*H202+G202*I202)*J202/10000,0)</f>
        <v>18</v>
      </c>
      <c r="X202" s="27">
        <f>V202-W202</f>
        <v>5</v>
      </c>
      <c r="Y202" s="27">
        <f>L202+T202-W202</f>
        <v>3563</v>
      </c>
      <c r="Z202" s="50">
        <v>3428</v>
      </c>
      <c r="AA202" s="50">
        <f>Y202-Z202</f>
        <v>135</v>
      </c>
      <c r="AB202" s="50"/>
      <c r="AC202" s="39">
        <f>AA202+AB202</f>
        <v>135</v>
      </c>
      <c r="AD202" s="50">
        <f>ROUND(17801/$AC$8*AC202,0)</f>
        <v>60</v>
      </c>
      <c r="AE202" s="50">
        <f>AC202-AD202</f>
        <v>75</v>
      </c>
      <c r="AF202" s="50"/>
      <c r="AG202" s="82"/>
      <c r="AJ202" s="83" t="e">
        <f>#N/A</f>
        <v>#N/A</v>
      </c>
    </row>
    <row r="203" customHeight="1" spans="1:36">
      <c r="A203" s="25" t="s">
        <v>350</v>
      </c>
      <c r="B203" s="25"/>
      <c r="C203" s="27">
        <v>56722</v>
      </c>
      <c r="D203" s="27">
        <v>39828</v>
      </c>
      <c r="E203" s="27">
        <v>47</v>
      </c>
      <c r="F203" s="27">
        <v>16894</v>
      </c>
      <c r="G203" s="27">
        <v>21</v>
      </c>
      <c r="H203" s="28">
        <v>1150</v>
      </c>
      <c r="I203" s="28">
        <v>1950</v>
      </c>
      <c r="J203" s="40">
        <v>0.8</v>
      </c>
      <c r="K203" s="27">
        <v>7875</v>
      </c>
      <c r="L203" s="27">
        <v>6300</v>
      </c>
      <c r="M203" s="27">
        <v>1575</v>
      </c>
      <c r="N203" s="27">
        <v>56</v>
      </c>
      <c r="O203" s="27">
        <v>2809</v>
      </c>
      <c r="P203" s="27">
        <v>2791</v>
      </c>
      <c r="Q203" s="27">
        <v>1150</v>
      </c>
      <c r="R203" s="40">
        <v>0.8</v>
      </c>
      <c r="S203" s="27">
        <f t="shared" ref="S203:Y203" si="184">SUM(S204)</f>
        <v>321</v>
      </c>
      <c r="T203" s="27">
        <f t="shared" si="184"/>
        <v>257</v>
      </c>
      <c r="U203" s="27">
        <f t="shared" si="184"/>
        <v>64</v>
      </c>
      <c r="V203" s="27">
        <f t="shared" si="184"/>
        <v>10</v>
      </c>
      <c r="W203" s="27">
        <f t="shared" si="184"/>
        <v>8</v>
      </c>
      <c r="X203" s="27">
        <f t="shared" si="184"/>
        <v>2</v>
      </c>
      <c r="Y203" s="27">
        <f t="shared" si="184"/>
        <v>6549</v>
      </c>
      <c r="Z203" s="50">
        <v>6276</v>
      </c>
      <c r="AA203" s="50">
        <f>SUM(AA204)</f>
        <v>273</v>
      </c>
      <c r="AB203" s="50">
        <v>0</v>
      </c>
      <c r="AC203" s="50">
        <f>SUM(AC204)</f>
        <v>273</v>
      </c>
      <c r="AD203" s="50">
        <f>SUM(AD204)</f>
        <v>120</v>
      </c>
      <c r="AE203" s="50">
        <f>SUM(AE204)</f>
        <v>153</v>
      </c>
      <c r="AF203" s="50">
        <f>SUM(AF204)</f>
        <v>0</v>
      </c>
      <c r="AG203" s="82"/>
      <c r="AH203" s="4">
        <v>1</v>
      </c>
      <c r="AJ203" s="83">
        <f>SUM(AJ204)</f>
        <v>3371.61</v>
      </c>
    </row>
    <row r="204" customHeight="1" spans="1:36">
      <c r="A204" s="25" t="s">
        <v>350</v>
      </c>
      <c r="B204" s="29" t="s">
        <v>351</v>
      </c>
      <c r="C204" s="27">
        <v>56722</v>
      </c>
      <c r="D204" s="27">
        <v>39828</v>
      </c>
      <c r="E204" s="27">
        <v>47</v>
      </c>
      <c r="F204" s="27">
        <v>16894</v>
      </c>
      <c r="G204" s="27">
        <v>21</v>
      </c>
      <c r="H204" s="28">
        <v>1150</v>
      </c>
      <c r="I204" s="28">
        <v>1950</v>
      </c>
      <c r="J204" s="40">
        <v>0.8</v>
      </c>
      <c r="K204" s="27">
        <v>7875</v>
      </c>
      <c r="L204" s="27">
        <v>6300</v>
      </c>
      <c r="M204" s="27">
        <v>1575</v>
      </c>
      <c r="N204" s="27">
        <v>56</v>
      </c>
      <c r="O204" s="27">
        <v>2809</v>
      </c>
      <c r="P204" s="27">
        <v>2791</v>
      </c>
      <c r="Q204" s="27">
        <v>1150</v>
      </c>
      <c r="R204" s="51">
        <v>0.8</v>
      </c>
      <c r="S204" s="27">
        <f t="shared" ref="S204:S208" si="185">ROUND(P204*Q204/10000,0)</f>
        <v>321</v>
      </c>
      <c r="T204" s="27">
        <f t="shared" ref="T204:T208" si="186">ROUND(P204*Q204*R204/10000,0)</f>
        <v>257</v>
      </c>
      <c r="U204" s="27">
        <f t="shared" ref="U204:U208" si="187">S204-T204</f>
        <v>64</v>
      </c>
      <c r="V204" s="27">
        <f t="shared" ref="V204:V208" si="188">ROUND((E204*H204+G204*I204)/10000,0)</f>
        <v>10</v>
      </c>
      <c r="W204" s="27">
        <f t="shared" ref="W204:W208" si="189">ROUND((E204*H204+G204*I204)*J204/10000,0)</f>
        <v>8</v>
      </c>
      <c r="X204" s="27">
        <f t="shared" ref="X204:X208" si="190">V204-W204</f>
        <v>2</v>
      </c>
      <c r="Y204" s="27">
        <f t="shared" ref="Y204:Y208" si="191">L204+T204-W204</f>
        <v>6549</v>
      </c>
      <c r="Z204" s="50">
        <v>6276</v>
      </c>
      <c r="AA204" s="50">
        <f t="shared" ref="AA204:AA208" si="192">Y204-Z204</f>
        <v>273</v>
      </c>
      <c r="AB204" s="50"/>
      <c r="AC204" s="39">
        <f>AA204+AB204</f>
        <v>273</v>
      </c>
      <c r="AD204" s="50">
        <f t="shared" ref="AD204:AD208" si="193">ROUND(17801/$AC$8*AC204,0)</f>
        <v>120</v>
      </c>
      <c r="AE204" s="50">
        <f t="shared" ref="AE204:AE208" si="194">AC204-AD204</f>
        <v>153</v>
      </c>
      <c r="AF204" s="50"/>
      <c r="AG204" s="82"/>
      <c r="AJ204" s="83">
        <f>ROUND(498337/$AC$8*AC204,2)</f>
        <v>3371.61</v>
      </c>
    </row>
    <row r="205" customHeight="1" spans="1:36">
      <c r="A205" s="25" t="s">
        <v>352</v>
      </c>
      <c r="B205" s="25"/>
      <c r="C205" s="27">
        <v>162624</v>
      </c>
      <c r="D205" s="27">
        <v>114124</v>
      </c>
      <c r="E205" s="27">
        <v>429</v>
      </c>
      <c r="F205" s="27">
        <v>48500</v>
      </c>
      <c r="G205" s="27">
        <v>92</v>
      </c>
      <c r="H205" s="28">
        <v>1150</v>
      </c>
      <c r="I205" s="28">
        <v>1950</v>
      </c>
      <c r="J205" s="40">
        <v>0.8</v>
      </c>
      <c r="K205" s="27">
        <v>22582</v>
      </c>
      <c r="L205" s="27">
        <v>18065</v>
      </c>
      <c r="M205" s="27">
        <v>4517</v>
      </c>
      <c r="N205" s="27">
        <v>123</v>
      </c>
      <c r="O205" s="27">
        <v>7056</v>
      </c>
      <c r="P205" s="27">
        <v>5244</v>
      </c>
      <c r="Q205" s="27">
        <v>1150</v>
      </c>
      <c r="R205" s="40">
        <v>0.8</v>
      </c>
      <c r="S205" s="27">
        <f t="shared" ref="S205:Y205" si="195">SUM(S206)</f>
        <v>603</v>
      </c>
      <c r="T205" s="27">
        <f t="shared" si="195"/>
        <v>482</v>
      </c>
      <c r="U205" s="27">
        <f t="shared" si="195"/>
        <v>121</v>
      </c>
      <c r="V205" s="27">
        <f t="shared" si="195"/>
        <v>67</v>
      </c>
      <c r="W205" s="27">
        <f t="shared" si="195"/>
        <v>54</v>
      </c>
      <c r="X205" s="27">
        <f t="shared" si="195"/>
        <v>13</v>
      </c>
      <c r="Y205" s="27">
        <f t="shared" si="195"/>
        <v>18493</v>
      </c>
      <c r="Z205" s="50">
        <v>17838</v>
      </c>
      <c r="AA205" s="50">
        <f>SUM(AA206)</f>
        <v>655</v>
      </c>
      <c r="AB205" s="50">
        <v>0</v>
      </c>
      <c r="AC205" s="50">
        <f>SUM(AC206)</f>
        <v>655</v>
      </c>
      <c r="AD205" s="50">
        <f>SUM(AD206)</f>
        <v>289</v>
      </c>
      <c r="AE205" s="50">
        <f>SUM(AE206)</f>
        <v>366</v>
      </c>
      <c r="AF205" s="50">
        <f>SUM(AF206)</f>
        <v>0</v>
      </c>
      <c r="AG205" s="82"/>
      <c r="AH205" s="4">
        <v>1</v>
      </c>
      <c r="AJ205" s="83">
        <f>SUM(AJ206)</f>
        <v>8089.39</v>
      </c>
    </row>
    <row r="206" customHeight="1" spans="1:36">
      <c r="A206" s="25" t="s">
        <v>352</v>
      </c>
      <c r="B206" s="29" t="s">
        <v>353</v>
      </c>
      <c r="C206" s="27">
        <v>162624</v>
      </c>
      <c r="D206" s="27">
        <v>114124</v>
      </c>
      <c r="E206" s="27">
        <v>429</v>
      </c>
      <c r="F206" s="27">
        <v>48500</v>
      </c>
      <c r="G206" s="27">
        <v>92</v>
      </c>
      <c r="H206" s="28">
        <v>1150</v>
      </c>
      <c r="I206" s="28">
        <v>1950</v>
      </c>
      <c r="J206" s="40">
        <v>0.8</v>
      </c>
      <c r="K206" s="27">
        <v>22582</v>
      </c>
      <c r="L206" s="27">
        <v>18065</v>
      </c>
      <c r="M206" s="27">
        <v>4517</v>
      </c>
      <c r="N206" s="27">
        <v>123</v>
      </c>
      <c r="O206" s="27">
        <v>7056</v>
      </c>
      <c r="P206" s="27">
        <v>5244</v>
      </c>
      <c r="Q206" s="27">
        <v>1150</v>
      </c>
      <c r="R206" s="51">
        <v>0.8</v>
      </c>
      <c r="S206" s="27">
        <f t="shared" si="185"/>
        <v>603</v>
      </c>
      <c r="T206" s="27">
        <f t="shared" si="186"/>
        <v>482</v>
      </c>
      <c r="U206" s="27">
        <f t="shared" si="187"/>
        <v>121</v>
      </c>
      <c r="V206" s="27">
        <f t="shared" si="188"/>
        <v>67</v>
      </c>
      <c r="W206" s="27">
        <f t="shared" si="189"/>
        <v>54</v>
      </c>
      <c r="X206" s="27">
        <f t="shared" si="190"/>
        <v>13</v>
      </c>
      <c r="Y206" s="27">
        <f t="shared" si="191"/>
        <v>18493</v>
      </c>
      <c r="Z206" s="50">
        <v>17838</v>
      </c>
      <c r="AA206" s="50">
        <f t="shared" si="192"/>
        <v>655</v>
      </c>
      <c r="AB206" s="50"/>
      <c r="AC206" s="39">
        <f>AA206+AB206</f>
        <v>655</v>
      </c>
      <c r="AD206" s="50">
        <f t="shared" si="193"/>
        <v>289</v>
      </c>
      <c r="AE206" s="50">
        <f t="shared" si="194"/>
        <v>366</v>
      </c>
      <c r="AF206" s="50"/>
      <c r="AG206" s="82"/>
      <c r="AJ206" s="83">
        <f>ROUND(498337/$AC$8*AC206,2)</f>
        <v>8089.39</v>
      </c>
    </row>
    <row r="207" s="4" customFormat="1" customHeight="1" spans="1:36">
      <c r="A207" s="88" t="s">
        <v>354</v>
      </c>
      <c r="B207" s="25"/>
      <c r="C207" s="27">
        <v>105</v>
      </c>
      <c r="D207" s="27">
        <v>0</v>
      </c>
      <c r="E207" s="27">
        <v>0</v>
      </c>
      <c r="F207" s="27">
        <v>105</v>
      </c>
      <c r="G207" s="27">
        <v>0</v>
      </c>
      <c r="H207" s="28">
        <v>1150</v>
      </c>
      <c r="I207" s="28">
        <v>1950</v>
      </c>
      <c r="J207" s="40">
        <v>1</v>
      </c>
      <c r="K207" s="89">
        <v>20.48</v>
      </c>
      <c r="L207" s="89">
        <v>20.48</v>
      </c>
      <c r="M207" s="89">
        <v>0</v>
      </c>
      <c r="N207" s="27">
        <v>0</v>
      </c>
      <c r="O207" s="27">
        <v>0</v>
      </c>
      <c r="P207" s="27">
        <v>0</v>
      </c>
      <c r="Q207" s="27">
        <v>1150</v>
      </c>
      <c r="R207" s="40">
        <v>1</v>
      </c>
      <c r="S207" s="27">
        <f t="shared" ref="S207:AF207" si="196">SUM(S208)</f>
        <v>0</v>
      </c>
      <c r="T207" s="27">
        <f t="shared" si="196"/>
        <v>0</v>
      </c>
      <c r="U207" s="27">
        <f t="shared" si="196"/>
        <v>0</v>
      </c>
      <c r="V207" s="27">
        <f t="shared" si="196"/>
        <v>0</v>
      </c>
      <c r="W207" s="27">
        <f t="shared" si="196"/>
        <v>0</v>
      </c>
      <c r="X207" s="27">
        <f t="shared" si="196"/>
        <v>0</v>
      </c>
      <c r="Y207" s="89">
        <f t="shared" si="196"/>
        <v>20.48</v>
      </c>
      <c r="Z207" s="50">
        <f t="shared" si="196"/>
        <v>0</v>
      </c>
      <c r="AA207" s="89">
        <f t="shared" si="196"/>
        <v>20.48</v>
      </c>
      <c r="AB207" s="50">
        <f t="shared" si="196"/>
        <v>0</v>
      </c>
      <c r="AC207" s="89">
        <f t="shared" si="196"/>
        <v>20.48</v>
      </c>
      <c r="AD207" s="50">
        <f t="shared" si="196"/>
        <v>12</v>
      </c>
      <c r="AE207" s="89">
        <f t="shared" si="196"/>
        <v>8.48</v>
      </c>
      <c r="AF207" s="50">
        <f t="shared" si="196"/>
        <v>0</v>
      </c>
      <c r="AG207" s="82"/>
      <c r="AH207" s="4">
        <v>1</v>
      </c>
      <c r="AJ207" s="83"/>
    </row>
    <row r="208" spans="1:33">
      <c r="A208" s="25" t="s">
        <v>355</v>
      </c>
      <c r="B208" s="25"/>
      <c r="C208" s="27">
        <v>105</v>
      </c>
      <c r="D208" s="27">
        <v>0</v>
      </c>
      <c r="E208" s="27">
        <v>0</v>
      </c>
      <c r="F208" s="27">
        <v>105</v>
      </c>
      <c r="G208" s="27">
        <v>0</v>
      </c>
      <c r="H208" s="28">
        <v>1150</v>
      </c>
      <c r="I208" s="28">
        <v>1950</v>
      </c>
      <c r="J208" s="40">
        <v>1</v>
      </c>
      <c r="K208" s="89">
        <v>20.48</v>
      </c>
      <c r="L208" s="89">
        <v>20.48</v>
      </c>
      <c r="M208" s="27">
        <v>0</v>
      </c>
      <c r="N208" s="27">
        <v>0</v>
      </c>
      <c r="O208" s="27">
        <v>0</v>
      </c>
      <c r="P208" s="27">
        <v>0</v>
      </c>
      <c r="Q208" s="27">
        <v>1150</v>
      </c>
      <c r="R208" s="40">
        <v>1</v>
      </c>
      <c r="S208" s="27">
        <f t="shared" si="185"/>
        <v>0</v>
      </c>
      <c r="T208" s="27">
        <f t="shared" si="186"/>
        <v>0</v>
      </c>
      <c r="U208" s="27">
        <f t="shared" si="187"/>
        <v>0</v>
      </c>
      <c r="V208" s="27">
        <f t="shared" si="188"/>
        <v>0</v>
      </c>
      <c r="W208" s="27">
        <f t="shared" si="189"/>
        <v>0</v>
      </c>
      <c r="X208" s="27">
        <f t="shared" si="190"/>
        <v>0</v>
      </c>
      <c r="Y208" s="50">
        <f t="shared" si="191"/>
        <v>20.48</v>
      </c>
      <c r="Z208" s="50">
        <v>0</v>
      </c>
      <c r="AA208" s="50">
        <f t="shared" si="192"/>
        <v>20.48</v>
      </c>
      <c r="AB208" s="50">
        <v>0</v>
      </c>
      <c r="AC208" s="50">
        <v>20.48</v>
      </c>
      <c r="AD208" s="50">
        <v>12</v>
      </c>
      <c r="AE208" s="50">
        <f>AC208-AD208</f>
        <v>8.48</v>
      </c>
      <c r="AF208" s="50">
        <v>0</v>
      </c>
      <c r="AG208" s="82"/>
    </row>
  </sheetData>
  <mergeCells count="40">
    <mergeCell ref="A2:AG2"/>
    <mergeCell ref="C3:M3"/>
    <mergeCell ref="N3:U3"/>
    <mergeCell ref="C4:G4"/>
    <mergeCell ref="H4:I4"/>
    <mergeCell ref="K4:M4"/>
    <mergeCell ref="S4:U4"/>
    <mergeCell ref="D5:E5"/>
    <mergeCell ref="F5:G5"/>
    <mergeCell ref="A3:A6"/>
    <mergeCell ref="B3:B6"/>
    <mergeCell ref="C5:C6"/>
    <mergeCell ref="H5:H6"/>
    <mergeCell ref="I5:I6"/>
    <mergeCell ref="J4:J6"/>
    <mergeCell ref="K5:K6"/>
    <mergeCell ref="L5:L6"/>
    <mergeCell ref="M5:M6"/>
    <mergeCell ref="N4:N6"/>
    <mergeCell ref="O4:O6"/>
    <mergeCell ref="P4:P6"/>
    <mergeCell ref="Q4:Q6"/>
    <mergeCell ref="R4:R6"/>
    <mergeCell ref="S5:S6"/>
    <mergeCell ref="T5:T6"/>
    <mergeCell ref="U5:U6"/>
    <mergeCell ref="V5:V6"/>
    <mergeCell ref="W5:W6"/>
    <mergeCell ref="X5:X6"/>
    <mergeCell ref="Y3:Y6"/>
    <mergeCell ref="Z3:Z6"/>
    <mergeCell ref="AA3:AA6"/>
    <mergeCell ref="AB3:AB6"/>
    <mergeCell ref="AC5:AC6"/>
    <mergeCell ref="AD5:AD6"/>
    <mergeCell ref="AE5:AE6"/>
    <mergeCell ref="AF3:AF6"/>
    <mergeCell ref="AG3:AG6"/>
    <mergeCell ref="V3:X4"/>
    <mergeCell ref="AC3:AE4"/>
  </mergeCells>
  <pageMargins left="0.313888888888889" right="0.248611111111111" top="0.802777777777778" bottom="0.60625" header="0.310416666666667" footer="0.310416666666667"/>
  <pageSetup paperSize="8" scale="52" fitToHeight="0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省教育厅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附表1-义务教育公用经费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韦媛媛</cp:lastModifiedBy>
  <dcterms:created xsi:type="dcterms:W3CDTF">2020-11-10T01:42:00Z</dcterms:created>
  <dcterms:modified xsi:type="dcterms:W3CDTF">2021-05-19T03:37:39Z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