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012"/>
  </bookViews>
  <sheets>
    <sheet name="附表4-免费教科书" sheetId="1" r:id="rId1"/>
  </sheets>
  <externalReferences>
    <externalReference r:id="rId2"/>
  </externalReferences>
  <definedNames>
    <definedName name="_xlnm.Print_Area" localSheetId="0">'附表4-免费教科书'!$A$1:$S$41</definedName>
    <definedName name="_xlnm.Print_Titles" localSheetId="0">'附表4-免费教科书'!$3:$5</definedName>
    <definedName name="_xlnm._FilterDatabase" localSheetId="0" hidden="1">'附表4-免费教科书'!$A$7:$IV$41</definedName>
  </definedNames>
  <calcPr calcId="144525"/>
</workbook>
</file>

<file path=xl/sharedStrings.xml><?xml version="1.0" encoding="utf-8"?>
<sst xmlns="http://schemas.openxmlformats.org/spreadsheetml/2006/main" count="66" uniqueCount="54">
  <si>
    <t>附件</t>
  </si>
  <si>
    <t>提前下达珠三角6市2021年城乡义务教育免费教科书资金明细表</t>
  </si>
  <si>
    <t>地区代码</t>
  </si>
  <si>
    <t>单位</t>
  </si>
  <si>
    <t>珠三角城市</t>
  </si>
  <si>
    <t>珠三角农村</t>
  </si>
  <si>
    <t>补助资金（万元）</t>
  </si>
  <si>
    <t>2019-2020学年城市义务教育在校生（人）</t>
  </si>
  <si>
    <t>补助标准（元/人）</t>
  </si>
  <si>
    <t>2019-2020学年农村义务教育在校生（人）</t>
  </si>
  <si>
    <t>合计</t>
  </si>
  <si>
    <t>小学</t>
  </si>
  <si>
    <t>其中：小学一年级</t>
  </si>
  <si>
    <t>初中</t>
  </si>
  <si>
    <t>学生字典</t>
  </si>
  <si>
    <t>补助资金合计</t>
  </si>
  <si>
    <t>其中：免费教科书补助资金</t>
  </si>
  <si>
    <t>学生字典补助</t>
  </si>
  <si>
    <t>珠三角免费补助合计</t>
  </si>
  <si>
    <t>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</si>
  <si>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</si>
  <si>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</si>
  <si>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</si>
  <si>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</si>
  <si>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</si>
  <si>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</si>
  <si>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</si>
  <si>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</si>
  <si>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</si>
  <si>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</si>
  <si>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</si>
  <si>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珠海市</t>
  </si>
  <si>
    <t>珠海市本级</t>
  </si>
  <si>
    <t>440402000</t>
  </si>
  <si>
    <t>香洲区（含高新区、万山区、横琴新区）</t>
  </si>
  <si>
    <t>斗门区</t>
  </si>
  <si>
    <t>440404000</t>
  </si>
  <si>
    <t>金湾区（含高栏港区）</t>
  </si>
  <si>
    <t>佛山市</t>
  </si>
  <si>
    <t>禅城区</t>
  </si>
  <si>
    <t>南海区</t>
  </si>
  <si>
    <t>顺德区</t>
  </si>
  <si>
    <t>三水区</t>
  </si>
  <si>
    <t>高明区</t>
  </si>
  <si>
    <t>江门市</t>
  </si>
  <si>
    <t>江门市本级</t>
  </si>
  <si>
    <t>蓬江区</t>
  </si>
  <si>
    <t>江海区</t>
  </si>
  <si>
    <t>新会区</t>
  </si>
  <si>
    <t>台山市</t>
  </si>
  <si>
    <t>开平市</t>
  </si>
  <si>
    <t>鹤山市</t>
  </si>
  <si>
    <t>东莞市</t>
  </si>
  <si>
    <t>中山市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</si>
</sst>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黑体"/>
      <charset val="134"/>
    </font>
    <font>
      <sz val="24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justify" vertical="center" wrapText="1"/>
    </xf>
    <xf numFmtId="176" fontId="0" fillId="2" borderId="1" xfId="0" applyNumberFormat="1" applyFont="1" applyFill="1" applyBorder="1" applyAlignment="1">
      <alignment vertical="center" wrapText="1"/>
    </xf>
    <xf numFmtId="43" fontId="3" fillId="0" borderId="0" xfId="0" applyNumberFormat="1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43" fontId="0" fillId="0" borderId="1" xfId="0" applyNumberFormat="1" applyFont="1" applyFill="1" applyBorder="1" applyAlignment="1">
      <alignment vertical="center" wrapText="1"/>
    </xf>
    <xf numFmtId="43" fontId="0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uangJL\Desktop\2021&#24180;&#25552;&#21069;&#19979;&#36798;\2021&#24180;\&#24191;&#19996;&#30465;&#25945;&#32946;&#21381;&#20851;&#20110;&#21830;&#35831;&#25552;&#21069;&#19979;&#36798;2021&#24180;&#20840;&#30465;&#22478;&#20065;&#20041;&#21153;&#25945;&#32946;&#20844;&#29992;&#32463;&#36153;&#31561;5&#39033;&#34917;&#21161;&#36164;&#37329;&#30340;&#20989;&#65288;&#27491;&#25991;&#30422;&#31456;pdf+&#27491;&#25991;word+&#20004;&#20221;&#38468;&#20214;&#65289;\&#38468;&#34920;1-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-义务教育公用经费"/>
      <sheetName val="附表2-学前生均"/>
      <sheetName val="附表3-公办普通高中生均"/>
      <sheetName val="附表5-中小学校舍安全保障长效机制"/>
      <sheetName val="Sheet2"/>
    </sheetNames>
    <sheetDataSet>
      <sheetData sheetId="0"/>
      <sheetData sheetId="1"/>
      <sheetData sheetId="2"/>
      <sheetData sheetId="3"/>
      <sheetData sheetId="4">
        <row r="1">
          <cell r="U1" t="str">
            <v>单位</v>
          </cell>
          <cell r="V1" t="str">
            <v>2019城市小学</v>
          </cell>
        </row>
        <row r="1">
          <cell r="Y1" t="str">
            <v>2019城市初中</v>
          </cell>
        </row>
        <row r="1">
          <cell r="AA1" t="str">
            <v>单位</v>
          </cell>
          <cell r="AB1" t="str">
            <v>2019农村小学</v>
          </cell>
        </row>
        <row r="1">
          <cell r="AE1" t="str">
            <v>2019农村初中</v>
          </cell>
        </row>
        <row r="1">
          <cell r="AQ1" t="str">
            <v>机构名称</v>
          </cell>
          <cell r="AR1" t="str">
            <v>主数据编码</v>
          </cell>
        </row>
        <row r="2">
          <cell r="V2" t="str">
            <v>合计</v>
          </cell>
          <cell r="W2" t="str">
            <v>其中：女</v>
          </cell>
          <cell r="X2" t="str">
            <v>一年级</v>
          </cell>
        </row>
        <row r="2">
          <cell r="AB2" t="str">
            <v>合计</v>
          </cell>
          <cell r="AC2" t="str">
            <v>其中：女</v>
          </cell>
          <cell r="AD2" t="str">
            <v>一年级</v>
          </cell>
        </row>
        <row r="2">
          <cell r="AQ2" t="str">
            <v>广东省本级</v>
          </cell>
          <cell r="AR2" t="str">
            <v>440000000</v>
          </cell>
        </row>
        <row r="3">
          <cell r="Y3" t="str">
            <v>合计</v>
          </cell>
        </row>
        <row r="3">
          <cell r="AE3" t="str">
            <v>合计</v>
          </cell>
        </row>
        <row r="3">
          <cell r="AQ3" t="str">
            <v>广州市本级</v>
          </cell>
          <cell r="AR3" t="str">
            <v>440100000</v>
          </cell>
        </row>
        <row r="4">
          <cell r="U4" t="str">
            <v>合计</v>
          </cell>
          <cell r="V4">
            <v>6060194</v>
          </cell>
          <cell r="W4">
            <v>2734075</v>
          </cell>
          <cell r="X4">
            <v>1146953</v>
          </cell>
          <cell r="Y4">
            <v>2247831</v>
          </cell>
        </row>
        <row r="4">
          <cell r="AA4" t="str">
            <v>合计</v>
          </cell>
          <cell r="AB4">
            <v>4274109</v>
          </cell>
          <cell r="AC4">
            <v>2007706</v>
          </cell>
          <cell r="AD4">
            <v>796571</v>
          </cell>
          <cell r="AE4">
            <v>1642452</v>
          </cell>
        </row>
        <row r="4">
          <cell r="AQ4" t="str">
            <v>荔湾区</v>
          </cell>
          <cell r="AR4" t="str">
            <v>440103000</v>
          </cell>
        </row>
        <row r="5">
          <cell r="U5" t="str">
            <v>广州市本级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</row>
        <row r="5">
          <cell r="AA5" t="str">
            <v>广州市本级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</row>
        <row r="5">
          <cell r="AQ5" t="str">
            <v>越秀区</v>
          </cell>
          <cell r="AR5" t="str">
            <v>440104000</v>
          </cell>
        </row>
        <row r="6">
          <cell r="U6" t="str">
            <v>荔湾区</v>
          </cell>
          <cell r="V6">
            <v>65866</v>
          </cell>
          <cell r="W6">
            <v>29670</v>
          </cell>
          <cell r="X6">
            <v>13045</v>
          </cell>
          <cell r="Y6">
            <v>25938</v>
          </cell>
        </row>
        <row r="6">
          <cell r="AA6" t="str">
            <v>荔湾区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</row>
        <row r="6">
          <cell r="AQ6" t="str">
            <v>海珠区</v>
          </cell>
          <cell r="AR6" t="str">
            <v>440105000</v>
          </cell>
        </row>
        <row r="7">
          <cell r="U7" t="str">
            <v>越秀区</v>
          </cell>
          <cell r="V7">
            <v>71075</v>
          </cell>
          <cell r="W7">
            <v>32853</v>
          </cell>
          <cell r="X7">
            <v>11857</v>
          </cell>
          <cell r="Y7">
            <v>34554</v>
          </cell>
        </row>
        <row r="7">
          <cell r="AA7" t="str">
            <v>越秀区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</row>
        <row r="7">
          <cell r="AQ7" t="str">
            <v>天河区</v>
          </cell>
          <cell r="AR7" t="str">
            <v>440106000</v>
          </cell>
        </row>
        <row r="8">
          <cell r="U8" t="str">
            <v>海珠区</v>
          </cell>
          <cell r="V8">
            <v>90401</v>
          </cell>
          <cell r="W8">
            <v>41318</v>
          </cell>
          <cell r="X8">
            <v>16514</v>
          </cell>
          <cell r="Y8">
            <v>31438</v>
          </cell>
        </row>
        <row r="8">
          <cell r="AA8" t="str">
            <v>海珠区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</row>
        <row r="8">
          <cell r="AQ8" t="str">
            <v>白云区</v>
          </cell>
          <cell r="AR8" t="str">
            <v>440111000</v>
          </cell>
        </row>
        <row r="9">
          <cell r="U9" t="str">
            <v>天河区</v>
          </cell>
          <cell r="V9">
            <v>118154</v>
          </cell>
          <cell r="W9">
            <v>53790</v>
          </cell>
          <cell r="X9">
            <v>22401</v>
          </cell>
          <cell r="Y9">
            <v>36689</v>
          </cell>
        </row>
        <row r="9">
          <cell r="AA9" t="str">
            <v>天河区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  <row r="9">
          <cell r="AQ9" t="str">
            <v>黄埔区</v>
          </cell>
          <cell r="AR9" t="str">
            <v>440112000</v>
          </cell>
        </row>
        <row r="10">
          <cell r="U10" t="str">
            <v>白云区</v>
          </cell>
          <cell r="V10">
            <v>111331</v>
          </cell>
          <cell r="W10">
            <v>50412</v>
          </cell>
          <cell r="X10">
            <v>20624</v>
          </cell>
          <cell r="Y10">
            <v>29549</v>
          </cell>
        </row>
        <row r="10">
          <cell r="AA10" t="str">
            <v>白云区</v>
          </cell>
          <cell r="AB10">
            <v>54658</v>
          </cell>
          <cell r="AC10">
            <v>24617</v>
          </cell>
          <cell r="AD10">
            <v>10536</v>
          </cell>
          <cell r="AE10">
            <v>17194</v>
          </cell>
        </row>
        <row r="10">
          <cell r="AQ10" t="str">
            <v>番禺区</v>
          </cell>
          <cell r="AR10" t="str">
            <v>440113000</v>
          </cell>
        </row>
        <row r="11">
          <cell r="U11" t="str">
            <v>黄埔区</v>
          </cell>
          <cell r="V11">
            <v>64429</v>
          </cell>
          <cell r="W11">
            <v>28971</v>
          </cell>
          <cell r="X11">
            <v>13005</v>
          </cell>
          <cell r="Y11">
            <v>21875</v>
          </cell>
        </row>
        <row r="11">
          <cell r="AA11" t="str">
            <v>黄埔区</v>
          </cell>
          <cell r="AB11">
            <v>8503</v>
          </cell>
          <cell r="AC11">
            <v>3777</v>
          </cell>
          <cell r="AD11">
            <v>1879</v>
          </cell>
          <cell r="AE11">
            <v>2728</v>
          </cell>
        </row>
        <row r="11">
          <cell r="AQ11" t="str">
            <v>花都区</v>
          </cell>
          <cell r="AR11" t="str">
            <v>440114000</v>
          </cell>
        </row>
        <row r="12">
          <cell r="U12" t="str">
            <v>番禺区</v>
          </cell>
          <cell r="V12">
            <v>143468</v>
          </cell>
          <cell r="W12">
            <v>65527</v>
          </cell>
          <cell r="X12">
            <v>28009</v>
          </cell>
          <cell r="Y12">
            <v>45900</v>
          </cell>
        </row>
        <row r="12">
          <cell r="AA12" t="str">
            <v>番禺区</v>
          </cell>
          <cell r="AB12">
            <v>12363</v>
          </cell>
          <cell r="AC12">
            <v>5548</v>
          </cell>
          <cell r="AD12">
            <v>2260</v>
          </cell>
          <cell r="AE12">
            <v>3609</v>
          </cell>
        </row>
        <row r="12">
          <cell r="AQ12" t="str">
            <v>南沙区</v>
          </cell>
          <cell r="AR12" t="str">
            <v>440115000</v>
          </cell>
        </row>
        <row r="13">
          <cell r="U13" t="str">
            <v>花都区</v>
          </cell>
          <cell r="V13">
            <v>98068</v>
          </cell>
          <cell r="W13">
            <v>43227</v>
          </cell>
          <cell r="X13">
            <v>17587</v>
          </cell>
          <cell r="Y13">
            <v>28221</v>
          </cell>
        </row>
        <row r="13">
          <cell r="AA13" t="str">
            <v>花都区</v>
          </cell>
          <cell r="AB13">
            <v>47156</v>
          </cell>
          <cell r="AC13">
            <v>20616</v>
          </cell>
          <cell r="AD13">
            <v>8491</v>
          </cell>
          <cell r="AE13">
            <v>16576</v>
          </cell>
        </row>
        <row r="13">
          <cell r="AQ13" t="str">
            <v>从化区</v>
          </cell>
          <cell r="AR13" t="str">
            <v>440117000</v>
          </cell>
        </row>
        <row r="14">
          <cell r="U14" t="str">
            <v>南沙区</v>
          </cell>
          <cell r="V14">
            <v>22857</v>
          </cell>
          <cell r="W14">
            <v>10542</v>
          </cell>
          <cell r="X14">
            <v>5005</v>
          </cell>
          <cell r="Y14">
            <v>7433</v>
          </cell>
        </row>
        <row r="14">
          <cell r="AA14" t="str">
            <v>南沙区</v>
          </cell>
          <cell r="AB14">
            <v>28299</v>
          </cell>
          <cell r="AC14">
            <v>12970</v>
          </cell>
          <cell r="AD14">
            <v>5384</v>
          </cell>
          <cell r="AE14">
            <v>9849</v>
          </cell>
        </row>
        <row r="14">
          <cell r="AQ14" t="str">
            <v>增城区</v>
          </cell>
          <cell r="AR14" t="str">
            <v>440118000</v>
          </cell>
        </row>
        <row r="15">
          <cell r="U15" t="str">
            <v>从化区</v>
          </cell>
          <cell r="V15">
            <v>18665</v>
          </cell>
          <cell r="W15">
            <v>8342</v>
          </cell>
          <cell r="X15">
            <v>3802</v>
          </cell>
          <cell r="Y15">
            <v>8691</v>
          </cell>
        </row>
        <row r="15">
          <cell r="AA15" t="str">
            <v>从化区</v>
          </cell>
          <cell r="AB15">
            <v>39385</v>
          </cell>
          <cell r="AC15">
            <v>17934</v>
          </cell>
          <cell r="AD15">
            <v>8522</v>
          </cell>
          <cell r="AE15">
            <v>11609</v>
          </cell>
        </row>
        <row r="15">
          <cell r="AQ15" t="str">
            <v>广州市</v>
          </cell>
          <cell r="AR15" t="str">
            <v>440199000</v>
          </cell>
        </row>
        <row r="16">
          <cell r="U16" t="str">
            <v>增城区</v>
          </cell>
          <cell r="V16">
            <v>47533</v>
          </cell>
          <cell r="W16">
            <v>20759</v>
          </cell>
          <cell r="X16">
            <v>9618</v>
          </cell>
          <cell r="Y16">
            <v>15693</v>
          </cell>
        </row>
        <row r="16">
          <cell r="AA16" t="str">
            <v>增城区</v>
          </cell>
          <cell r="AB16">
            <v>62503</v>
          </cell>
          <cell r="AC16">
            <v>27904</v>
          </cell>
          <cell r="AD16">
            <v>12490</v>
          </cell>
          <cell r="AE16">
            <v>19321</v>
          </cell>
        </row>
        <row r="16">
          <cell r="AQ16" t="str">
            <v>韶关市本级</v>
          </cell>
          <cell r="AR16" t="str">
            <v>440200000</v>
          </cell>
        </row>
        <row r="17">
          <cell r="U17" t="str">
            <v>珠海市本级</v>
          </cell>
          <cell r="V17">
            <v>597</v>
          </cell>
          <cell r="W17">
            <v>270</v>
          </cell>
          <cell r="X17">
            <v>84</v>
          </cell>
          <cell r="Y17">
            <v>1857</v>
          </cell>
        </row>
        <row r="17">
          <cell r="AA17" t="str">
            <v>珠海市本级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</row>
        <row r="17">
          <cell r="AQ17" t="str">
            <v>武江区</v>
          </cell>
          <cell r="AR17" t="str">
            <v>440203000</v>
          </cell>
        </row>
        <row r="18">
          <cell r="U18" t="str">
            <v>香洲区</v>
          </cell>
          <cell r="V18">
            <v>97215</v>
          </cell>
          <cell r="W18">
            <v>44686</v>
          </cell>
          <cell r="X18">
            <v>18062</v>
          </cell>
          <cell r="Y18">
            <v>35732</v>
          </cell>
        </row>
        <row r="18">
          <cell r="AA18" t="str">
            <v>香洲区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18">
          <cell r="AQ18" t="str">
            <v>浈江区</v>
          </cell>
          <cell r="AR18" t="str">
            <v>440204000</v>
          </cell>
        </row>
        <row r="19">
          <cell r="U19" t="str">
            <v>斗门区</v>
          </cell>
          <cell r="V19">
            <v>17734</v>
          </cell>
          <cell r="W19">
            <v>7930</v>
          </cell>
          <cell r="X19">
            <v>3576</v>
          </cell>
          <cell r="Y19">
            <v>8444</v>
          </cell>
        </row>
        <row r="19">
          <cell r="AA19" t="str">
            <v>斗门区</v>
          </cell>
          <cell r="AB19">
            <v>26505</v>
          </cell>
          <cell r="AC19">
            <v>12173</v>
          </cell>
          <cell r="AD19">
            <v>4906</v>
          </cell>
          <cell r="AE19">
            <v>8772</v>
          </cell>
        </row>
        <row r="19">
          <cell r="AQ19" t="str">
            <v>韶关新区</v>
          </cell>
          <cell r="AR19" t="str">
            <v>440206000</v>
          </cell>
        </row>
        <row r="20">
          <cell r="U20" t="str">
            <v>金湾区</v>
          </cell>
          <cell r="V20">
            <v>16600</v>
          </cell>
          <cell r="W20">
            <v>7450</v>
          </cell>
          <cell r="X20">
            <v>3477</v>
          </cell>
          <cell r="Y20">
            <v>6253</v>
          </cell>
        </row>
        <row r="20">
          <cell r="AA20" t="str">
            <v>金湾区</v>
          </cell>
          <cell r="AB20">
            <v>1520</v>
          </cell>
          <cell r="AC20">
            <v>689</v>
          </cell>
          <cell r="AD20">
            <v>257</v>
          </cell>
          <cell r="AE20">
            <v>0</v>
          </cell>
        </row>
        <row r="20">
          <cell r="AQ20" t="str">
            <v>曲江区</v>
          </cell>
          <cell r="AR20" t="str">
            <v>440221000</v>
          </cell>
        </row>
        <row r="21">
          <cell r="U21" t="str">
            <v>高新区</v>
          </cell>
          <cell r="V21">
            <v>10429</v>
          </cell>
          <cell r="W21">
            <v>4841</v>
          </cell>
          <cell r="X21">
            <v>2111</v>
          </cell>
          <cell r="Y21">
            <v>3664</v>
          </cell>
        </row>
        <row r="21">
          <cell r="AA21" t="str">
            <v>高新区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</row>
        <row r="21">
          <cell r="AQ21" t="str">
            <v>始兴县</v>
          </cell>
          <cell r="AR21" t="str">
            <v>440222000</v>
          </cell>
        </row>
        <row r="22">
          <cell r="U22" t="str">
            <v>高栏港区</v>
          </cell>
          <cell r="V22">
            <v>4947</v>
          </cell>
          <cell r="W22">
            <v>2206</v>
          </cell>
          <cell r="X22">
            <v>999</v>
          </cell>
          <cell r="Y22">
            <v>2073</v>
          </cell>
        </row>
        <row r="22">
          <cell r="AA22" t="str">
            <v>高栏港区</v>
          </cell>
          <cell r="AB22">
            <v>4131</v>
          </cell>
          <cell r="AC22">
            <v>1889</v>
          </cell>
          <cell r="AD22">
            <v>715</v>
          </cell>
          <cell r="AE22">
            <v>1241</v>
          </cell>
        </row>
        <row r="22">
          <cell r="AQ22" t="str">
            <v>仁化县</v>
          </cell>
          <cell r="AR22" t="str">
            <v>440224000</v>
          </cell>
        </row>
        <row r="23">
          <cell r="U23" t="str">
            <v>万山区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3">
          <cell r="AA23" t="str">
            <v>万山区</v>
          </cell>
          <cell r="AB23">
            <v>108</v>
          </cell>
          <cell r="AC23">
            <v>50</v>
          </cell>
          <cell r="AD23">
            <v>22</v>
          </cell>
          <cell r="AE23">
            <v>0</v>
          </cell>
        </row>
        <row r="23">
          <cell r="AQ23" t="str">
            <v>翁源县</v>
          </cell>
          <cell r="AR23" t="str">
            <v>440229000</v>
          </cell>
        </row>
        <row r="24">
          <cell r="U24" t="str">
            <v>横琴新区</v>
          </cell>
          <cell r="V24">
            <v>998</v>
          </cell>
          <cell r="W24">
            <v>402</v>
          </cell>
          <cell r="X24">
            <v>173</v>
          </cell>
          <cell r="Y24">
            <v>155</v>
          </cell>
        </row>
        <row r="24">
          <cell r="AA24" t="str">
            <v>横琴新区</v>
          </cell>
          <cell r="AB24">
            <v>1205</v>
          </cell>
          <cell r="AC24">
            <v>560</v>
          </cell>
          <cell r="AD24">
            <v>314</v>
          </cell>
          <cell r="AE24">
            <v>514</v>
          </cell>
        </row>
        <row r="24">
          <cell r="AQ24" t="str">
            <v>乳源瑶族自治县</v>
          </cell>
          <cell r="AR24" t="str">
            <v>440232000</v>
          </cell>
        </row>
        <row r="25">
          <cell r="U25" t="str">
            <v>佛山市本级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5">
          <cell r="AA25" t="str">
            <v>佛山市本级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</row>
        <row r="25">
          <cell r="AQ25" t="str">
            <v>新丰县</v>
          </cell>
          <cell r="AR25" t="str">
            <v>440233000</v>
          </cell>
        </row>
        <row r="26">
          <cell r="U26" t="str">
            <v>禅城区</v>
          </cell>
          <cell r="V26">
            <v>65209</v>
          </cell>
          <cell r="W26">
            <v>29516</v>
          </cell>
          <cell r="X26">
            <v>11564</v>
          </cell>
          <cell r="Y26">
            <v>22223</v>
          </cell>
        </row>
        <row r="26">
          <cell r="AA26" t="str">
            <v>禅城区</v>
          </cell>
          <cell r="AB26">
            <v>20473</v>
          </cell>
          <cell r="AC26">
            <v>8884</v>
          </cell>
          <cell r="AD26">
            <v>3789</v>
          </cell>
          <cell r="AE26">
            <v>7082</v>
          </cell>
        </row>
        <row r="26">
          <cell r="AQ26" t="str">
            <v>乐昌市</v>
          </cell>
          <cell r="AR26" t="str">
            <v>440281000</v>
          </cell>
        </row>
        <row r="27">
          <cell r="U27" t="str">
            <v>南海区</v>
          </cell>
          <cell r="V27">
            <v>236382</v>
          </cell>
          <cell r="W27">
            <v>105318</v>
          </cell>
          <cell r="X27">
            <v>47232</v>
          </cell>
          <cell r="Y27">
            <v>87218</v>
          </cell>
        </row>
        <row r="27">
          <cell r="AA27" t="str">
            <v>南海区</v>
          </cell>
          <cell r="AB27">
            <v>7218</v>
          </cell>
          <cell r="AC27">
            <v>3141</v>
          </cell>
          <cell r="AD27">
            <v>1304</v>
          </cell>
          <cell r="AE27">
            <v>1937</v>
          </cell>
        </row>
        <row r="27">
          <cell r="AQ27" t="str">
            <v>南雄市</v>
          </cell>
          <cell r="AR27" t="str">
            <v>440282000</v>
          </cell>
        </row>
        <row r="28">
          <cell r="U28" t="str">
            <v>顺德区</v>
          </cell>
          <cell r="V28">
            <v>195869</v>
          </cell>
          <cell r="W28">
            <v>88620</v>
          </cell>
          <cell r="X28">
            <v>35932</v>
          </cell>
          <cell r="Y28">
            <v>81649</v>
          </cell>
        </row>
        <row r="28">
          <cell r="AA28" t="str">
            <v>顺德区</v>
          </cell>
          <cell r="AB28">
            <v>1224</v>
          </cell>
          <cell r="AC28">
            <v>569</v>
          </cell>
          <cell r="AD28">
            <v>177</v>
          </cell>
          <cell r="AE28">
            <v>0</v>
          </cell>
        </row>
        <row r="28">
          <cell r="AQ28" t="str">
            <v>韶关市</v>
          </cell>
          <cell r="AR28" t="str">
            <v>440299000</v>
          </cell>
        </row>
        <row r="29">
          <cell r="U29" t="str">
            <v>三水区</v>
          </cell>
          <cell r="V29">
            <v>32212</v>
          </cell>
          <cell r="W29">
            <v>14241</v>
          </cell>
          <cell r="X29">
            <v>6517</v>
          </cell>
          <cell r="Y29">
            <v>11030</v>
          </cell>
        </row>
        <row r="29">
          <cell r="AA29" t="str">
            <v>三水区</v>
          </cell>
          <cell r="AB29">
            <v>22026</v>
          </cell>
          <cell r="AC29">
            <v>9553</v>
          </cell>
          <cell r="AD29">
            <v>4035</v>
          </cell>
          <cell r="AE29">
            <v>10617</v>
          </cell>
        </row>
        <row r="29">
          <cell r="AQ29" t="str">
            <v>深圳市本级</v>
          </cell>
          <cell r="AR29" t="str">
            <v>440300000</v>
          </cell>
        </row>
        <row r="30">
          <cell r="U30" t="str">
            <v>高明区</v>
          </cell>
          <cell r="V30">
            <v>31693</v>
          </cell>
          <cell r="W30">
            <v>13604</v>
          </cell>
          <cell r="X30">
            <v>6123</v>
          </cell>
          <cell r="Y30">
            <v>12316</v>
          </cell>
        </row>
        <row r="30">
          <cell r="AA30" t="str">
            <v>高明区</v>
          </cell>
          <cell r="AB30">
            <v>4264</v>
          </cell>
          <cell r="AC30">
            <v>1881</v>
          </cell>
          <cell r="AD30">
            <v>744</v>
          </cell>
          <cell r="AE30">
            <v>1503</v>
          </cell>
        </row>
        <row r="30">
          <cell r="AQ30" t="str">
            <v>罗湖区</v>
          </cell>
          <cell r="AR30" t="str">
            <v>440303000</v>
          </cell>
        </row>
        <row r="31">
          <cell r="U31" t="str">
            <v>省直属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1">
          <cell r="AA31" t="str">
            <v>省直属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1">
          <cell r="AQ31" t="str">
            <v>福田区</v>
          </cell>
          <cell r="AR31" t="str">
            <v>440304000</v>
          </cell>
        </row>
        <row r="32">
          <cell r="U32" t="str">
            <v>江门市本级</v>
          </cell>
          <cell r="V32">
            <v>3729</v>
          </cell>
          <cell r="W32">
            <v>1653</v>
          </cell>
          <cell r="X32">
            <v>653</v>
          </cell>
          <cell r="Y32">
            <v>5231</v>
          </cell>
        </row>
        <row r="32">
          <cell r="AA32" t="str">
            <v>江门市本级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2">
          <cell r="AQ32" t="str">
            <v>南山区</v>
          </cell>
          <cell r="AR32" t="str">
            <v>440305000</v>
          </cell>
        </row>
        <row r="33">
          <cell r="U33" t="str">
            <v>蓬江区</v>
          </cell>
          <cell r="V33">
            <v>63267</v>
          </cell>
          <cell r="W33">
            <v>29071</v>
          </cell>
          <cell r="X33">
            <v>11360</v>
          </cell>
          <cell r="Y33">
            <v>22563</v>
          </cell>
        </row>
        <row r="33">
          <cell r="AA33" t="str">
            <v>蓬江区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</row>
        <row r="33">
          <cell r="AQ33" t="str">
            <v>宝安区</v>
          </cell>
          <cell r="AR33" t="str">
            <v>440306000</v>
          </cell>
        </row>
        <row r="34">
          <cell r="U34" t="str">
            <v>江海区</v>
          </cell>
          <cell r="V34">
            <v>25708</v>
          </cell>
          <cell r="W34">
            <v>11790</v>
          </cell>
          <cell r="X34">
            <v>5150</v>
          </cell>
          <cell r="Y34">
            <v>8393</v>
          </cell>
        </row>
        <row r="34">
          <cell r="AA34" t="str">
            <v>江海区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  <row r="34">
          <cell r="AQ34" t="str">
            <v>龙岗区</v>
          </cell>
          <cell r="AR34" t="str">
            <v>440307000</v>
          </cell>
        </row>
        <row r="35">
          <cell r="U35" t="str">
            <v>新会区</v>
          </cell>
          <cell r="V35">
            <v>37820</v>
          </cell>
          <cell r="W35">
            <v>17369</v>
          </cell>
          <cell r="X35">
            <v>6802</v>
          </cell>
          <cell r="Y35">
            <v>17379</v>
          </cell>
        </row>
        <row r="35">
          <cell r="AA35" t="str">
            <v>新会区</v>
          </cell>
          <cell r="AB35">
            <v>30431</v>
          </cell>
          <cell r="AC35">
            <v>14160</v>
          </cell>
          <cell r="AD35">
            <v>5348</v>
          </cell>
          <cell r="AE35">
            <v>11469</v>
          </cell>
        </row>
        <row r="35">
          <cell r="AQ35" t="str">
            <v>盐田区</v>
          </cell>
          <cell r="AR35" t="str">
            <v>440308000</v>
          </cell>
        </row>
        <row r="36">
          <cell r="U36" t="str">
            <v>台山市</v>
          </cell>
          <cell r="V36">
            <v>29102</v>
          </cell>
          <cell r="W36">
            <v>13771</v>
          </cell>
          <cell r="X36">
            <v>5301</v>
          </cell>
          <cell r="Y36">
            <v>13737</v>
          </cell>
        </row>
        <row r="36">
          <cell r="AA36" t="str">
            <v>台山市</v>
          </cell>
          <cell r="AB36">
            <v>24456</v>
          </cell>
          <cell r="AC36">
            <v>11619</v>
          </cell>
          <cell r="AD36">
            <v>4245</v>
          </cell>
          <cell r="AE36">
            <v>9404</v>
          </cell>
        </row>
        <row r="36">
          <cell r="AQ36" t="str">
            <v>深圳市</v>
          </cell>
          <cell r="AR36" t="str">
            <v>440399000</v>
          </cell>
        </row>
        <row r="37">
          <cell r="U37" t="str">
            <v>开平市</v>
          </cell>
          <cell r="V37">
            <v>29575</v>
          </cell>
          <cell r="W37">
            <v>14146</v>
          </cell>
          <cell r="X37">
            <v>5374</v>
          </cell>
          <cell r="Y37">
            <v>12608</v>
          </cell>
        </row>
        <row r="37">
          <cell r="AA37" t="str">
            <v>开平市</v>
          </cell>
          <cell r="AB37">
            <v>25762</v>
          </cell>
          <cell r="AC37">
            <v>11978</v>
          </cell>
          <cell r="AD37">
            <v>4404</v>
          </cell>
          <cell r="AE37">
            <v>11384</v>
          </cell>
        </row>
        <row r="37">
          <cell r="AQ37" t="str">
            <v>珠海市本级</v>
          </cell>
          <cell r="AR37" t="str">
            <v>440400000</v>
          </cell>
        </row>
        <row r="38">
          <cell r="U38" t="str">
            <v>鹤山市</v>
          </cell>
          <cell r="V38">
            <v>21042</v>
          </cell>
          <cell r="W38">
            <v>9310</v>
          </cell>
          <cell r="X38">
            <v>3971</v>
          </cell>
          <cell r="Y38">
            <v>8801</v>
          </cell>
        </row>
        <row r="38">
          <cell r="AA38" t="str">
            <v>鹤山市</v>
          </cell>
          <cell r="AB38">
            <v>19065</v>
          </cell>
          <cell r="AC38">
            <v>8698</v>
          </cell>
          <cell r="AD38">
            <v>3507</v>
          </cell>
          <cell r="AE38">
            <v>7426</v>
          </cell>
        </row>
        <row r="38">
          <cell r="AQ38" t="str">
            <v>香洲区</v>
          </cell>
          <cell r="AR38" t="str">
            <v>440402000</v>
          </cell>
        </row>
        <row r="39">
          <cell r="U39" t="str">
            <v>恩平市</v>
          </cell>
          <cell r="V39">
            <v>19717</v>
          </cell>
          <cell r="W39">
            <v>9155</v>
          </cell>
          <cell r="X39">
            <v>3438</v>
          </cell>
          <cell r="Y39">
            <v>8554</v>
          </cell>
        </row>
        <row r="39">
          <cell r="AA39" t="str">
            <v>恩平市</v>
          </cell>
          <cell r="AB39">
            <v>19026</v>
          </cell>
          <cell r="AC39">
            <v>8951</v>
          </cell>
          <cell r="AD39">
            <v>3922</v>
          </cell>
          <cell r="AE39">
            <v>4839</v>
          </cell>
        </row>
        <row r="39">
          <cell r="AQ39" t="str">
            <v>斗门区</v>
          </cell>
          <cell r="AR39" t="str">
            <v>440403000</v>
          </cell>
        </row>
        <row r="40">
          <cell r="U40" t="str">
            <v>东莞市</v>
          </cell>
          <cell r="V40">
            <v>800804</v>
          </cell>
          <cell r="W40">
            <v>351792</v>
          </cell>
          <cell r="X40">
            <v>152907</v>
          </cell>
          <cell r="Y40">
            <v>259657</v>
          </cell>
        </row>
        <row r="40">
          <cell r="AA40" t="str">
            <v>东莞市</v>
          </cell>
          <cell r="AB40">
            <v>36595</v>
          </cell>
          <cell r="AC40">
            <v>16267</v>
          </cell>
          <cell r="AD40">
            <v>7158</v>
          </cell>
          <cell r="AE40">
            <v>3825</v>
          </cell>
        </row>
        <row r="40">
          <cell r="AQ40" t="str">
            <v>金湾区</v>
          </cell>
          <cell r="AR40" t="str">
            <v>440404000</v>
          </cell>
        </row>
        <row r="41">
          <cell r="U41" t="str">
            <v>中山县</v>
          </cell>
          <cell r="V41">
            <v>217916</v>
          </cell>
          <cell r="W41">
            <v>97804</v>
          </cell>
          <cell r="X41">
            <v>41657</v>
          </cell>
          <cell r="Y41">
            <v>74284</v>
          </cell>
        </row>
        <row r="41">
          <cell r="AA41" t="str">
            <v>中山县</v>
          </cell>
          <cell r="AB41">
            <v>104639</v>
          </cell>
          <cell r="AC41">
            <v>46773</v>
          </cell>
          <cell r="AD41">
            <v>19594</v>
          </cell>
          <cell r="AE41">
            <v>36236</v>
          </cell>
        </row>
        <row r="41">
          <cell r="AQ41" t="str">
            <v>珠海市万山区</v>
          </cell>
          <cell r="AR41" t="str">
            <v>440405000</v>
          </cell>
        </row>
        <row r="42">
          <cell r="U42" t="str">
            <v>直属</v>
          </cell>
          <cell r="V42">
            <v>3867</v>
          </cell>
          <cell r="W42">
            <v>1749</v>
          </cell>
          <cell r="X42">
            <v>551</v>
          </cell>
          <cell r="Y42">
            <v>5545</v>
          </cell>
        </row>
        <row r="42">
          <cell r="AA42" t="str">
            <v>直属</v>
          </cell>
          <cell r="AB42">
            <v>0</v>
          </cell>
          <cell r="AC42">
            <v>0</v>
          </cell>
          <cell r="AD42">
            <v>0</v>
          </cell>
          <cell r="AE42">
            <v>1205</v>
          </cell>
        </row>
        <row r="42">
          <cell r="AQ42" t="str">
            <v>珠海经济技术开发区（高栏港经济区）管理委员会</v>
          </cell>
          <cell r="AR42" t="str">
            <v>440406000</v>
          </cell>
        </row>
        <row r="43">
          <cell r="AQ43" t="str">
            <v>珠海市横琴新区</v>
          </cell>
          <cell r="AR43" t="str">
            <v>440407000</v>
          </cell>
        </row>
        <row r="44">
          <cell r="AQ44" t="str">
            <v>珠海市高新区</v>
          </cell>
          <cell r="AR44" t="str">
            <v>440408000</v>
          </cell>
        </row>
        <row r="45">
          <cell r="AQ45" t="str">
            <v>珠海市</v>
          </cell>
          <cell r="AR45" t="str">
            <v>440499000</v>
          </cell>
        </row>
        <row r="46">
          <cell r="AQ46" t="str">
            <v>汕头市本级</v>
          </cell>
          <cell r="AR46" t="str">
            <v>440500000</v>
          </cell>
        </row>
        <row r="47">
          <cell r="AQ47" t="str">
            <v>龙湖区</v>
          </cell>
          <cell r="AR47" t="str">
            <v>440507000</v>
          </cell>
        </row>
        <row r="48">
          <cell r="AQ48" t="str">
            <v>金平区</v>
          </cell>
          <cell r="AR48" t="str">
            <v>440511000</v>
          </cell>
        </row>
        <row r="49">
          <cell r="AQ49" t="str">
            <v>濠江区</v>
          </cell>
          <cell r="AR49" t="str">
            <v>440512000</v>
          </cell>
        </row>
        <row r="50">
          <cell r="AQ50" t="str">
            <v>潮阳区</v>
          </cell>
          <cell r="AR50" t="str">
            <v>440513000</v>
          </cell>
        </row>
        <row r="51">
          <cell r="AQ51" t="str">
            <v>潮南区</v>
          </cell>
          <cell r="AR51" t="str">
            <v>440514000</v>
          </cell>
        </row>
        <row r="52">
          <cell r="AQ52" t="str">
            <v>澄海区</v>
          </cell>
          <cell r="AR52" t="str">
            <v>440515000</v>
          </cell>
        </row>
        <row r="53">
          <cell r="AQ53" t="str">
            <v>保税区</v>
          </cell>
          <cell r="AR53" t="str">
            <v>440516000</v>
          </cell>
        </row>
        <row r="54">
          <cell r="AQ54" t="str">
            <v>高新区</v>
          </cell>
          <cell r="AR54" t="str">
            <v>440517000</v>
          </cell>
        </row>
        <row r="55">
          <cell r="AQ55" t="str">
            <v>华侨试验区</v>
          </cell>
          <cell r="AR55" t="str">
            <v>440518000</v>
          </cell>
        </row>
        <row r="56">
          <cell r="AQ56" t="str">
            <v>南澳县</v>
          </cell>
          <cell r="AR56" t="str">
            <v>440523000</v>
          </cell>
        </row>
        <row r="57">
          <cell r="AQ57" t="str">
            <v>汕头市</v>
          </cell>
          <cell r="AR57" t="str">
            <v>440599000</v>
          </cell>
        </row>
        <row r="58">
          <cell r="AQ58" t="str">
            <v>佛山市本级</v>
          </cell>
          <cell r="AR58" t="str">
            <v>440600000</v>
          </cell>
        </row>
        <row r="59">
          <cell r="AQ59" t="str">
            <v>禅城区</v>
          </cell>
          <cell r="AR59" t="str">
            <v>440604000</v>
          </cell>
        </row>
        <row r="60">
          <cell r="AQ60" t="str">
            <v>南海区</v>
          </cell>
          <cell r="AR60" t="str">
            <v>440605000</v>
          </cell>
        </row>
        <row r="61">
          <cell r="AQ61" t="str">
            <v>顺德区</v>
          </cell>
          <cell r="AR61" t="str">
            <v>440606000</v>
          </cell>
        </row>
        <row r="62">
          <cell r="AQ62" t="str">
            <v>三水区</v>
          </cell>
          <cell r="AR62" t="str">
            <v>440607000</v>
          </cell>
        </row>
        <row r="63">
          <cell r="AQ63" t="str">
            <v>高明区</v>
          </cell>
          <cell r="AR63" t="str">
            <v>440608000</v>
          </cell>
        </row>
        <row r="64">
          <cell r="AQ64" t="str">
            <v>佛山市</v>
          </cell>
          <cell r="AR64" t="str">
            <v>440699000</v>
          </cell>
        </row>
        <row r="65">
          <cell r="AQ65" t="str">
            <v>江门市本级</v>
          </cell>
          <cell r="AR65" t="str">
            <v>440700000</v>
          </cell>
        </row>
        <row r="66">
          <cell r="AQ66" t="str">
            <v>蓬江区</v>
          </cell>
          <cell r="AR66" t="str">
            <v>440703000</v>
          </cell>
        </row>
        <row r="67">
          <cell r="AQ67" t="str">
            <v>江海区</v>
          </cell>
          <cell r="AR67" t="str">
            <v>440704000</v>
          </cell>
        </row>
        <row r="68">
          <cell r="AQ68" t="str">
            <v>新会区</v>
          </cell>
          <cell r="AR68" t="str">
            <v>440705000</v>
          </cell>
        </row>
        <row r="69">
          <cell r="AQ69" t="str">
            <v>台山市</v>
          </cell>
          <cell r="AR69" t="str">
            <v>440781000</v>
          </cell>
        </row>
        <row r="70">
          <cell r="AQ70" t="str">
            <v>开平市</v>
          </cell>
          <cell r="AR70" t="str">
            <v>440783000</v>
          </cell>
        </row>
        <row r="71">
          <cell r="AQ71" t="str">
            <v>鹤山市</v>
          </cell>
          <cell r="AR71" t="str">
            <v>440784000</v>
          </cell>
        </row>
        <row r="72">
          <cell r="AQ72" t="str">
            <v>恩平市</v>
          </cell>
          <cell r="AR72" t="str">
            <v>440785000</v>
          </cell>
        </row>
        <row r="73">
          <cell r="AQ73" t="str">
            <v>江门市</v>
          </cell>
          <cell r="AR73" t="str">
            <v>440799000</v>
          </cell>
        </row>
        <row r="74">
          <cell r="AQ74" t="str">
            <v>湛江市本级</v>
          </cell>
          <cell r="AR74" t="str">
            <v>440800000</v>
          </cell>
        </row>
        <row r="75">
          <cell r="AQ75" t="str">
            <v>赤坎区</v>
          </cell>
          <cell r="AR75" t="str">
            <v>440802000</v>
          </cell>
        </row>
        <row r="76">
          <cell r="AQ76" t="str">
            <v>霞山区</v>
          </cell>
          <cell r="AR76" t="str">
            <v>440803000</v>
          </cell>
        </row>
        <row r="77">
          <cell r="AQ77" t="str">
            <v>坡头区</v>
          </cell>
          <cell r="AR77" t="str">
            <v>440804000</v>
          </cell>
        </row>
        <row r="78">
          <cell r="AQ78" t="str">
            <v>湛江经济技术开发区</v>
          </cell>
          <cell r="AR78" t="str">
            <v>440805000</v>
          </cell>
        </row>
        <row r="79">
          <cell r="AQ79" t="str">
            <v>奋勇高新区</v>
          </cell>
          <cell r="AR79" t="str">
            <v>440806000</v>
          </cell>
        </row>
        <row r="80">
          <cell r="AQ80" t="str">
            <v>麻章区</v>
          </cell>
          <cell r="AR80" t="str">
            <v>440811000</v>
          </cell>
        </row>
        <row r="81">
          <cell r="AQ81" t="str">
            <v>遂溪县</v>
          </cell>
          <cell r="AR81" t="str">
            <v>440823000</v>
          </cell>
        </row>
        <row r="82">
          <cell r="AQ82" t="str">
            <v>徐闻县</v>
          </cell>
          <cell r="AR82" t="str">
            <v>440825000</v>
          </cell>
        </row>
        <row r="83">
          <cell r="AQ83" t="str">
            <v>廉江市</v>
          </cell>
          <cell r="AR83" t="str">
            <v>440881000</v>
          </cell>
        </row>
        <row r="84">
          <cell r="AQ84" t="str">
            <v>雷州市</v>
          </cell>
          <cell r="AR84" t="str">
            <v>440882000</v>
          </cell>
        </row>
        <row r="85">
          <cell r="AQ85" t="str">
            <v>吴川市</v>
          </cell>
          <cell r="AR85" t="str">
            <v>440883000</v>
          </cell>
        </row>
        <row r="86">
          <cell r="AQ86" t="str">
            <v>湛江市</v>
          </cell>
          <cell r="AR86" t="str">
            <v>440899000</v>
          </cell>
        </row>
        <row r="87">
          <cell r="AQ87" t="str">
            <v>茂名市本级</v>
          </cell>
          <cell r="AR87" t="str">
            <v>440900000</v>
          </cell>
        </row>
        <row r="88">
          <cell r="AQ88" t="str">
            <v>茂南区</v>
          </cell>
          <cell r="AR88" t="str">
            <v>440902000</v>
          </cell>
        </row>
        <row r="89">
          <cell r="AQ89" t="str">
            <v>电白区本级</v>
          </cell>
          <cell r="AR89" t="str">
            <v>440904000</v>
          </cell>
        </row>
        <row r="90">
          <cell r="AQ90" t="str">
            <v>电白区</v>
          </cell>
          <cell r="AR90" t="str">
            <v>440904099</v>
          </cell>
        </row>
        <row r="91">
          <cell r="AQ91" t="str">
            <v>高州市</v>
          </cell>
          <cell r="AR91" t="str">
            <v>440981000</v>
          </cell>
        </row>
        <row r="92">
          <cell r="AQ92" t="str">
            <v>化州市</v>
          </cell>
          <cell r="AR92" t="str">
            <v>440982000</v>
          </cell>
        </row>
        <row r="93">
          <cell r="AQ93" t="str">
            <v>信宜市</v>
          </cell>
          <cell r="AR93" t="str">
            <v>440983000</v>
          </cell>
        </row>
        <row r="94">
          <cell r="AQ94" t="str">
            <v>茂名市</v>
          </cell>
          <cell r="AR94" t="str">
            <v>440999000</v>
          </cell>
        </row>
        <row r="95">
          <cell r="AQ95" t="str">
            <v>肇庆市本级</v>
          </cell>
          <cell r="AR95" t="str">
            <v>441200000</v>
          </cell>
        </row>
        <row r="96">
          <cell r="AQ96" t="str">
            <v>端州区</v>
          </cell>
          <cell r="AR96" t="str">
            <v>441202000</v>
          </cell>
        </row>
        <row r="97">
          <cell r="AQ97" t="str">
            <v>鼎湖区</v>
          </cell>
          <cell r="AR97" t="str">
            <v>441203000</v>
          </cell>
        </row>
        <row r="98">
          <cell r="AQ98" t="str">
            <v>高要区</v>
          </cell>
          <cell r="AR98" t="str">
            <v>441204000</v>
          </cell>
        </row>
        <row r="99">
          <cell r="AQ99" t="str">
            <v>肇庆高新技术产业开发区</v>
          </cell>
          <cell r="AR99" t="str">
            <v>441205000</v>
          </cell>
        </row>
        <row r="100">
          <cell r="AQ100" t="str">
            <v>肇庆新区</v>
          </cell>
          <cell r="AR100" t="str">
            <v>441206000</v>
          </cell>
        </row>
        <row r="101">
          <cell r="AQ101" t="str">
            <v>广宁县</v>
          </cell>
          <cell r="AR101" t="str">
            <v>441223000</v>
          </cell>
        </row>
        <row r="102">
          <cell r="AQ102" t="str">
            <v>怀集县</v>
          </cell>
          <cell r="AR102" t="str">
            <v>441224000</v>
          </cell>
        </row>
        <row r="103">
          <cell r="AQ103" t="str">
            <v>封开县</v>
          </cell>
          <cell r="AR103" t="str">
            <v>441225000</v>
          </cell>
        </row>
        <row r="104">
          <cell r="AQ104" t="str">
            <v>德庆县</v>
          </cell>
          <cell r="AR104" t="str">
            <v>441226000</v>
          </cell>
        </row>
        <row r="105">
          <cell r="AQ105" t="str">
            <v>四会市</v>
          </cell>
          <cell r="AR105" t="str">
            <v>441284000</v>
          </cell>
        </row>
        <row r="106">
          <cell r="AQ106" t="str">
            <v>肇庆市</v>
          </cell>
          <cell r="AR106" t="str">
            <v>441299000</v>
          </cell>
        </row>
        <row r="107">
          <cell r="AQ107" t="str">
            <v>惠州市本级</v>
          </cell>
          <cell r="AR107" t="str">
            <v>441300000</v>
          </cell>
        </row>
        <row r="108">
          <cell r="AQ108" t="str">
            <v>惠城区</v>
          </cell>
          <cell r="AR108" t="str">
            <v>441302000</v>
          </cell>
        </row>
        <row r="109">
          <cell r="AQ109" t="str">
            <v>惠阳区</v>
          </cell>
          <cell r="AR109" t="str">
            <v>441303000</v>
          </cell>
        </row>
        <row r="110">
          <cell r="AQ110" t="str">
            <v>惠州大亚湾经济技术开发区</v>
          </cell>
          <cell r="AR110" t="str">
            <v>441304000</v>
          </cell>
        </row>
        <row r="111">
          <cell r="AQ111" t="str">
            <v>惠州仲恺高新技术产业开发区</v>
          </cell>
          <cell r="AR111" t="str">
            <v>441305000</v>
          </cell>
        </row>
        <row r="112">
          <cell r="AQ112" t="str">
            <v>博罗县</v>
          </cell>
          <cell r="AR112" t="str">
            <v>441322000</v>
          </cell>
        </row>
        <row r="113">
          <cell r="AQ113" t="str">
            <v>惠东县</v>
          </cell>
          <cell r="AR113" t="str">
            <v>441323000</v>
          </cell>
        </row>
        <row r="114">
          <cell r="AQ114" t="str">
            <v>龙门县</v>
          </cell>
          <cell r="AR114" t="str">
            <v>441324000</v>
          </cell>
        </row>
        <row r="115">
          <cell r="AQ115" t="str">
            <v>惠州市</v>
          </cell>
          <cell r="AR115" t="str">
            <v>441399000</v>
          </cell>
        </row>
        <row r="116">
          <cell r="AQ116" t="str">
            <v>梅州市本级</v>
          </cell>
          <cell r="AR116" t="str">
            <v>441400000</v>
          </cell>
        </row>
        <row r="117">
          <cell r="AQ117" t="str">
            <v>梅江区</v>
          </cell>
          <cell r="AR117" t="str">
            <v>441402000</v>
          </cell>
        </row>
        <row r="118">
          <cell r="AQ118" t="str">
            <v>梅县区</v>
          </cell>
          <cell r="AR118" t="str">
            <v>441403000</v>
          </cell>
        </row>
        <row r="119">
          <cell r="AQ119" t="str">
            <v>梅州高新技术产业园区</v>
          </cell>
          <cell r="AR119" t="str">
            <v>441404000</v>
          </cell>
        </row>
        <row r="120">
          <cell r="AQ120" t="str">
            <v>大埔县</v>
          </cell>
          <cell r="AR120" t="str">
            <v>441422000</v>
          </cell>
        </row>
        <row r="121">
          <cell r="AQ121" t="str">
            <v>丰顺县</v>
          </cell>
          <cell r="AR121" t="str">
            <v>441423000</v>
          </cell>
        </row>
        <row r="122">
          <cell r="AQ122" t="str">
            <v>五华县</v>
          </cell>
          <cell r="AR122" t="str">
            <v>441424000</v>
          </cell>
        </row>
        <row r="123">
          <cell r="AQ123" t="str">
            <v>平远县</v>
          </cell>
          <cell r="AR123" t="str">
            <v>441426000</v>
          </cell>
        </row>
        <row r="124">
          <cell r="AQ124" t="str">
            <v>蕉岭县</v>
          </cell>
          <cell r="AR124" t="str">
            <v>441427000</v>
          </cell>
        </row>
        <row r="125">
          <cell r="AQ125" t="str">
            <v>兴宁市</v>
          </cell>
          <cell r="AR125" t="str">
            <v>441481000</v>
          </cell>
        </row>
        <row r="126">
          <cell r="AQ126" t="str">
            <v>梅州市</v>
          </cell>
          <cell r="AR126" t="str">
            <v>441499000</v>
          </cell>
        </row>
        <row r="127">
          <cell r="AQ127" t="str">
            <v>汕尾市本级</v>
          </cell>
          <cell r="AR127" t="str">
            <v>441500000</v>
          </cell>
        </row>
        <row r="128">
          <cell r="AQ128" t="str">
            <v>城区</v>
          </cell>
          <cell r="AR128" t="str">
            <v>441502000</v>
          </cell>
        </row>
        <row r="129">
          <cell r="AQ129" t="str">
            <v>海丰县</v>
          </cell>
          <cell r="AR129" t="str">
            <v>441521000</v>
          </cell>
        </row>
        <row r="130">
          <cell r="AQ130" t="str">
            <v>陆河县</v>
          </cell>
          <cell r="AR130" t="str">
            <v>441523000</v>
          </cell>
        </row>
        <row r="131">
          <cell r="AQ131" t="str">
            <v>陆丰市</v>
          </cell>
          <cell r="AR131" t="str">
            <v>441581000</v>
          </cell>
        </row>
        <row r="132">
          <cell r="AQ132" t="str">
            <v>汕尾市红海湾经济开发区</v>
          </cell>
          <cell r="AR132" t="str">
            <v>441591000</v>
          </cell>
        </row>
        <row r="133">
          <cell r="AQ133" t="str">
            <v>汕尾市华侨管理区</v>
          </cell>
          <cell r="AR133" t="str">
            <v>441592000</v>
          </cell>
        </row>
        <row r="134">
          <cell r="AQ134" t="str">
            <v>汕尾市</v>
          </cell>
          <cell r="AR134" t="str">
            <v>441599000</v>
          </cell>
        </row>
        <row r="135">
          <cell r="AQ135" t="str">
            <v>河源市本级</v>
          </cell>
          <cell r="AR135" t="str">
            <v>441600000</v>
          </cell>
        </row>
        <row r="136">
          <cell r="AQ136" t="str">
            <v>源城区</v>
          </cell>
          <cell r="AR136" t="str">
            <v>441602000</v>
          </cell>
        </row>
        <row r="137">
          <cell r="AQ137" t="str">
            <v>高新区</v>
          </cell>
          <cell r="AR137" t="str">
            <v>441603000</v>
          </cell>
        </row>
        <row r="138">
          <cell r="AQ138" t="str">
            <v>江东新区</v>
          </cell>
          <cell r="AR138" t="str">
            <v>441604000</v>
          </cell>
        </row>
        <row r="139">
          <cell r="AQ139" t="str">
            <v>紫金县</v>
          </cell>
          <cell r="AR139" t="str">
            <v>441621000</v>
          </cell>
        </row>
        <row r="140">
          <cell r="AQ140" t="str">
            <v>龙川县</v>
          </cell>
          <cell r="AR140" t="str">
            <v>441622000</v>
          </cell>
        </row>
        <row r="141">
          <cell r="AQ141" t="str">
            <v>连平县</v>
          </cell>
          <cell r="AR141" t="str">
            <v>441623000</v>
          </cell>
        </row>
        <row r="142">
          <cell r="AQ142" t="str">
            <v>和平县</v>
          </cell>
          <cell r="AR142" t="str">
            <v>441624000</v>
          </cell>
        </row>
        <row r="143">
          <cell r="AQ143" t="str">
            <v>东源县</v>
          </cell>
          <cell r="AR143" t="str">
            <v>441625000</v>
          </cell>
        </row>
        <row r="144">
          <cell r="AQ144" t="str">
            <v>河源市</v>
          </cell>
          <cell r="AR144" t="str">
            <v>441699000</v>
          </cell>
        </row>
        <row r="145">
          <cell r="AQ145" t="str">
            <v>阳江市本级</v>
          </cell>
          <cell r="AR145" t="str">
            <v>441700000</v>
          </cell>
        </row>
        <row r="146">
          <cell r="AQ146" t="str">
            <v>江城区</v>
          </cell>
          <cell r="AR146" t="str">
            <v>441702000</v>
          </cell>
        </row>
        <row r="147">
          <cell r="AQ147" t="str">
            <v>阳东区</v>
          </cell>
          <cell r="AR147" t="str">
            <v>441704000</v>
          </cell>
        </row>
        <row r="148">
          <cell r="AQ148" t="str">
            <v>海陵岛经济开发试验区</v>
          </cell>
          <cell r="AR148" t="str">
            <v>441705000</v>
          </cell>
        </row>
        <row r="149">
          <cell r="AQ149" t="str">
            <v>阳江高新技术开发区</v>
          </cell>
          <cell r="AR149" t="str">
            <v>441706000</v>
          </cell>
        </row>
        <row r="150">
          <cell r="AQ150" t="str">
            <v>阳江滨海新区</v>
          </cell>
          <cell r="AR150" t="str">
            <v>441707000</v>
          </cell>
        </row>
        <row r="151">
          <cell r="AQ151" t="str">
            <v>阳西县</v>
          </cell>
          <cell r="AR151" t="str">
            <v>441721000</v>
          </cell>
        </row>
        <row r="152">
          <cell r="AQ152" t="str">
            <v>阳春市</v>
          </cell>
          <cell r="AR152" t="str">
            <v>441781000</v>
          </cell>
        </row>
        <row r="153">
          <cell r="AQ153" t="str">
            <v>阳江市</v>
          </cell>
          <cell r="AR153" t="str">
            <v>441799000</v>
          </cell>
        </row>
        <row r="154">
          <cell r="AQ154" t="str">
            <v>清远市本级</v>
          </cell>
          <cell r="AR154" t="str">
            <v>441800000</v>
          </cell>
        </row>
        <row r="155">
          <cell r="AQ155" t="str">
            <v>清城区</v>
          </cell>
          <cell r="AR155" t="str">
            <v>441802000</v>
          </cell>
        </row>
        <row r="156">
          <cell r="AQ156" t="str">
            <v>清新区</v>
          </cell>
          <cell r="AR156" t="str">
            <v>441803000</v>
          </cell>
        </row>
        <row r="157">
          <cell r="AQ157" t="str">
            <v>广东清远高新技术产业开发区管理委员会</v>
          </cell>
          <cell r="AR157" t="str">
            <v>441804000</v>
          </cell>
        </row>
        <row r="158">
          <cell r="AQ158" t="str">
            <v>广州（清远）产业转移工业园管理委员会</v>
          </cell>
          <cell r="AR158" t="str">
            <v>441805000</v>
          </cell>
        </row>
        <row r="159">
          <cell r="AQ159" t="str">
            <v>佛冈县</v>
          </cell>
          <cell r="AR159" t="str">
            <v>441821000</v>
          </cell>
        </row>
        <row r="160">
          <cell r="AQ160" t="str">
            <v>阳山县</v>
          </cell>
          <cell r="AR160" t="str">
            <v>441823000</v>
          </cell>
        </row>
        <row r="161">
          <cell r="AQ161" t="str">
            <v>连山壮族瑶族自治县</v>
          </cell>
          <cell r="AR161" t="str">
            <v>441825000</v>
          </cell>
        </row>
        <row r="162">
          <cell r="AQ162" t="str">
            <v>连南瑶族自治县</v>
          </cell>
          <cell r="AR162" t="str">
            <v>441826000</v>
          </cell>
        </row>
        <row r="163">
          <cell r="AQ163" t="str">
            <v>英德市</v>
          </cell>
          <cell r="AR163" t="str">
            <v>441881000</v>
          </cell>
        </row>
        <row r="164">
          <cell r="AQ164" t="str">
            <v>连州市</v>
          </cell>
          <cell r="AR164" t="str">
            <v>441882000</v>
          </cell>
        </row>
        <row r="165">
          <cell r="AQ165" t="str">
            <v>清远市</v>
          </cell>
          <cell r="AR165" t="str">
            <v>441899000</v>
          </cell>
        </row>
        <row r="166">
          <cell r="AQ166" t="str">
            <v>东莞市本级</v>
          </cell>
          <cell r="AR166" t="str">
            <v>441900000</v>
          </cell>
        </row>
        <row r="167">
          <cell r="AQ167" t="str">
            <v>东城街道</v>
          </cell>
          <cell r="AR167" t="str">
            <v>441900002</v>
          </cell>
        </row>
        <row r="168">
          <cell r="AQ168" t="str">
            <v>南城街道</v>
          </cell>
          <cell r="AR168" t="str">
            <v>441900003</v>
          </cell>
        </row>
        <row r="169">
          <cell r="AQ169" t="str">
            <v>万江街道</v>
          </cell>
          <cell r="AR169" t="str">
            <v>441900004</v>
          </cell>
        </row>
        <row r="170">
          <cell r="AQ170" t="str">
            <v>莞城街道</v>
          </cell>
          <cell r="AR170" t="str">
            <v>441900005</v>
          </cell>
        </row>
        <row r="171">
          <cell r="AQ171" t="str">
            <v>石碣镇</v>
          </cell>
          <cell r="AR171" t="str">
            <v>441900006</v>
          </cell>
        </row>
        <row r="172">
          <cell r="AQ172" t="str">
            <v>石龙镇</v>
          </cell>
          <cell r="AR172" t="str">
            <v>441900007</v>
          </cell>
        </row>
        <row r="173">
          <cell r="AQ173" t="str">
            <v>茶山镇</v>
          </cell>
          <cell r="AR173" t="str">
            <v>441900008</v>
          </cell>
        </row>
        <row r="174">
          <cell r="AQ174" t="str">
            <v>松山湖园区</v>
          </cell>
          <cell r="AR174" t="str">
            <v>441900009</v>
          </cell>
        </row>
        <row r="175">
          <cell r="AQ175" t="str">
            <v>水乡园区</v>
          </cell>
          <cell r="AR175" t="str">
            <v>441900010</v>
          </cell>
        </row>
        <row r="176">
          <cell r="AQ176" t="str">
            <v>滨海滨园区</v>
          </cell>
          <cell r="AR176" t="str">
            <v>441900011</v>
          </cell>
        </row>
        <row r="177">
          <cell r="AQ177" t="str">
            <v>石排镇</v>
          </cell>
          <cell r="AR177" t="str">
            <v>441900012</v>
          </cell>
        </row>
        <row r="178">
          <cell r="AQ178" t="str">
            <v>企石镇</v>
          </cell>
          <cell r="AR178" t="str">
            <v>441900013</v>
          </cell>
        </row>
        <row r="179">
          <cell r="AQ179" t="str">
            <v>横沥镇</v>
          </cell>
          <cell r="AR179" t="str">
            <v>441900014</v>
          </cell>
        </row>
        <row r="180">
          <cell r="AQ180" t="str">
            <v>桥头镇</v>
          </cell>
          <cell r="AR180" t="str">
            <v>441900015</v>
          </cell>
        </row>
        <row r="181">
          <cell r="AQ181" t="str">
            <v>谢岗镇</v>
          </cell>
          <cell r="AR181" t="str">
            <v>441900016</v>
          </cell>
        </row>
        <row r="182">
          <cell r="AQ182" t="str">
            <v>东坑镇</v>
          </cell>
          <cell r="AR182" t="str">
            <v>441900017</v>
          </cell>
        </row>
        <row r="183">
          <cell r="AQ183" t="str">
            <v>常平镇</v>
          </cell>
          <cell r="AR183" t="str">
            <v>441900018</v>
          </cell>
        </row>
        <row r="184">
          <cell r="AQ184" t="str">
            <v>寮步镇</v>
          </cell>
          <cell r="AR184" t="str">
            <v>441900019</v>
          </cell>
        </row>
        <row r="185">
          <cell r="AQ185" t="str">
            <v>樟木头镇</v>
          </cell>
          <cell r="AR185" t="str">
            <v>441900020</v>
          </cell>
        </row>
        <row r="186">
          <cell r="AQ186" t="str">
            <v>大朗镇</v>
          </cell>
          <cell r="AR186" t="str">
            <v>441900021</v>
          </cell>
        </row>
        <row r="187">
          <cell r="AQ187" t="str">
            <v>黄江镇</v>
          </cell>
          <cell r="AR187" t="str">
            <v>441900022</v>
          </cell>
        </row>
        <row r="188">
          <cell r="AQ188" t="str">
            <v>清溪镇</v>
          </cell>
          <cell r="AR188" t="str">
            <v>441900023</v>
          </cell>
        </row>
        <row r="189">
          <cell r="AQ189" t="str">
            <v>塘厦镇</v>
          </cell>
          <cell r="AR189" t="str">
            <v>441900024</v>
          </cell>
        </row>
        <row r="190">
          <cell r="AQ190" t="str">
            <v>凤岗镇</v>
          </cell>
          <cell r="AR190" t="str">
            <v>441900025</v>
          </cell>
        </row>
        <row r="191">
          <cell r="AQ191" t="str">
            <v>大岭山镇</v>
          </cell>
          <cell r="AR191" t="str">
            <v>441900026</v>
          </cell>
        </row>
        <row r="192">
          <cell r="AQ192" t="str">
            <v>长安镇</v>
          </cell>
          <cell r="AR192" t="str">
            <v>441900027</v>
          </cell>
        </row>
        <row r="193">
          <cell r="AQ193" t="str">
            <v>虎门镇</v>
          </cell>
          <cell r="AR193" t="str">
            <v>441900028</v>
          </cell>
        </row>
        <row r="194">
          <cell r="AQ194" t="str">
            <v>厚街镇</v>
          </cell>
          <cell r="AR194" t="str">
            <v>441900029</v>
          </cell>
        </row>
        <row r="195">
          <cell r="AQ195" t="str">
            <v>沙田镇</v>
          </cell>
          <cell r="AR195" t="str">
            <v>441900030</v>
          </cell>
        </row>
        <row r="196">
          <cell r="AQ196" t="str">
            <v>道滘镇</v>
          </cell>
          <cell r="AR196" t="str">
            <v>441900031</v>
          </cell>
        </row>
        <row r="197">
          <cell r="AQ197" t="str">
            <v>洪梅镇</v>
          </cell>
          <cell r="AR197" t="str">
            <v>441900032</v>
          </cell>
        </row>
        <row r="198">
          <cell r="AQ198" t="str">
            <v>麻涌镇</v>
          </cell>
          <cell r="AR198" t="str">
            <v>441900033</v>
          </cell>
        </row>
        <row r="199">
          <cell r="AQ199" t="str">
            <v>望牛墩镇</v>
          </cell>
          <cell r="AR199" t="str">
            <v>441900034</v>
          </cell>
        </row>
        <row r="200">
          <cell r="AQ200" t="str">
            <v>中堂镇</v>
          </cell>
          <cell r="AR200" t="str">
            <v>441900035</v>
          </cell>
        </row>
        <row r="201">
          <cell r="AQ201" t="str">
            <v>高埗镇</v>
          </cell>
          <cell r="AR201" t="str">
            <v>441900036</v>
          </cell>
        </row>
        <row r="202">
          <cell r="AQ202" t="str">
            <v>东莞市</v>
          </cell>
          <cell r="AR202" t="str">
            <v>441999000</v>
          </cell>
        </row>
        <row r="203">
          <cell r="AQ203" t="str">
            <v>中山市本级</v>
          </cell>
          <cell r="AR203" t="str">
            <v>442000000</v>
          </cell>
        </row>
        <row r="204">
          <cell r="AQ204" t="str">
            <v>石岐区</v>
          </cell>
          <cell r="AR204" t="str">
            <v>442000001</v>
          </cell>
        </row>
        <row r="205">
          <cell r="AQ205" t="str">
            <v>东区</v>
          </cell>
          <cell r="AR205" t="str">
            <v>442000002</v>
          </cell>
        </row>
        <row r="206">
          <cell r="AQ206" t="str">
            <v>火炬区</v>
          </cell>
          <cell r="AR206" t="str">
            <v>442000003</v>
          </cell>
        </row>
        <row r="207">
          <cell r="AQ207" t="str">
            <v>西区</v>
          </cell>
          <cell r="AR207" t="str">
            <v>442000004</v>
          </cell>
        </row>
        <row r="208">
          <cell r="AQ208" t="str">
            <v>南区</v>
          </cell>
          <cell r="AR208" t="str">
            <v>442000005</v>
          </cell>
        </row>
        <row r="209">
          <cell r="AQ209" t="str">
            <v>小榄镇</v>
          </cell>
          <cell r="AR209" t="str">
            <v>442000100</v>
          </cell>
        </row>
        <row r="210">
          <cell r="AQ210" t="str">
            <v>黄圃镇</v>
          </cell>
          <cell r="AR210" t="str">
            <v>442000101</v>
          </cell>
        </row>
        <row r="211">
          <cell r="AQ211" t="str">
            <v>民众镇</v>
          </cell>
          <cell r="AR211" t="str">
            <v>442000102</v>
          </cell>
        </row>
        <row r="212">
          <cell r="AQ212" t="str">
            <v>东凤镇</v>
          </cell>
          <cell r="AR212" t="str">
            <v>442000103</v>
          </cell>
        </row>
        <row r="213">
          <cell r="AQ213" t="str">
            <v>东升镇</v>
          </cell>
          <cell r="AR213" t="str">
            <v>442000104</v>
          </cell>
        </row>
        <row r="214">
          <cell r="AQ214" t="str">
            <v>古镇镇</v>
          </cell>
          <cell r="AR214" t="str">
            <v>442000105</v>
          </cell>
        </row>
        <row r="215">
          <cell r="AQ215" t="str">
            <v>沙溪镇</v>
          </cell>
          <cell r="AR215" t="str">
            <v>442000106</v>
          </cell>
        </row>
        <row r="216">
          <cell r="AQ216" t="str">
            <v>坦洲镇</v>
          </cell>
          <cell r="AR216" t="str">
            <v>442000107</v>
          </cell>
        </row>
        <row r="217">
          <cell r="AQ217" t="str">
            <v>港口镇</v>
          </cell>
          <cell r="AR217" t="str">
            <v>442000108</v>
          </cell>
        </row>
        <row r="218">
          <cell r="AQ218" t="str">
            <v>三角镇</v>
          </cell>
          <cell r="AR218" t="str">
            <v>442000109</v>
          </cell>
        </row>
        <row r="219">
          <cell r="AQ219" t="str">
            <v>横栏镇</v>
          </cell>
          <cell r="AR219" t="str">
            <v>442000110</v>
          </cell>
        </row>
        <row r="220">
          <cell r="AQ220" t="str">
            <v>南头镇</v>
          </cell>
          <cell r="AR220" t="str">
            <v>442000111</v>
          </cell>
        </row>
        <row r="221">
          <cell r="AQ221" t="str">
            <v>阜沙镇</v>
          </cell>
          <cell r="AR221" t="str">
            <v>442000112</v>
          </cell>
        </row>
        <row r="222">
          <cell r="AQ222" t="str">
            <v>南朗镇</v>
          </cell>
          <cell r="AR222" t="str">
            <v>442000113</v>
          </cell>
        </row>
        <row r="223">
          <cell r="AQ223" t="str">
            <v>三乡镇</v>
          </cell>
          <cell r="AR223" t="str">
            <v>442000114</v>
          </cell>
        </row>
        <row r="224">
          <cell r="AQ224" t="str">
            <v>板芙镇</v>
          </cell>
          <cell r="AR224" t="str">
            <v>442000115</v>
          </cell>
        </row>
        <row r="225">
          <cell r="AQ225" t="str">
            <v>大涌镇</v>
          </cell>
          <cell r="AR225" t="str">
            <v>442000116</v>
          </cell>
        </row>
        <row r="226">
          <cell r="AQ226" t="str">
            <v>神湾镇</v>
          </cell>
          <cell r="AR226" t="str">
            <v>442000117</v>
          </cell>
        </row>
        <row r="227">
          <cell r="AQ227" t="str">
            <v>五桂山区</v>
          </cell>
          <cell r="AR227" t="str">
            <v>442000118</v>
          </cell>
        </row>
        <row r="228">
          <cell r="AQ228" t="str">
            <v>中山市</v>
          </cell>
          <cell r="AR228" t="str">
            <v>442099000</v>
          </cell>
        </row>
        <row r="229">
          <cell r="AQ229" t="str">
            <v>潮州市本级</v>
          </cell>
          <cell r="AR229" t="str">
            <v>445100000</v>
          </cell>
        </row>
        <row r="230">
          <cell r="AQ230" t="str">
            <v>湘桥区</v>
          </cell>
          <cell r="AR230" t="str">
            <v>445102000</v>
          </cell>
        </row>
        <row r="231">
          <cell r="AQ231" t="str">
            <v>潮安区</v>
          </cell>
          <cell r="AR231" t="str">
            <v>445103000</v>
          </cell>
        </row>
        <row r="232">
          <cell r="AQ232" t="str">
            <v>枫溪区财政局</v>
          </cell>
          <cell r="AR232" t="str">
            <v>445104000</v>
          </cell>
        </row>
        <row r="233">
          <cell r="AQ233" t="str">
            <v>饶平县</v>
          </cell>
          <cell r="AR233" t="str">
            <v>445122000</v>
          </cell>
        </row>
        <row r="234">
          <cell r="AQ234" t="str">
            <v>潮州市</v>
          </cell>
          <cell r="AR234" t="str">
            <v>445199000</v>
          </cell>
        </row>
        <row r="235">
          <cell r="AQ235" t="str">
            <v>揭阳市本级</v>
          </cell>
          <cell r="AR235" t="str">
            <v>445200000</v>
          </cell>
        </row>
        <row r="236">
          <cell r="AQ236" t="str">
            <v>榕城区</v>
          </cell>
          <cell r="AR236" t="str">
            <v>445202000</v>
          </cell>
        </row>
        <row r="237">
          <cell r="AQ237" t="str">
            <v>空港经济区</v>
          </cell>
          <cell r="AR237" t="str">
            <v>445202002</v>
          </cell>
        </row>
        <row r="238">
          <cell r="AQ238" t="str">
            <v>揭东区</v>
          </cell>
          <cell r="AR238" t="str">
            <v>445203000</v>
          </cell>
        </row>
        <row r="239">
          <cell r="AQ239" t="str">
            <v>揭西县</v>
          </cell>
          <cell r="AR239" t="str">
            <v>445222000</v>
          </cell>
        </row>
        <row r="240">
          <cell r="AQ240" t="str">
            <v>惠来县</v>
          </cell>
          <cell r="AR240" t="str">
            <v>445224000</v>
          </cell>
        </row>
        <row r="241">
          <cell r="AQ241" t="str">
            <v>普宁市</v>
          </cell>
          <cell r="AR241" t="str">
            <v>445281000</v>
          </cell>
        </row>
        <row r="242">
          <cell r="AQ242" t="str">
            <v>揭阳市</v>
          </cell>
          <cell r="AR242" t="str">
            <v>445299000</v>
          </cell>
        </row>
        <row r="243">
          <cell r="AQ243" t="str">
            <v>云浮市本级</v>
          </cell>
          <cell r="AR243" t="str">
            <v>445300000</v>
          </cell>
        </row>
        <row r="244">
          <cell r="AQ244" t="str">
            <v>云城区</v>
          </cell>
          <cell r="AR244" t="str">
            <v>445302000</v>
          </cell>
        </row>
        <row r="245">
          <cell r="AQ245" t="str">
            <v>云安区</v>
          </cell>
          <cell r="AR245" t="str">
            <v>445303000</v>
          </cell>
        </row>
        <row r="246">
          <cell r="AQ246" t="str">
            <v>云浮新区</v>
          </cell>
          <cell r="AR246" t="str">
            <v>445304000</v>
          </cell>
        </row>
        <row r="247">
          <cell r="AQ247" t="str">
            <v>新兴县</v>
          </cell>
          <cell r="AR247" t="str">
            <v>445321000</v>
          </cell>
        </row>
        <row r="248">
          <cell r="AQ248" t="str">
            <v>郁南县</v>
          </cell>
          <cell r="AR248" t="str">
            <v>445322000</v>
          </cell>
        </row>
        <row r="249">
          <cell r="AQ249" t="str">
            <v>罗定市</v>
          </cell>
          <cell r="AR249" t="str">
            <v>445381000</v>
          </cell>
        </row>
        <row r="250">
          <cell r="AQ250" t="str">
            <v>云浮市</v>
          </cell>
          <cell r="AR250" t="str">
            <v>445399000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1"/>
  <sheetViews>
    <sheetView tabSelected="1" zoomScale="70" zoomScaleNormal="70" workbookViewId="0">
      <selection activeCell="L12" sqref="L12"/>
    </sheetView>
  </sheetViews>
  <sheetFormatPr defaultColWidth="9" defaultRowHeight="15.6"/>
  <cols>
    <col min="1" max="1" width="12.7037037037037" style="2" customWidth="1"/>
    <col min="2" max="2" width="21.2685185185185" style="2" customWidth="1"/>
    <col min="3" max="6" width="10.7777777777778" style="1" customWidth="1"/>
    <col min="7" max="9" width="10.7777777777778" style="2" customWidth="1"/>
    <col min="10" max="13" width="10.7777777777778" style="1" customWidth="1"/>
    <col min="14" max="16" width="10.7777777777778" style="2" customWidth="1"/>
    <col min="17" max="19" width="15.7777777777778" style="3" customWidth="1"/>
    <col min="20" max="16384" width="9" style="1"/>
  </cols>
  <sheetData>
    <row r="1" customFormat="1" ht="29" customHeight="1" spans="1:256">
      <c r="A1" s="4" t="s">
        <v>0</v>
      </c>
      <c r="B1" s="2"/>
      <c r="C1" s="1"/>
      <c r="D1" s="1"/>
      <c r="E1" s="1"/>
      <c r="F1" s="1"/>
      <c r="G1" s="2"/>
      <c r="H1" s="2"/>
      <c r="I1" s="2"/>
      <c r="J1" s="1"/>
      <c r="K1" s="1"/>
      <c r="L1" s="1"/>
      <c r="M1" s="1"/>
      <c r="N1" s="2"/>
      <c r="O1" s="2"/>
      <c r="P1" s="2"/>
      <c r="Q1" s="3"/>
      <c r="R1" s="3"/>
      <c r="S1" s="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="1" customFormat="1" ht="31.8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7"/>
      <c r="R2" s="17"/>
      <c r="S2" s="17"/>
    </row>
    <row r="3" s="1" customFormat="1" ht="40" customHeight="1" spans="1:19">
      <c r="A3" s="6" t="s">
        <v>2</v>
      </c>
      <c r="B3" s="6" t="s">
        <v>3</v>
      </c>
      <c r="C3" s="6" t="s">
        <v>4</v>
      </c>
      <c r="D3" s="6"/>
      <c r="E3" s="6"/>
      <c r="F3" s="6"/>
      <c r="G3" s="6"/>
      <c r="H3" s="6"/>
      <c r="I3" s="6"/>
      <c r="J3" s="6" t="s">
        <v>5</v>
      </c>
      <c r="K3" s="6"/>
      <c r="L3" s="6"/>
      <c r="M3" s="6"/>
      <c r="N3" s="6"/>
      <c r="O3" s="6"/>
      <c r="P3" s="6"/>
      <c r="Q3" s="18" t="s">
        <v>6</v>
      </c>
      <c r="R3" s="18"/>
      <c r="S3" s="18"/>
    </row>
    <row r="4" s="1" customFormat="1" ht="40" customHeight="1" spans="1:19">
      <c r="A4" s="6"/>
      <c r="B4" s="6"/>
      <c r="C4" s="6" t="s">
        <v>7</v>
      </c>
      <c r="D4" s="6"/>
      <c r="E4" s="6"/>
      <c r="F4" s="6"/>
      <c r="G4" s="6" t="s">
        <v>8</v>
      </c>
      <c r="H4" s="6"/>
      <c r="I4" s="6"/>
      <c r="J4" s="6" t="s">
        <v>9</v>
      </c>
      <c r="K4" s="6"/>
      <c r="L4" s="6"/>
      <c r="M4" s="6"/>
      <c r="N4" s="6" t="s">
        <v>8</v>
      </c>
      <c r="O4" s="6"/>
      <c r="P4" s="6"/>
      <c r="Q4" s="18"/>
      <c r="R4" s="18"/>
      <c r="S4" s="18"/>
    </row>
    <row r="5" s="1" customFormat="1" ht="50" customHeight="1" spans="1:19">
      <c r="A5" s="6"/>
      <c r="B5" s="6"/>
      <c r="C5" s="6" t="s">
        <v>10</v>
      </c>
      <c r="D5" s="6" t="s">
        <v>11</v>
      </c>
      <c r="E5" s="6" t="s">
        <v>12</v>
      </c>
      <c r="F5" s="6" t="s">
        <v>13</v>
      </c>
      <c r="G5" s="6" t="s">
        <v>11</v>
      </c>
      <c r="H5" s="6" t="s">
        <v>13</v>
      </c>
      <c r="I5" s="6" t="s">
        <v>14</v>
      </c>
      <c r="J5" s="6" t="s">
        <v>10</v>
      </c>
      <c r="K5" s="6" t="s">
        <v>11</v>
      </c>
      <c r="L5" s="6" t="s">
        <v>12</v>
      </c>
      <c r="M5" s="6" t="s">
        <v>13</v>
      </c>
      <c r="N5" s="6" t="s">
        <v>11</v>
      </c>
      <c r="O5" s="6" t="s">
        <v>13</v>
      </c>
      <c r="P5" s="6" t="s">
        <v>14</v>
      </c>
      <c r="Q5" s="19" t="s">
        <v>15</v>
      </c>
      <c r="R5" s="19" t="s">
        <v>16</v>
      </c>
      <c r="S5" s="19" t="s">
        <v>17</v>
      </c>
    </row>
    <row r="6" s="1" customFormat="1" ht="25" customHeight="1" spans="1:19">
      <c r="A6" s="7"/>
      <c r="B6" s="7" t="s">
        <v>18</v>
      </c>
      <c r="C6" s="8">
        <f>SUM(C7,C19,C24,C30,C38,C40)</f>
        <v>3781355</v>
      </c>
      <c r="D6" s="8">
        <f>SUM(D7,D19,D24,D30,D38,D40)</f>
        <v>2794562</v>
      </c>
      <c r="E6" s="8">
        <f>SUM(E7,E19,E24,E30,E38,E40)</f>
        <v>531043</v>
      </c>
      <c r="F6" s="8">
        <f>SUM(F7,F19,F24,F30,F38,F40)</f>
        <v>986793</v>
      </c>
      <c r="G6" s="9">
        <v>90</v>
      </c>
      <c r="H6" s="9">
        <v>180</v>
      </c>
      <c r="I6" s="9">
        <v>14</v>
      </c>
      <c r="J6" s="8">
        <f t="shared" ref="J6:J29" si="0">K6+M6</f>
        <v>775990</v>
      </c>
      <c r="K6" s="8">
        <f>SUM(K7,K19,K24,K30,K38,K40)</f>
        <v>582489</v>
      </c>
      <c r="L6" s="8">
        <f>SUM(L7,L19,L24,L30,L38,L40)</f>
        <v>110081</v>
      </c>
      <c r="M6" s="8">
        <f>SUM(M7,M19,M24,M30,M38,M40)</f>
        <v>193501</v>
      </c>
      <c r="N6" s="9">
        <v>120</v>
      </c>
      <c r="O6" s="9">
        <v>205</v>
      </c>
      <c r="P6" s="9">
        <v>14</v>
      </c>
      <c r="Q6" s="20">
        <f>SUM(Q7,Q19,Q24,Q30,Q38,Q40)</f>
        <v>54767.51</v>
      </c>
      <c r="R6" s="20">
        <f>SUM(R7,R19,R24,R30,R38,R40)</f>
        <v>53869.98</v>
      </c>
      <c r="S6" s="20">
        <f>SUM(S7,S19,S24,S30,S38,S40)</f>
        <v>897.53</v>
      </c>
    </row>
    <row r="7" s="1" customFormat="1" ht="25" customHeight="1" spans="1:19">
      <c r="A7" s="10" t="str">
        <f>VLOOKUP(B7,[1]Sheet2!$AQ$1:$AR$250,2,FALSE)</f>
        <v>440199000</v>
      </c>
      <c r="B7" s="11" t="s">
        <v>19</v>
      </c>
      <c r="C7" s="12">
        <f t="shared" ref="C7:C41" si="1">D7+F7</f>
        <v>1137828</v>
      </c>
      <c r="D7" s="12">
        <f>SUM(D8:D18)</f>
        <v>851847</v>
      </c>
      <c r="E7" s="12">
        <f>SUM(E8:E18)</f>
        <v>161467</v>
      </c>
      <c r="F7" s="12">
        <f>SUM(F8:F18)</f>
        <v>285981</v>
      </c>
      <c r="G7" s="11">
        <v>90</v>
      </c>
      <c r="H7" s="11">
        <v>180</v>
      </c>
      <c r="I7" s="11">
        <v>14</v>
      </c>
      <c r="J7" s="12">
        <f t="shared" si="0"/>
        <v>333753</v>
      </c>
      <c r="K7" s="12">
        <f>SUM(K8:K18)</f>
        <v>252867</v>
      </c>
      <c r="L7" s="12">
        <f>SUM(L8:L18)</f>
        <v>49562</v>
      </c>
      <c r="M7" s="12">
        <f>SUM(M8:M18)</f>
        <v>80886</v>
      </c>
      <c r="N7" s="11">
        <v>120</v>
      </c>
      <c r="O7" s="11">
        <v>205</v>
      </c>
      <c r="P7" s="11">
        <v>14</v>
      </c>
      <c r="Q7" s="21">
        <f>SUM(Q8:Q18)</f>
        <v>17802.28</v>
      </c>
      <c r="R7" s="21">
        <f>SUM(R8:R18)</f>
        <v>17506.85</v>
      </c>
      <c r="S7" s="21">
        <f>SUM(S8:S18)</f>
        <v>295.43</v>
      </c>
    </row>
    <row r="8" s="1" customFormat="1" ht="25" customHeight="1" spans="1:19">
      <c r="A8" s="13" t="str">
        <f>VLOOKUP(B8,[1]Sheet2!$AQ$1:$AR$250,2,FALSE)</f>
        <v>440103000</v>
      </c>
      <c r="B8" s="7" t="s">
        <v>20</v>
      </c>
      <c r="C8" s="14">
        <f t="shared" si="1"/>
        <v>91804</v>
      </c>
      <c r="D8" s="14">
        <f>VLOOKUP(B8,[1]Sheet2!U$1:Y$65536,2,FALSE)</f>
        <v>65866</v>
      </c>
      <c r="E8" s="14">
        <f>VLOOKUP(B8,[1]Sheet2!U$1:Y$65536,4,FALSE)</f>
        <v>13045</v>
      </c>
      <c r="F8" s="14">
        <f>VLOOKUP(B8,[1]Sheet2!U$1:Y$65536,5,FALSE)</f>
        <v>25938</v>
      </c>
      <c r="G8" s="9">
        <v>90</v>
      </c>
      <c r="H8" s="9">
        <v>180</v>
      </c>
      <c r="I8" s="7">
        <v>14</v>
      </c>
      <c r="J8" s="8">
        <f t="shared" si="0"/>
        <v>0</v>
      </c>
      <c r="K8" s="14">
        <f>VLOOKUP(B8,[1]Sheet2!AA$1:AE$65536,2,FALSE)</f>
        <v>0</v>
      </c>
      <c r="L8" s="14">
        <f>VLOOKUP(B8,[1]Sheet2!AA$1:AE$65536,4,FALSE)</f>
        <v>0</v>
      </c>
      <c r="M8" s="14">
        <f>VLOOKUP(B8,[1]Sheet2!AA$1:AE$65536,5,FALSE)</f>
        <v>0</v>
      </c>
      <c r="N8" s="9">
        <v>120</v>
      </c>
      <c r="O8" s="9">
        <v>205</v>
      </c>
      <c r="P8" s="7">
        <v>14</v>
      </c>
      <c r="Q8" s="20">
        <f t="shared" ref="Q8:Q18" si="2">R8+S8</f>
        <v>1077.94</v>
      </c>
      <c r="R8" s="20">
        <f t="shared" ref="R8:R18" si="3">ROUND((D8*G8+F8*H8+K8*N8+M8*O8)/10000,2)</f>
        <v>1059.68</v>
      </c>
      <c r="S8" s="20">
        <f t="shared" ref="S8:S18" si="4">ROUND((E8*I8+L8*P8)/10000,2)</f>
        <v>18.26</v>
      </c>
    </row>
    <row r="9" s="1" customFormat="1" ht="25" customHeight="1" spans="1:19">
      <c r="A9" s="13" t="str">
        <f>VLOOKUP(B9,[1]Sheet2!$AQ$1:$AR$250,2,FALSE)</f>
        <v>440104000</v>
      </c>
      <c r="B9" s="7" t="s">
        <v>21</v>
      </c>
      <c r="C9" s="14">
        <f t="shared" si="1"/>
        <v>105629</v>
      </c>
      <c r="D9" s="14">
        <f>VLOOKUP(B9,[1]Sheet2!U$1:Y$65536,2,FALSE)</f>
        <v>71075</v>
      </c>
      <c r="E9" s="14">
        <f>VLOOKUP(B9,[1]Sheet2!U$1:Y$65536,4,FALSE)</f>
        <v>11857</v>
      </c>
      <c r="F9" s="14">
        <f>VLOOKUP(B9,[1]Sheet2!U$1:Y$65536,5,FALSE)</f>
        <v>34554</v>
      </c>
      <c r="G9" s="9">
        <v>90</v>
      </c>
      <c r="H9" s="9">
        <v>180</v>
      </c>
      <c r="I9" s="7">
        <v>14</v>
      </c>
      <c r="J9" s="8">
        <f t="shared" si="0"/>
        <v>0</v>
      </c>
      <c r="K9" s="14">
        <f>VLOOKUP(B9,[1]Sheet2!AA$1:AE$65536,2,FALSE)</f>
        <v>0</v>
      </c>
      <c r="L9" s="14">
        <f>VLOOKUP(B9,[1]Sheet2!AA$1:AE$65536,4,FALSE)</f>
        <v>0</v>
      </c>
      <c r="M9" s="14">
        <f>VLOOKUP(B9,[1]Sheet2!AA$1:AE$65536,5,FALSE)</f>
        <v>0</v>
      </c>
      <c r="N9" s="9">
        <v>120</v>
      </c>
      <c r="O9" s="9">
        <v>205</v>
      </c>
      <c r="P9" s="7">
        <v>14</v>
      </c>
      <c r="Q9" s="20">
        <f t="shared" si="2"/>
        <v>1278.25</v>
      </c>
      <c r="R9" s="20">
        <f t="shared" si="3"/>
        <v>1261.65</v>
      </c>
      <c r="S9" s="20">
        <f t="shared" si="4"/>
        <v>16.6</v>
      </c>
    </row>
    <row r="10" s="1" customFormat="1" ht="25" customHeight="1" spans="1:19">
      <c r="A10" s="13" t="str">
        <f>VLOOKUP(B10,[1]Sheet2!$AQ$1:$AR$250,2,FALSE)</f>
        <v>440105000</v>
      </c>
      <c r="B10" s="7" t="s">
        <v>22</v>
      </c>
      <c r="C10" s="14">
        <f t="shared" si="1"/>
        <v>121839</v>
      </c>
      <c r="D10" s="14">
        <f>VLOOKUP(B10,[1]Sheet2!U$1:Y$65536,2,FALSE)</f>
        <v>90401</v>
      </c>
      <c r="E10" s="14">
        <f>VLOOKUP(B10,[1]Sheet2!U$1:Y$65536,4,FALSE)</f>
        <v>16514</v>
      </c>
      <c r="F10" s="14">
        <f>VLOOKUP(B10,[1]Sheet2!U$1:Y$65536,5,FALSE)</f>
        <v>31438</v>
      </c>
      <c r="G10" s="9">
        <v>90</v>
      </c>
      <c r="H10" s="9">
        <v>180</v>
      </c>
      <c r="I10" s="7">
        <v>14</v>
      </c>
      <c r="J10" s="8">
        <f t="shared" si="0"/>
        <v>0</v>
      </c>
      <c r="K10" s="14">
        <f>VLOOKUP(B10,[1]Sheet2!AA$1:AE$65536,2,FALSE)</f>
        <v>0</v>
      </c>
      <c r="L10" s="14">
        <f>VLOOKUP(B10,[1]Sheet2!AA$1:AE$65536,4,FALSE)</f>
        <v>0</v>
      </c>
      <c r="M10" s="14">
        <f>VLOOKUP(B10,[1]Sheet2!AA$1:AE$65536,5,FALSE)</f>
        <v>0</v>
      </c>
      <c r="N10" s="9">
        <v>120</v>
      </c>
      <c r="O10" s="9">
        <v>205</v>
      </c>
      <c r="P10" s="7">
        <v>14</v>
      </c>
      <c r="Q10" s="20">
        <f t="shared" si="2"/>
        <v>1402.61</v>
      </c>
      <c r="R10" s="20">
        <f t="shared" si="3"/>
        <v>1379.49</v>
      </c>
      <c r="S10" s="20">
        <f t="shared" si="4"/>
        <v>23.12</v>
      </c>
    </row>
    <row r="11" s="1" customFormat="1" ht="25" customHeight="1" spans="1:19">
      <c r="A11" s="13" t="str">
        <f>VLOOKUP(B11,[1]Sheet2!$AQ$1:$AR$250,2,FALSE)</f>
        <v>440106000</v>
      </c>
      <c r="B11" s="7" t="s">
        <v>23</v>
      </c>
      <c r="C11" s="14">
        <f t="shared" si="1"/>
        <v>154843</v>
      </c>
      <c r="D11" s="14">
        <f>VLOOKUP(B11,[1]Sheet2!U$1:Y$65536,2,FALSE)</f>
        <v>118154</v>
      </c>
      <c r="E11" s="14">
        <f>VLOOKUP(B11,[1]Sheet2!U$1:Y$65536,4,FALSE)</f>
        <v>22401</v>
      </c>
      <c r="F11" s="14">
        <f>VLOOKUP(B11,[1]Sheet2!U$1:Y$65536,5,FALSE)</f>
        <v>36689</v>
      </c>
      <c r="G11" s="9">
        <v>90</v>
      </c>
      <c r="H11" s="9">
        <v>180</v>
      </c>
      <c r="I11" s="7">
        <v>14</v>
      </c>
      <c r="J11" s="8">
        <f t="shared" si="0"/>
        <v>0</v>
      </c>
      <c r="K11" s="14">
        <f>VLOOKUP(B11,[1]Sheet2!AA$1:AE$65536,2,FALSE)</f>
        <v>0</v>
      </c>
      <c r="L11" s="14">
        <f>VLOOKUP(B11,[1]Sheet2!AA$1:AE$65536,4,FALSE)</f>
        <v>0</v>
      </c>
      <c r="M11" s="14">
        <f>VLOOKUP(B11,[1]Sheet2!AA$1:AE$65536,5,FALSE)</f>
        <v>0</v>
      </c>
      <c r="N11" s="9">
        <v>120</v>
      </c>
      <c r="O11" s="9">
        <v>205</v>
      </c>
      <c r="P11" s="7">
        <v>14</v>
      </c>
      <c r="Q11" s="20">
        <f t="shared" si="2"/>
        <v>1755.15</v>
      </c>
      <c r="R11" s="20">
        <f t="shared" si="3"/>
        <v>1723.79</v>
      </c>
      <c r="S11" s="20">
        <f t="shared" si="4"/>
        <v>31.36</v>
      </c>
    </row>
    <row r="12" s="1" customFormat="1" ht="25" customHeight="1" spans="1:19">
      <c r="A12" s="13" t="str">
        <f>VLOOKUP(B12,[1]Sheet2!$AQ$1:$AR$250,2,FALSE)</f>
        <v>440111000</v>
      </c>
      <c r="B12" s="7" t="s">
        <v>24</v>
      </c>
      <c r="C12" s="14">
        <f t="shared" si="1"/>
        <v>140880</v>
      </c>
      <c r="D12" s="14">
        <f>VLOOKUP(B12,[1]Sheet2!U$1:Y$65536,2,FALSE)</f>
        <v>111331</v>
      </c>
      <c r="E12" s="14">
        <f>VLOOKUP(B12,[1]Sheet2!U$1:Y$65536,4,FALSE)</f>
        <v>20624</v>
      </c>
      <c r="F12" s="14">
        <f>VLOOKUP(B12,[1]Sheet2!U$1:Y$65536,5,FALSE)</f>
        <v>29549</v>
      </c>
      <c r="G12" s="9">
        <v>90</v>
      </c>
      <c r="H12" s="9">
        <v>180</v>
      </c>
      <c r="I12" s="7">
        <v>14</v>
      </c>
      <c r="J12" s="8">
        <f t="shared" si="0"/>
        <v>71852</v>
      </c>
      <c r="K12" s="14">
        <f>VLOOKUP(B12,[1]Sheet2!AA$1:AE$65536,2,FALSE)</f>
        <v>54658</v>
      </c>
      <c r="L12" s="14">
        <f>VLOOKUP(B12,[1]Sheet2!AA$1:AE$65536,4,FALSE)</f>
        <v>10536</v>
      </c>
      <c r="M12" s="14">
        <f>VLOOKUP(B12,[1]Sheet2!AA$1:AE$65536,5,FALSE)</f>
        <v>17194</v>
      </c>
      <c r="N12" s="9">
        <v>120</v>
      </c>
      <c r="O12" s="9">
        <v>205</v>
      </c>
      <c r="P12" s="7">
        <v>14</v>
      </c>
      <c r="Q12" s="20">
        <f t="shared" si="2"/>
        <v>2585.85</v>
      </c>
      <c r="R12" s="20">
        <f t="shared" si="3"/>
        <v>2542.23</v>
      </c>
      <c r="S12" s="20">
        <f t="shared" si="4"/>
        <v>43.62</v>
      </c>
    </row>
    <row r="13" s="1" customFormat="1" ht="25" customHeight="1" spans="1:19">
      <c r="A13" s="13" t="str">
        <f>VLOOKUP(B13,[1]Sheet2!$AQ$1:$AR$250,2,FALSE)</f>
        <v>440112000</v>
      </c>
      <c r="B13" s="7" t="s">
        <v>25</v>
      </c>
      <c r="C13" s="14">
        <f t="shared" si="1"/>
        <v>86304</v>
      </c>
      <c r="D13" s="14">
        <f>VLOOKUP(B13,[1]Sheet2!U$1:Y$65536,2,FALSE)</f>
        <v>64429</v>
      </c>
      <c r="E13" s="14">
        <f>VLOOKUP(B13,[1]Sheet2!U$1:Y$65536,4,FALSE)</f>
        <v>13005</v>
      </c>
      <c r="F13" s="14">
        <f>VLOOKUP(B13,[1]Sheet2!U$1:Y$65536,5,FALSE)</f>
        <v>21875</v>
      </c>
      <c r="G13" s="9">
        <v>90</v>
      </c>
      <c r="H13" s="9">
        <v>180</v>
      </c>
      <c r="I13" s="7">
        <v>14</v>
      </c>
      <c r="J13" s="8">
        <f t="shared" si="0"/>
        <v>11231</v>
      </c>
      <c r="K13" s="14">
        <f>VLOOKUP(B13,[1]Sheet2!AA$1:AE$65536,2,FALSE)</f>
        <v>8503</v>
      </c>
      <c r="L13" s="14">
        <f>VLOOKUP(B13,[1]Sheet2!AA$1:AE$65536,4,FALSE)</f>
        <v>1879</v>
      </c>
      <c r="M13" s="14">
        <f>VLOOKUP(B13,[1]Sheet2!AA$1:AE$65536,5,FALSE)</f>
        <v>2728</v>
      </c>
      <c r="N13" s="9">
        <v>120</v>
      </c>
      <c r="O13" s="9">
        <v>205</v>
      </c>
      <c r="P13" s="7">
        <v>14</v>
      </c>
      <c r="Q13" s="20">
        <f t="shared" si="2"/>
        <v>1152.41</v>
      </c>
      <c r="R13" s="20">
        <f t="shared" si="3"/>
        <v>1131.57</v>
      </c>
      <c r="S13" s="20">
        <f t="shared" si="4"/>
        <v>20.84</v>
      </c>
    </row>
    <row r="14" s="1" customFormat="1" ht="25" customHeight="1" spans="1:19">
      <c r="A14" s="13" t="str">
        <f>VLOOKUP(B14,[1]Sheet2!$AQ$1:$AR$250,2,FALSE)</f>
        <v>440113000</v>
      </c>
      <c r="B14" s="7" t="s">
        <v>26</v>
      </c>
      <c r="C14" s="14">
        <f t="shared" si="1"/>
        <v>189368</v>
      </c>
      <c r="D14" s="14">
        <f>VLOOKUP(B14,[1]Sheet2!U$1:Y$65536,2,FALSE)</f>
        <v>143468</v>
      </c>
      <c r="E14" s="14">
        <f>VLOOKUP(B14,[1]Sheet2!U$1:Y$65536,4,FALSE)</f>
        <v>28009</v>
      </c>
      <c r="F14" s="14">
        <f>VLOOKUP(B14,[1]Sheet2!U$1:Y$65536,5,FALSE)</f>
        <v>45900</v>
      </c>
      <c r="G14" s="9">
        <v>90</v>
      </c>
      <c r="H14" s="9">
        <v>180</v>
      </c>
      <c r="I14" s="7">
        <v>14</v>
      </c>
      <c r="J14" s="8">
        <f t="shared" si="0"/>
        <v>15972</v>
      </c>
      <c r="K14" s="14">
        <f>VLOOKUP(B14,[1]Sheet2!AA$1:AE$65536,2,FALSE)</f>
        <v>12363</v>
      </c>
      <c r="L14" s="14">
        <f>VLOOKUP(B14,[1]Sheet2!AA$1:AE$65536,4,FALSE)</f>
        <v>2260</v>
      </c>
      <c r="M14" s="14">
        <f>VLOOKUP(B14,[1]Sheet2!AA$1:AE$65536,5,FALSE)</f>
        <v>3609</v>
      </c>
      <c r="N14" s="9">
        <v>120</v>
      </c>
      <c r="O14" s="9">
        <v>205</v>
      </c>
      <c r="P14" s="7">
        <v>14</v>
      </c>
      <c r="Q14" s="20">
        <f t="shared" si="2"/>
        <v>2382.13</v>
      </c>
      <c r="R14" s="20">
        <f t="shared" si="3"/>
        <v>2339.75</v>
      </c>
      <c r="S14" s="20">
        <f t="shared" si="4"/>
        <v>42.38</v>
      </c>
    </row>
    <row r="15" s="1" customFormat="1" ht="25" customHeight="1" spans="1:19">
      <c r="A15" s="13" t="str">
        <f>VLOOKUP(B15,[1]Sheet2!$AQ$1:$AR$250,2,FALSE)</f>
        <v>440114000</v>
      </c>
      <c r="B15" s="7" t="s">
        <v>27</v>
      </c>
      <c r="C15" s="14">
        <f t="shared" si="1"/>
        <v>126289</v>
      </c>
      <c r="D15" s="14">
        <f>VLOOKUP(B15,[1]Sheet2!U$1:Y$65536,2,FALSE)</f>
        <v>98068</v>
      </c>
      <c r="E15" s="14">
        <f>VLOOKUP(B15,[1]Sheet2!U$1:Y$65536,4,FALSE)</f>
        <v>17587</v>
      </c>
      <c r="F15" s="14">
        <f>VLOOKUP(B15,[1]Sheet2!U$1:Y$65536,5,FALSE)</f>
        <v>28221</v>
      </c>
      <c r="G15" s="9">
        <v>90</v>
      </c>
      <c r="H15" s="9">
        <v>180</v>
      </c>
      <c r="I15" s="7">
        <v>14</v>
      </c>
      <c r="J15" s="8">
        <f t="shared" si="0"/>
        <v>63732</v>
      </c>
      <c r="K15" s="14">
        <f>VLOOKUP(B15,[1]Sheet2!AA$1:AE$65536,2,FALSE)</f>
        <v>47156</v>
      </c>
      <c r="L15" s="14">
        <f>VLOOKUP(B15,[1]Sheet2!AA$1:AE$65536,4,FALSE)</f>
        <v>8491</v>
      </c>
      <c r="M15" s="14">
        <f>VLOOKUP(B15,[1]Sheet2!AA$1:AE$65536,5,FALSE)</f>
        <v>16576</v>
      </c>
      <c r="N15" s="9">
        <v>120</v>
      </c>
      <c r="O15" s="9">
        <v>205</v>
      </c>
      <c r="P15" s="7">
        <v>14</v>
      </c>
      <c r="Q15" s="20">
        <f t="shared" si="2"/>
        <v>2332.78</v>
      </c>
      <c r="R15" s="20">
        <f t="shared" si="3"/>
        <v>2296.27</v>
      </c>
      <c r="S15" s="20">
        <f t="shared" si="4"/>
        <v>36.51</v>
      </c>
    </row>
    <row r="16" s="1" customFormat="1" ht="25" customHeight="1" spans="1:19">
      <c r="A16" s="13" t="str">
        <f>VLOOKUP(B16,[1]Sheet2!$AQ$1:$AR$250,2,FALSE)</f>
        <v>440115000</v>
      </c>
      <c r="B16" s="7" t="s">
        <v>28</v>
      </c>
      <c r="C16" s="14">
        <f t="shared" si="1"/>
        <v>30290</v>
      </c>
      <c r="D16" s="14">
        <f>VLOOKUP(B16,[1]Sheet2!U$1:Y$65536,2,FALSE)</f>
        <v>22857</v>
      </c>
      <c r="E16" s="14">
        <f>VLOOKUP(B16,[1]Sheet2!U$1:Y$65536,4,FALSE)</f>
        <v>5005</v>
      </c>
      <c r="F16" s="14">
        <f>VLOOKUP(B16,[1]Sheet2!U$1:Y$65536,5,FALSE)</f>
        <v>7433</v>
      </c>
      <c r="G16" s="9">
        <v>90</v>
      </c>
      <c r="H16" s="9">
        <v>180</v>
      </c>
      <c r="I16" s="9">
        <v>14</v>
      </c>
      <c r="J16" s="8">
        <f t="shared" si="0"/>
        <v>38148</v>
      </c>
      <c r="K16" s="14">
        <f>VLOOKUP(B16,[1]Sheet2!AA$1:AE$65536,2,FALSE)</f>
        <v>28299</v>
      </c>
      <c r="L16" s="14">
        <f>VLOOKUP(B16,[1]Sheet2!AA$1:AE$65536,4,FALSE)</f>
        <v>5384</v>
      </c>
      <c r="M16" s="14">
        <f>VLOOKUP(B16,[1]Sheet2!AA$1:AE$65536,5,FALSE)</f>
        <v>9849</v>
      </c>
      <c r="N16" s="9">
        <v>120</v>
      </c>
      <c r="O16" s="9">
        <v>205</v>
      </c>
      <c r="P16" s="9">
        <v>14</v>
      </c>
      <c r="Q16" s="20">
        <f t="shared" si="2"/>
        <v>895.54</v>
      </c>
      <c r="R16" s="20">
        <f t="shared" si="3"/>
        <v>881</v>
      </c>
      <c r="S16" s="20">
        <f t="shared" si="4"/>
        <v>14.54</v>
      </c>
    </row>
    <row r="17" s="1" customFormat="1" ht="25" customHeight="1" spans="1:19">
      <c r="A17" s="13" t="str">
        <f>VLOOKUP(B17,[1]Sheet2!$AQ$1:$AR$250,2,FALSE)</f>
        <v>440117000</v>
      </c>
      <c r="B17" s="7" t="s">
        <v>29</v>
      </c>
      <c r="C17" s="14">
        <f t="shared" si="1"/>
        <v>27356</v>
      </c>
      <c r="D17" s="14">
        <f>VLOOKUP(B17,[1]Sheet2!U$1:Y$65536,2,FALSE)</f>
        <v>18665</v>
      </c>
      <c r="E17" s="14">
        <f>VLOOKUP(B17,[1]Sheet2!U$1:Y$65536,4,FALSE)</f>
        <v>3802</v>
      </c>
      <c r="F17" s="14">
        <f>VLOOKUP(B17,[1]Sheet2!U$1:Y$65536,5,FALSE)</f>
        <v>8691</v>
      </c>
      <c r="G17" s="9">
        <v>90</v>
      </c>
      <c r="H17" s="9">
        <v>180</v>
      </c>
      <c r="I17" s="7">
        <v>14</v>
      </c>
      <c r="J17" s="8">
        <f t="shared" si="0"/>
        <v>50994</v>
      </c>
      <c r="K17" s="14">
        <f>VLOOKUP(B17,[1]Sheet2!AA$1:AE$65536,2,FALSE)</f>
        <v>39385</v>
      </c>
      <c r="L17" s="14">
        <f>VLOOKUP(B17,[1]Sheet2!AA$1:AE$65536,4,FALSE)</f>
        <v>8522</v>
      </c>
      <c r="M17" s="14">
        <f>VLOOKUP(B17,[1]Sheet2!AA$1:AE$65536,5,FALSE)</f>
        <v>11609</v>
      </c>
      <c r="N17" s="9">
        <v>120</v>
      </c>
      <c r="O17" s="9">
        <v>205</v>
      </c>
      <c r="P17" s="7">
        <v>14</v>
      </c>
      <c r="Q17" s="20">
        <f t="shared" si="2"/>
        <v>1052.28</v>
      </c>
      <c r="R17" s="20">
        <f t="shared" si="3"/>
        <v>1035.03</v>
      </c>
      <c r="S17" s="20">
        <f t="shared" si="4"/>
        <v>17.25</v>
      </c>
    </row>
    <row r="18" s="1" customFormat="1" ht="25" customHeight="1" spans="1:19">
      <c r="A18" s="13" t="str">
        <f>VLOOKUP(B18,[1]Sheet2!$AQ$1:$AR$250,2,FALSE)</f>
        <v>440118000</v>
      </c>
      <c r="B18" s="7" t="s">
        <v>30</v>
      </c>
      <c r="C18" s="14">
        <f t="shared" si="1"/>
        <v>63226</v>
      </c>
      <c r="D18" s="14">
        <f>VLOOKUP(B18,[1]Sheet2!U$1:Y$65536,2,FALSE)</f>
        <v>47533</v>
      </c>
      <c r="E18" s="14">
        <f>VLOOKUP(B18,[1]Sheet2!U$1:Y$65536,4,FALSE)</f>
        <v>9618</v>
      </c>
      <c r="F18" s="14">
        <f>VLOOKUP(B18,[1]Sheet2!U$1:Y$65536,5,FALSE)</f>
        <v>15693</v>
      </c>
      <c r="G18" s="9">
        <v>90</v>
      </c>
      <c r="H18" s="9">
        <v>180</v>
      </c>
      <c r="I18" s="7">
        <v>14</v>
      </c>
      <c r="J18" s="8">
        <f t="shared" si="0"/>
        <v>81824</v>
      </c>
      <c r="K18" s="14">
        <f>VLOOKUP(B18,[1]Sheet2!AA$1:AE$65536,2,FALSE)</f>
        <v>62503</v>
      </c>
      <c r="L18" s="14">
        <f>VLOOKUP(B18,[1]Sheet2!AA$1:AE$65536,4,FALSE)</f>
        <v>12490</v>
      </c>
      <c r="M18" s="14">
        <f>VLOOKUP(B18,[1]Sheet2!AA$1:AE$65536,5,FALSE)</f>
        <v>19321</v>
      </c>
      <c r="N18" s="9">
        <v>120</v>
      </c>
      <c r="O18" s="9">
        <v>205</v>
      </c>
      <c r="P18" s="7">
        <v>14</v>
      </c>
      <c r="Q18" s="20">
        <f t="shared" si="2"/>
        <v>1887.34</v>
      </c>
      <c r="R18" s="20">
        <f t="shared" si="3"/>
        <v>1856.39</v>
      </c>
      <c r="S18" s="20">
        <f t="shared" si="4"/>
        <v>30.95</v>
      </c>
    </row>
    <row r="19" s="1" customFormat="1" ht="25" customHeight="1" spans="1:19">
      <c r="A19" s="10" t="str">
        <f>VLOOKUP(B19,[1]Sheet2!$AQ$1:$AR$250,2,FALSE)</f>
        <v>440499000</v>
      </c>
      <c r="B19" s="11" t="s">
        <v>31</v>
      </c>
      <c r="C19" s="12">
        <f t="shared" si="1"/>
        <v>206698</v>
      </c>
      <c r="D19" s="12">
        <f>SUM(D20:D23)</f>
        <v>148520</v>
      </c>
      <c r="E19" s="12">
        <f>SUM(E20:E23)</f>
        <v>28482</v>
      </c>
      <c r="F19" s="12">
        <f>SUM(F20:F23)</f>
        <v>58178</v>
      </c>
      <c r="G19" s="11">
        <v>90</v>
      </c>
      <c r="H19" s="11">
        <v>180</v>
      </c>
      <c r="I19" s="11">
        <v>14</v>
      </c>
      <c r="J19" s="12">
        <f t="shared" si="0"/>
        <v>43996</v>
      </c>
      <c r="K19" s="12">
        <f>SUM(K20:K23)</f>
        <v>33469</v>
      </c>
      <c r="L19" s="12">
        <f>SUM(L20:L23)</f>
        <v>6214</v>
      </c>
      <c r="M19" s="12">
        <f>SUM(M20:M23)</f>
        <v>10527</v>
      </c>
      <c r="N19" s="11">
        <v>120</v>
      </c>
      <c r="O19" s="11">
        <v>205</v>
      </c>
      <c r="P19" s="11">
        <v>14</v>
      </c>
      <c r="Q19" s="21">
        <f>SUM(Q20:Q23)</f>
        <v>3049.88</v>
      </c>
      <c r="R19" s="21">
        <f>SUM(R20:R23)</f>
        <v>3001.31</v>
      </c>
      <c r="S19" s="21">
        <f>SUM(S20:S23)</f>
        <v>48.57</v>
      </c>
    </row>
    <row r="20" s="1" customFormat="1" ht="25" customHeight="1" spans="1:19">
      <c r="A20" s="13" t="str">
        <f>VLOOKUP(B20,[1]Sheet2!$AQ$1:$AR$250,2,FALSE)</f>
        <v>440400000</v>
      </c>
      <c r="B20" s="7" t="s">
        <v>32</v>
      </c>
      <c r="C20" s="14">
        <f t="shared" si="1"/>
        <v>2454</v>
      </c>
      <c r="D20" s="14">
        <f>VLOOKUP(B20,[1]Sheet2!U$1:Y$65536,2,FALSE)</f>
        <v>597</v>
      </c>
      <c r="E20" s="14">
        <f>VLOOKUP(B20,[1]Sheet2!U$1:Y$65536,4,FALSE)</f>
        <v>84</v>
      </c>
      <c r="F20" s="14">
        <f>VLOOKUP(B20,[1]Sheet2!U$1:Y$65536,5,FALSE)</f>
        <v>1857</v>
      </c>
      <c r="G20" s="9">
        <v>90</v>
      </c>
      <c r="H20" s="9">
        <v>180</v>
      </c>
      <c r="I20" s="7">
        <v>14</v>
      </c>
      <c r="J20" s="8">
        <f t="shared" si="0"/>
        <v>0</v>
      </c>
      <c r="K20" s="14">
        <f>VLOOKUP(B20,[1]Sheet2!AA$1:AE$65536,2,FALSE)</f>
        <v>0</v>
      </c>
      <c r="L20" s="14">
        <f>VLOOKUP(B20,[1]Sheet2!AA$1:AE$65536,4,FALSE)</f>
        <v>0</v>
      </c>
      <c r="M20" s="14">
        <f>VLOOKUP(B20,[1]Sheet2!AA$1:AE$65536,5,FALSE)</f>
        <v>0</v>
      </c>
      <c r="N20" s="9">
        <v>120</v>
      </c>
      <c r="O20" s="9">
        <v>205</v>
      </c>
      <c r="P20" s="7">
        <v>14</v>
      </c>
      <c r="Q20" s="20">
        <f>R20+S20</f>
        <v>38.92</v>
      </c>
      <c r="R20" s="20">
        <f>ROUND((D20*G20+F20*H20+K20*N20+M20*O20)/10000,2)</f>
        <v>38.8</v>
      </c>
      <c r="S20" s="20">
        <f>ROUND((E20*I20+L20*P20)/10000,2)</f>
        <v>0.12</v>
      </c>
    </row>
    <row r="21" s="1" customFormat="1" ht="28.8" spans="1:19">
      <c r="A21" s="13" t="s">
        <v>33</v>
      </c>
      <c r="B21" s="15" t="s">
        <v>34</v>
      </c>
      <c r="C21" s="14">
        <f t="shared" si="1"/>
        <v>148193</v>
      </c>
      <c r="D21" s="14">
        <v>108642</v>
      </c>
      <c r="E21" s="14">
        <v>20346</v>
      </c>
      <c r="F21" s="14">
        <v>39551</v>
      </c>
      <c r="G21" s="9">
        <v>90</v>
      </c>
      <c r="H21" s="9">
        <v>180</v>
      </c>
      <c r="I21" s="7">
        <v>14</v>
      </c>
      <c r="J21" s="8">
        <f t="shared" si="0"/>
        <v>1827</v>
      </c>
      <c r="K21" s="14">
        <v>1313</v>
      </c>
      <c r="L21" s="14">
        <v>336</v>
      </c>
      <c r="M21" s="14">
        <v>514</v>
      </c>
      <c r="N21" s="9">
        <v>120</v>
      </c>
      <c r="O21" s="9">
        <v>205</v>
      </c>
      <c r="P21" s="7">
        <v>14</v>
      </c>
      <c r="Q21" s="20">
        <f>R21+S21</f>
        <v>1744.94</v>
      </c>
      <c r="R21" s="20">
        <f>ROUND((D21*G21+F21*H21+K21*N21+M21*O21)/10000,2)</f>
        <v>1715.99</v>
      </c>
      <c r="S21" s="20">
        <f>ROUND((E21*I21+L21*P21)/10000,2)</f>
        <v>28.95</v>
      </c>
    </row>
    <row r="22" s="1" customFormat="1" ht="25" customHeight="1" spans="1:19">
      <c r="A22" s="13" t="str">
        <f>VLOOKUP(B22,[1]Sheet2!$AQ$1:$AR$250,2,FALSE)</f>
        <v>440403000</v>
      </c>
      <c r="B22" s="7" t="s">
        <v>35</v>
      </c>
      <c r="C22" s="14">
        <f t="shared" si="1"/>
        <v>26178</v>
      </c>
      <c r="D22" s="14">
        <f>VLOOKUP(B22,[1]Sheet2!U$1:Y$65536,2,FALSE)</f>
        <v>17734</v>
      </c>
      <c r="E22" s="14">
        <f>VLOOKUP(B22,[1]Sheet2!U$1:Y$65536,4,FALSE)</f>
        <v>3576</v>
      </c>
      <c r="F22" s="14">
        <f>VLOOKUP(B22,[1]Sheet2!U$1:Y$65536,5,FALSE)</f>
        <v>8444</v>
      </c>
      <c r="G22" s="9">
        <v>90</v>
      </c>
      <c r="H22" s="9">
        <v>180</v>
      </c>
      <c r="I22" s="7">
        <v>14</v>
      </c>
      <c r="J22" s="8">
        <f t="shared" si="0"/>
        <v>35277</v>
      </c>
      <c r="K22" s="14">
        <f>VLOOKUP(B22,[1]Sheet2!AA$1:AE$65536,2,FALSE)</f>
        <v>26505</v>
      </c>
      <c r="L22" s="14">
        <f>VLOOKUP(B22,[1]Sheet2!AA$1:AE$65536,4,FALSE)</f>
        <v>4906</v>
      </c>
      <c r="M22" s="14">
        <f>VLOOKUP(B22,[1]Sheet2!AA$1:AE$65536,5,FALSE)</f>
        <v>8772</v>
      </c>
      <c r="N22" s="9">
        <v>120</v>
      </c>
      <c r="O22" s="9">
        <v>205</v>
      </c>
      <c r="P22" s="7">
        <v>14</v>
      </c>
      <c r="Q22" s="20">
        <f>R22+S22</f>
        <v>821.35</v>
      </c>
      <c r="R22" s="20">
        <f>ROUND((D22*G22+F22*H22+K22*N22+M22*O22)/10000,2)</f>
        <v>809.48</v>
      </c>
      <c r="S22" s="20">
        <f>ROUND((E22*I22+L22*P22)/10000,2)</f>
        <v>11.87</v>
      </c>
    </row>
    <row r="23" s="1" customFormat="1" ht="25" customHeight="1" spans="1:19">
      <c r="A23" s="13" t="s">
        <v>36</v>
      </c>
      <c r="B23" s="15" t="s">
        <v>37</v>
      </c>
      <c r="C23" s="14">
        <f t="shared" si="1"/>
        <v>29873</v>
      </c>
      <c r="D23" s="14">
        <v>21547</v>
      </c>
      <c r="E23" s="14">
        <v>4476</v>
      </c>
      <c r="F23" s="14">
        <v>8326</v>
      </c>
      <c r="G23" s="9">
        <v>90</v>
      </c>
      <c r="H23" s="9">
        <v>180</v>
      </c>
      <c r="I23" s="7">
        <v>14</v>
      </c>
      <c r="J23" s="8">
        <f t="shared" si="0"/>
        <v>6892</v>
      </c>
      <c r="K23" s="14">
        <v>5651</v>
      </c>
      <c r="L23" s="14">
        <v>972</v>
      </c>
      <c r="M23" s="14">
        <v>1241</v>
      </c>
      <c r="N23" s="9">
        <v>120</v>
      </c>
      <c r="O23" s="9">
        <v>205</v>
      </c>
      <c r="P23" s="7">
        <v>14</v>
      </c>
      <c r="Q23" s="20">
        <f>R23+S23</f>
        <v>444.67</v>
      </c>
      <c r="R23" s="20">
        <f>ROUND((D23*G23+F23*H23+K23*N23+M23*O23)/10000,2)</f>
        <v>437.04</v>
      </c>
      <c r="S23" s="20">
        <f>ROUND((E23*I23+L23*P23)/10000,2)</f>
        <v>7.63</v>
      </c>
    </row>
    <row r="24" s="1" customFormat="1" ht="25" customHeight="1" spans="1:19">
      <c r="A24" s="10" t="str">
        <f>VLOOKUP(B24,[1]Sheet2!$AQ$1:$AR$250,2,FALSE)</f>
        <v>440699000</v>
      </c>
      <c r="B24" s="11" t="s">
        <v>38</v>
      </c>
      <c r="C24" s="12">
        <f t="shared" si="1"/>
        <v>775801</v>
      </c>
      <c r="D24" s="12">
        <f>SUM(D25:D29)</f>
        <v>561365</v>
      </c>
      <c r="E24" s="12">
        <f>SUM(E25:E29)</f>
        <v>107368</v>
      </c>
      <c r="F24" s="12">
        <f>SUM(F25:F29)</f>
        <v>214436</v>
      </c>
      <c r="G24" s="11">
        <v>90</v>
      </c>
      <c r="H24" s="11">
        <v>180</v>
      </c>
      <c r="I24" s="11">
        <v>14</v>
      </c>
      <c r="J24" s="12">
        <f t="shared" si="0"/>
        <v>76344</v>
      </c>
      <c r="K24" s="12">
        <f>SUM(K25:K29)</f>
        <v>55205</v>
      </c>
      <c r="L24" s="12">
        <f>SUM(L25:L29)</f>
        <v>10049</v>
      </c>
      <c r="M24" s="12">
        <f>SUM(M25:M29)</f>
        <v>21139</v>
      </c>
      <c r="N24" s="11">
        <v>120</v>
      </c>
      <c r="O24" s="11">
        <v>205</v>
      </c>
      <c r="P24" s="11">
        <v>14</v>
      </c>
      <c r="Q24" s="21">
        <f>SUM(Q25:Q29)</f>
        <v>10172.31</v>
      </c>
      <c r="R24" s="21">
        <f>SUM(R25:R29)</f>
        <v>10007.94</v>
      </c>
      <c r="S24" s="21">
        <f>SUM(S25:S29)</f>
        <v>164.37</v>
      </c>
    </row>
    <row r="25" s="1" customFormat="1" ht="25" customHeight="1" spans="1:19">
      <c r="A25" s="13" t="str">
        <f>VLOOKUP(B25,[1]Sheet2!$AQ$1:$AR$250,2,FALSE)</f>
        <v>440604000</v>
      </c>
      <c r="B25" s="7" t="s">
        <v>39</v>
      </c>
      <c r="C25" s="14">
        <f t="shared" si="1"/>
        <v>87432</v>
      </c>
      <c r="D25" s="14">
        <f>VLOOKUP(B25,[1]Sheet2!U$1:Y$65536,2,FALSE)</f>
        <v>65209</v>
      </c>
      <c r="E25" s="14">
        <f>VLOOKUP(B25,[1]Sheet2!U$1:Y$65536,4,FALSE)</f>
        <v>11564</v>
      </c>
      <c r="F25" s="14">
        <f>VLOOKUP(B25,[1]Sheet2!U$1:Y$65536,5,FALSE)</f>
        <v>22223</v>
      </c>
      <c r="G25" s="9">
        <v>90</v>
      </c>
      <c r="H25" s="9">
        <v>180</v>
      </c>
      <c r="I25" s="7">
        <v>14</v>
      </c>
      <c r="J25" s="8">
        <f t="shared" si="0"/>
        <v>27555</v>
      </c>
      <c r="K25" s="14">
        <f>VLOOKUP(B25,[1]Sheet2!AA$1:AE$65536,2,FALSE)</f>
        <v>20473</v>
      </c>
      <c r="L25" s="14">
        <f>VLOOKUP(B25,[1]Sheet2!AA$1:AE$65536,4,FALSE)</f>
        <v>3789</v>
      </c>
      <c r="M25" s="14">
        <f>VLOOKUP(B25,[1]Sheet2!AA$1:AE$65536,5,FALSE)</f>
        <v>7082</v>
      </c>
      <c r="N25" s="9">
        <v>120</v>
      </c>
      <c r="O25" s="9">
        <v>205</v>
      </c>
      <c r="P25" s="7">
        <v>14</v>
      </c>
      <c r="Q25" s="20">
        <f>R25+S25</f>
        <v>1399.24</v>
      </c>
      <c r="R25" s="20">
        <f>ROUND((D25*G25+F25*H25+K25*N25+M25*O25)/10000,2)</f>
        <v>1377.75</v>
      </c>
      <c r="S25" s="20">
        <f>ROUND((E25*I25+L25*P25)/10000,2)</f>
        <v>21.49</v>
      </c>
    </row>
    <row r="26" s="1" customFormat="1" ht="25" customHeight="1" spans="1:19">
      <c r="A26" s="13" t="str">
        <f>VLOOKUP(B26,[1]Sheet2!$AQ$1:$AR$250,2,FALSE)</f>
        <v>440605000</v>
      </c>
      <c r="B26" s="7" t="s">
        <v>40</v>
      </c>
      <c r="C26" s="14">
        <f t="shared" si="1"/>
        <v>323600</v>
      </c>
      <c r="D26" s="14">
        <f>VLOOKUP(B26,[1]Sheet2!U$1:Y$65536,2,FALSE)</f>
        <v>236382</v>
      </c>
      <c r="E26" s="14">
        <f>VLOOKUP(B26,[1]Sheet2!U$1:Y$65536,4,FALSE)</f>
        <v>47232</v>
      </c>
      <c r="F26" s="14">
        <f>VLOOKUP(B26,[1]Sheet2!U$1:Y$65536,5,FALSE)</f>
        <v>87218</v>
      </c>
      <c r="G26" s="9">
        <v>90</v>
      </c>
      <c r="H26" s="9">
        <v>180</v>
      </c>
      <c r="I26" s="7">
        <v>14</v>
      </c>
      <c r="J26" s="8">
        <f t="shared" si="0"/>
        <v>9155</v>
      </c>
      <c r="K26" s="14">
        <f>VLOOKUP(B26,[1]Sheet2!AA$1:AE$65536,2,FALSE)</f>
        <v>7218</v>
      </c>
      <c r="L26" s="14">
        <f>VLOOKUP(B26,[1]Sheet2!AA$1:AE$65536,4,FALSE)</f>
        <v>1304</v>
      </c>
      <c r="M26" s="14">
        <f>VLOOKUP(B26,[1]Sheet2!AA$1:AE$65536,5,FALSE)</f>
        <v>1937</v>
      </c>
      <c r="N26" s="9">
        <v>120</v>
      </c>
      <c r="O26" s="9">
        <v>205</v>
      </c>
      <c r="P26" s="7">
        <v>14</v>
      </c>
      <c r="Q26" s="20">
        <f>R26+S26</f>
        <v>3891.64</v>
      </c>
      <c r="R26" s="20">
        <f>ROUND((D26*G26+F26*H26+K26*N26+M26*O26)/10000,2)</f>
        <v>3823.69</v>
      </c>
      <c r="S26" s="20">
        <f>ROUND((E26*I26+L26*P26)/10000,2)</f>
        <v>67.95</v>
      </c>
    </row>
    <row r="27" s="1" customFormat="1" ht="25" customHeight="1" spans="1:19">
      <c r="A27" s="13" t="str">
        <f>VLOOKUP(B27,[1]Sheet2!$AQ$1:$AR$250,2,FALSE)</f>
        <v>440606000</v>
      </c>
      <c r="B27" s="7" t="s">
        <v>41</v>
      </c>
      <c r="C27" s="14">
        <f t="shared" si="1"/>
        <v>277518</v>
      </c>
      <c r="D27" s="14">
        <f>VLOOKUP(B27,[1]Sheet2!U$1:Y$65536,2,FALSE)</f>
        <v>195869</v>
      </c>
      <c r="E27" s="14">
        <f>VLOOKUP(B27,[1]Sheet2!U$1:Y$65536,4,FALSE)</f>
        <v>35932</v>
      </c>
      <c r="F27" s="14">
        <f>VLOOKUP(B27,[1]Sheet2!U$1:Y$65536,5,FALSE)</f>
        <v>81649</v>
      </c>
      <c r="G27" s="9">
        <v>90</v>
      </c>
      <c r="H27" s="9">
        <v>180</v>
      </c>
      <c r="I27" s="7">
        <v>14</v>
      </c>
      <c r="J27" s="8">
        <f t="shared" si="0"/>
        <v>1224</v>
      </c>
      <c r="K27" s="14">
        <f>VLOOKUP(B27,[1]Sheet2!AA$1:AE$65536,2,FALSE)</f>
        <v>1224</v>
      </c>
      <c r="L27" s="14">
        <f>VLOOKUP(B27,[1]Sheet2!AA$1:AE$65536,4,FALSE)</f>
        <v>177</v>
      </c>
      <c r="M27" s="14">
        <f>VLOOKUP(B27,[1]Sheet2!AA$1:AE$65536,5,FALSE)</f>
        <v>0</v>
      </c>
      <c r="N27" s="9">
        <v>120</v>
      </c>
      <c r="O27" s="9">
        <v>205</v>
      </c>
      <c r="P27" s="7">
        <v>14</v>
      </c>
      <c r="Q27" s="20">
        <f>R27+S27</f>
        <v>3297.74</v>
      </c>
      <c r="R27" s="20">
        <f>ROUND((D27*G27+F27*H27+K27*N27+M27*O27)/10000,2)</f>
        <v>3247.19</v>
      </c>
      <c r="S27" s="20">
        <f>ROUND((E27*I27+L27*P27)/10000,2)</f>
        <v>50.55</v>
      </c>
    </row>
    <row r="28" s="1" customFormat="1" ht="25" customHeight="1" spans="1:19">
      <c r="A28" s="13" t="str">
        <f>VLOOKUP(B28,[1]Sheet2!$AQ$1:$AR$250,2,FALSE)</f>
        <v>440607000</v>
      </c>
      <c r="B28" s="7" t="s">
        <v>42</v>
      </c>
      <c r="C28" s="14">
        <f t="shared" si="1"/>
        <v>43242</v>
      </c>
      <c r="D28" s="14">
        <f>VLOOKUP(B28,[1]Sheet2!U$1:Y$65536,2,FALSE)</f>
        <v>32212</v>
      </c>
      <c r="E28" s="14">
        <f>VLOOKUP(B28,[1]Sheet2!U$1:Y$65536,4,FALSE)</f>
        <v>6517</v>
      </c>
      <c r="F28" s="14">
        <f>VLOOKUP(B28,[1]Sheet2!U$1:Y$65536,5,FALSE)</f>
        <v>11030</v>
      </c>
      <c r="G28" s="9">
        <v>90</v>
      </c>
      <c r="H28" s="9">
        <v>180</v>
      </c>
      <c r="I28" s="7">
        <v>14</v>
      </c>
      <c r="J28" s="8">
        <f t="shared" si="0"/>
        <v>32643</v>
      </c>
      <c r="K28" s="14">
        <f>VLOOKUP(B28,[1]Sheet2!AA$1:AE$65536,2,FALSE)</f>
        <v>22026</v>
      </c>
      <c r="L28" s="14">
        <f>VLOOKUP(B28,[1]Sheet2!AA$1:AE$65536,4,FALSE)</f>
        <v>4035</v>
      </c>
      <c r="M28" s="14">
        <f>VLOOKUP(B28,[1]Sheet2!AA$1:AE$65536,5,FALSE)</f>
        <v>10617</v>
      </c>
      <c r="N28" s="9">
        <v>120</v>
      </c>
      <c r="O28" s="9">
        <v>205</v>
      </c>
      <c r="P28" s="7">
        <v>14</v>
      </c>
      <c r="Q28" s="20">
        <f>R28+S28</f>
        <v>985.18</v>
      </c>
      <c r="R28" s="20">
        <f>ROUND((D28*G28+F28*H28+K28*N28+M28*O28)/10000,2)</f>
        <v>970.41</v>
      </c>
      <c r="S28" s="20">
        <f>ROUND((E28*I28+L28*P28)/10000,2)</f>
        <v>14.77</v>
      </c>
    </row>
    <row r="29" s="1" customFormat="1" ht="25" customHeight="1" spans="1:19">
      <c r="A29" s="13" t="str">
        <f>VLOOKUP(B29,[1]Sheet2!$AQ$1:$AR$250,2,FALSE)</f>
        <v>440608000</v>
      </c>
      <c r="B29" s="7" t="s">
        <v>43</v>
      </c>
      <c r="C29" s="14">
        <f t="shared" si="1"/>
        <v>44009</v>
      </c>
      <c r="D29" s="14">
        <f>VLOOKUP(B29,[1]Sheet2!U$1:Y$65536,2,FALSE)</f>
        <v>31693</v>
      </c>
      <c r="E29" s="14">
        <f>VLOOKUP(B29,[1]Sheet2!U$1:Y$65536,4,FALSE)</f>
        <v>6123</v>
      </c>
      <c r="F29" s="14">
        <f>VLOOKUP(B29,[1]Sheet2!U$1:Y$65536,5,FALSE)</f>
        <v>12316</v>
      </c>
      <c r="G29" s="9">
        <v>90</v>
      </c>
      <c r="H29" s="9">
        <v>180</v>
      </c>
      <c r="I29" s="7">
        <v>14</v>
      </c>
      <c r="J29" s="8">
        <f t="shared" si="0"/>
        <v>5767</v>
      </c>
      <c r="K29" s="14">
        <f>VLOOKUP(B29,[1]Sheet2!AA$1:AE$65536,2,FALSE)</f>
        <v>4264</v>
      </c>
      <c r="L29" s="14">
        <f>VLOOKUP(B29,[1]Sheet2!AA$1:AE$65536,4,FALSE)</f>
        <v>744</v>
      </c>
      <c r="M29" s="14">
        <f>VLOOKUP(B29,[1]Sheet2!AA$1:AE$65536,5,FALSE)</f>
        <v>1503</v>
      </c>
      <c r="N29" s="9">
        <v>120</v>
      </c>
      <c r="O29" s="9">
        <v>205</v>
      </c>
      <c r="P29" s="7">
        <v>14</v>
      </c>
      <c r="Q29" s="20">
        <f>R29+S29</f>
        <v>598.51</v>
      </c>
      <c r="R29" s="20">
        <f>ROUND((D29*G29+F29*H29+K29*N29+M29*O29)/10000,2)</f>
        <v>588.9</v>
      </c>
      <c r="S29" s="20">
        <f>ROUND((E29*I29+L29*P29)/10000,2)</f>
        <v>9.61</v>
      </c>
    </row>
    <row r="30" s="1" customFormat="1" ht="25" customHeight="1" spans="1:19">
      <c r="A30" s="10" t="str">
        <f>VLOOKUP(B30,[1]Sheet2!$AQ$1:$AR$250,2,FALSE)</f>
        <v>440799000</v>
      </c>
      <c r="B30" s="11" t="s">
        <v>44</v>
      </c>
      <c r="C30" s="12">
        <f t="shared" si="1"/>
        <v>298955</v>
      </c>
      <c r="D30" s="12">
        <f>SUM(D31:D37)</f>
        <v>210243</v>
      </c>
      <c r="E30" s="12">
        <f>SUM(E31:E37)</f>
        <v>38611</v>
      </c>
      <c r="F30" s="12">
        <f>SUM(F31:F37)</f>
        <v>88712</v>
      </c>
      <c r="G30" s="11">
        <v>90</v>
      </c>
      <c r="H30" s="11">
        <v>180</v>
      </c>
      <c r="I30" s="11">
        <v>14</v>
      </c>
      <c r="J30" s="16">
        <f>SUM(J31:J37)</f>
        <v>139397</v>
      </c>
      <c r="K30" s="12">
        <f>SUM(K31:K37)</f>
        <v>99714</v>
      </c>
      <c r="L30" s="12">
        <f>SUM(L31:L37)</f>
        <v>17504</v>
      </c>
      <c r="M30" s="12">
        <f>SUM(M31:M37)</f>
        <v>39683</v>
      </c>
      <c r="N30" s="11">
        <v>120</v>
      </c>
      <c r="O30" s="11">
        <v>205</v>
      </c>
      <c r="P30" s="11">
        <v>14</v>
      </c>
      <c r="Q30" s="21">
        <f>SUM(Q31:Q37)</f>
        <v>5577.64</v>
      </c>
      <c r="R30" s="21">
        <f>SUM(R31:R37)</f>
        <v>5499.09</v>
      </c>
      <c r="S30" s="21">
        <f>SUM(S31:S37)</f>
        <v>78.55</v>
      </c>
    </row>
    <row r="31" s="1" customFormat="1" ht="25" customHeight="1" spans="1:19">
      <c r="A31" s="13" t="str">
        <f>VLOOKUP(B31,[1]Sheet2!$AQ$1:$AR$250,2,FALSE)</f>
        <v>440700000</v>
      </c>
      <c r="B31" s="7" t="s">
        <v>45</v>
      </c>
      <c r="C31" s="14">
        <f t="shared" si="1"/>
        <v>8960</v>
      </c>
      <c r="D31" s="14">
        <f>VLOOKUP(B31,[1]Sheet2!U$1:Y$65536,2,FALSE)</f>
        <v>3729</v>
      </c>
      <c r="E31" s="14">
        <f>VLOOKUP(B31,[1]Sheet2!U$1:Y$65536,4,FALSE)</f>
        <v>653</v>
      </c>
      <c r="F31" s="14">
        <f>VLOOKUP(B31,[1]Sheet2!U$1:Y$65536,5,FALSE)</f>
        <v>5231</v>
      </c>
      <c r="G31" s="9">
        <v>90</v>
      </c>
      <c r="H31" s="9">
        <v>180</v>
      </c>
      <c r="I31" s="7">
        <v>14</v>
      </c>
      <c r="J31" s="8">
        <f t="shared" ref="J31:J41" si="5">K31+M31</f>
        <v>0</v>
      </c>
      <c r="K31" s="14">
        <f>VLOOKUP(B31,[1]Sheet2!AA$1:AE$65536,2,FALSE)</f>
        <v>0</v>
      </c>
      <c r="L31" s="14">
        <f>VLOOKUP(B31,[1]Sheet2!AA$1:AE$65536,4,FALSE)</f>
        <v>0</v>
      </c>
      <c r="M31" s="14">
        <f>VLOOKUP(B31,[1]Sheet2!AA$1:AE$65536,5,FALSE)</f>
        <v>0</v>
      </c>
      <c r="N31" s="9">
        <v>120</v>
      </c>
      <c r="O31" s="9">
        <v>205</v>
      </c>
      <c r="P31" s="7">
        <v>14</v>
      </c>
      <c r="Q31" s="20">
        <f>SUM(R31:S31)</f>
        <v>128.63</v>
      </c>
      <c r="R31" s="20">
        <f t="shared" ref="R31:R37" si="6">ROUND((D31*G31+F31*H31+K31*N31+M31*O31)/10000,2)</f>
        <v>127.72</v>
      </c>
      <c r="S31" s="20">
        <f t="shared" ref="S31:S37" si="7">ROUND((E31*I31+L31*P31)/10000,2)</f>
        <v>0.91</v>
      </c>
    </row>
    <row r="32" s="1" customFormat="1" ht="25" customHeight="1" spans="1:19">
      <c r="A32" s="13" t="str">
        <f>VLOOKUP(B32,[1]Sheet2!$AQ$1:$AR$250,2,FALSE)</f>
        <v>440703000</v>
      </c>
      <c r="B32" s="7" t="s">
        <v>46</v>
      </c>
      <c r="C32" s="14">
        <f t="shared" si="1"/>
        <v>85830</v>
      </c>
      <c r="D32" s="14">
        <f>VLOOKUP(B32,[1]Sheet2!U$1:Y$65536,2,FALSE)</f>
        <v>63267</v>
      </c>
      <c r="E32" s="14">
        <f>VLOOKUP(B32,[1]Sheet2!U$1:Y$65536,4,FALSE)</f>
        <v>11360</v>
      </c>
      <c r="F32" s="14">
        <f>VLOOKUP(B32,[1]Sheet2!U$1:Y$65536,5,FALSE)</f>
        <v>22563</v>
      </c>
      <c r="G32" s="9">
        <v>90</v>
      </c>
      <c r="H32" s="9">
        <v>180</v>
      </c>
      <c r="I32" s="7">
        <v>14</v>
      </c>
      <c r="J32" s="8">
        <f t="shared" si="5"/>
        <v>0</v>
      </c>
      <c r="K32" s="14">
        <f>VLOOKUP(B32,[1]Sheet2!AA$1:AE$65536,2,FALSE)</f>
        <v>0</v>
      </c>
      <c r="L32" s="14">
        <f>VLOOKUP(B32,[1]Sheet2!AA$1:AE$65536,4,FALSE)</f>
        <v>0</v>
      </c>
      <c r="M32" s="14">
        <f>VLOOKUP(B32,[1]Sheet2!AA$1:AE$65536,5,FALSE)</f>
        <v>0</v>
      </c>
      <c r="N32" s="9">
        <v>120</v>
      </c>
      <c r="O32" s="9">
        <v>205</v>
      </c>
      <c r="P32" s="7">
        <v>14</v>
      </c>
      <c r="Q32" s="20">
        <f t="shared" ref="Q32:Q41" si="8">R32+S32</f>
        <v>991.44</v>
      </c>
      <c r="R32" s="20">
        <f t="shared" si="6"/>
        <v>975.54</v>
      </c>
      <c r="S32" s="20">
        <f t="shared" si="7"/>
        <v>15.9</v>
      </c>
    </row>
    <row r="33" s="1" customFormat="1" ht="25" customHeight="1" spans="1:19">
      <c r="A33" s="13" t="str">
        <f>VLOOKUP(B33,[1]Sheet2!$AQ$1:$AR$250,2,FALSE)</f>
        <v>440704000</v>
      </c>
      <c r="B33" s="7" t="s">
        <v>47</v>
      </c>
      <c r="C33" s="14">
        <f t="shared" si="1"/>
        <v>34101</v>
      </c>
      <c r="D33" s="14">
        <f>VLOOKUP(B33,[1]Sheet2!U$1:Y$65536,2,FALSE)</f>
        <v>25708</v>
      </c>
      <c r="E33" s="14">
        <f>VLOOKUP(B33,[1]Sheet2!U$1:Y$65536,4,FALSE)</f>
        <v>5150</v>
      </c>
      <c r="F33" s="14">
        <f>VLOOKUP(B33,[1]Sheet2!U$1:Y$65536,5,FALSE)</f>
        <v>8393</v>
      </c>
      <c r="G33" s="9">
        <v>90</v>
      </c>
      <c r="H33" s="9">
        <v>180</v>
      </c>
      <c r="I33" s="7">
        <v>14</v>
      </c>
      <c r="J33" s="8">
        <f t="shared" si="5"/>
        <v>0</v>
      </c>
      <c r="K33" s="14">
        <f>VLOOKUP(B33,[1]Sheet2!AA$1:AE$65536,2,FALSE)</f>
        <v>0</v>
      </c>
      <c r="L33" s="14">
        <f>VLOOKUP(B33,[1]Sheet2!AA$1:AE$65536,4,FALSE)</f>
        <v>0</v>
      </c>
      <c r="M33" s="14">
        <f>VLOOKUP(B33,[1]Sheet2!AA$1:AE$65536,5,FALSE)</f>
        <v>0</v>
      </c>
      <c r="N33" s="9">
        <v>120</v>
      </c>
      <c r="O33" s="9">
        <v>205</v>
      </c>
      <c r="P33" s="7">
        <v>14</v>
      </c>
      <c r="Q33" s="20">
        <f t="shared" si="8"/>
        <v>389.66</v>
      </c>
      <c r="R33" s="20">
        <f t="shared" si="6"/>
        <v>382.45</v>
      </c>
      <c r="S33" s="20">
        <f t="shared" si="7"/>
        <v>7.21</v>
      </c>
    </row>
    <row r="34" s="1" customFormat="1" ht="25" customHeight="1" spans="1:19">
      <c r="A34" s="13" t="str">
        <f>VLOOKUP(B34,[1]Sheet2!$AQ$1:$AR$250,2,FALSE)</f>
        <v>440705000</v>
      </c>
      <c r="B34" s="7" t="s">
        <v>48</v>
      </c>
      <c r="C34" s="14">
        <f t="shared" si="1"/>
        <v>55199</v>
      </c>
      <c r="D34" s="14">
        <f>VLOOKUP(B34,[1]Sheet2!U$1:Y$65536,2,FALSE)</f>
        <v>37820</v>
      </c>
      <c r="E34" s="14">
        <f>VLOOKUP(B34,[1]Sheet2!U$1:Y$65536,4,FALSE)</f>
        <v>6802</v>
      </c>
      <c r="F34" s="14">
        <f>VLOOKUP(B34,[1]Sheet2!U$1:Y$65536,5,FALSE)</f>
        <v>17379</v>
      </c>
      <c r="G34" s="9">
        <v>90</v>
      </c>
      <c r="H34" s="9">
        <v>180</v>
      </c>
      <c r="I34" s="7">
        <v>14</v>
      </c>
      <c r="J34" s="8">
        <f t="shared" si="5"/>
        <v>41900</v>
      </c>
      <c r="K34" s="14">
        <f>VLOOKUP(B34,[1]Sheet2!AA$1:AE$65536,2,FALSE)</f>
        <v>30431</v>
      </c>
      <c r="L34" s="14">
        <f>VLOOKUP(B34,[1]Sheet2!AA$1:AE$65536,4,FALSE)</f>
        <v>5348</v>
      </c>
      <c r="M34" s="14">
        <f>VLOOKUP(B34,[1]Sheet2!AA$1:AE$65536,5,FALSE)</f>
        <v>11469</v>
      </c>
      <c r="N34" s="9">
        <v>120</v>
      </c>
      <c r="O34" s="9">
        <v>205</v>
      </c>
      <c r="P34" s="7">
        <v>14</v>
      </c>
      <c r="Q34" s="20">
        <f t="shared" si="8"/>
        <v>1270.5</v>
      </c>
      <c r="R34" s="20">
        <f t="shared" si="6"/>
        <v>1253.49</v>
      </c>
      <c r="S34" s="20">
        <f t="shared" si="7"/>
        <v>17.01</v>
      </c>
    </row>
    <row r="35" s="1" customFormat="1" ht="25" customHeight="1" spans="1:19">
      <c r="A35" s="13" t="str">
        <f>VLOOKUP(B35,[1]Sheet2!$AQ$1:$AR$250,2,FALSE)</f>
        <v>440781000</v>
      </c>
      <c r="B35" s="7" t="s">
        <v>49</v>
      </c>
      <c r="C35" s="14">
        <f t="shared" si="1"/>
        <v>42839</v>
      </c>
      <c r="D35" s="14">
        <f>VLOOKUP(B35,[1]Sheet2!U$1:Y$65536,2,FALSE)</f>
        <v>29102</v>
      </c>
      <c r="E35" s="14">
        <f>VLOOKUP(B35,[1]Sheet2!U$1:Y$65536,4,FALSE)</f>
        <v>5301</v>
      </c>
      <c r="F35" s="14">
        <f>VLOOKUP(B35,[1]Sheet2!U$1:Y$65536,5,FALSE)</f>
        <v>13737</v>
      </c>
      <c r="G35" s="9">
        <v>90</v>
      </c>
      <c r="H35" s="9">
        <v>180</v>
      </c>
      <c r="I35" s="7">
        <v>14</v>
      </c>
      <c r="J35" s="8">
        <f t="shared" si="5"/>
        <v>33860</v>
      </c>
      <c r="K35" s="14">
        <f>VLOOKUP(B35,[1]Sheet2!AA$1:AE$65536,2,FALSE)</f>
        <v>24456</v>
      </c>
      <c r="L35" s="14">
        <f>VLOOKUP(B35,[1]Sheet2!AA$1:AE$65536,4,FALSE)</f>
        <v>4245</v>
      </c>
      <c r="M35" s="14">
        <f>VLOOKUP(B35,[1]Sheet2!AA$1:AE$65536,5,FALSE)</f>
        <v>9404</v>
      </c>
      <c r="N35" s="9">
        <v>120</v>
      </c>
      <c r="O35" s="9">
        <v>205</v>
      </c>
      <c r="P35" s="7">
        <v>14</v>
      </c>
      <c r="Q35" s="20">
        <f t="shared" si="8"/>
        <v>1008.8</v>
      </c>
      <c r="R35" s="20">
        <f t="shared" si="6"/>
        <v>995.44</v>
      </c>
      <c r="S35" s="20">
        <f t="shared" si="7"/>
        <v>13.36</v>
      </c>
    </row>
    <row r="36" s="1" customFormat="1" ht="25" customHeight="1" spans="1:19">
      <c r="A36" s="13" t="str">
        <f>VLOOKUP(B36,[1]Sheet2!$AQ$1:$AR$250,2,FALSE)</f>
        <v>440783000</v>
      </c>
      <c r="B36" s="7" t="s">
        <v>50</v>
      </c>
      <c r="C36" s="14">
        <f t="shared" si="1"/>
        <v>42183</v>
      </c>
      <c r="D36" s="14">
        <f>VLOOKUP(B36,[1]Sheet2!U$1:Y$65536,2,FALSE)</f>
        <v>29575</v>
      </c>
      <c r="E36" s="14">
        <f>VLOOKUP(B36,[1]Sheet2!U$1:Y$65536,4,FALSE)</f>
        <v>5374</v>
      </c>
      <c r="F36" s="14">
        <f>VLOOKUP(B36,[1]Sheet2!U$1:Y$65536,5,FALSE)</f>
        <v>12608</v>
      </c>
      <c r="G36" s="9">
        <v>90</v>
      </c>
      <c r="H36" s="9">
        <v>180</v>
      </c>
      <c r="I36" s="7">
        <v>14</v>
      </c>
      <c r="J36" s="8">
        <f t="shared" si="5"/>
        <v>37146</v>
      </c>
      <c r="K36" s="14">
        <f>VLOOKUP(B36,[1]Sheet2!AA$1:AE$65536,2,FALSE)</f>
        <v>25762</v>
      </c>
      <c r="L36" s="14">
        <f>VLOOKUP(B36,[1]Sheet2!AA$1:AE$65536,4,FALSE)</f>
        <v>4404</v>
      </c>
      <c r="M36" s="14">
        <f>VLOOKUP(B36,[1]Sheet2!AA$1:AE$65536,5,FALSE)</f>
        <v>11384</v>
      </c>
      <c r="N36" s="9">
        <v>120</v>
      </c>
      <c r="O36" s="9">
        <v>205</v>
      </c>
      <c r="P36" s="7">
        <v>14</v>
      </c>
      <c r="Q36" s="20">
        <f t="shared" si="8"/>
        <v>1049.33</v>
      </c>
      <c r="R36" s="20">
        <f t="shared" si="6"/>
        <v>1035.64</v>
      </c>
      <c r="S36" s="20">
        <f t="shared" si="7"/>
        <v>13.69</v>
      </c>
    </row>
    <row r="37" s="1" customFormat="1" ht="25" customHeight="1" spans="1:19">
      <c r="A37" s="13" t="str">
        <f>VLOOKUP(B37,[1]Sheet2!$AQ$1:$AR$250,2,FALSE)</f>
        <v>440784000</v>
      </c>
      <c r="B37" s="7" t="s">
        <v>51</v>
      </c>
      <c r="C37" s="14">
        <f t="shared" si="1"/>
        <v>29843</v>
      </c>
      <c r="D37" s="14">
        <f>VLOOKUP(B37,[1]Sheet2!U$1:Y$65536,2,FALSE)</f>
        <v>21042</v>
      </c>
      <c r="E37" s="14">
        <f>VLOOKUP(B37,[1]Sheet2!U$1:Y$65536,4,FALSE)</f>
        <v>3971</v>
      </c>
      <c r="F37" s="14">
        <f>VLOOKUP(B37,[1]Sheet2!U$1:Y$65536,5,FALSE)</f>
        <v>8801</v>
      </c>
      <c r="G37" s="9">
        <v>90</v>
      </c>
      <c r="H37" s="9">
        <v>180</v>
      </c>
      <c r="I37" s="7">
        <v>14</v>
      </c>
      <c r="J37" s="8">
        <f t="shared" si="5"/>
        <v>26491</v>
      </c>
      <c r="K37" s="14">
        <f>VLOOKUP(B37,[1]Sheet2!AA$1:AE$65536,2,FALSE)</f>
        <v>19065</v>
      </c>
      <c r="L37" s="14">
        <f>VLOOKUP(B37,[1]Sheet2!AA$1:AE$65536,4,FALSE)</f>
        <v>3507</v>
      </c>
      <c r="M37" s="14">
        <f>VLOOKUP(B37,[1]Sheet2!AA$1:AE$65536,5,FALSE)</f>
        <v>7426</v>
      </c>
      <c r="N37" s="9">
        <v>120</v>
      </c>
      <c r="O37" s="9">
        <v>205</v>
      </c>
      <c r="P37" s="7">
        <v>14</v>
      </c>
      <c r="Q37" s="20">
        <f t="shared" si="8"/>
        <v>739.28</v>
      </c>
      <c r="R37" s="20">
        <f t="shared" si="6"/>
        <v>728.81</v>
      </c>
      <c r="S37" s="20">
        <f t="shared" si="7"/>
        <v>10.47</v>
      </c>
    </row>
    <row r="38" s="1" customFormat="1" ht="25" customHeight="1" spans="1:19">
      <c r="A38" s="10" t="str">
        <f>VLOOKUP(B38,[1]Sheet2!$AQ$1:$AR$250,2,FALSE)</f>
        <v>441999000</v>
      </c>
      <c r="B38" s="11" t="s">
        <v>52</v>
      </c>
      <c r="C38" s="12">
        <f t="shared" si="1"/>
        <v>1060461</v>
      </c>
      <c r="D38" s="12">
        <f>SUM(D39)</f>
        <v>800804</v>
      </c>
      <c r="E38" s="12">
        <f>SUM(E39)</f>
        <v>152907</v>
      </c>
      <c r="F38" s="12">
        <f>SUM(F39)</f>
        <v>259657</v>
      </c>
      <c r="G38" s="11">
        <v>90</v>
      </c>
      <c r="H38" s="11">
        <v>180</v>
      </c>
      <c r="I38" s="11">
        <v>14</v>
      </c>
      <c r="J38" s="12">
        <f t="shared" si="5"/>
        <v>40420</v>
      </c>
      <c r="K38" s="12">
        <f>SUM(K39)</f>
        <v>36595</v>
      </c>
      <c r="L38" s="12">
        <f>SUM(L39)</f>
        <v>7158</v>
      </c>
      <c r="M38" s="12">
        <f>SUM(M39)</f>
        <v>3825</v>
      </c>
      <c r="N38" s="11">
        <v>120</v>
      </c>
      <c r="O38" s="11">
        <v>205</v>
      </c>
      <c r="P38" s="11">
        <v>14</v>
      </c>
      <c r="Q38" s="21">
        <f t="shared" si="8"/>
        <v>12622.7</v>
      </c>
      <c r="R38" s="21">
        <f>SUM(R39)</f>
        <v>12398.61</v>
      </c>
      <c r="S38" s="21">
        <f>SUM(S39)</f>
        <v>224.09</v>
      </c>
    </row>
    <row r="39" s="1" customFormat="1" ht="25" customHeight="1" spans="1:19">
      <c r="A39" s="13" t="str">
        <f>VLOOKUP(B39,[1]Sheet2!$AQ$1:$AR$250,2,FALSE)</f>
        <v>441999000</v>
      </c>
      <c r="B39" s="7" t="s">
        <v>52</v>
      </c>
      <c r="C39" s="14">
        <f t="shared" si="1"/>
        <v>1060461</v>
      </c>
      <c r="D39" s="14">
        <f>VLOOKUP(B39,[1]Sheet2!U$1:Y$65536,2,FALSE)</f>
        <v>800804</v>
      </c>
      <c r="E39" s="14">
        <f>VLOOKUP(B39,[1]Sheet2!U$1:Y$65536,4,FALSE)</f>
        <v>152907</v>
      </c>
      <c r="F39" s="14">
        <f>VLOOKUP(B39,[1]Sheet2!U$1:Y$65536,5,FALSE)</f>
        <v>259657</v>
      </c>
      <c r="G39" s="9">
        <v>90</v>
      </c>
      <c r="H39" s="9">
        <v>180</v>
      </c>
      <c r="I39" s="7">
        <v>14</v>
      </c>
      <c r="J39" s="8">
        <f t="shared" si="5"/>
        <v>40420</v>
      </c>
      <c r="K39" s="14">
        <f>VLOOKUP(B39,[1]Sheet2!AA$1:AE$65536,2,FALSE)</f>
        <v>36595</v>
      </c>
      <c r="L39" s="14">
        <f>VLOOKUP(B39,[1]Sheet2!AA$1:AE$65536,4,FALSE)</f>
        <v>7158</v>
      </c>
      <c r="M39" s="14">
        <f>VLOOKUP(B39,[1]Sheet2!AA$1:AE$65536,5,FALSE)</f>
        <v>3825</v>
      </c>
      <c r="N39" s="9">
        <v>120</v>
      </c>
      <c r="O39" s="9">
        <v>205</v>
      </c>
      <c r="P39" s="7">
        <v>14</v>
      </c>
      <c r="Q39" s="20">
        <f t="shared" si="8"/>
        <v>12622.7</v>
      </c>
      <c r="R39" s="20">
        <f>ROUND((D39*G39+F39*H39+K39*N39+M39*O39)/10000,2)</f>
        <v>12398.61</v>
      </c>
      <c r="S39" s="20">
        <f>ROUND((E39*I39+L39*P39)/10000,2)</f>
        <v>224.09</v>
      </c>
    </row>
    <row r="40" s="1" customFormat="1" ht="25" customHeight="1" spans="1:19">
      <c r="A40" s="10" t="str">
        <f>VLOOKUP(B40,[1]Sheet2!$AQ$1:$AR$250,2,FALSE)</f>
        <v>442099000</v>
      </c>
      <c r="B40" s="11" t="s">
        <v>53</v>
      </c>
      <c r="C40" s="12">
        <f t="shared" si="1"/>
        <v>301612</v>
      </c>
      <c r="D40" s="12">
        <f>SUM(D41)</f>
        <v>221783</v>
      </c>
      <c r="E40" s="12">
        <f>SUM(E41)</f>
        <v>42208</v>
      </c>
      <c r="F40" s="12">
        <f>SUM(F41)</f>
        <v>79829</v>
      </c>
      <c r="G40" s="11">
        <v>90</v>
      </c>
      <c r="H40" s="11">
        <v>180</v>
      </c>
      <c r="I40" s="11">
        <v>14</v>
      </c>
      <c r="J40" s="12">
        <f t="shared" si="5"/>
        <v>142080</v>
      </c>
      <c r="K40" s="12">
        <f>SUM(K41)</f>
        <v>104639</v>
      </c>
      <c r="L40" s="12">
        <f>SUM(L41)</f>
        <v>19594</v>
      </c>
      <c r="M40" s="12">
        <f>SUM(M41)</f>
        <v>37441</v>
      </c>
      <c r="N40" s="11">
        <v>120</v>
      </c>
      <c r="O40" s="11">
        <v>205</v>
      </c>
      <c r="P40" s="11">
        <v>14</v>
      </c>
      <c r="Q40" s="21">
        <f t="shared" si="8"/>
        <v>5542.7</v>
      </c>
      <c r="R40" s="21">
        <f>SUM(R41)</f>
        <v>5456.18</v>
      </c>
      <c r="S40" s="21">
        <f>SUM(S41)</f>
        <v>86.52</v>
      </c>
    </row>
    <row r="41" s="1" customFormat="1" ht="25" customHeight="1" spans="1:19">
      <c r="A41" s="13" t="str">
        <f>VLOOKUP(B41,[1]Sheet2!$AQ$1:$AR$250,2,FALSE)</f>
        <v>442099000</v>
      </c>
      <c r="B41" s="7" t="s">
        <v>53</v>
      </c>
      <c r="C41" s="14">
        <f t="shared" si="1"/>
        <v>301612</v>
      </c>
      <c r="D41" s="14">
        <v>221783</v>
      </c>
      <c r="E41" s="14">
        <v>42208</v>
      </c>
      <c r="F41" s="14">
        <v>79829</v>
      </c>
      <c r="G41" s="9">
        <v>90</v>
      </c>
      <c r="H41" s="9">
        <v>180</v>
      </c>
      <c r="I41" s="7">
        <v>14</v>
      </c>
      <c r="J41" s="8">
        <f t="shared" si="5"/>
        <v>142080</v>
      </c>
      <c r="K41" s="14">
        <v>104639</v>
      </c>
      <c r="L41" s="14">
        <v>19594</v>
      </c>
      <c r="M41" s="14">
        <v>37441</v>
      </c>
      <c r="N41" s="9">
        <v>120</v>
      </c>
      <c r="O41" s="9">
        <v>205</v>
      </c>
      <c r="P41" s="7">
        <v>14</v>
      </c>
      <c r="Q41" s="20">
        <f t="shared" si="8"/>
        <v>5542.7</v>
      </c>
      <c r="R41" s="20">
        <f>ROUND((D41*G41+F41*H41+K41*N41+M41*O41)/10000,2)</f>
        <v>5456.18</v>
      </c>
      <c r="S41" s="20">
        <f>ROUND((E41*I41+L41*P41)/10000,2)</f>
        <v>86.52</v>
      </c>
    </row>
  </sheetData>
  <mergeCells count="10">
    <mergeCell ref="A2:S2"/>
    <mergeCell ref="C3:I3"/>
    <mergeCell ref="J3:P3"/>
    <mergeCell ref="C4:F4"/>
    <mergeCell ref="G4:I4"/>
    <mergeCell ref="J4:M4"/>
    <mergeCell ref="N4:P4"/>
    <mergeCell ref="A3:A5"/>
    <mergeCell ref="B3:B5"/>
    <mergeCell ref="Q3:S4"/>
  </mergeCells>
  <pageMargins left="0.75" right="0.75" top="1" bottom="1" header="0.51" footer="0.51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附表4-免费教科书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杨远立</dc:creator>
  <cp:lastModifiedBy>杨远立</cp:lastModifiedBy>
  <dcterms:created xsi:type="dcterms:W3CDTF">2020-12-03T07:41:00Z</dcterms:created>
  <dcterms:modified xsi:type="dcterms:W3CDTF">2020-12-03T08:39:35Z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