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9600" activeTab="0"/>
  </bookViews>
  <sheets>
    <sheet name="定稿" sheetId="1" r:id="rId1"/>
  </sheets>
  <definedNames/>
  <calcPr fullCalcOnLoad="1"/>
</workbook>
</file>

<file path=xl/comments1.xml><?xml version="1.0" encoding="utf-8"?>
<comments xmlns="http://schemas.openxmlformats.org/spreadsheetml/2006/main">
  <authors>
    <author>颜穗芬</author>
  </authors>
  <commentList>
    <comment ref="M137" authorId="0">
      <text>
        <r>
          <rPr>
            <b/>
            <sz val="9"/>
            <rFont val="宋体"/>
            <family val="0"/>
          </rPr>
          <t>颜穗芬:</t>
        </r>
        <r>
          <rPr>
            <sz val="9"/>
            <rFont val="宋体"/>
            <family val="0"/>
          </rPr>
          <t xml:space="preserve">
追减请示详见 肇教请〔2019〕128号
</t>
        </r>
      </text>
    </comment>
    <comment ref="M109" authorId="0">
      <text>
        <r>
          <rPr>
            <b/>
            <sz val="9"/>
            <rFont val="宋体"/>
            <family val="0"/>
          </rPr>
          <t>颜穗芬:</t>
        </r>
        <r>
          <rPr>
            <sz val="9"/>
            <rFont val="宋体"/>
            <family val="0"/>
          </rPr>
          <t xml:space="preserve">
追加请示详见 阳教呈〔2019〕85号
</t>
        </r>
      </text>
    </comment>
    <comment ref="M52" authorId="0">
      <text>
        <r>
          <rPr>
            <b/>
            <sz val="9"/>
            <rFont val="宋体"/>
            <family val="0"/>
          </rPr>
          <t>颜穗芬:</t>
        </r>
        <r>
          <rPr>
            <sz val="9"/>
            <rFont val="宋体"/>
            <family val="0"/>
          </rPr>
          <t xml:space="preserve">
追加请示详见 韶教请〔2019〕17号
</t>
        </r>
      </text>
    </comment>
    <comment ref="M44" authorId="0">
      <text>
        <r>
          <rPr>
            <b/>
            <sz val="9"/>
            <rFont val="宋体"/>
            <family val="0"/>
          </rPr>
          <t>颜穗芬:</t>
        </r>
        <r>
          <rPr>
            <sz val="9"/>
            <rFont val="宋体"/>
            <family val="0"/>
          </rPr>
          <t xml:space="preserve">
lenovo:
追加请示详见 韶教请〔2019〕17号
</t>
        </r>
      </text>
    </comment>
  </commentList>
</comments>
</file>

<file path=xl/sharedStrings.xml><?xml version="1.0" encoding="utf-8"?>
<sst xmlns="http://schemas.openxmlformats.org/spreadsheetml/2006/main" count="419" uniqueCount="225">
  <si>
    <t>附件2：</t>
  </si>
  <si>
    <t>清算2019年和提前下达2020年地市属中职免学费补助资金明细表</t>
  </si>
  <si>
    <t>单位：人、元</t>
  </si>
  <si>
    <t>用款单位编码</t>
  </si>
  <si>
    <t>用款单位名称</t>
  </si>
  <si>
    <t>具体实施单位</t>
  </si>
  <si>
    <t>2019年春季学期免学费人数</t>
  </si>
  <si>
    <t>2019年秋季学期免学费人数</t>
  </si>
  <si>
    <t>清算安排2019年免学费总资金</t>
  </si>
  <si>
    <t>预算安排2020年免学费总资金</t>
  </si>
  <si>
    <t>省级以上财政分担比例（%）</t>
  </si>
  <si>
    <t>资金测算过程</t>
  </si>
  <si>
    <t>本次清算2019年及提前下达2020年资金</t>
  </si>
  <si>
    <t>待年中追加下达资金</t>
  </si>
  <si>
    <t>待以后年度结转使用</t>
  </si>
  <si>
    <t>普通学生</t>
  </si>
  <si>
    <t>残疾学生</t>
  </si>
  <si>
    <t>清算安排2019年免学费资金</t>
  </si>
  <si>
    <t>预算安排2020年免学费资金</t>
  </si>
  <si>
    <t>部分市县申请增减资金</t>
  </si>
  <si>
    <t>粤财教[2018]348号提前下达2019年免学费预算资金</t>
  </si>
  <si>
    <t>粤财教[2018]348号待结转使用资金</t>
  </si>
  <si>
    <t>粤财科教[2019]12号结转2020年使用资金</t>
  </si>
  <si>
    <t>粤财科教[2019]12号预安排2020年资金</t>
  </si>
  <si>
    <t>应下达资金</t>
  </si>
  <si>
    <t>已下达资金</t>
  </si>
  <si>
    <t>核定2020年应下达资金</t>
  </si>
  <si>
    <t>本次提前下达资金</t>
  </si>
  <si>
    <t>合计</t>
  </si>
  <si>
    <t>中央资金</t>
  </si>
  <si>
    <t>省级资金</t>
  </si>
  <si>
    <t>A</t>
  </si>
  <si>
    <t>B</t>
  </si>
  <si>
    <t>C</t>
  </si>
  <si>
    <t>D</t>
  </si>
  <si>
    <t>E</t>
  </si>
  <si>
    <t>F</t>
  </si>
  <si>
    <t>G</t>
  </si>
  <si>
    <t>H=(D+F)/2*3500+(E+G)/2*3850</t>
  </si>
  <si>
    <t>I=F*3500+G*3850</t>
  </si>
  <si>
    <t>J</t>
  </si>
  <si>
    <t>K=H*J</t>
  </si>
  <si>
    <t>L=I*J</t>
  </si>
  <si>
    <t>M</t>
  </si>
  <si>
    <t>N</t>
  </si>
  <si>
    <t>O</t>
  </si>
  <si>
    <t>P</t>
  </si>
  <si>
    <t>Q</t>
  </si>
  <si>
    <t>R=K+L+M</t>
  </si>
  <si>
    <t>S=N+O+P+Q</t>
  </si>
  <si>
    <t>T=R-S&gt;=0</t>
  </si>
  <si>
    <t>U=T*0.9</t>
  </si>
  <si>
    <t>V</t>
  </si>
  <si>
    <t>W=U-V</t>
  </si>
  <si>
    <t>X=T-U</t>
  </si>
  <si>
    <t>Y=R-S&lt;0</t>
  </si>
  <si>
    <t>广州市</t>
  </si>
  <si>
    <t>广州市本级</t>
  </si>
  <si>
    <t>广州市辖区</t>
  </si>
  <si>
    <t>越秀区</t>
  </si>
  <si>
    <t>海珠区</t>
  </si>
  <si>
    <t>荔湾区</t>
  </si>
  <si>
    <t>天河区</t>
  </si>
  <si>
    <t>白云区</t>
  </si>
  <si>
    <t>黄埔区</t>
  </si>
  <si>
    <t>番禺区</t>
  </si>
  <si>
    <t>花都区</t>
  </si>
  <si>
    <t>增城市</t>
  </si>
  <si>
    <t>增城区</t>
  </si>
  <si>
    <t>从化市</t>
  </si>
  <si>
    <t>从化区</t>
  </si>
  <si>
    <t>南沙区</t>
  </si>
  <si>
    <t>珠海市</t>
  </si>
  <si>
    <t>珠海市本级</t>
  </si>
  <si>
    <t>珠海市辖区</t>
  </si>
  <si>
    <t>斗门区</t>
  </si>
  <si>
    <t>汕头市</t>
  </si>
  <si>
    <t>汕头市本级</t>
  </si>
  <si>
    <t>汕头市辖区</t>
  </si>
  <si>
    <t>金平区</t>
  </si>
  <si>
    <t>龙湖区</t>
  </si>
  <si>
    <t>濠江区</t>
  </si>
  <si>
    <t>潮阳区</t>
  </si>
  <si>
    <t>潮南区</t>
  </si>
  <si>
    <t>澄海区</t>
  </si>
  <si>
    <t>南澳县</t>
  </si>
  <si>
    <t>佛山市</t>
  </si>
  <si>
    <t>佛山市本级</t>
  </si>
  <si>
    <t>佛山市辖区</t>
  </si>
  <si>
    <t>禅城区</t>
  </si>
  <si>
    <t>南海区</t>
  </si>
  <si>
    <t>高明区</t>
  </si>
  <si>
    <t>三水区</t>
  </si>
  <si>
    <t>顺德区</t>
  </si>
  <si>
    <t>韶关市</t>
  </si>
  <si>
    <t>韶关市本级</t>
  </si>
  <si>
    <t>韶关市辖区</t>
  </si>
  <si>
    <t>乐昌市</t>
  </si>
  <si>
    <t>曲江区</t>
  </si>
  <si>
    <t>新丰县</t>
  </si>
  <si>
    <t>始兴县</t>
  </si>
  <si>
    <t>翁源县</t>
  </si>
  <si>
    <t>乳源瑶族自治县</t>
  </si>
  <si>
    <t>南雄市</t>
  </si>
  <si>
    <t>仁化县</t>
  </si>
  <si>
    <t>河源市</t>
  </si>
  <si>
    <t>河源市本级</t>
  </si>
  <si>
    <t>河源市辖区</t>
  </si>
  <si>
    <t>东源县</t>
  </si>
  <si>
    <t>和平县</t>
  </si>
  <si>
    <t>龙川县</t>
  </si>
  <si>
    <t>紫金县</t>
  </si>
  <si>
    <t>梅州市</t>
  </si>
  <si>
    <t>梅州市本级</t>
  </si>
  <si>
    <t>梅州市辖区</t>
  </si>
  <si>
    <t>梅江区</t>
  </si>
  <si>
    <t>梅县</t>
  </si>
  <si>
    <t>梅县区</t>
  </si>
  <si>
    <t>蕉岭县</t>
  </si>
  <si>
    <t>平远县</t>
  </si>
  <si>
    <t>大埔县</t>
  </si>
  <si>
    <t>兴宁市</t>
  </si>
  <si>
    <t>五华县</t>
  </si>
  <si>
    <t>丰顺县</t>
  </si>
  <si>
    <t>惠州市</t>
  </si>
  <si>
    <t>惠州市本级</t>
  </si>
  <si>
    <t>惠州市辖区</t>
  </si>
  <si>
    <t>惠城区</t>
  </si>
  <si>
    <t>惠阳区</t>
  </si>
  <si>
    <t>惠东县</t>
  </si>
  <si>
    <t>龙门县</t>
  </si>
  <si>
    <t>博罗县</t>
  </si>
  <si>
    <t>汕尾市</t>
  </si>
  <si>
    <t>汕尾市本级</t>
  </si>
  <si>
    <t>汕尾市辖区</t>
  </si>
  <si>
    <t>城区</t>
  </si>
  <si>
    <t>海丰县</t>
  </si>
  <si>
    <t>陆丰市</t>
  </si>
  <si>
    <t>陆河县</t>
  </si>
  <si>
    <t>东莞市</t>
  </si>
  <si>
    <t>中山市</t>
  </si>
  <si>
    <t>江门市</t>
  </si>
  <si>
    <t>江门市本级</t>
  </si>
  <si>
    <t>江门市辖区</t>
  </si>
  <si>
    <t>蓬江区</t>
  </si>
  <si>
    <t>新会区</t>
  </si>
  <si>
    <t>台山市</t>
  </si>
  <si>
    <t>开平市</t>
  </si>
  <si>
    <t>鹤山市</t>
  </si>
  <si>
    <t>恩平市</t>
  </si>
  <si>
    <t>阳江市</t>
  </si>
  <si>
    <t>阳江市本级</t>
  </si>
  <si>
    <t>阳江市辖区</t>
  </si>
  <si>
    <t>阳东县</t>
  </si>
  <si>
    <t>阳东区</t>
  </si>
  <si>
    <t>阳西县</t>
  </si>
  <si>
    <t>阳春市</t>
  </si>
  <si>
    <t>湛江市</t>
  </si>
  <si>
    <t>湛江市本级</t>
  </si>
  <si>
    <t>湛江市辖区</t>
  </si>
  <si>
    <t>赤坎区</t>
  </si>
  <si>
    <t>霞山区</t>
  </si>
  <si>
    <t>湛江市开发区</t>
  </si>
  <si>
    <t>麻章区</t>
  </si>
  <si>
    <t>坡头区</t>
  </si>
  <si>
    <t>吴川市</t>
  </si>
  <si>
    <t>遂溪县</t>
  </si>
  <si>
    <t>雷州市</t>
  </si>
  <si>
    <t>廉江市</t>
  </si>
  <si>
    <t>徐闻县</t>
  </si>
  <si>
    <t>茂名市</t>
  </si>
  <si>
    <t>茂名市本级</t>
  </si>
  <si>
    <t>茂名市辖区</t>
  </si>
  <si>
    <t>信宜市</t>
  </si>
  <si>
    <t>化州市</t>
  </si>
  <si>
    <t>高州市</t>
  </si>
  <si>
    <t>肇庆市</t>
  </si>
  <si>
    <t>肇庆市本级</t>
  </si>
  <si>
    <t>肇庆市辖区</t>
  </si>
  <si>
    <t>端州区</t>
  </si>
  <si>
    <t>高要市</t>
  </si>
  <si>
    <t>四会市</t>
  </si>
  <si>
    <t>大旺区</t>
  </si>
  <si>
    <t>广宁县</t>
  </si>
  <si>
    <t>德庆县</t>
  </si>
  <si>
    <t>封开县</t>
  </si>
  <si>
    <t>怀集县</t>
  </si>
  <si>
    <t>清远市</t>
  </si>
  <si>
    <t>清远市本级</t>
  </si>
  <si>
    <t>清远市辖区</t>
  </si>
  <si>
    <t>清新县</t>
  </si>
  <si>
    <t>清新区</t>
  </si>
  <si>
    <t>连州市</t>
  </si>
  <si>
    <t>佛冈县</t>
  </si>
  <si>
    <t>阳山县</t>
  </si>
  <si>
    <t>连山壮族瑶族自治县</t>
  </si>
  <si>
    <t>连南瑶族自治县</t>
  </si>
  <si>
    <t>英德市</t>
  </si>
  <si>
    <t>潮州市</t>
  </si>
  <si>
    <t>潮州市本级</t>
  </si>
  <si>
    <t>潮州市辖区</t>
  </si>
  <si>
    <t>潮安县</t>
  </si>
  <si>
    <t>潮安区</t>
  </si>
  <si>
    <t>湘桥区</t>
  </si>
  <si>
    <t>饶平县</t>
  </si>
  <si>
    <t>揭阳市</t>
  </si>
  <si>
    <t>揭阳市本级</t>
  </si>
  <si>
    <t>揭阳市辖区</t>
  </si>
  <si>
    <t>榕城区</t>
  </si>
  <si>
    <t>空港经济区</t>
  </si>
  <si>
    <t>揭东县</t>
  </si>
  <si>
    <t>产业园（蓝城区）</t>
  </si>
  <si>
    <t>揭东区</t>
  </si>
  <si>
    <t>惠来县</t>
  </si>
  <si>
    <t>普宁市</t>
  </si>
  <si>
    <t>揭西县</t>
  </si>
  <si>
    <t>云浮市</t>
  </si>
  <si>
    <t>云浮市本级</t>
  </si>
  <si>
    <t>云浮市辖区</t>
  </si>
  <si>
    <t>云城区</t>
  </si>
  <si>
    <t>郁南县</t>
  </si>
  <si>
    <t>云安县</t>
  </si>
  <si>
    <t>云安区</t>
  </si>
  <si>
    <t>新兴县</t>
  </si>
  <si>
    <t>罗定市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</si>
</sst>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_ 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color indexed="8"/>
      <name val="方正姚体"/>
      <family val="3"/>
    </font>
    <font>
      <sz val="12"/>
      <color indexed="8"/>
      <name val="方正姚体"/>
      <family val="3"/>
    </font>
    <font>
      <b/>
      <sz val="12"/>
      <color indexed="8"/>
      <name val="宋体"/>
      <family val="0"/>
    </font>
    <font>
      <sz val="22"/>
      <name val="方正姚体"/>
      <family val="3"/>
    </font>
    <font>
      <sz val="12"/>
      <name val="方正姚体"/>
      <family val="3"/>
    </font>
    <font>
      <sz val="12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mbria"/>
      <family val="0"/>
    </font>
    <font>
      <sz val="11"/>
      <name val="Calibri"/>
      <family val="0"/>
    </font>
    <font>
      <sz val="22"/>
      <color theme="1"/>
      <name val="方正姚体"/>
      <family val="3"/>
    </font>
    <font>
      <sz val="12"/>
      <color theme="1"/>
      <name val="方正姚体"/>
      <family val="3"/>
    </font>
    <font>
      <sz val="12"/>
      <color theme="1"/>
      <name val="Calibri"/>
      <family val="0"/>
    </font>
    <font>
      <b/>
      <sz val="12"/>
      <color theme="1"/>
      <name val="Cambria"/>
      <family val="0"/>
    </font>
    <font>
      <sz val="12"/>
      <name val="Calibri"/>
      <family val="0"/>
    </font>
    <font>
      <b/>
      <sz val="12"/>
      <name val="Cambria"/>
      <family val="0"/>
    </font>
    <font>
      <sz val="12"/>
      <name val="Cambria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6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9" fontId="0" fillId="0" borderId="0" xfId="25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51" fillId="0" borderId="0" xfId="0" applyNumberFormat="1" applyFont="1" applyFill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7" fontId="53" fillId="0" borderId="0" xfId="0" applyNumberFormat="1" applyFont="1" applyFill="1" applyBorder="1" applyAlignment="1">
      <alignment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28" borderId="9" xfId="63" applyNumberFormat="1" applyFont="1" applyFill="1" applyBorder="1" applyAlignment="1" applyProtection="1">
      <alignment horizontal="center" vertical="center" wrapText="1"/>
      <protection/>
    </xf>
    <xf numFmtId="176" fontId="55" fillId="28" borderId="9" xfId="63" applyNumberFormat="1" applyFont="1" applyFill="1" applyBorder="1" applyAlignment="1" applyProtection="1">
      <alignment horizontal="center" vertical="center" wrapText="1"/>
      <protection/>
    </xf>
    <xf numFmtId="0" fontId="55" fillId="28" borderId="9" xfId="63" applyNumberFormat="1" applyFont="1" applyFill="1" applyBorder="1" applyAlignment="1" applyProtection="1">
      <alignment horizontal="center" vertical="center"/>
      <protection/>
    </xf>
    <xf numFmtId="177" fontId="55" fillId="28" borderId="9" xfId="63" applyNumberFormat="1" applyFont="1" applyFill="1" applyBorder="1" applyAlignment="1" applyProtection="1">
      <alignment horizontal="center" vertical="center" wrapText="1"/>
      <protection/>
    </xf>
    <xf numFmtId="0" fontId="50" fillId="0" borderId="9" xfId="63" applyNumberFormat="1" applyFont="1" applyFill="1" applyBorder="1" applyAlignment="1" applyProtection="1">
      <alignment horizontal="left" vertical="center"/>
      <protection/>
    </xf>
    <xf numFmtId="177" fontId="50" fillId="0" borderId="9" xfId="63" applyNumberFormat="1" applyFont="1" applyFill="1" applyBorder="1" applyAlignment="1" applyProtection="1">
      <alignment horizontal="left" vertical="center" wrapText="1"/>
      <protection/>
    </xf>
    <xf numFmtId="176" fontId="50" fillId="0" borderId="9" xfId="63" applyNumberFormat="1" applyFont="1" applyFill="1" applyBorder="1" applyAlignment="1">
      <alignment horizontal="right" vertical="center"/>
      <protection/>
    </xf>
    <xf numFmtId="9" fontId="52" fillId="0" borderId="0" xfId="25" applyFont="1" applyFill="1" applyBorder="1" applyAlignment="1">
      <alignment horizontal="center" vertical="center"/>
    </xf>
    <xf numFmtId="9" fontId="53" fillId="0" borderId="0" xfId="25" applyFont="1" applyFill="1" applyBorder="1" applyAlignment="1">
      <alignment horizontal="center" vertical="center"/>
    </xf>
    <xf numFmtId="9" fontId="53" fillId="0" borderId="9" xfId="25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 wrapText="1"/>
    </xf>
    <xf numFmtId="9" fontId="54" fillId="0" borderId="9" xfId="25" applyFont="1" applyFill="1" applyBorder="1" applyAlignment="1">
      <alignment horizontal="center" vertical="center" wrapText="1"/>
    </xf>
    <xf numFmtId="9" fontId="55" fillId="28" borderId="9" xfId="25" applyFont="1" applyFill="1" applyBorder="1" applyAlignment="1" applyProtection="1">
      <alignment horizontal="center" vertical="center" wrapText="1"/>
      <protection/>
    </xf>
    <xf numFmtId="9" fontId="50" fillId="0" borderId="9" xfId="25" applyFont="1" applyFill="1" applyBorder="1" applyAlignment="1" applyProtection="1">
      <alignment horizontal="center" vertical="center" wrapText="1"/>
      <protection/>
    </xf>
    <xf numFmtId="176" fontId="50" fillId="0" borderId="9" xfId="0" applyNumberFormat="1" applyFont="1" applyFill="1" applyBorder="1" applyAlignment="1">
      <alignment horizontal="right" vertical="center"/>
    </xf>
    <xf numFmtId="176" fontId="52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6" fontId="53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8" fontId="53" fillId="33" borderId="9" xfId="0" applyNumberFormat="1" applyFont="1" applyFill="1" applyBorder="1" applyAlignment="1">
      <alignment horizontal="center" vertical="center" wrapText="1"/>
    </xf>
    <xf numFmtId="178" fontId="7" fillId="33" borderId="9" xfId="0" applyNumberFormat="1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 wrapText="1"/>
    </xf>
    <xf numFmtId="0" fontId="53" fillId="33" borderId="9" xfId="66" applyFont="1" applyFill="1" applyBorder="1" applyAlignment="1">
      <alignment horizontal="center" vertical="center" wrapText="1"/>
      <protection/>
    </xf>
    <xf numFmtId="178" fontId="53" fillId="34" borderId="9" xfId="0" applyNumberFormat="1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177" fontId="54" fillId="34" borderId="9" xfId="0" applyNumberFormat="1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176" fontId="55" fillId="34" borderId="9" xfId="63" applyNumberFormat="1" applyFont="1" applyFill="1" applyBorder="1" applyAlignment="1" applyProtection="1">
      <alignment horizontal="center" vertical="center" wrapText="1"/>
      <protection/>
    </xf>
    <xf numFmtId="176" fontId="57" fillId="28" borderId="9" xfId="63" applyNumberFormat="1" applyFont="1" applyFill="1" applyBorder="1" applyAlignment="1" applyProtection="1">
      <alignment horizontal="center" vertical="center" wrapText="1"/>
      <protection/>
    </xf>
    <xf numFmtId="176" fontId="50" fillId="34" borderId="9" xfId="63" applyNumberFormat="1" applyFont="1" applyFill="1" applyBorder="1" applyAlignment="1">
      <alignment horizontal="right" vertical="center"/>
      <protection/>
    </xf>
    <xf numFmtId="176" fontId="58" fillId="0" borderId="9" xfId="63" applyNumberFormat="1" applyFont="1" applyFill="1" applyBorder="1" applyAlignment="1">
      <alignment horizontal="right" vertical="center"/>
      <protection/>
    </xf>
    <xf numFmtId="177" fontId="53" fillId="0" borderId="0" xfId="0" applyNumberFormat="1" applyFont="1" applyFill="1" applyBorder="1" applyAlignment="1">
      <alignment horizontal="right" vertical="center"/>
    </xf>
    <xf numFmtId="0" fontId="50" fillId="0" borderId="9" xfId="63" applyNumberFormat="1" applyFont="1" applyFill="1" applyBorder="1" applyAlignment="1" applyProtection="1">
      <alignment horizontal="left" vertical="center" wrapText="1"/>
      <protection/>
    </xf>
    <xf numFmtId="0" fontId="50" fillId="0" borderId="9" xfId="67" applyNumberFormat="1" applyFont="1" applyFill="1" applyBorder="1" applyAlignment="1" applyProtection="1">
      <alignment horizontal="left" vertical="center" wrapText="1"/>
      <protection/>
    </xf>
    <xf numFmtId="177" fontId="50" fillId="0" borderId="9" xfId="67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2011年秋季学期广东省普通高中国家助学金安排表" xfId="66"/>
    <cellStyle name="常规_地市附件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88"/>
  <sheetViews>
    <sheetView tabSelected="1" zoomScale="90" zoomScaleNormal="90" zoomScaleSheetLayoutView="100" workbookViewId="0" topLeftCell="A1">
      <selection activeCell="A2" sqref="A2:Y2"/>
    </sheetView>
  </sheetViews>
  <sheetFormatPr defaultColWidth="9.00390625" defaultRowHeight="15"/>
  <cols>
    <col min="1" max="1" width="11.421875" style="7" customWidth="1"/>
    <col min="2" max="3" width="22.8515625" style="8" customWidth="1"/>
    <col min="4" max="7" width="11.7109375" style="1" customWidth="1"/>
    <col min="8" max="9" width="24.00390625" style="1" customWidth="1"/>
    <col min="10" max="10" width="7.421875" style="9" customWidth="1"/>
    <col min="11" max="12" width="18.00390625" style="1" customWidth="1"/>
    <col min="13" max="13" width="12.140625" style="1" customWidth="1"/>
    <col min="14" max="14" width="16.8515625" style="1" customWidth="1"/>
    <col min="15" max="17" width="14.140625" style="1" customWidth="1"/>
    <col min="18" max="19" width="20.28125" style="10" customWidth="1"/>
    <col min="20" max="21" width="20.28125" style="1" customWidth="1"/>
    <col min="22" max="22" width="18.00390625" style="1" customWidth="1"/>
    <col min="23" max="24" width="18.00390625" style="11" customWidth="1"/>
    <col min="25" max="25" width="18.00390625" style="1" customWidth="1"/>
    <col min="26" max="26" width="12.57421875" style="1" bestFit="1" customWidth="1"/>
    <col min="27" max="16384" width="9.00390625" style="1" customWidth="1"/>
  </cols>
  <sheetData>
    <row r="1" spans="1:8" s="1" customFormat="1" ht="22.5" customHeight="1">
      <c r="A1" s="7"/>
      <c r="B1" s="8"/>
      <c r="C1" s="8" t="s">
        <v>0</v>
      </c>
      <c r="H1" s="9"/>
    </row>
    <row r="2" spans="1:25" s="2" customFormat="1" ht="49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29"/>
      <c r="K2" s="12"/>
      <c r="L2" s="12"/>
      <c r="M2" s="12"/>
      <c r="N2" s="12"/>
      <c r="O2" s="12"/>
      <c r="P2" s="12"/>
      <c r="Q2" s="12"/>
      <c r="R2" s="40"/>
      <c r="S2" s="40"/>
      <c r="T2" s="12"/>
      <c r="U2" s="12"/>
      <c r="V2" s="12"/>
      <c r="W2" s="41"/>
      <c r="X2" s="41"/>
      <c r="Y2" s="12"/>
    </row>
    <row r="3" spans="1:25" s="2" customFormat="1" ht="21.75" customHeight="1">
      <c r="A3" s="13"/>
      <c r="B3" s="14"/>
      <c r="C3" s="14"/>
      <c r="D3" s="15"/>
      <c r="E3" s="15"/>
      <c r="F3" s="15"/>
      <c r="G3" s="15"/>
      <c r="H3" s="15"/>
      <c r="I3" s="15"/>
      <c r="J3" s="30"/>
      <c r="K3" s="15"/>
      <c r="L3" s="15"/>
      <c r="M3" s="15"/>
      <c r="N3" s="15"/>
      <c r="O3" s="15"/>
      <c r="P3" s="15"/>
      <c r="Q3" s="42"/>
      <c r="R3" s="42"/>
      <c r="S3" s="42"/>
      <c r="T3" s="43"/>
      <c r="U3" s="43"/>
      <c r="V3" s="43"/>
      <c r="W3" s="44" t="s">
        <v>2</v>
      </c>
      <c r="X3" s="44"/>
      <c r="Y3" s="57"/>
    </row>
    <row r="4" spans="1:25" s="2" customFormat="1" ht="42.75" customHeight="1">
      <c r="A4" s="16" t="s">
        <v>3</v>
      </c>
      <c r="B4" s="16" t="s">
        <v>4</v>
      </c>
      <c r="C4" s="16" t="s">
        <v>5</v>
      </c>
      <c r="D4" s="17" t="s">
        <v>6</v>
      </c>
      <c r="E4" s="17"/>
      <c r="F4" s="17" t="s">
        <v>7</v>
      </c>
      <c r="G4" s="17"/>
      <c r="H4" s="17" t="s">
        <v>8</v>
      </c>
      <c r="I4" s="16" t="s">
        <v>9</v>
      </c>
      <c r="J4" s="31" t="s">
        <v>10</v>
      </c>
      <c r="K4" s="32" t="s">
        <v>11</v>
      </c>
      <c r="L4" s="32"/>
      <c r="M4" s="32"/>
      <c r="N4" s="32"/>
      <c r="O4" s="32"/>
      <c r="P4" s="32"/>
      <c r="Q4" s="32"/>
      <c r="R4" s="45" t="s">
        <v>12</v>
      </c>
      <c r="S4" s="45"/>
      <c r="T4" s="45"/>
      <c r="U4" s="45"/>
      <c r="V4" s="45"/>
      <c r="W4" s="46"/>
      <c r="X4" s="47" t="s">
        <v>13</v>
      </c>
      <c r="Y4" s="17" t="s">
        <v>14</v>
      </c>
    </row>
    <row r="5" spans="1:25" s="2" customFormat="1" ht="42.75" customHeight="1">
      <c r="A5" s="16"/>
      <c r="B5" s="16"/>
      <c r="C5" s="16"/>
      <c r="D5" s="18" t="s">
        <v>15</v>
      </c>
      <c r="E5" s="18" t="s">
        <v>16</v>
      </c>
      <c r="F5" s="18" t="s">
        <v>15</v>
      </c>
      <c r="G5" s="18" t="s">
        <v>16</v>
      </c>
      <c r="H5" s="17"/>
      <c r="I5" s="16"/>
      <c r="J5" s="31"/>
      <c r="K5" s="33" t="s">
        <v>17</v>
      </c>
      <c r="L5" s="33" t="s">
        <v>18</v>
      </c>
      <c r="M5" s="33" t="s">
        <v>19</v>
      </c>
      <c r="N5" s="33" t="s">
        <v>20</v>
      </c>
      <c r="O5" s="18" t="s">
        <v>21</v>
      </c>
      <c r="P5" s="33" t="s">
        <v>22</v>
      </c>
      <c r="Q5" s="33" t="s">
        <v>23</v>
      </c>
      <c r="R5" s="48" t="s">
        <v>24</v>
      </c>
      <c r="S5" s="48" t="s">
        <v>25</v>
      </c>
      <c r="T5" s="45" t="s">
        <v>26</v>
      </c>
      <c r="U5" s="45" t="s">
        <v>27</v>
      </c>
      <c r="V5" s="45"/>
      <c r="W5" s="46"/>
      <c r="X5" s="47"/>
      <c r="Y5" s="17"/>
    </row>
    <row r="6" spans="1:25" s="2" customFormat="1" ht="42.75" customHeight="1">
      <c r="A6" s="16"/>
      <c r="B6" s="16"/>
      <c r="C6" s="16"/>
      <c r="D6" s="19"/>
      <c r="E6" s="19"/>
      <c r="F6" s="19"/>
      <c r="G6" s="19"/>
      <c r="H6" s="17"/>
      <c r="I6" s="16"/>
      <c r="J6" s="31"/>
      <c r="K6" s="34"/>
      <c r="L6" s="34"/>
      <c r="M6" s="34"/>
      <c r="N6" s="34"/>
      <c r="O6" s="19"/>
      <c r="P6" s="34"/>
      <c r="Q6" s="34"/>
      <c r="R6" s="48"/>
      <c r="S6" s="48"/>
      <c r="T6" s="45"/>
      <c r="U6" s="49" t="s">
        <v>28</v>
      </c>
      <c r="V6" s="45" t="s">
        <v>29</v>
      </c>
      <c r="W6" s="46" t="s">
        <v>30</v>
      </c>
      <c r="X6" s="47"/>
      <c r="Y6" s="17"/>
    </row>
    <row r="7" spans="1:25" s="3" customFormat="1" ht="30" customHeight="1">
      <c r="A7" s="20" t="s">
        <v>31</v>
      </c>
      <c r="B7" s="20" t="s">
        <v>32</v>
      </c>
      <c r="C7" s="20" t="s">
        <v>33</v>
      </c>
      <c r="D7" s="21" t="s">
        <v>34</v>
      </c>
      <c r="E7" s="21" t="s">
        <v>35</v>
      </c>
      <c r="F7" s="21" t="s">
        <v>36</v>
      </c>
      <c r="G7" s="21" t="s">
        <v>37</v>
      </c>
      <c r="H7" s="21" t="s">
        <v>38</v>
      </c>
      <c r="I7" s="35" t="s">
        <v>39</v>
      </c>
      <c r="J7" s="36" t="s">
        <v>40</v>
      </c>
      <c r="K7" s="35" t="s">
        <v>41</v>
      </c>
      <c r="L7" s="35" t="s">
        <v>42</v>
      </c>
      <c r="M7" s="35" t="s">
        <v>43</v>
      </c>
      <c r="N7" s="21" t="s">
        <v>44</v>
      </c>
      <c r="O7" s="35" t="s">
        <v>45</v>
      </c>
      <c r="P7" s="35" t="s">
        <v>46</v>
      </c>
      <c r="Q7" s="35" t="s">
        <v>47</v>
      </c>
      <c r="R7" s="50" t="s">
        <v>48</v>
      </c>
      <c r="S7" s="50" t="s">
        <v>49</v>
      </c>
      <c r="T7" s="35" t="s">
        <v>50</v>
      </c>
      <c r="U7" s="51" t="s">
        <v>51</v>
      </c>
      <c r="V7" s="35" t="s">
        <v>52</v>
      </c>
      <c r="W7" s="52" t="s">
        <v>53</v>
      </c>
      <c r="X7" s="52" t="s">
        <v>54</v>
      </c>
      <c r="Y7" s="35" t="s">
        <v>55</v>
      </c>
    </row>
    <row r="8" spans="1:25" s="4" customFormat="1" ht="30" customHeight="1">
      <c r="A8" s="22" t="s">
        <v>28</v>
      </c>
      <c r="B8" s="22"/>
      <c r="C8" s="22"/>
      <c r="D8" s="23">
        <f>D9+D22+D25+D33+D35+D41+D43+D51+D53+D55+D57+D61+D63+D65+D71+D73+D75+D77+D79+D85+D87+D92+D94+D96+D98+D100+D108+D112+D114+D125+D127+D129+D132+D134+D136+D144+D146+D148+D150+D156+D158+D160+D162+D166+D168+D176+D178+D180+D185+D187+D49+D90+D123+D142+D174</f>
        <v>539380</v>
      </c>
      <c r="E8" s="23">
        <f>E9+E22+E25+E33+E35+E41+E43+E51+E53+E55+E57+E61+E63+E65+E71+E73+E75+E77+E79+E85+E87+E92+E94+E96+E98+E100+E108+E112+E114+E125+E127+E129+E132+E134+E136+E144+E146+E148+E150+E156+E158+E160+E162+E166+E168+E176+E178+E180+E185+E187+E49+E90+E123+E142+E174</f>
        <v>1958</v>
      </c>
      <c r="F8" s="23">
        <f aca="true" t="shared" si="0" ref="F8:I8">F9+F22+F25+F33+F35+F41+F43+F51+F53+F55+F57+F61+F63+F65+F71+F73+F75+F77+F79+F85+F87+F92+F94+F96+F98+F100+F108+F112+F114+F125+F127+F129+F132+F134+F136+F144+F146+F148+F150+F156+F158+F160+F162+F166+F168+F176+F178+F180+F185+F187+F49+F90+F123+F142+F174</f>
        <v>603206</v>
      </c>
      <c r="G8" s="23">
        <f t="shared" si="0"/>
        <v>2250</v>
      </c>
      <c r="H8" s="23">
        <f t="shared" si="0"/>
        <v>2007625900</v>
      </c>
      <c r="I8" s="23">
        <f t="shared" si="0"/>
        <v>2119883500</v>
      </c>
      <c r="J8" s="37"/>
      <c r="K8" s="23">
        <f aca="true" t="shared" si="1" ref="H8:Y8">K9+K22+K25+K33+K35+K41+K43+K51+K53+K55+K57+K61+K63+K65+K71+K73+K75+K77+K79+K85+K87+K92+K94+K96+K98+K100+K108+K112+K114+K125+K127+K129+K132+K134+K136+K144+K146+K148+K150+K156+K158+K160+K162+K166+K168+K176+K178+K180+K185+K187+K49+K90+K123+K142+K174</f>
        <v>1284059586.25</v>
      </c>
      <c r="L8" s="23">
        <f t="shared" si="1"/>
        <v>1361576597.5</v>
      </c>
      <c r="M8" s="23">
        <f t="shared" si="1"/>
        <v>545038</v>
      </c>
      <c r="N8" s="23">
        <f t="shared" si="1"/>
        <v>1306617865</v>
      </c>
      <c r="O8" s="23">
        <f t="shared" si="1"/>
        <v>948955</v>
      </c>
      <c r="P8" s="23">
        <f t="shared" si="1"/>
        <v>8147650</v>
      </c>
      <c r="Q8" s="23">
        <f t="shared" si="1"/>
        <v>91366165</v>
      </c>
      <c r="R8" s="23">
        <f t="shared" si="1"/>
        <v>2646181237</v>
      </c>
      <c r="S8" s="23">
        <f t="shared" si="1"/>
        <v>1407080647</v>
      </c>
      <c r="T8" s="23">
        <f t="shared" si="1"/>
        <v>1241058865</v>
      </c>
      <c r="U8" s="53">
        <f t="shared" si="1"/>
        <v>1116952991</v>
      </c>
      <c r="V8" s="23">
        <f t="shared" si="1"/>
        <v>440300000</v>
      </c>
      <c r="W8" s="54">
        <f t="shared" si="1"/>
        <v>676652991</v>
      </c>
      <c r="X8" s="54">
        <f t="shared" si="1"/>
        <v>124105874</v>
      </c>
      <c r="Y8" s="23">
        <f t="shared" si="1"/>
        <v>1958275</v>
      </c>
    </row>
    <row r="9" spans="1:25" s="4" customFormat="1" ht="30" customHeight="1">
      <c r="A9" s="24">
        <v>601</v>
      </c>
      <c r="B9" s="25" t="s">
        <v>56</v>
      </c>
      <c r="C9" s="25" t="s">
        <v>56</v>
      </c>
      <c r="D9" s="23">
        <f>SUM(D10:D21)</f>
        <v>60645</v>
      </c>
      <c r="E9" s="23">
        <f>SUM(E10:E21)</f>
        <v>450</v>
      </c>
      <c r="F9" s="23">
        <f aca="true" t="shared" si="2" ref="F9:I9">SUM(F10:F21)</f>
        <v>73469</v>
      </c>
      <c r="G9" s="23">
        <f t="shared" si="2"/>
        <v>548</v>
      </c>
      <c r="H9" s="23">
        <f t="shared" si="2"/>
        <v>236620650</v>
      </c>
      <c r="I9" s="23">
        <f t="shared" si="2"/>
        <v>259251300</v>
      </c>
      <c r="J9" s="37"/>
      <c r="K9" s="23">
        <f aca="true" t="shared" si="3" ref="H9:Y9">SUM(K10:K21)</f>
        <v>70986195</v>
      </c>
      <c r="L9" s="23">
        <f t="shared" si="3"/>
        <v>77775390</v>
      </c>
      <c r="M9" s="23">
        <f t="shared" si="3"/>
        <v>0</v>
      </c>
      <c r="N9" s="23">
        <f t="shared" si="3"/>
        <v>70851795</v>
      </c>
      <c r="O9" s="23">
        <f t="shared" si="3"/>
        <v>0</v>
      </c>
      <c r="P9" s="23">
        <f t="shared" si="3"/>
        <v>0</v>
      </c>
      <c r="Q9" s="23">
        <f t="shared" si="3"/>
        <v>0</v>
      </c>
      <c r="R9" s="23">
        <f t="shared" si="3"/>
        <v>148761588</v>
      </c>
      <c r="S9" s="23">
        <f t="shared" si="3"/>
        <v>70851795</v>
      </c>
      <c r="T9" s="23">
        <f t="shared" si="3"/>
        <v>77909793</v>
      </c>
      <c r="U9" s="53">
        <f t="shared" si="3"/>
        <v>70118815</v>
      </c>
      <c r="V9" s="23">
        <f t="shared" si="3"/>
        <v>27641465</v>
      </c>
      <c r="W9" s="54">
        <f t="shared" si="3"/>
        <v>42477350</v>
      </c>
      <c r="X9" s="54">
        <f t="shared" si="3"/>
        <v>7790978</v>
      </c>
      <c r="Y9" s="23">
        <f t="shared" si="3"/>
        <v>0</v>
      </c>
    </row>
    <row r="10" spans="1:25" s="4" customFormat="1" ht="21.75" customHeight="1">
      <c r="A10" s="26">
        <v>601001</v>
      </c>
      <c r="B10" s="27" t="s">
        <v>57</v>
      </c>
      <c r="C10" s="27" t="s">
        <v>58</v>
      </c>
      <c r="D10" s="28">
        <v>39563</v>
      </c>
      <c r="E10" s="28">
        <v>227</v>
      </c>
      <c r="F10" s="28">
        <v>42805</v>
      </c>
      <c r="G10" s="28">
        <v>205</v>
      </c>
      <c r="H10" s="28">
        <f>(D10+F10)/2*3500+(E10+G10)/2*3850</f>
        <v>144975600</v>
      </c>
      <c r="I10" s="28">
        <f>F10*3500+G10*3850</f>
        <v>150606750</v>
      </c>
      <c r="J10" s="38">
        <v>0.3</v>
      </c>
      <c r="K10" s="28">
        <f>H10*J10</f>
        <v>43492680</v>
      </c>
      <c r="L10" s="28">
        <f>I10*J10</f>
        <v>45182025</v>
      </c>
      <c r="M10" s="28"/>
      <c r="N10" s="28">
        <v>40051095</v>
      </c>
      <c r="O10" s="28">
        <v>0</v>
      </c>
      <c r="P10" s="28"/>
      <c r="Q10" s="28"/>
      <c r="R10" s="28">
        <v>88674705</v>
      </c>
      <c r="S10" s="28">
        <v>40051095</v>
      </c>
      <c r="T10" s="28">
        <f>IF(R10-S10&lt;0,0,R10-S10)</f>
        <v>48623610</v>
      </c>
      <c r="U10" s="55">
        <v>43761249</v>
      </c>
      <c r="V10" s="28">
        <v>17251403</v>
      </c>
      <c r="W10" s="56">
        <f>U10-V10</f>
        <v>26509846</v>
      </c>
      <c r="X10" s="56">
        <f>T10-U10</f>
        <v>4862361</v>
      </c>
      <c r="Y10" s="28">
        <f>IF(R10-S10&lt;0,-(R10-S10),0)</f>
        <v>0</v>
      </c>
    </row>
    <row r="11" spans="1:26" s="5" customFormat="1" ht="21.75" customHeight="1">
      <c r="A11" s="26">
        <v>601002</v>
      </c>
      <c r="B11" s="27" t="s">
        <v>59</v>
      </c>
      <c r="C11" s="27" t="s">
        <v>59</v>
      </c>
      <c r="D11" s="28">
        <v>417</v>
      </c>
      <c r="E11" s="28">
        <v>86</v>
      </c>
      <c r="F11" s="28">
        <v>475</v>
      </c>
      <c r="G11" s="28">
        <v>94</v>
      </c>
      <c r="H11" s="28">
        <f aca="true" t="shared" si="4" ref="H11:H42">(D11+F11)/2*3500+(E11+G11)/2*3850</f>
        <v>1907500</v>
      </c>
      <c r="I11" s="28">
        <f aca="true" t="shared" si="5" ref="I11:I42">F11*3500+G11*3850</f>
        <v>2024400</v>
      </c>
      <c r="J11" s="38">
        <v>0.3</v>
      </c>
      <c r="K11" s="28">
        <f aca="true" t="shared" si="6" ref="K11:K74">H11*J11</f>
        <v>572250</v>
      </c>
      <c r="L11" s="28">
        <f aca="true" t="shared" si="7" ref="L11:L74">I11*J11</f>
        <v>607320</v>
      </c>
      <c r="M11" s="28"/>
      <c r="N11" s="28">
        <v>521430</v>
      </c>
      <c r="O11" s="28">
        <v>0</v>
      </c>
      <c r="P11" s="28"/>
      <c r="Q11" s="28"/>
      <c r="R11" s="28">
        <v>1179570</v>
      </c>
      <c r="S11" s="28">
        <v>521430</v>
      </c>
      <c r="T11" s="28">
        <f>IF(R11-S11&lt;0,0,R11-S11)</f>
        <v>658140</v>
      </c>
      <c r="U11" s="55">
        <v>592326</v>
      </c>
      <c r="V11" s="28">
        <v>233493</v>
      </c>
      <c r="W11" s="56">
        <f aca="true" t="shared" si="8" ref="W11:W42">U11-V11</f>
        <v>358833</v>
      </c>
      <c r="X11" s="56">
        <f aca="true" t="shared" si="9" ref="X11:X42">T11-U11</f>
        <v>65814</v>
      </c>
      <c r="Y11" s="28">
        <f aca="true" t="shared" si="10" ref="Y11:Y42">IF(R11-S11&lt;0,-(R11-S11),0)</f>
        <v>0</v>
      </c>
      <c r="Z11" s="4"/>
    </row>
    <row r="12" spans="1:26" s="6" customFormat="1" ht="21.75" customHeight="1">
      <c r="A12" s="26">
        <v>601003</v>
      </c>
      <c r="B12" s="27" t="s">
        <v>60</v>
      </c>
      <c r="C12" s="27" t="s">
        <v>60</v>
      </c>
      <c r="D12" s="28">
        <v>1883</v>
      </c>
      <c r="E12" s="28">
        <v>25</v>
      </c>
      <c r="F12" s="28">
        <v>1836</v>
      </c>
      <c r="G12" s="28">
        <v>27</v>
      </c>
      <c r="H12" s="28">
        <f t="shared" si="4"/>
        <v>6608350</v>
      </c>
      <c r="I12" s="28">
        <f t="shared" si="5"/>
        <v>6529950</v>
      </c>
      <c r="J12" s="38">
        <v>0.3</v>
      </c>
      <c r="K12" s="28">
        <f t="shared" si="6"/>
        <v>1982505</v>
      </c>
      <c r="L12" s="28">
        <f t="shared" si="7"/>
        <v>1958985</v>
      </c>
      <c r="M12" s="39"/>
      <c r="N12" s="28">
        <v>2024925</v>
      </c>
      <c r="O12" s="28">
        <v>0</v>
      </c>
      <c r="P12" s="28"/>
      <c r="Q12" s="28"/>
      <c r="R12" s="28">
        <v>3941490</v>
      </c>
      <c r="S12" s="28">
        <v>2024925</v>
      </c>
      <c r="T12" s="28">
        <f aca="true" t="shared" si="11" ref="T11:T42">IF(R12-S12&lt;0,0,R12-S12)</f>
        <v>1916565</v>
      </c>
      <c r="U12" s="55">
        <v>1724909</v>
      </c>
      <c r="V12" s="28">
        <v>679953</v>
      </c>
      <c r="W12" s="56">
        <f t="shared" si="8"/>
        <v>1044956</v>
      </c>
      <c r="X12" s="56">
        <f t="shared" si="9"/>
        <v>191656</v>
      </c>
      <c r="Y12" s="28">
        <f t="shared" si="10"/>
        <v>0</v>
      </c>
      <c r="Z12" s="4"/>
    </row>
    <row r="13" spans="1:26" s="6" customFormat="1" ht="21.75" customHeight="1">
      <c r="A13" s="26">
        <v>601004</v>
      </c>
      <c r="B13" s="27" t="s">
        <v>61</v>
      </c>
      <c r="C13" s="27" t="s">
        <v>61</v>
      </c>
      <c r="D13" s="28">
        <v>361</v>
      </c>
      <c r="E13" s="28">
        <v>42</v>
      </c>
      <c r="F13" s="28">
        <v>410</v>
      </c>
      <c r="G13" s="28">
        <v>50</v>
      </c>
      <c r="H13" s="28">
        <f t="shared" si="4"/>
        <v>1526350</v>
      </c>
      <c r="I13" s="28">
        <f t="shared" si="5"/>
        <v>1627500</v>
      </c>
      <c r="J13" s="38">
        <v>0.3</v>
      </c>
      <c r="K13" s="28">
        <f t="shared" si="6"/>
        <v>457905</v>
      </c>
      <c r="L13" s="28">
        <f t="shared" si="7"/>
        <v>488250</v>
      </c>
      <c r="M13" s="39"/>
      <c r="N13" s="28">
        <v>443520</v>
      </c>
      <c r="O13" s="28">
        <v>0</v>
      </c>
      <c r="P13" s="28"/>
      <c r="Q13" s="28"/>
      <c r="R13" s="28">
        <v>946155</v>
      </c>
      <c r="S13" s="28">
        <v>443520</v>
      </c>
      <c r="T13" s="28">
        <f t="shared" si="11"/>
        <v>502635</v>
      </c>
      <c r="U13" s="55">
        <v>452372</v>
      </c>
      <c r="V13" s="28">
        <v>178323</v>
      </c>
      <c r="W13" s="56">
        <f t="shared" si="8"/>
        <v>274049</v>
      </c>
      <c r="X13" s="56">
        <f t="shared" si="9"/>
        <v>50263</v>
      </c>
      <c r="Y13" s="28">
        <f t="shared" si="10"/>
        <v>0</v>
      </c>
      <c r="Z13" s="4"/>
    </row>
    <row r="14" spans="1:26" s="6" customFormat="1" ht="21.75" customHeight="1">
      <c r="A14" s="26">
        <v>601005</v>
      </c>
      <c r="B14" s="27" t="s">
        <v>62</v>
      </c>
      <c r="C14" s="27" t="s">
        <v>62</v>
      </c>
      <c r="D14" s="28">
        <v>776</v>
      </c>
      <c r="E14" s="28"/>
      <c r="F14" s="28">
        <v>792</v>
      </c>
      <c r="G14" s="28">
        <v>1</v>
      </c>
      <c r="H14" s="28">
        <f t="shared" si="4"/>
        <v>2745925</v>
      </c>
      <c r="I14" s="28">
        <f t="shared" si="5"/>
        <v>2775850</v>
      </c>
      <c r="J14" s="38">
        <v>0.3</v>
      </c>
      <c r="K14" s="28">
        <f t="shared" si="6"/>
        <v>823777.5</v>
      </c>
      <c r="L14" s="28">
        <f t="shared" si="7"/>
        <v>832755</v>
      </c>
      <c r="M14" s="39"/>
      <c r="N14" s="28">
        <v>840000</v>
      </c>
      <c r="O14" s="28">
        <v>0</v>
      </c>
      <c r="P14" s="28"/>
      <c r="Q14" s="28"/>
      <c r="R14" s="28">
        <v>1656533</v>
      </c>
      <c r="S14" s="28">
        <v>840000</v>
      </c>
      <c r="T14" s="28">
        <f t="shared" si="11"/>
        <v>816533</v>
      </c>
      <c r="U14" s="55">
        <v>734880</v>
      </c>
      <c r="V14" s="28">
        <v>289687</v>
      </c>
      <c r="W14" s="56">
        <f t="shared" si="8"/>
        <v>445193</v>
      </c>
      <c r="X14" s="56">
        <f t="shared" si="9"/>
        <v>81653</v>
      </c>
      <c r="Y14" s="28">
        <f t="shared" si="10"/>
        <v>0</v>
      </c>
      <c r="Z14" s="4"/>
    </row>
    <row r="15" spans="1:26" s="6" customFormat="1" ht="21.75" customHeight="1">
      <c r="A15" s="26">
        <v>601006</v>
      </c>
      <c r="B15" s="27" t="s">
        <v>63</v>
      </c>
      <c r="C15" s="27" t="s">
        <v>63</v>
      </c>
      <c r="D15" s="28">
        <v>1743</v>
      </c>
      <c r="E15" s="28">
        <v>16</v>
      </c>
      <c r="F15" s="28">
        <v>2321</v>
      </c>
      <c r="G15" s="28">
        <v>22</v>
      </c>
      <c r="H15" s="28">
        <f t="shared" si="4"/>
        <v>7185150</v>
      </c>
      <c r="I15" s="28">
        <f t="shared" si="5"/>
        <v>8208200</v>
      </c>
      <c r="J15" s="38">
        <v>0.3</v>
      </c>
      <c r="K15" s="28">
        <f t="shared" si="6"/>
        <v>2155545</v>
      </c>
      <c r="L15" s="28">
        <f t="shared" si="7"/>
        <v>2462460</v>
      </c>
      <c r="M15" s="39"/>
      <c r="N15" s="28">
        <v>1846635</v>
      </c>
      <c r="O15" s="28">
        <v>0</v>
      </c>
      <c r="P15" s="28"/>
      <c r="Q15" s="28"/>
      <c r="R15" s="28">
        <v>4618005</v>
      </c>
      <c r="S15" s="28">
        <v>1846635</v>
      </c>
      <c r="T15" s="28">
        <f t="shared" si="11"/>
        <v>2771370</v>
      </c>
      <c r="U15" s="55">
        <v>2494233</v>
      </c>
      <c r="V15" s="28">
        <v>983218</v>
      </c>
      <c r="W15" s="56">
        <f t="shared" si="8"/>
        <v>1511015</v>
      </c>
      <c r="X15" s="56">
        <f t="shared" si="9"/>
        <v>277137</v>
      </c>
      <c r="Y15" s="28">
        <f t="shared" si="10"/>
        <v>0</v>
      </c>
      <c r="Z15" s="4"/>
    </row>
    <row r="16" spans="1:26" s="6" customFormat="1" ht="21.75" customHeight="1">
      <c r="A16" s="26">
        <v>601007</v>
      </c>
      <c r="B16" s="27" t="s">
        <v>64</v>
      </c>
      <c r="C16" s="27" t="s">
        <v>64</v>
      </c>
      <c r="D16" s="28">
        <v>1721</v>
      </c>
      <c r="E16" s="28">
        <v>8</v>
      </c>
      <c r="F16" s="28">
        <v>1711</v>
      </c>
      <c r="G16" s="28">
        <v>11</v>
      </c>
      <c r="H16" s="28">
        <f t="shared" si="4"/>
        <v>6042575</v>
      </c>
      <c r="I16" s="28">
        <f t="shared" si="5"/>
        <v>6030850</v>
      </c>
      <c r="J16" s="38">
        <v>0.3</v>
      </c>
      <c r="K16" s="28">
        <f t="shared" si="6"/>
        <v>1812772.5</v>
      </c>
      <c r="L16" s="28">
        <f t="shared" si="7"/>
        <v>1809255</v>
      </c>
      <c r="M16" s="39"/>
      <c r="N16" s="28">
        <v>1860285</v>
      </c>
      <c r="O16" s="28">
        <v>0</v>
      </c>
      <c r="P16" s="28"/>
      <c r="Q16" s="28"/>
      <c r="R16" s="28">
        <v>3622028</v>
      </c>
      <c r="S16" s="28">
        <v>1860285</v>
      </c>
      <c r="T16" s="28">
        <f t="shared" si="11"/>
        <v>1761743</v>
      </c>
      <c r="U16" s="55">
        <v>1585569</v>
      </c>
      <c r="V16" s="28">
        <v>625026</v>
      </c>
      <c r="W16" s="56">
        <f t="shared" si="8"/>
        <v>960543</v>
      </c>
      <c r="X16" s="56">
        <f t="shared" si="9"/>
        <v>176174</v>
      </c>
      <c r="Y16" s="28">
        <f t="shared" si="10"/>
        <v>0</v>
      </c>
      <c r="Z16" s="4"/>
    </row>
    <row r="17" spans="1:26" s="6" customFormat="1" ht="21.75" customHeight="1">
      <c r="A17" s="26">
        <v>601009</v>
      </c>
      <c r="B17" s="27" t="s">
        <v>65</v>
      </c>
      <c r="C17" s="27" t="s">
        <v>65</v>
      </c>
      <c r="D17" s="28"/>
      <c r="E17" s="28"/>
      <c r="F17" s="28">
        <v>7886</v>
      </c>
      <c r="G17" s="28">
        <v>95</v>
      </c>
      <c r="H17" s="28">
        <f t="shared" si="4"/>
        <v>13983375</v>
      </c>
      <c r="I17" s="28">
        <f t="shared" si="5"/>
        <v>27966750</v>
      </c>
      <c r="J17" s="38">
        <v>0.3</v>
      </c>
      <c r="K17" s="28">
        <f t="shared" si="6"/>
        <v>4195012.5</v>
      </c>
      <c r="L17" s="28">
        <f t="shared" si="7"/>
        <v>8390025</v>
      </c>
      <c r="M17" s="39"/>
      <c r="N17" s="28">
        <v>7884870</v>
      </c>
      <c r="O17" s="28">
        <v>0</v>
      </c>
      <c r="P17" s="28"/>
      <c r="Q17" s="28"/>
      <c r="R17" s="28">
        <v>12585038</v>
      </c>
      <c r="S17" s="28">
        <v>7884870</v>
      </c>
      <c r="T17" s="28">
        <f t="shared" si="11"/>
        <v>4700168</v>
      </c>
      <c r="U17" s="55">
        <v>4230151</v>
      </c>
      <c r="V17" s="28">
        <v>1667511</v>
      </c>
      <c r="W17" s="56">
        <f t="shared" si="8"/>
        <v>2562640</v>
      </c>
      <c r="X17" s="56">
        <f t="shared" si="9"/>
        <v>470017</v>
      </c>
      <c r="Y17" s="28">
        <f t="shared" si="10"/>
        <v>0</v>
      </c>
      <c r="Z17" s="4"/>
    </row>
    <row r="18" spans="1:26" s="6" customFormat="1" ht="21.75" customHeight="1">
      <c r="A18" s="26">
        <v>601008</v>
      </c>
      <c r="B18" s="27" t="s">
        <v>66</v>
      </c>
      <c r="C18" s="27" t="s">
        <v>66</v>
      </c>
      <c r="D18" s="28">
        <v>4107</v>
      </c>
      <c r="E18" s="28">
        <v>12</v>
      </c>
      <c r="F18" s="28">
        <v>4476</v>
      </c>
      <c r="G18" s="28">
        <v>15</v>
      </c>
      <c r="H18" s="28">
        <f t="shared" si="4"/>
        <v>15072225</v>
      </c>
      <c r="I18" s="28">
        <f t="shared" si="5"/>
        <v>15723750</v>
      </c>
      <c r="J18" s="38">
        <v>0.3</v>
      </c>
      <c r="K18" s="28">
        <f t="shared" si="6"/>
        <v>4521667.5</v>
      </c>
      <c r="L18" s="28">
        <f t="shared" si="7"/>
        <v>4717125</v>
      </c>
      <c r="M18" s="39"/>
      <c r="N18" s="28">
        <v>4498515</v>
      </c>
      <c r="O18" s="28">
        <v>0</v>
      </c>
      <c r="P18" s="28"/>
      <c r="Q18" s="28"/>
      <c r="R18" s="28">
        <v>9238793</v>
      </c>
      <c r="S18" s="28">
        <v>4498515</v>
      </c>
      <c r="T18" s="28">
        <f t="shared" si="11"/>
        <v>4740278</v>
      </c>
      <c r="U18" s="55">
        <v>4266250</v>
      </c>
      <c r="V18" s="28">
        <v>1681741</v>
      </c>
      <c r="W18" s="56">
        <f t="shared" si="8"/>
        <v>2584509</v>
      </c>
      <c r="X18" s="56">
        <f t="shared" si="9"/>
        <v>474028</v>
      </c>
      <c r="Y18" s="28">
        <f t="shared" si="10"/>
        <v>0</v>
      </c>
      <c r="Z18" s="4"/>
    </row>
    <row r="19" spans="1:26" s="6" customFormat="1" ht="21.75" customHeight="1">
      <c r="A19" s="26">
        <v>601013</v>
      </c>
      <c r="B19" s="27" t="s">
        <v>67</v>
      </c>
      <c r="C19" s="27" t="s">
        <v>68</v>
      </c>
      <c r="D19" s="28">
        <v>6565</v>
      </c>
      <c r="E19" s="28">
        <v>8</v>
      </c>
      <c r="F19" s="28">
        <v>7012</v>
      </c>
      <c r="G19" s="28">
        <v>10</v>
      </c>
      <c r="H19" s="28">
        <f t="shared" si="4"/>
        <v>23794400</v>
      </c>
      <c r="I19" s="28">
        <f t="shared" si="5"/>
        <v>24580500</v>
      </c>
      <c r="J19" s="38">
        <v>0.3</v>
      </c>
      <c r="K19" s="28">
        <f t="shared" si="6"/>
        <v>7138320</v>
      </c>
      <c r="L19" s="28">
        <f t="shared" si="7"/>
        <v>7374150</v>
      </c>
      <c r="M19" s="39"/>
      <c r="N19" s="28">
        <v>7063140</v>
      </c>
      <c r="O19" s="28">
        <v>0</v>
      </c>
      <c r="P19" s="28"/>
      <c r="Q19" s="28"/>
      <c r="R19" s="28">
        <v>14512470</v>
      </c>
      <c r="S19" s="28">
        <v>7063140</v>
      </c>
      <c r="T19" s="28">
        <f t="shared" si="11"/>
        <v>7449330</v>
      </c>
      <c r="U19" s="55">
        <v>6704397</v>
      </c>
      <c r="V19" s="28">
        <v>2642851</v>
      </c>
      <c r="W19" s="56">
        <f t="shared" si="8"/>
        <v>4061546</v>
      </c>
      <c r="X19" s="56">
        <f t="shared" si="9"/>
        <v>744933</v>
      </c>
      <c r="Y19" s="28">
        <f t="shared" si="10"/>
        <v>0</v>
      </c>
      <c r="Z19" s="4"/>
    </row>
    <row r="20" spans="1:26" s="6" customFormat="1" ht="21.75" customHeight="1">
      <c r="A20" s="26">
        <v>601012</v>
      </c>
      <c r="B20" s="27" t="s">
        <v>69</v>
      </c>
      <c r="C20" s="27" t="s">
        <v>70</v>
      </c>
      <c r="D20" s="28">
        <v>2103</v>
      </c>
      <c r="E20" s="28">
        <v>18</v>
      </c>
      <c r="F20" s="28">
        <v>2187</v>
      </c>
      <c r="G20" s="28">
        <v>9</v>
      </c>
      <c r="H20" s="28">
        <f t="shared" si="4"/>
        <v>7559475</v>
      </c>
      <c r="I20" s="28">
        <f t="shared" si="5"/>
        <v>7689150</v>
      </c>
      <c r="J20" s="38">
        <v>0.3</v>
      </c>
      <c r="K20" s="28">
        <f t="shared" si="6"/>
        <v>2267842.5</v>
      </c>
      <c r="L20" s="28">
        <f t="shared" si="7"/>
        <v>2306745</v>
      </c>
      <c r="M20" s="39"/>
      <c r="N20" s="28">
        <v>2296140</v>
      </c>
      <c r="O20" s="28">
        <v>0</v>
      </c>
      <c r="P20" s="28"/>
      <c r="Q20" s="28"/>
      <c r="R20" s="28">
        <v>4574588</v>
      </c>
      <c r="S20" s="28">
        <v>2296140</v>
      </c>
      <c r="T20" s="28">
        <f t="shared" si="11"/>
        <v>2278448</v>
      </c>
      <c r="U20" s="55">
        <v>2050603</v>
      </c>
      <c r="V20" s="28">
        <v>808341</v>
      </c>
      <c r="W20" s="56">
        <f t="shared" si="8"/>
        <v>1242262</v>
      </c>
      <c r="X20" s="56">
        <f t="shared" si="9"/>
        <v>227845</v>
      </c>
      <c r="Y20" s="28">
        <f t="shared" si="10"/>
        <v>0</v>
      </c>
      <c r="Z20" s="4"/>
    </row>
    <row r="21" spans="1:26" s="6" customFormat="1" ht="21.75" customHeight="1">
      <c r="A21" s="26">
        <v>601010</v>
      </c>
      <c r="B21" s="27" t="s">
        <v>71</v>
      </c>
      <c r="C21" s="27" t="s">
        <v>71</v>
      </c>
      <c r="D21" s="28">
        <v>1406</v>
      </c>
      <c r="E21" s="28">
        <v>8</v>
      </c>
      <c r="F21" s="28">
        <v>1558</v>
      </c>
      <c r="G21" s="28">
        <v>9</v>
      </c>
      <c r="H21" s="28">
        <f t="shared" si="4"/>
        <v>5219725</v>
      </c>
      <c r="I21" s="28">
        <f t="shared" si="5"/>
        <v>5487650</v>
      </c>
      <c r="J21" s="38">
        <v>0.3</v>
      </c>
      <c r="K21" s="28">
        <f t="shared" si="6"/>
        <v>1565917.5</v>
      </c>
      <c r="L21" s="28">
        <f t="shared" si="7"/>
        <v>1646295</v>
      </c>
      <c r="M21" s="39"/>
      <c r="N21" s="28">
        <v>1521240</v>
      </c>
      <c r="O21" s="28">
        <v>0</v>
      </c>
      <c r="P21" s="28"/>
      <c r="Q21" s="28"/>
      <c r="R21" s="28">
        <v>3212213</v>
      </c>
      <c r="S21" s="28">
        <v>1521240</v>
      </c>
      <c r="T21" s="28">
        <f t="shared" si="11"/>
        <v>1690973</v>
      </c>
      <c r="U21" s="55">
        <v>1521876</v>
      </c>
      <c r="V21" s="28">
        <v>599918</v>
      </c>
      <c r="W21" s="56">
        <f t="shared" si="8"/>
        <v>921958</v>
      </c>
      <c r="X21" s="56">
        <f t="shared" si="9"/>
        <v>169097</v>
      </c>
      <c r="Y21" s="28">
        <f t="shared" si="10"/>
        <v>0</v>
      </c>
      <c r="Z21" s="4"/>
    </row>
    <row r="22" spans="1:25" s="4" customFormat="1" ht="30" customHeight="1">
      <c r="A22" s="24">
        <v>603</v>
      </c>
      <c r="B22" s="25" t="s">
        <v>72</v>
      </c>
      <c r="C22" s="25" t="s">
        <v>72</v>
      </c>
      <c r="D22" s="23">
        <f aca="true" t="shared" si="12" ref="D22:I22">SUM(D23:D24)</f>
        <v>12735</v>
      </c>
      <c r="E22" s="23">
        <f t="shared" si="12"/>
        <v>81</v>
      </c>
      <c r="F22" s="23">
        <f t="shared" si="12"/>
        <v>12572</v>
      </c>
      <c r="G22" s="23">
        <f t="shared" si="12"/>
        <v>82</v>
      </c>
      <c r="H22" s="23">
        <f t="shared" si="12"/>
        <v>44601025</v>
      </c>
      <c r="I22" s="23">
        <f t="shared" si="12"/>
        <v>44317700</v>
      </c>
      <c r="J22" s="37"/>
      <c r="K22" s="23">
        <f aca="true" t="shared" si="13" ref="H22:Y22">SUM(K23:K24)</f>
        <v>13380307.5</v>
      </c>
      <c r="L22" s="23">
        <f t="shared" si="13"/>
        <v>13295310</v>
      </c>
      <c r="M22" s="23">
        <f t="shared" si="13"/>
        <v>0</v>
      </c>
      <c r="N22" s="23">
        <f t="shared" si="13"/>
        <v>13254570</v>
      </c>
      <c r="O22" s="23">
        <f t="shared" si="13"/>
        <v>0</v>
      </c>
      <c r="P22" s="23">
        <f t="shared" si="13"/>
        <v>0</v>
      </c>
      <c r="Q22" s="23">
        <f t="shared" si="13"/>
        <v>0</v>
      </c>
      <c r="R22" s="23">
        <f t="shared" si="13"/>
        <v>26675618</v>
      </c>
      <c r="S22" s="23">
        <f t="shared" si="13"/>
        <v>13254570</v>
      </c>
      <c r="T22" s="23">
        <f t="shared" si="13"/>
        <v>13421048</v>
      </c>
      <c r="U22" s="53">
        <f t="shared" si="13"/>
        <v>12078943</v>
      </c>
      <c r="V22" s="23">
        <f t="shared" si="13"/>
        <v>4761479</v>
      </c>
      <c r="W22" s="54">
        <f t="shared" si="13"/>
        <v>7317464</v>
      </c>
      <c r="X22" s="54">
        <f t="shared" si="13"/>
        <v>1342105</v>
      </c>
      <c r="Y22" s="23">
        <f t="shared" si="13"/>
        <v>0</v>
      </c>
    </row>
    <row r="23" spans="1:26" s="6" customFormat="1" ht="21.75" customHeight="1">
      <c r="A23" s="26">
        <v>603001</v>
      </c>
      <c r="B23" s="27" t="s">
        <v>73</v>
      </c>
      <c r="C23" s="27" t="s">
        <v>74</v>
      </c>
      <c r="D23" s="28">
        <v>10731</v>
      </c>
      <c r="E23" s="28">
        <v>74</v>
      </c>
      <c r="F23" s="28">
        <v>10714</v>
      </c>
      <c r="G23" s="28">
        <v>74</v>
      </c>
      <c r="H23" s="28">
        <f t="shared" si="4"/>
        <v>37813650</v>
      </c>
      <c r="I23" s="28">
        <f t="shared" si="5"/>
        <v>37783900</v>
      </c>
      <c r="J23" s="38">
        <v>0.3</v>
      </c>
      <c r="K23" s="28">
        <f t="shared" si="6"/>
        <v>11344095</v>
      </c>
      <c r="L23" s="28">
        <f t="shared" si="7"/>
        <v>11335170</v>
      </c>
      <c r="M23" s="39"/>
      <c r="N23" s="28">
        <v>11435235</v>
      </c>
      <c r="O23" s="28">
        <v>0</v>
      </c>
      <c r="P23" s="28"/>
      <c r="Q23" s="28"/>
      <c r="R23" s="28">
        <v>22679265</v>
      </c>
      <c r="S23" s="28">
        <v>11435235</v>
      </c>
      <c r="T23" s="28">
        <f t="shared" si="11"/>
        <v>11244030</v>
      </c>
      <c r="U23" s="55">
        <v>10119627</v>
      </c>
      <c r="V23" s="28">
        <v>3989123</v>
      </c>
      <c r="W23" s="56">
        <f t="shared" si="8"/>
        <v>6130504</v>
      </c>
      <c r="X23" s="56">
        <f t="shared" si="9"/>
        <v>1124403</v>
      </c>
      <c r="Y23" s="28">
        <f t="shared" si="10"/>
        <v>0</v>
      </c>
      <c r="Z23" s="4"/>
    </row>
    <row r="24" spans="1:26" s="6" customFormat="1" ht="21.75" customHeight="1">
      <c r="A24" s="26">
        <v>603004</v>
      </c>
      <c r="B24" s="27" t="s">
        <v>75</v>
      </c>
      <c r="C24" s="27" t="s">
        <v>75</v>
      </c>
      <c r="D24" s="28">
        <v>2004</v>
      </c>
      <c r="E24" s="28">
        <v>7</v>
      </c>
      <c r="F24" s="28">
        <v>1858</v>
      </c>
      <c r="G24" s="28">
        <v>8</v>
      </c>
      <c r="H24" s="28">
        <f t="shared" si="4"/>
        <v>6787375</v>
      </c>
      <c r="I24" s="28">
        <f t="shared" si="5"/>
        <v>6533800</v>
      </c>
      <c r="J24" s="38">
        <v>0.3</v>
      </c>
      <c r="K24" s="28">
        <f t="shared" si="6"/>
        <v>2036212.5</v>
      </c>
      <c r="L24" s="28">
        <f t="shared" si="7"/>
        <v>1960140</v>
      </c>
      <c r="M24" s="39"/>
      <c r="N24" s="28">
        <v>1819335</v>
      </c>
      <c r="O24" s="28">
        <v>0</v>
      </c>
      <c r="P24" s="28"/>
      <c r="Q24" s="28"/>
      <c r="R24" s="28">
        <v>3996353</v>
      </c>
      <c r="S24" s="28">
        <v>1819335</v>
      </c>
      <c r="T24" s="28">
        <f t="shared" si="11"/>
        <v>2177018</v>
      </c>
      <c r="U24" s="55">
        <v>1959316</v>
      </c>
      <c r="V24" s="28">
        <v>772356</v>
      </c>
      <c r="W24" s="56">
        <f t="shared" si="8"/>
        <v>1186960</v>
      </c>
      <c r="X24" s="56">
        <f t="shared" si="9"/>
        <v>217702</v>
      </c>
      <c r="Y24" s="28">
        <f t="shared" si="10"/>
        <v>0</v>
      </c>
      <c r="Z24" s="4"/>
    </row>
    <row r="25" spans="1:25" s="4" customFormat="1" ht="30" customHeight="1">
      <c r="A25" s="24">
        <v>604</v>
      </c>
      <c r="B25" s="25" t="s">
        <v>76</v>
      </c>
      <c r="C25" s="25" t="s">
        <v>76</v>
      </c>
      <c r="D25" s="23">
        <f aca="true" t="shared" si="14" ref="D25:I25">SUM(D26:D32)</f>
        <v>20448</v>
      </c>
      <c r="E25" s="23">
        <f t="shared" si="14"/>
        <v>38</v>
      </c>
      <c r="F25" s="23">
        <f t="shared" si="14"/>
        <v>21760</v>
      </c>
      <c r="G25" s="23">
        <f t="shared" si="14"/>
        <v>44</v>
      </c>
      <c r="H25" s="23">
        <f t="shared" si="14"/>
        <v>74021850</v>
      </c>
      <c r="I25" s="23">
        <f t="shared" si="14"/>
        <v>76329400</v>
      </c>
      <c r="J25" s="37"/>
      <c r="K25" s="23">
        <f aca="true" t="shared" si="15" ref="H25:Y25">SUM(K26:K32)</f>
        <v>65361108.75</v>
      </c>
      <c r="L25" s="23">
        <f t="shared" si="15"/>
        <v>67612667.5</v>
      </c>
      <c r="M25" s="23">
        <f t="shared" si="15"/>
        <v>0</v>
      </c>
      <c r="N25" s="23">
        <f t="shared" si="15"/>
        <v>69865232.5</v>
      </c>
      <c r="O25" s="23">
        <f t="shared" si="15"/>
        <v>201285</v>
      </c>
      <c r="P25" s="23">
        <f t="shared" si="15"/>
        <v>4263350</v>
      </c>
      <c r="Q25" s="23">
        <f t="shared" si="15"/>
        <v>0</v>
      </c>
      <c r="R25" s="23">
        <f t="shared" si="15"/>
        <v>132973777</v>
      </c>
      <c r="S25" s="23">
        <f t="shared" si="15"/>
        <v>74329868</v>
      </c>
      <c r="T25" s="23">
        <f t="shared" si="15"/>
        <v>59197031</v>
      </c>
      <c r="U25" s="53">
        <f t="shared" si="15"/>
        <v>53277329</v>
      </c>
      <c r="V25" s="23">
        <f t="shared" si="15"/>
        <v>21001745</v>
      </c>
      <c r="W25" s="54">
        <f t="shared" si="15"/>
        <v>32275584</v>
      </c>
      <c r="X25" s="54">
        <f t="shared" si="15"/>
        <v>5919702</v>
      </c>
      <c r="Y25" s="23">
        <f t="shared" si="15"/>
        <v>553122</v>
      </c>
    </row>
    <row r="26" spans="1:26" s="6" customFormat="1" ht="21.75" customHeight="1">
      <c r="A26" s="26">
        <v>604001</v>
      </c>
      <c r="B26" s="27" t="s">
        <v>77</v>
      </c>
      <c r="C26" s="27" t="s">
        <v>78</v>
      </c>
      <c r="D26" s="28">
        <v>12104</v>
      </c>
      <c r="E26" s="28">
        <v>21</v>
      </c>
      <c r="F26" s="28">
        <v>12378</v>
      </c>
      <c r="G26" s="28">
        <v>23</v>
      </c>
      <c r="H26" s="28">
        <f t="shared" si="4"/>
        <v>42928200</v>
      </c>
      <c r="I26" s="28">
        <f t="shared" si="5"/>
        <v>43411550</v>
      </c>
      <c r="J26" s="38">
        <v>0.85</v>
      </c>
      <c r="K26" s="28">
        <f t="shared" si="6"/>
        <v>36488970</v>
      </c>
      <c r="L26" s="28">
        <f t="shared" si="7"/>
        <v>36899817.5</v>
      </c>
      <c r="M26" s="39"/>
      <c r="N26" s="28">
        <v>38231725</v>
      </c>
      <c r="O26" s="28">
        <v>0</v>
      </c>
      <c r="P26" s="28">
        <v>2424800</v>
      </c>
      <c r="Q26" s="28">
        <v>0</v>
      </c>
      <c r="R26" s="28">
        <v>73388788</v>
      </c>
      <c r="S26" s="28">
        <v>40656525</v>
      </c>
      <c r="T26" s="28">
        <f t="shared" si="11"/>
        <v>32732263</v>
      </c>
      <c r="U26" s="55">
        <v>29459037</v>
      </c>
      <c r="V26" s="28">
        <v>11612654</v>
      </c>
      <c r="W26" s="56">
        <f t="shared" si="8"/>
        <v>17846383</v>
      </c>
      <c r="X26" s="56">
        <f t="shared" si="9"/>
        <v>3273226</v>
      </c>
      <c r="Y26" s="28">
        <f t="shared" si="10"/>
        <v>0</v>
      </c>
      <c r="Z26" s="4"/>
    </row>
    <row r="27" spans="1:26" s="6" customFormat="1" ht="21.75" customHeight="1">
      <c r="A27" s="26">
        <v>604002</v>
      </c>
      <c r="B27" s="27" t="s">
        <v>79</v>
      </c>
      <c r="C27" s="27" t="s">
        <v>79</v>
      </c>
      <c r="D27" s="28">
        <v>112</v>
      </c>
      <c r="E27" s="28"/>
      <c r="F27" s="28">
        <v>0</v>
      </c>
      <c r="G27" s="28"/>
      <c r="H27" s="28">
        <f t="shared" si="4"/>
        <v>196000</v>
      </c>
      <c r="I27" s="28">
        <f t="shared" si="5"/>
        <v>0</v>
      </c>
      <c r="J27" s="38">
        <v>0.85</v>
      </c>
      <c r="K27" s="28">
        <f t="shared" si="6"/>
        <v>166600</v>
      </c>
      <c r="L27" s="28">
        <f t="shared" si="7"/>
        <v>0</v>
      </c>
      <c r="M27" s="39"/>
      <c r="N27" s="28">
        <v>526575</v>
      </c>
      <c r="O27" s="28">
        <v>0</v>
      </c>
      <c r="P27" s="28">
        <v>46200</v>
      </c>
      <c r="Q27" s="28">
        <v>0</v>
      </c>
      <c r="R27" s="28">
        <v>166600</v>
      </c>
      <c r="S27" s="28">
        <v>572775</v>
      </c>
      <c r="T27" s="28">
        <f t="shared" si="11"/>
        <v>0</v>
      </c>
      <c r="U27" s="55">
        <v>0</v>
      </c>
      <c r="V27" s="28">
        <v>0</v>
      </c>
      <c r="W27" s="56">
        <f t="shared" si="8"/>
        <v>0</v>
      </c>
      <c r="X27" s="56">
        <f t="shared" si="9"/>
        <v>0</v>
      </c>
      <c r="Y27" s="28">
        <f t="shared" si="10"/>
        <v>406175</v>
      </c>
      <c r="Z27" s="4"/>
    </row>
    <row r="28" spans="1:26" s="6" customFormat="1" ht="21.75" customHeight="1">
      <c r="A28" s="26">
        <v>604003</v>
      </c>
      <c r="B28" s="27" t="s">
        <v>80</v>
      </c>
      <c r="C28" s="27" t="s">
        <v>80</v>
      </c>
      <c r="D28" s="28">
        <v>2476</v>
      </c>
      <c r="E28" s="28"/>
      <c r="F28" s="28">
        <v>2616</v>
      </c>
      <c r="G28" s="28"/>
      <c r="H28" s="28">
        <f t="shared" si="4"/>
        <v>8911000</v>
      </c>
      <c r="I28" s="28">
        <f t="shared" si="5"/>
        <v>9156000</v>
      </c>
      <c r="J28" s="38">
        <v>0.85</v>
      </c>
      <c r="K28" s="28">
        <f t="shared" si="6"/>
        <v>7574350</v>
      </c>
      <c r="L28" s="28">
        <f t="shared" si="7"/>
        <v>7782600</v>
      </c>
      <c r="M28" s="39"/>
      <c r="N28" s="28">
        <v>7693350</v>
      </c>
      <c r="O28" s="28">
        <v>0</v>
      </c>
      <c r="P28" s="28">
        <v>459725</v>
      </c>
      <c r="Q28" s="28">
        <v>0</v>
      </c>
      <c r="R28" s="28">
        <v>15356950</v>
      </c>
      <c r="S28" s="28">
        <v>8153075</v>
      </c>
      <c r="T28" s="28">
        <f t="shared" si="11"/>
        <v>7203875</v>
      </c>
      <c r="U28" s="55">
        <v>6483488</v>
      </c>
      <c r="V28" s="28">
        <v>2555769</v>
      </c>
      <c r="W28" s="56">
        <f t="shared" si="8"/>
        <v>3927719</v>
      </c>
      <c r="X28" s="56">
        <f t="shared" si="9"/>
        <v>720387</v>
      </c>
      <c r="Y28" s="28">
        <f t="shared" si="10"/>
        <v>0</v>
      </c>
      <c r="Z28" s="4"/>
    </row>
    <row r="29" spans="1:26" s="6" customFormat="1" ht="21.75" customHeight="1">
      <c r="A29" s="26">
        <v>604005</v>
      </c>
      <c r="B29" s="27" t="s">
        <v>81</v>
      </c>
      <c r="C29" s="27" t="s">
        <v>81</v>
      </c>
      <c r="D29" s="28">
        <v>157</v>
      </c>
      <c r="E29" s="28"/>
      <c r="F29" s="28">
        <v>88</v>
      </c>
      <c r="G29" s="28"/>
      <c r="H29" s="28">
        <f t="shared" si="4"/>
        <v>428750</v>
      </c>
      <c r="I29" s="28">
        <f t="shared" si="5"/>
        <v>308000</v>
      </c>
      <c r="J29" s="38">
        <v>0.85</v>
      </c>
      <c r="K29" s="28">
        <f t="shared" si="6"/>
        <v>364437.5</v>
      </c>
      <c r="L29" s="28">
        <f t="shared" si="7"/>
        <v>261800</v>
      </c>
      <c r="M29" s="39"/>
      <c r="N29" s="28">
        <v>526575</v>
      </c>
      <c r="O29" s="28">
        <v>201285</v>
      </c>
      <c r="P29" s="28">
        <v>45325</v>
      </c>
      <c r="Q29" s="28">
        <v>0</v>
      </c>
      <c r="R29" s="28">
        <v>626238</v>
      </c>
      <c r="S29" s="28">
        <v>773185</v>
      </c>
      <c r="T29" s="28">
        <f t="shared" si="11"/>
        <v>0</v>
      </c>
      <c r="U29" s="55">
        <v>0</v>
      </c>
      <c r="V29" s="28">
        <v>0</v>
      </c>
      <c r="W29" s="56">
        <f t="shared" si="8"/>
        <v>0</v>
      </c>
      <c r="X29" s="56">
        <f t="shared" si="9"/>
        <v>0</v>
      </c>
      <c r="Y29" s="28">
        <f t="shared" si="10"/>
        <v>146947</v>
      </c>
      <c r="Z29" s="4"/>
    </row>
    <row r="30" spans="1:26" s="6" customFormat="1" ht="21.75" customHeight="1">
      <c r="A30" s="26">
        <v>604006</v>
      </c>
      <c r="B30" s="27" t="s">
        <v>82</v>
      </c>
      <c r="C30" s="27" t="s">
        <v>82</v>
      </c>
      <c r="D30" s="28">
        <v>1798</v>
      </c>
      <c r="E30" s="28">
        <v>1</v>
      </c>
      <c r="F30" s="28">
        <v>2707</v>
      </c>
      <c r="G30" s="28">
        <v>1</v>
      </c>
      <c r="H30" s="28">
        <f t="shared" si="4"/>
        <v>7887600</v>
      </c>
      <c r="I30" s="28">
        <f t="shared" si="5"/>
        <v>9478350</v>
      </c>
      <c r="J30" s="38">
        <v>1</v>
      </c>
      <c r="K30" s="28">
        <f t="shared" si="6"/>
        <v>7887600</v>
      </c>
      <c r="L30" s="28">
        <f t="shared" si="7"/>
        <v>9478350</v>
      </c>
      <c r="M30" s="39"/>
      <c r="N30" s="28">
        <v>9698850</v>
      </c>
      <c r="O30" s="28">
        <v>0</v>
      </c>
      <c r="P30" s="28">
        <v>570150</v>
      </c>
      <c r="Q30" s="28">
        <v>0</v>
      </c>
      <c r="R30" s="28">
        <v>17365950</v>
      </c>
      <c r="S30" s="28">
        <v>10269000</v>
      </c>
      <c r="T30" s="28">
        <f t="shared" si="11"/>
        <v>7096950</v>
      </c>
      <c r="U30" s="55">
        <v>6387255</v>
      </c>
      <c r="V30" s="28">
        <v>2517835</v>
      </c>
      <c r="W30" s="56">
        <f t="shared" si="8"/>
        <v>3869420</v>
      </c>
      <c r="X30" s="56">
        <f t="shared" si="9"/>
        <v>709695</v>
      </c>
      <c r="Y30" s="28">
        <f t="shared" si="10"/>
        <v>0</v>
      </c>
      <c r="Z30" s="4"/>
    </row>
    <row r="31" spans="1:26" s="6" customFormat="1" ht="21.75" customHeight="1">
      <c r="A31" s="26">
        <v>604007</v>
      </c>
      <c r="B31" s="27" t="s">
        <v>83</v>
      </c>
      <c r="C31" s="27" t="s">
        <v>83</v>
      </c>
      <c r="D31" s="28">
        <v>2293</v>
      </c>
      <c r="E31" s="28">
        <v>7</v>
      </c>
      <c r="F31" s="28">
        <v>2486</v>
      </c>
      <c r="G31" s="28">
        <v>10</v>
      </c>
      <c r="H31" s="28">
        <f t="shared" si="4"/>
        <v>8395975</v>
      </c>
      <c r="I31" s="28">
        <f t="shared" si="5"/>
        <v>8739500</v>
      </c>
      <c r="J31" s="38">
        <v>1</v>
      </c>
      <c r="K31" s="28">
        <f t="shared" si="6"/>
        <v>8395975</v>
      </c>
      <c r="L31" s="28">
        <f t="shared" si="7"/>
        <v>8739500</v>
      </c>
      <c r="M31" s="39"/>
      <c r="N31" s="28">
        <v>8542100</v>
      </c>
      <c r="O31" s="28">
        <v>0</v>
      </c>
      <c r="P31" s="28">
        <v>430500</v>
      </c>
      <c r="Q31" s="28">
        <v>0</v>
      </c>
      <c r="R31" s="28">
        <v>17135475</v>
      </c>
      <c r="S31" s="28">
        <v>8972600</v>
      </c>
      <c r="T31" s="28">
        <f t="shared" si="11"/>
        <v>8162875</v>
      </c>
      <c r="U31" s="55">
        <v>7346588</v>
      </c>
      <c r="V31" s="28">
        <v>2896000</v>
      </c>
      <c r="W31" s="56">
        <f t="shared" si="8"/>
        <v>4450588</v>
      </c>
      <c r="X31" s="56">
        <f t="shared" si="9"/>
        <v>816287</v>
      </c>
      <c r="Y31" s="28">
        <f t="shared" si="10"/>
        <v>0</v>
      </c>
      <c r="Z31" s="4"/>
    </row>
    <row r="32" spans="1:26" s="6" customFormat="1" ht="21.75" customHeight="1">
      <c r="A32" s="26">
        <v>604004</v>
      </c>
      <c r="B32" s="27" t="s">
        <v>84</v>
      </c>
      <c r="C32" s="27" t="s">
        <v>84</v>
      </c>
      <c r="D32" s="28">
        <v>1508</v>
      </c>
      <c r="E32" s="28">
        <v>9</v>
      </c>
      <c r="F32" s="28">
        <v>1485</v>
      </c>
      <c r="G32" s="28">
        <v>10</v>
      </c>
      <c r="H32" s="28">
        <f t="shared" si="4"/>
        <v>5274325</v>
      </c>
      <c r="I32" s="28">
        <f t="shared" si="5"/>
        <v>5236000</v>
      </c>
      <c r="J32" s="38">
        <v>0.85</v>
      </c>
      <c r="K32" s="28">
        <f t="shared" si="6"/>
        <v>4483176.25</v>
      </c>
      <c r="L32" s="28">
        <f t="shared" si="7"/>
        <v>4450600</v>
      </c>
      <c r="M32" s="39"/>
      <c r="N32" s="28">
        <v>4646057.5</v>
      </c>
      <c r="O32" s="28">
        <v>0</v>
      </c>
      <c r="P32" s="28">
        <v>286650</v>
      </c>
      <c r="Q32" s="28">
        <v>0</v>
      </c>
      <c r="R32" s="28">
        <v>8933776</v>
      </c>
      <c r="S32" s="28">
        <v>4932708</v>
      </c>
      <c r="T32" s="28">
        <f t="shared" si="11"/>
        <v>4001068</v>
      </c>
      <c r="U32" s="55">
        <v>3600961</v>
      </c>
      <c r="V32" s="28">
        <v>1419487</v>
      </c>
      <c r="W32" s="56">
        <f t="shared" si="8"/>
        <v>2181474</v>
      </c>
      <c r="X32" s="56">
        <f t="shared" si="9"/>
        <v>400107</v>
      </c>
      <c r="Y32" s="28">
        <f t="shared" si="10"/>
        <v>0</v>
      </c>
      <c r="Z32" s="4"/>
    </row>
    <row r="33" spans="1:25" s="4" customFormat="1" ht="30" customHeight="1">
      <c r="A33" s="24">
        <v>604008</v>
      </c>
      <c r="B33" s="25" t="s">
        <v>85</v>
      </c>
      <c r="C33" s="25" t="s">
        <v>85</v>
      </c>
      <c r="D33" s="23">
        <f aca="true" t="shared" si="16" ref="D33:I33">D34</f>
        <v>0</v>
      </c>
      <c r="E33" s="23">
        <f t="shared" si="16"/>
        <v>0</v>
      </c>
      <c r="F33" s="23">
        <f t="shared" si="16"/>
        <v>0</v>
      </c>
      <c r="G33" s="23">
        <f t="shared" si="16"/>
        <v>0</v>
      </c>
      <c r="H33" s="23">
        <f t="shared" si="16"/>
        <v>0</v>
      </c>
      <c r="I33" s="23">
        <f t="shared" si="16"/>
        <v>0</v>
      </c>
      <c r="J33" s="37"/>
      <c r="K33" s="23">
        <f aca="true" t="shared" si="17" ref="H33:Y33">K34</f>
        <v>0</v>
      </c>
      <c r="L33" s="23">
        <f t="shared" si="17"/>
        <v>0</v>
      </c>
      <c r="M33" s="23">
        <f t="shared" si="17"/>
        <v>0</v>
      </c>
      <c r="N33" s="23">
        <f t="shared" si="17"/>
        <v>0</v>
      </c>
      <c r="O33" s="23">
        <f t="shared" si="17"/>
        <v>58100</v>
      </c>
      <c r="P33" s="23">
        <f t="shared" si="17"/>
        <v>0</v>
      </c>
      <c r="Q33" s="23">
        <f t="shared" si="17"/>
        <v>0</v>
      </c>
      <c r="R33" s="23">
        <f t="shared" si="17"/>
        <v>0</v>
      </c>
      <c r="S33" s="23">
        <f t="shared" si="17"/>
        <v>58100</v>
      </c>
      <c r="T33" s="23">
        <f t="shared" si="17"/>
        <v>0</v>
      </c>
      <c r="U33" s="53">
        <f t="shared" si="17"/>
        <v>0</v>
      </c>
      <c r="V33" s="23">
        <f t="shared" si="17"/>
        <v>0</v>
      </c>
      <c r="W33" s="54">
        <f t="shared" si="17"/>
        <v>0</v>
      </c>
      <c r="X33" s="54">
        <f t="shared" si="17"/>
        <v>0</v>
      </c>
      <c r="Y33" s="23">
        <f t="shared" si="17"/>
        <v>58100</v>
      </c>
    </row>
    <row r="34" spans="1:26" s="6" customFormat="1" ht="21.75" customHeight="1">
      <c r="A34" s="26">
        <v>604008</v>
      </c>
      <c r="B34" s="27" t="s">
        <v>85</v>
      </c>
      <c r="C34" s="27" t="s">
        <v>85</v>
      </c>
      <c r="D34" s="28"/>
      <c r="E34" s="28"/>
      <c r="F34" s="28"/>
      <c r="G34" s="28"/>
      <c r="H34" s="28">
        <f t="shared" si="4"/>
        <v>0</v>
      </c>
      <c r="I34" s="28">
        <f t="shared" si="5"/>
        <v>0</v>
      </c>
      <c r="J34" s="38">
        <v>0.85</v>
      </c>
      <c r="K34" s="28">
        <f t="shared" si="6"/>
        <v>0</v>
      </c>
      <c r="L34" s="28">
        <f t="shared" si="7"/>
        <v>0</v>
      </c>
      <c r="M34" s="39"/>
      <c r="N34" s="28">
        <v>0</v>
      </c>
      <c r="O34" s="28">
        <v>58100</v>
      </c>
      <c r="P34" s="28"/>
      <c r="Q34" s="28"/>
      <c r="R34" s="28">
        <v>0</v>
      </c>
      <c r="S34" s="28">
        <v>58100</v>
      </c>
      <c r="T34" s="28">
        <f t="shared" si="11"/>
        <v>0</v>
      </c>
      <c r="U34" s="55">
        <v>0</v>
      </c>
      <c r="V34" s="28">
        <v>0</v>
      </c>
      <c r="W34" s="56">
        <f t="shared" si="8"/>
        <v>0</v>
      </c>
      <c r="X34" s="56">
        <f t="shared" si="9"/>
        <v>0</v>
      </c>
      <c r="Y34" s="28">
        <f t="shared" si="10"/>
        <v>58100</v>
      </c>
      <c r="Z34" s="4"/>
    </row>
    <row r="35" spans="1:25" s="4" customFormat="1" ht="30" customHeight="1">
      <c r="A35" s="24">
        <v>605</v>
      </c>
      <c r="B35" s="25" t="s">
        <v>86</v>
      </c>
      <c r="C35" s="25" t="s">
        <v>86</v>
      </c>
      <c r="D35" s="23">
        <f aca="true" t="shared" si="18" ref="D35:I35">SUM(D36:D40)</f>
        <v>14144</v>
      </c>
      <c r="E35" s="23">
        <f t="shared" si="18"/>
        <v>230</v>
      </c>
      <c r="F35" s="23">
        <f t="shared" si="18"/>
        <v>18921</v>
      </c>
      <c r="G35" s="23">
        <f t="shared" si="18"/>
        <v>209</v>
      </c>
      <c r="H35" s="23">
        <f t="shared" si="18"/>
        <v>58708825</v>
      </c>
      <c r="I35" s="23">
        <f t="shared" si="18"/>
        <v>67028150</v>
      </c>
      <c r="J35" s="37"/>
      <c r="K35" s="23">
        <f aca="true" t="shared" si="19" ref="H35:Y35">SUM(K36:K40)</f>
        <v>17612647.5</v>
      </c>
      <c r="L35" s="23">
        <f t="shared" si="19"/>
        <v>20108445</v>
      </c>
      <c r="M35" s="23">
        <f t="shared" si="19"/>
        <v>0</v>
      </c>
      <c r="N35" s="23">
        <f t="shared" si="19"/>
        <v>19668600</v>
      </c>
      <c r="O35" s="23">
        <f t="shared" si="19"/>
        <v>0</v>
      </c>
      <c r="P35" s="23">
        <f t="shared" si="19"/>
        <v>0</v>
      </c>
      <c r="Q35" s="23">
        <f t="shared" si="19"/>
        <v>0</v>
      </c>
      <c r="R35" s="23">
        <f t="shared" si="19"/>
        <v>37721094</v>
      </c>
      <c r="S35" s="23">
        <f t="shared" si="19"/>
        <v>19668600</v>
      </c>
      <c r="T35" s="23">
        <f t="shared" si="19"/>
        <v>18052494</v>
      </c>
      <c r="U35" s="53">
        <f t="shared" si="19"/>
        <v>16247245</v>
      </c>
      <c r="V35" s="23">
        <f t="shared" si="19"/>
        <v>6404609</v>
      </c>
      <c r="W35" s="54">
        <f t="shared" si="19"/>
        <v>9842636</v>
      </c>
      <c r="X35" s="54">
        <f t="shared" si="19"/>
        <v>1805249</v>
      </c>
      <c r="Y35" s="23">
        <f t="shared" si="19"/>
        <v>0</v>
      </c>
    </row>
    <row r="36" spans="1:26" s="6" customFormat="1" ht="21.75" customHeight="1">
      <c r="A36" s="26">
        <v>605001</v>
      </c>
      <c r="B36" s="27" t="s">
        <v>87</v>
      </c>
      <c r="C36" s="27" t="s">
        <v>88</v>
      </c>
      <c r="D36" s="28">
        <v>314</v>
      </c>
      <c r="E36" s="28">
        <v>207</v>
      </c>
      <c r="F36" s="28">
        <v>276</v>
      </c>
      <c r="G36" s="28">
        <v>180</v>
      </c>
      <c r="H36" s="28">
        <f t="shared" si="4"/>
        <v>1777475</v>
      </c>
      <c r="I36" s="28">
        <f t="shared" si="5"/>
        <v>1659000</v>
      </c>
      <c r="J36" s="38">
        <v>0.3</v>
      </c>
      <c r="K36" s="28">
        <f t="shared" si="6"/>
        <v>533242.5</v>
      </c>
      <c r="L36" s="28">
        <f t="shared" si="7"/>
        <v>497700</v>
      </c>
      <c r="M36" s="39"/>
      <c r="N36" s="28">
        <v>731535</v>
      </c>
      <c r="O36" s="28">
        <v>0</v>
      </c>
      <c r="P36" s="28"/>
      <c r="Q36" s="28"/>
      <c r="R36" s="28">
        <v>1030943</v>
      </c>
      <c r="S36" s="28">
        <v>731535</v>
      </c>
      <c r="T36" s="28">
        <f t="shared" si="11"/>
        <v>299408</v>
      </c>
      <c r="U36" s="55">
        <v>269467</v>
      </c>
      <c r="V36" s="28">
        <v>106223</v>
      </c>
      <c r="W36" s="56">
        <f t="shared" si="8"/>
        <v>163244</v>
      </c>
      <c r="X36" s="56">
        <f t="shared" si="9"/>
        <v>29941</v>
      </c>
      <c r="Y36" s="28">
        <f t="shared" si="10"/>
        <v>0</v>
      </c>
      <c r="Z36" s="4"/>
    </row>
    <row r="37" spans="1:26" s="6" customFormat="1" ht="21.75" customHeight="1">
      <c r="A37" s="26">
        <v>605002</v>
      </c>
      <c r="B37" s="27" t="s">
        <v>89</v>
      </c>
      <c r="C37" s="27" t="s">
        <v>89</v>
      </c>
      <c r="D37" s="28">
        <v>2429</v>
      </c>
      <c r="E37" s="28">
        <v>3</v>
      </c>
      <c r="F37" s="28">
        <v>3498</v>
      </c>
      <c r="G37" s="28">
        <v>4</v>
      </c>
      <c r="H37" s="28">
        <f t="shared" si="4"/>
        <v>10385725</v>
      </c>
      <c r="I37" s="28">
        <f t="shared" si="5"/>
        <v>12258400</v>
      </c>
      <c r="J37" s="38">
        <v>0.3</v>
      </c>
      <c r="K37" s="28">
        <f t="shared" si="6"/>
        <v>3115717.5</v>
      </c>
      <c r="L37" s="28">
        <f t="shared" si="7"/>
        <v>3677520</v>
      </c>
      <c r="M37" s="39"/>
      <c r="N37" s="28">
        <v>3362310</v>
      </c>
      <c r="O37" s="28">
        <v>0</v>
      </c>
      <c r="P37" s="28"/>
      <c r="Q37" s="28"/>
      <c r="R37" s="28">
        <v>6793238</v>
      </c>
      <c r="S37" s="28">
        <v>3362310</v>
      </c>
      <c r="T37" s="28">
        <f t="shared" si="11"/>
        <v>3430928</v>
      </c>
      <c r="U37" s="55">
        <v>3087835</v>
      </c>
      <c r="V37" s="28">
        <v>1217214</v>
      </c>
      <c r="W37" s="56">
        <f t="shared" si="8"/>
        <v>1870621</v>
      </c>
      <c r="X37" s="56">
        <f t="shared" si="9"/>
        <v>343093</v>
      </c>
      <c r="Y37" s="28">
        <f t="shared" si="10"/>
        <v>0</v>
      </c>
      <c r="Z37" s="4"/>
    </row>
    <row r="38" spans="1:26" s="6" customFormat="1" ht="21.75" customHeight="1">
      <c r="A38" s="26">
        <v>605003</v>
      </c>
      <c r="B38" s="27" t="s">
        <v>90</v>
      </c>
      <c r="C38" s="27" t="s">
        <v>90</v>
      </c>
      <c r="D38" s="28">
        <v>6883</v>
      </c>
      <c r="E38" s="28">
        <v>7</v>
      </c>
      <c r="F38" s="28">
        <v>9358</v>
      </c>
      <c r="G38" s="28">
        <v>14</v>
      </c>
      <c r="H38" s="28">
        <f t="shared" si="4"/>
        <v>28462175</v>
      </c>
      <c r="I38" s="28">
        <f t="shared" si="5"/>
        <v>32806900</v>
      </c>
      <c r="J38" s="38">
        <v>0.3</v>
      </c>
      <c r="K38" s="28">
        <f t="shared" si="6"/>
        <v>8538652.5</v>
      </c>
      <c r="L38" s="28">
        <f t="shared" si="7"/>
        <v>9842070</v>
      </c>
      <c r="M38" s="39"/>
      <c r="N38" s="28">
        <v>9846900</v>
      </c>
      <c r="O38" s="28">
        <v>0</v>
      </c>
      <c r="P38" s="28"/>
      <c r="Q38" s="28"/>
      <c r="R38" s="28">
        <v>18380723</v>
      </c>
      <c r="S38" s="28">
        <v>9846900</v>
      </c>
      <c r="T38" s="28">
        <f t="shared" si="11"/>
        <v>8533823</v>
      </c>
      <c r="U38" s="55">
        <v>7680441</v>
      </c>
      <c r="V38" s="28">
        <v>3027604</v>
      </c>
      <c r="W38" s="56">
        <f t="shared" si="8"/>
        <v>4652837</v>
      </c>
      <c r="X38" s="56">
        <f t="shared" si="9"/>
        <v>853382</v>
      </c>
      <c r="Y38" s="28">
        <f t="shared" si="10"/>
        <v>0</v>
      </c>
      <c r="Z38" s="4"/>
    </row>
    <row r="39" spans="1:26" s="6" customFormat="1" ht="21.75" customHeight="1">
      <c r="A39" s="26">
        <v>605005</v>
      </c>
      <c r="B39" s="27" t="s">
        <v>91</v>
      </c>
      <c r="C39" s="27" t="s">
        <v>91</v>
      </c>
      <c r="D39" s="28">
        <v>1258</v>
      </c>
      <c r="E39" s="28">
        <v>3</v>
      </c>
      <c r="F39" s="28">
        <v>1628</v>
      </c>
      <c r="G39" s="28">
        <v>3</v>
      </c>
      <c r="H39" s="28">
        <f t="shared" si="4"/>
        <v>5062050</v>
      </c>
      <c r="I39" s="28">
        <f t="shared" si="5"/>
        <v>5709550</v>
      </c>
      <c r="J39" s="38">
        <v>0.3</v>
      </c>
      <c r="K39" s="28">
        <f t="shared" si="6"/>
        <v>1518615</v>
      </c>
      <c r="L39" s="28">
        <f t="shared" si="7"/>
        <v>1712865</v>
      </c>
      <c r="M39" s="39"/>
      <c r="N39" s="28">
        <v>1116255</v>
      </c>
      <c r="O39" s="28">
        <v>0</v>
      </c>
      <c r="P39" s="28"/>
      <c r="Q39" s="28"/>
      <c r="R39" s="28">
        <v>3231480</v>
      </c>
      <c r="S39" s="28">
        <v>1116255</v>
      </c>
      <c r="T39" s="28">
        <f t="shared" si="11"/>
        <v>2115225</v>
      </c>
      <c r="U39" s="55">
        <v>1903703</v>
      </c>
      <c r="V39" s="28">
        <v>750433</v>
      </c>
      <c r="W39" s="56">
        <f t="shared" si="8"/>
        <v>1153270</v>
      </c>
      <c r="X39" s="56">
        <f t="shared" si="9"/>
        <v>211522</v>
      </c>
      <c r="Y39" s="28">
        <f t="shared" si="10"/>
        <v>0</v>
      </c>
      <c r="Z39" s="4"/>
    </row>
    <row r="40" spans="1:26" s="6" customFormat="1" ht="21.75" customHeight="1">
      <c r="A40" s="26">
        <v>605006</v>
      </c>
      <c r="B40" s="27" t="s">
        <v>92</v>
      </c>
      <c r="C40" s="27" t="s">
        <v>92</v>
      </c>
      <c r="D40" s="28">
        <v>3260</v>
      </c>
      <c r="E40" s="28">
        <v>10</v>
      </c>
      <c r="F40" s="28">
        <v>4161</v>
      </c>
      <c r="G40" s="28">
        <v>8</v>
      </c>
      <c r="H40" s="28">
        <f t="shared" si="4"/>
        <v>13021400</v>
      </c>
      <c r="I40" s="28">
        <f t="shared" si="5"/>
        <v>14594300</v>
      </c>
      <c r="J40" s="38">
        <v>0.3</v>
      </c>
      <c r="K40" s="28">
        <f t="shared" si="6"/>
        <v>3906420</v>
      </c>
      <c r="L40" s="28">
        <f t="shared" si="7"/>
        <v>4378290</v>
      </c>
      <c r="M40" s="39"/>
      <c r="N40" s="28">
        <v>4611600</v>
      </c>
      <c r="O40" s="28">
        <v>0</v>
      </c>
      <c r="P40" s="28"/>
      <c r="Q40" s="28"/>
      <c r="R40" s="28">
        <v>8284710</v>
      </c>
      <c r="S40" s="28">
        <v>4611600</v>
      </c>
      <c r="T40" s="28">
        <f t="shared" si="11"/>
        <v>3673110</v>
      </c>
      <c r="U40" s="55">
        <v>3305799</v>
      </c>
      <c r="V40" s="28">
        <v>1303135</v>
      </c>
      <c r="W40" s="56">
        <f t="shared" si="8"/>
        <v>2002664</v>
      </c>
      <c r="X40" s="56">
        <f t="shared" si="9"/>
        <v>367311</v>
      </c>
      <c r="Y40" s="28">
        <f t="shared" si="10"/>
        <v>0</v>
      </c>
      <c r="Z40" s="4"/>
    </row>
    <row r="41" spans="1:25" s="4" customFormat="1" ht="30" customHeight="1">
      <c r="A41" s="24">
        <v>605004</v>
      </c>
      <c r="B41" s="25" t="s">
        <v>93</v>
      </c>
      <c r="C41" s="25" t="s">
        <v>93</v>
      </c>
      <c r="D41" s="23">
        <f aca="true" t="shared" si="20" ref="D41:I41">D42</f>
        <v>15261</v>
      </c>
      <c r="E41" s="23">
        <f t="shared" si="20"/>
        <v>21</v>
      </c>
      <c r="F41" s="23">
        <f t="shared" si="20"/>
        <v>18191</v>
      </c>
      <c r="G41" s="23">
        <f t="shared" si="20"/>
        <v>25</v>
      </c>
      <c r="H41" s="23">
        <f t="shared" si="20"/>
        <v>58629550</v>
      </c>
      <c r="I41" s="23">
        <f t="shared" si="20"/>
        <v>63764750</v>
      </c>
      <c r="J41" s="37"/>
      <c r="K41" s="23">
        <f aca="true" t="shared" si="21" ref="H41:Y41">K42</f>
        <v>17588865</v>
      </c>
      <c r="L41" s="23">
        <f t="shared" si="21"/>
        <v>19129425</v>
      </c>
      <c r="M41" s="23">
        <f t="shared" si="21"/>
        <v>0</v>
      </c>
      <c r="N41" s="23">
        <f t="shared" si="21"/>
        <v>13111560</v>
      </c>
      <c r="O41" s="23">
        <f t="shared" si="21"/>
        <v>0</v>
      </c>
      <c r="P41" s="23">
        <f t="shared" si="21"/>
        <v>0</v>
      </c>
      <c r="Q41" s="23">
        <f t="shared" si="21"/>
        <v>0</v>
      </c>
      <c r="R41" s="23">
        <f t="shared" si="21"/>
        <v>36718290</v>
      </c>
      <c r="S41" s="23">
        <f t="shared" si="21"/>
        <v>13111560</v>
      </c>
      <c r="T41" s="23">
        <f t="shared" si="21"/>
        <v>23606730</v>
      </c>
      <c r="U41" s="53">
        <f t="shared" si="21"/>
        <v>21246057</v>
      </c>
      <c r="V41" s="23">
        <f t="shared" si="21"/>
        <v>8375125</v>
      </c>
      <c r="W41" s="54">
        <f t="shared" si="21"/>
        <v>12870932</v>
      </c>
      <c r="X41" s="54">
        <f t="shared" si="21"/>
        <v>2360673</v>
      </c>
      <c r="Y41" s="23">
        <f t="shared" si="21"/>
        <v>0</v>
      </c>
    </row>
    <row r="42" spans="1:26" s="6" customFormat="1" ht="21.75" customHeight="1">
      <c r="A42" s="26">
        <v>605004</v>
      </c>
      <c r="B42" s="27" t="s">
        <v>93</v>
      </c>
      <c r="C42" s="27" t="s">
        <v>93</v>
      </c>
      <c r="D42" s="28">
        <v>15261</v>
      </c>
      <c r="E42" s="28">
        <v>21</v>
      </c>
      <c r="F42" s="28">
        <v>18191</v>
      </c>
      <c r="G42" s="28">
        <v>25</v>
      </c>
      <c r="H42" s="28">
        <f t="shared" si="4"/>
        <v>58629550</v>
      </c>
      <c r="I42" s="28">
        <f t="shared" si="5"/>
        <v>63764750</v>
      </c>
      <c r="J42" s="38">
        <v>0.3</v>
      </c>
      <c r="K42" s="28">
        <f t="shared" si="6"/>
        <v>17588865</v>
      </c>
      <c r="L42" s="28">
        <f t="shared" si="7"/>
        <v>19129425</v>
      </c>
      <c r="M42" s="39"/>
      <c r="N42" s="28">
        <v>13111560</v>
      </c>
      <c r="O42" s="28">
        <v>0</v>
      </c>
      <c r="P42" s="28"/>
      <c r="Q42" s="28"/>
      <c r="R42" s="28">
        <v>36718290</v>
      </c>
      <c r="S42" s="28">
        <v>13111560</v>
      </c>
      <c r="T42" s="28">
        <f t="shared" si="11"/>
        <v>23606730</v>
      </c>
      <c r="U42" s="55">
        <v>21246057</v>
      </c>
      <c r="V42" s="28">
        <v>8375125</v>
      </c>
      <c r="W42" s="56">
        <f t="shared" si="8"/>
        <v>12870932</v>
      </c>
      <c r="X42" s="56">
        <f t="shared" si="9"/>
        <v>2360673</v>
      </c>
      <c r="Y42" s="28">
        <f t="shared" si="10"/>
        <v>0</v>
      </c>
      <c r="Z42" s="4"/>
    </row>
    <row r="43" spans="1:25" s="4" customFormat="1" ht="30" customHeight="1">
      <c r="A43" s="24">
        <v>606</v>
      </c>
      <c r="B43" s="25" t="s">
        <v>94</v>
      </c>
      <c r="C43" s="25" t="s">
        <v>94</v>
      </c>
      <c r="D43" s="23">
        <f aca="true" t="shared" si="22" ref="D43:I43">SUM(D44:D48)</f>
        <v>16646</v>
      </c>
      <c r="E43" s="23">
        <f t="shared" si="22"/>
        <v>36</v>
      </c>
      <c r="F43" s="23">
        <f t="shared" si="22"/>
        <v>20325</v>
      </c>
      <c r="G43" s="23">
        <f t="shared" si="22"/>
        <v>58</v>
      </c>
      <c r="H43" s="23">
        <f t="shared" si="22"/>
        <v>64880200</v>
      </c>
      <c r="I43" s="23">
        <f t="shared" si="22"/>
        <v>71360800</v>
      </c>
      <c r="J43" s="37"/>
      <c r="K43" s="23">
        <f aca="true" t="shared" si="23" ref="H43:Y43">SUM(K44:K48)</f>
        <v>55148170</v>
      </c>
      <c r="L43" s="23">
        <f t="shared" si="23"/>
        <v>60656680</v>
      </c>
      <c r="M43" s="23">
        <f t="shared" si="23"/>
        <v>236513</v>
      </c>
      <c r="N43" s="23">
        <f t="shared" si="23"/>
        <v>55317447.5</v>
      </c>
      <c r="O43" s="23">
        <f t="shared" si="23"/>
        <v>0</v>
      </c>
      <c r="P43" s="23">
        <f t="shared" si="23"/>
        <v>3271275</v>
      </c>
      <c r="Q43" s="23">
        <f t="shared" si="23"/>
        <v>0</v>
      </c>
      <c r="R43" s="23">
        <f t="shared" si="23"/>
        <v>116041364</v>
      </c>
      <c r="S43" s="23">
        <f t="shared" si="23"/>
        <v>58588723</v>
      </c>
      <c r="T43" s="23">
        <f t="shared" si="23"/>
        <v>57452641</v>
      </c>
      <c r="U43" s="53">
        <f t="shared" si="23"/>
        <v>51707378</v>
      </c>
      <c r="V43" s="23">
        <f t="shared" si="23"/>
        <v>20382874</v>
      </c>
      <c r="W43" s="54">
        <f t="shared" si="23"/>
        <v>31324504</v>
      </c>
      <c r="X43" s="54">
        <f t="shared" si="23"/>
        <v>5745263</v>
      </c>
      <c r="Y43" s="23">
        <f t="shared" si="23"/>
        <v>0</v>
      </c>
    </row>
    <row r="44" spans="1:26" s="6" customFormat="1" ht="21.75" customHeight="1">
      <c r="A44" s="26">
        <v>606001</v>
      </c>
      <c r="B44" s="27" t="s">
        <v>95</v>
      </c>
      <c r="C44" s="27" t="s">
        <v>96</v>
      </c>
      <c r="D44" s="28">
        <v>12514</v>
      </c>
      <c r="E44" s="28">
        <v>21</v>
      </c>
      <c r="F44" s="28">
        <v>14141</v>
      </c>
      <c r="G44" s="28">
        <v>29</v>
      </c>
      <c r="H44" s="28">
        <f aca="true" t="shared" si="24" ref="H43:H74">(D44+F44)/2*3500+(E44+G44)/2*3850</f>
        <v>46742500</v>
      </c>
      <c r="I44" s="28">
        <f aca="true" t="shared" si="25" ref="I43:I74">F44*3500+G44*3850</f>
        <v>49605150</v>
      </c>
      <c r="J44" s="38">
        <v>0.85</v>
      </c>
      <c r="K44" s="28">
        <f t="shared" si="6"/>
        <v>39731125</v>
      </c>
      <c r="L44" s="28">
        <f t="shared" si="7"/>
        <v>42164377.5</v>
      </c>
      <c r="M44" s="39">
        <f>23.6513*10000</f>
        <v>236513</v>
      </c>
      <c r="N44" s="28">
        <v>39405660</v>
      </c>
      <c r="O44" s="28">
        <v>0</v>
      </c>
      <c r="P44" s="28">
        <v>2332575</v>
      </c>
      <c r="Q44" s="28">
        <v>0</v>
      </c>
      <c r="R44" s="28">
        <v>82132016</v>
      </c>
      <c r="S44" s="28">
        <v>41738235</v>
      </c>
      <c r="T44" s="28">
        <f aca="true" t="shared" si="26" ref="T43:T74">IF(R44-S44&lt;0,0,R44-S44)</f>
        <v>40393781</v>
      </c>
      <c r="U44" s="55">
        <v>36354403</v>
      </c>
      <c r="V44" s="28">
        <v>14330784</v>
      </c>
      <c r="W44" s="56">
        <f aca="true" t="shared" si="27" ref="W43:W74">U44-V44</f>
        <v>22023619</v>
      </c>
      <c r="X44" s="56">
        <f aca="true" t="shared" si="28" ref="X43:X74">T44-U44</f>
        <v>4039378</v>
      </c>
      <c r="Y44" s="28">
        <f aca="true" t="shared" si="29" ref="Y43:Y74">IF(R44-S44&lt;0,-(R44-S44),0)</f>
        <v>0</v>
      </c>
      <c r="Z44" s="4"/>
    </row>
    <row r="45" spans="1:26" s="6" customFormat="1" ht="21.75" customHeight="1">
      <c r="A45" s="26">
        <v>606005</v>
      </c>
      <c r="B45" s="27" t="s">
        <v>97</v>
      </c>
      <c r="C45" s="27" t="s">
        <v>97</v>
      </c>
      <c r="D45" s="28">
        <v>1502</v>
      </c>
      <c r="E45" s="28">
        <v>7</v>
      </c>
      <c r="F45" s="28">
        <v>2110</v>
      </c>
      <c r="G45" s="28">
        <v>12</v>
      </c>
      <c r="H45" s="28">
        <f t="shared" si="24"/>
        <v>6357575</v>
      </c>
      <c r="I45" s="28">
        <f t="shared" si="25"/>
        <v>7431200</v>
      </c>
      <c r="J45" s="38">
        <v>0.85</v>
      </c>
      <c r="K45" s="28">
        <f t="shared" si="6"/>
        <v>5403938.75</v>
      </c>
      <c r="L45" s="28">
        <f t="shared" si="7"/>
        <v>6316520</v>
      </c>
      <c r="M45" s="39"/>
      <c r="N45" s="28">
        <v>5725982.5</v>
      </c>
      <c r="O45" s="28">
        <v>0</v>
      </c>
      <c r="P45" s="28">
        <v>345625</v>
      </c>
      <c r="Q45" s="28">
        <v>0</v>
      </c>
      <c r="R45" s="28">
        <v>11720459</v>
      </c>
      <c r="S45" s="28">
        <v>6071608</v>
      </c>
      <c r="T45" s="28">
        <f t="shared" si="26"/>
        <v>5648851</v>
      </c>
      <c r="U45" s="55">
        <v>5083966</v>
      </c>
      <c r="V45" s="28">
        <v>2004082</v>
      </c>
      <c r="W45" s="56">
        <f t="shared" si="27"/>
        <v>3079884</v>
      </c>
      <c r="X45" s="56">
        <f t="shared" si="28"/>
        <v>564885</v>
      </c>
      <c r="Y45" s="28">
        <f t="shared" si="29"/>
        <v>0</v>
      </c>
      <c r="Z45" s="4"/>
    </row>
    <row r="46" spans="1:26" s="6" customFormat="1" ht="21.75" customHeight="1">
      <c r="A46" s="26">
        <v>606004</v>
      </c>
      <c r="B46" s="27" t="s">
        <v>98</v>
      </c>
      <c r="C46" s="27" t="s">
        <v>98</v>
      </c>
      <c r="D46" s="28">
        <v>756</v>
      </c>
      <c r="E46" s="28">
        <v>8</v>
      </c>
      <c r="F46" s="28">
        <v>1366</v>
      </c>
      <c r="G46" s="28">
        <v>12</v>
      </c>
      <c r="H46" s="28">
        <f t="shared" si="24"/>
        <v>3752000</v>
      </c>
      <c r="I46" s="28">
        <f t="shared" si="25"/>
        <v>4827200</v>
      </c>
      <c r="J46" s="38">
        <v>0.85</v>
      </c>
      <c r="K46" s="28">
        <f t="shared" si="6"/>
        <v>3189200</v>
      </c>
      <c r="L46" s="28">
        <f t="shared" si="7"/>
        <v>4103120</v>
      </c>
      <c r="M46" s="39"/>
      <c r="N46" s="28">
        <v>3072580</v>
      </c>
      <c r="O46" s="28">
        <v>0</v>
      </c>
      <c r="P46" s="28">
        <v>190925</v>
      </c>
      <c r="Q46" s="28">
        <v>0</v>
      </c>
      <c r="R46" s="28">
        <v>7292320</v>
      </c>
      <c r="S46" s="28">
        <v>3263505</v>
      </c>
      <c r="T46" s="28">
        <f t="shared" si="26"/>
        <v>4028815</v>
      </c>
      <c r="U46" s="55">
        <v>3625934</v>
      </c>
      <c r="V46" s="28">
        <v>1429331</v>
      </c>
      <c r="W46" s="56">
        <f t="shared" si="27"/>
        <v>2196603</v>
      </c>
      <c r="X46" s="56">
        <f t="shared" si="28"/>
        <v>402881</v>
      </c>
      <c r="Y46" s="28">
        <f t="shared" si="29"/>
        <v>0</v>
      </c>
      <c r="Z46" s="4"/>
    </row>
    <row r="47" spans="1:26" s="6" customFormat="1" ht="21.75" customHeight="1">
      <c r="A47" s="26">
        <v>606010</v>
      </c>
      <c r="B47" s="27" t="s">
        <v>99</v>
      </c>
      <c r="C47" s="27" t="s">
        <v>99</v>
      </c>
      <c r="D47" s="28">
        <v>936</v>
      </c>
      <c r="E47" s="28"/>
      <c r="F47" s="28">
        <v>1238</v>
      </c>
      <c r="G47" s="28"/>
      <c r="H47" s="28">
        <f t="shared" si="24"/>
        <v>3804500</v>
      </c>
      <c r="I47" s="28">
        <f t="shared" si="25"/>
        <v>4333000</v>
      </c>
      <c r="J47" s="38">
        <v>0.85</v>
      </c>
      <c r="K47" s="28">
        <f t="shared" si="6"/>
        <v>3233825</v>
      </c>
      <c r="L47" s="28">
        <f t="shared" si="7"/>
        <v>3683050</v>
      </c>
      <c r="M47" s="39"/>
      <c r="N47" s="28">
        <v>3570000</v>
      </c>
      <c r="O47" s="28">
        <v>0</v>
      </c>
      <c r="P47" s="28">
        <v>215600</v>
      </c>
      <c r="Q47" s="28">
        <v>0</v>
      </c>
      <c r="R47" s="28">
        <v>6916875</v>
      </c>
      <c r="S47" s="28">
        <v>3785600</v>
      </c>
      <c r="T47" s="28">
        <f t="shared" si="26"/>
        <v>3131275</v>
      </c>
      <c r="U47" s="55">
        <v>2818148</v>
      </c>
      <c r="V47" s="28">
        <v>1110904</v>
      </c>
      <c r="W47" s="56">
        <f t="shared" si="27"/>
        <v>1707244</v>
      </c>
      <c r="X47" s="56">
        <f t="shared" si="28"/>
        <v>313127</v>
      </c>
      <c r="Y47" s="28">
        <f t="shared" si="29"/>
        <v>0</v>
      </c>
      <c r="Z47" s="4"/>
    </row>
    <row r="48" spans="1:26" s="6" customFormat="1" ht="21.75" customHeight="1">
      <c r="A48" s="26">
        <v>606008</v>
      </c>
      <c r="B48" s="27" t="s">
        <v>100</v>
      </c>
      <c r="C48" s="27" t="s">
        <v>100</v>
      </c>
      <c r="D48" s="28">
        <v>938</v>
      </c>
      <c r="E48" s="28"/>
      <c r="F48" s="28">
        <v>1470</v>
      </c>
      <c r="G48" s="28">
        <v>5</v>
      </c>
      <c r="H48" s="28">
        <f t="shared" si="24"/>
        <v>4223625</v>
      </c>
      <c r="I48" s="28">
        <f t="shared" si="25"/>
        <v>5164250</v>
      </c>
      <c r="J48" s="38">
        <v>0.85</v>
      </c>
      <c r="K48" s="28">
        <f t="shared" si="6"/>
        <v>3590081.25</v>
      </c>
      <c r="L48" s="28">
        <f t="shared" si="7"/>
        <v>4389612.5</v>
      </c>
      <c r="M48" s="39"/>
      <c r="N48" s="28">
        <v>3543225</v>
      </c>
      <c r="O48" s="28">
        <v>0</v>
      </c>
      <c r="P48" s="28">
        <v>186550</v>
      </c>
      <c r="Q48" s="28">
        <v>0</v>
      </c>
      <c r="R48" s="28">
        <v>7979694</v>
      </c>
      <c r="S48" s="28">
        <v>3729775</v>
      </c>
      <c r="T48" s="28">
        <f t="shared" si="26"/>
        <v>4249919</v>
      </c>
      <c r="U48" s="55">
        <v>3824927</v>
      </c>
      <c r="V48" s="28">
        <v>1507773</v>
      </c>
      <c r="W48" s="56">
        <f t="shared" si="27"/>
        <v>2317154</v>
      </c>
      <c r="X48" s="56">
        <f t="shared" si="28"/>
        <v>424992</v>
      </c>
      <c r="Y48" s="28">
        <f t="shared" si="29"/>
        <v>0</v>
      </c>
      <c r="Z48" s="4"/>
    </row>
    <row r="49" spans="1:25" s="4" customFormat="1" ht="30" customHeight="1">
      <c r="A49" s="24">
        <v>606009</v>
      </c>
      <c r="B49" s="25" t="s">
        <v>101</v>
      </c>
      <c r="C49" s="25" t="s">
        <v>101</v>
      </c>
      <c r="D49" s="23">
        <f aca="true" t="shared" si="30" ref="D49:I49">D50</f>
        <v>1705</v>
      </c>
      <c r="E49" s="23">
        <f t="shared" si="30"/>
        <v>6</v>
      </c>
      <c r="F49" s="23">
        <f t="shared" si="30"/>
        <v>2584</v>
      </c>
      <c r="G49" s="23">
        <f t="shared" si="30"/>
        <v>4</v>
      </c>
      <c r="H49" s="23">
        <f t="shared" si="30"/>
        <v>7525000</v>
      </c>
      <c r="I49" s="23">
        <f t="shared" si="30"/>
        <v>9059400</v>
      </c>
      <c r="J49" s="37"/>
      <c r="K49" s="23">
        <f aca="true" t="shared" si="31" ref="H49:Y49">K50</f>
        <v>6396250</v>
      </c>
      <c r="L49" s="23">
        <f t="shared" si="31"/>
        <v>7700490</v>
      </c>
      <c r="M49" s="23">
        <f t="shared" si="31"/>
        <v>0</v>
      </c>
      <c r="N49" s="23">
        <f t="shared" si="31"/>
        <v>5728660</v>
      </c>
      <c r="O49" s="23">
        <f t="shared" si="31"/>
        <v>0</v>
      </c>
      <c r="P49" s="23">
        <f t="shared" si="31"/>
        <v>250250</v>
      </c>
      <c r="Q49" s="23">
        <f t="shared" si="31"/>
        <v>0</v>
      </c>
      <c r="R49" s="23">
        <f t="shared" si="31"/>
        <v>14096740</v>
      </c>
      <c r="S49" s="23">
        <f t="shared" si="31"/>
        <v>5978910</v>
      </c>
      <c r="T49" s="23">
        <f t="shared" si="31"/>
        <v>8117830</v>
      </c>
      <c r="U49" s="53">
        <f t="shared" si="31"/>
        <v>7306047</v>
      </c>
      <c r="V49" s="23">
        <f t="shared" si="31"/>
        <v>2880019</v>
      </c>
      <c r="W49" s="54">
        <f t="shared" si="31"/>
        <v>4426028</v>
      </c>
      <c r="X49" s="54">
        <f t="shared" si="31"/>
        <v>811783</v>
      </c>
      <c r="Y49" s="23">
        <f t="shared" si="31"/>
        <v>0</v>
      </c>
    </row>
    <row r="50" spans="1:26" s="6" customFormat="1" ht="21.75" customHeight="1">
      <c r="A50" s="26">
        <v>606009</v>
      </c>
      <c r="B50" s="27" t="s">
        <v>101</v>
      </c>
      <c r="C50" s="27" t="s">
        <v>101</v>
      </c>
      <c r="D50" s="28">
        <v>1705</v>
      </c>
      <c r="E50" s="28">
        <v>6</v>
      </c>
      <c r="F50" s="28">
        <v>2584</v>
      </c>
      <c r="G50" s="28">
        <v>4</v>
      </c>
      <c r="H50" s="28">
        <f t="shared" si="24"/>
        <v>7525000</v>
      </c>
      <c r="I50" s="28">
        <f t="shared" si="25"/>
        <v>9059400</v>
      </c>
      <c r="J50" s="38">
        <v>0.85</v>
      </c>
      <c r="K50" s="28">
        <f t="shared" si="6"/>
        <v>6396250</v>
      </c>
      <c r="L50" s="28">
        <f t="shared" si="7"/>
        <v>7700490</v>
      </c>
      <c r="M50" s="39"/>
      <c r="N50" s="28">
        <v>5728660</v>
      </c>
      <c r="O50" s="28">
        <v>0</v>
      </c>
      <c r="P50" s="28">
        <v>250250</v>
      </c>
      <c r="Q50" s="28">
        <v>0</v>
      </c>
      <c r="R50" s="28">
        <v>14096740</v>
      </c>
      <c r="S50" s="28">
        <v>5978910</v>
      </c>
      <c r="T50" s="28">
        <f t="shared" si="26"/>
        <v>8117830</v>
      </c>
      <c r="U50" s="55">
        <v>7306047</v>
      </c>
      <c r="V50" s="28">
        <v>2880019</v>
      </c>
      <c r="W50" s="56">
        <f t="shared" si="27"/>
        <v>4426028</v>
      </c>
      <c r="X50" s="56">
        <f t="shared" si="28"/>
        <v>811783</v>
      </c>
      <c r="Y50" s="28">
        <f t="shared" si="29"/>
        <v>0</v>
      </c>
      <c r="Z50" s="4"/>
    </row>
    <row r="51" spans="1:25" s="4" customFormat="1" ht="30" customHeight="1">
      <c r="A51" s="24">
        <v>606011</v>
      </c>
      <c r="B51" s="25" t="s">
        <v>102</v>
      </c>
      <c r="C51" s="25" t="s">
        <v>102</v>
      </c>
      <c r="D51" s="23">
        <f aca="true" t="shared" si="32" ref="D51:I51">D52</f>
        <v>879</v>
      </c>
      <c r="E51" s="23">
        <f t="shared" si="32"/>
        <v>6</v>
      </c>
      <c r="F51" s="23">
        <f t="shared" si="32"/>
        <v>1224</v>
      </c>
      <c r="G51" s="23">
        <f t="shared" si="32"/>
        <v>7</v>
      </c>
      <c r="H51" s="23">
        <f t="shared" si="32"/>
        <v>3705275</v>
      </c>
      <c r="I51" s="23">
        <f t="shared" si="32"/>
        <v>4310950</v>
      </c>
      <c r="J51" s="37"/>
      <c r="K51" s="23">
        <f aca="true" t="shared" si="33" ref="H51:Y51">K52</f>
        <v>3705275</v>
      </c>
      <c r="L51" s="23">
        <f t="shared" si="33"/>
        <v>4310950</v>
      </c>
      <c r="M51" s="23">
        <f t="shared" si="33"/>
        <v>406700</v>
      </c>
      <c r="N51" s="23">
        <f t="shared" si="33"/>
        <v>2587900</v>
      </c>
      <c r="O51" s="23">
        <f t="shared" si="33"/>
        <v>0</v>
      </c>
      <c r="P51" s="23">
        <f t="shared" si="33"/>
        <v>195475</v>
      </c>
      <c r="Q51" s="23">
        <f t="shared" si="33"/>
        <v>0</v>
      </c>
      <c r="R51" s="23">
        <f t="shared" si="33"/>
        <v>8422925</v>
      </c>
      <c r="S51" s="23">
        <f t="shared" si="33"/>
        <v>2783375</v>
      </c>
      <c r="T51" s="23">
        <f t="shared" si="33"/>
        <v>5639550</v>
      </c>
      <c r="U51" s="53">
        <f t="shared" si="33"/>
        <v>5075595</v>
      </c>
      <c r="V51" s="23">
        <f t="shared" si="33"/>
        <v>2000783</v>
      </c>
      <c r="W51" s="54">
        <f t="shared" si="33"/>
        <v>3074812</v>
      </c>
      <c r="X51" s="54">
        <f t="shared" si="33"/>
        <v>563955</v>
      </c>
      <c r="Y51" s="23">
        <f t="shared" si="33"/>
        <v>0</v>
      </c>
    </row>
    <row r="52" spans="1:26" s="6" customFormat="1" ht="21.75" customHeight="1">
      <c r="A52" s="26">
        <v>606011</v>
      </c>
      <c r="B52" s="27" t="s">
        <v>102</v>
      </c>
      <c r="C52" s="27" t="s">
        <v>102</v>
      </c>
      <c r="D52" s="28">
        <v>879</v>
      </c>
      <c r="E52" s="28">
        <v>6</v>
      </c>
      <c r="F52" s="28">
        <v>1224</v>
      </c>
      <c r="G52" s="28">
        <v>7</v>
      </c>
      <c r="H52" s="28">
        <f t="shared" si="24"/>
        <v>3705275</v>
      </c>
      <c r="I52" s="28">
        <f t="shared" si="25"/>
        <v>4310950</v>
      </c>
      <c r="J52" s="38">
        <v>1</v>
      </c>
      <c r="K52" s="28">
        <f t="shared" si="6"/>
        <v>3705275</v>
      </c>
      <c r="L52" s="28">
        <f t="shared" si="7"/>
        <v>4310950</v>
      </c>
      <c r="M52" s="39">
        <f>40.67*10000</f>
        <v>406700</v>
      </c>
      <c r="N52" s="28">
        <v>2587900</v>
      </c>
      <c r="O52" s="28">
        <v>0</v>
      </c>
      <c r="P52" s="28">
        <v>195475</v>
      </c>
      <c r="Q52" s="28">
        <v>0</v>
      </c>
      <c r="R52" s="28">
        <v>8422925</v>
      </c>
      <c r="S52" s="28">
        <v>2783375</v>
      </c>
      <c r="T52" s="28">
        <f t="shared" si="26"/>
        <v>5639550</v>
      </c>
      <c r="U52" s="55">
        <v>5075595</v>
      </c>
      <c r="V52" s="28">
        <v>2000783</v>
      </c>
      <c r="W52" s="56">
        <f t="shared" si="27"/>
        <v>3074812</v>
      </c>
      <c r="X52" s="56">
        <f t="shared" si="28"/>
        <v>563955</v>
      </c>
      <c r="Y52" s="28">
        <f t="shared" si="29"/>
        <v>0</v>
      </c>
      <c r="Z52" s="4"/>
    </row>
    <row r="53" spans="1:25" s="4" customFormat="1" ht="30" customHeight="1">
      <c r="A53" s="24">
        <v>606006</v>
      </c>
      <c r="B53" s="25" t="s">
        <v>103</v>
      </c>
      <c r="C53" s="25" t="s">
        <v>103</v>
      </c>
      <c r="D53" s="23">
        <f aca="true" t="shared" si="34" ref="D53:I53">D54</f>
        <v>1389</v>
      </c>
      <c r="E53" s="23">
        <f t="shared" si="34"/>
        <v>2</v>
      </c>
      <c r="F53" s="23">
        <f t="shared" si="34"/>
        <v>1840</v>
      </c>
      <c r="G53" s="23">
        <f t="shared" si="34"/>
        <v>0</v>
      </c>
      <c r="H53" s="23">
        <f t="shared" si="34"/>
        <v>5654600</v>
      </c>
      <c r="I53" s="23">
        <f t="shared" si="34"/>
        <v>6440000</v>
      </c>
      <c r="J53" s="37"/>
      <c r="K53" s="23">
        <f aca="true" t="shared" si="35" ref="H53:Y53">K54</f>
        <v>5654600</v>
      </c>
      <c r="L53" s="23">
        <f t="shared" si="35"/>
        <v>6440000</v>
      </c>
      <c r="M53" s="23">
        <f t="shared" si="35"/>
        <v>0</v>
      </c>
      <c r="N53" s="23">
        <f t="shared" si="35"/>
        <v>4967200</v>
      </c>
      <c r="O53" s="23">
        <f t="shared" si="35"/>
        <v>0</v>
      </c>
      <c r="P53" s="23">
        <f t="shared" si="35"/>
        <v>167300</v>
      </c>
      <c r="Q53" s="23">
        <f t="shared" si="35"/>
        <v>0</v>
      </c>
      <c r="R53" s="23">
        <f t="shared" si="35"/>
        <v>12094600</v>
      </c>
      <c r="S53" s="23">
        <f t="shared" si="35"/>
        <v>5134500</v>
      </c>
      <c r="T53" s="23">
        <f t="shared" si="35"/>
        <v>6960100</v>
      </c>
      <c r="U53" s="53">
        <f t="shared" si="35"/>
        <v>6264090</v>
      </c>
      <c r="V53" s="23">
        <f t="shared" si="35"/>
        <v>2469283</v>
      </c>
      <c r="W53" s="54">
        <f t="shared" si="35"/>
        <v>3794807</v>
      </c>
      <c r="X53" s="54">
        <f t="shared" si="35"/>
        <v>696010</v>
      </c>
      <c r="Y53" s="23">
        <f t="shared" si="35"/>
        <v>0</v>
      </c>
    </row>
    <row r="54" spans="1:26" s="6" customFormat="1" ht="21.75" customHeight="1">
      <c r="A54" s="26">
        <v>606006</v>
      </c>
      <c r="B54" s="27" t="s">
        <v>103</v>
      </c>
      <c r="C54" s="27" t="s">
        <v>103</v>
      </c>
      <c r="D54" s="28">
        <v>1389</v>
      </c>
      <c r="E54" s="28">
        <v>2</v>
      </c>
      <c r="F54" s="28">
        <v>1840</v>
      </c>
      <c r="G54" s="28"/>
      <c r="H54" s="28">
        <f t="shared" si="24"/>
        <v>5654600</v>
      </c>
      <c r="I54" s="28">
        <f t="shared" si="25"/>
        <v>6440000</v>
      </c>
      <c r="J54" s="38">
        <v>1</v>
      </c>
      <c r="K54" s="28">
        <f t="shared" si="6"/>
        <v>5654600</v>
      </c>
      <c r="L54" s="28">
        <f t="shared" si="7"/>
        <v>6440000</v>
      </c>
      <c r="M54" s="39"/>
      <c r="N54" s="28">
        <v>4967200</v>
      </c>
      <c r="O54" s="28">
        <v>0</v>
      </c>
      <c r="P54" s="28">
        <v>167300</v>
      </c>
      <c r="Q54" s="28">
        <v>0</v>
      </c>
      <c r="R54" s="28">
        <v>12094600</v>
      </c>
      <c r="S54" s="28">
        <v>5134500</v>
      </c>
      <c r="T54" s="28">
        <f t="shared" si="26"/>
        <v>6960100</v>
      </c>
      <c r="U54" s="55">
        <v>6264090</v>
      </c>
      <c r="V54" s="28">
        <v>2469283</v>
      </c>
      <c r="W54" s="56">
        <f t="shared" si="27"/>
        <v>3794807</v>
      </c>
      <c r="X54" s="56">
        <f t="shared" si="28"/>
        <v>696010</v>
      </c>
      <c r="Y54" s="28">
        <f t="shared" si="29"/>
        <v>0</v>
      </c>
      <c r="Z54" s="4"/>
    </row>
    <row r="55" spans="1:25" s="4" customFormat="1" ht="30" customHeight="1">
      <c r="A55" s="24">
        <v>606007</v>
      </c>
      <c r="B55" s="25" t="s">
        <v>104</v>
      </c>
      <c r="C55" s="25" t="s">
        <v>104</v>
      </c>
      <c r="D55" s="23">
        <f aca="true" t="shared" si="36" ref="D55:I55">D56</f>
        <v>671</v>
      </c>
      <c r="E55" s="23">
        <f t="shared" si="36"/>
        <v>1</v>
      </c>
      <c r="F55" s="23">
        <f t="shared" si="36"/>
        <v>1145</v>
      </c>
      <c r="G55" s="23">
        <f t="shared" si="36"/>
        <v>2</v>
      </c>
      <c r="H55" s="23">
        <f t="shared" si="36"/>
        <v>3183775</v>
      </c>
      <c r="I55" s="23">
        <f t="shared" si="36"/>
        <v>4015200</v>
      </c>
      <c r="J55" s="37"/>
      <c r="K55" s="23">
        <f aca="true" t="shared" si="37" ref="H55:Y55">K56</f>
        <v>2706208.75</v>
      </c>
      <c r="L55" s="23">
        <f t="shared" si="37"/>
        <v>3412920</v>
      </c>
      <c r="M55" s="23">
        <f t="shared" si="37"/>
        <v>0</v>
      </c>
      <c r="N55" s="23">
        <f t="shared" si="37"/>
        <v>2159850</v>
      </c>
      <c r="O55" s="23">
        <f t="shared" si="37"/>
        <v>0</v>
      </c>
      <c r="P55" s="23">
        <f t="shared" si="37"/>
        <v>0</v>
      </c>
      <c r="Q55" s="23">
        <f t="shared" si="37"/>
        <v>0</v>
      </c>
      <c r="R55" s="23">
        <f t="shared" si="37"/>
        <v>6119129</v>
      </c>
      <c r="S55" s="23">
        <f t="shared" si="37"/>
        <v>2159850</v>
      </c>
      <c r="T55" s="23">
        <f t="shared" si="37"/>
        <v>3959279</v>
      </c>
      <c r="U55" s="53">
        <f t="shared" si="37"/>
        <v>3563351</v>
      </c>
      <c r="V55" s="23">
        <f t="shared" si="37"/>
        <v>1404661</v>
      </c>
      <c r="W55" s="54">
        <f t="shared" si="37"/>
        <v>2158690</v>
      </c>
      <c r="X55" s="54">
        <f t="shared" si="37"/>
        <v>395928</v>
      </c>
      <c r="Y55" s="23">
        <f t="shared" si="37"/>
        <v>0</v>
      </c>
    </row>
    <row r="56" spans="1:26" s="6" customFormat="1" ht="21.75" customHeight="1">
      <c r="A56" s="26">
        <v>606007</v>
      </c>
      <c r="B56" s="27" t="s">
        <v>104</v>
      </c>
      <c r="C56" s="27" t="s">
        <v>104</v>
      </c>
      <c r="D56" s="28">
        <v>671</v>
      </c>
      <c r="E56" s="28">
        <v>1</v>
      </c>
      <c r="F56" s="28">
        <v>1145</v>
      </c>
      <c r="G56" s="28">
        <v>2</v>
      </c>
      <c r="H56" s="28">
        <f t="shared" si="24"/>
        <v>3183775</v>
      </c>
      <c r="I56" s="28">
        <f t="shared" si="25"/>
        <v>4015200</v>
      </c>
      <c r="J56" s="38">
        <v>0.85</v>
      </c>
      <c r="K56" s="28">
        <f t="shared" si="6"/>
        <v>2706208.75</v>
      </c>
      <c r="L56" s="28">
        <f t="shared" si="7"/>
        <v>3412920</v>
      </c>
      <c r="M56" s="39"/>
      <c r="N56" s="28">
        <v>2159850</v>
      </c>
      <c r="O56" s="28">
        <v>0</v>
      </c>
      <c r="P56" s="28">
        <v>0</v>
      </c>
      <c r="Q56" s="28">
        <v>0</v>
      </c>
      <c r="R56" s="28">
        <v>6119129</v>
      </c>
      <c r="S56" s="28">
        <v>2159850</v>
      </c>
      <c r="T56" s="28">
        <f t="shared" si="26"/>
        <v>3959279</v>
      </c>
      <c r="U56" s="55">
        <v>3563351</v>
      </c>
      <c r="V56" s="28">
        <v>1404661</v>
      </c>
      <c r="W56" s="56">
        <f t="shared" si="27"/>
        <v>2158690</v>
      </c>
      <c r="X56" s="56">
        <f t="shared" si="28"/>
        <v>395928</v>
      </c>
      <c r="Y56" s="28">
        <f t="shared" si="29"/>
        <v>0</v>
      </c>
      <c r="Z56" s="4"/>
    </row>
    <row r="57" spans="1:25" s="4" customFormat="1" ht="30" customHeight="1">
      <c r="A57" s="24">
        <v>607</v>
      </c>
      <c r="B57" s="25" t="s">
        <v>105</v>
      </c>
      <c r="C57" s="25" t="s">
        <v>105</v>
      </c>
      <c r="D57" s="23">
        <f aca="true" t="shared" si="38" ref="D57:I57">SUM(D58:D60)</f>
        <v>16440</v>
      </c>
      <c r="E57" s="23">
        <f t="shared" si="38"/>
        <v>14</v>
      </c>
      <c r="F57" s="23">
        <f t="shared" si="38"/>
        <v>17629</v>
      </c>
      <c r="G57" s="23">
        <f t="shared" si="38"/>
        <v>21</v>
      </c>
      <c r="H57" s="23">
        <f t="shared" si="38"/>
        <v>59688125</v>
      </c>
      <c r="I57" s="23">
        <f t="shared" si="38"/>
        <v>61782350</v>
      </c>
      <c r="J57" s="37"/>
      <c r="K57" s="23">
        <f aca="true" t="shared" si="39" ref="H57:Y57">SUM(K58:K60)</f>
        <v>51137213.75</v>
      </c>
      <c r="L57" s="23">
        <f t="shared" si="39"/>
        <v>53031020</v>
      </c>
      <c r="M57" s="23">
        <f t="shared" si="39"/>
        <v>0</v>
      </c>
      <c r="N57" s="23">
        <f t="shared" si="39"/>
        <v>51577907.5</v>
      </c>
      <c r="O57" s="23">
        <f t="shared" si="39"/>
        <v>0</v>
      </c>
      <c r="P57" s="23">
        <f t="shared" si="39"/>
        <v>0</v>
      </c>
      <c r="Q57" s="23">
        <f t="shared" si="39"/>
        <v>0</v>
      </c>
      <c r="R57" s="23">
        <f t="shared" si="39"/>
        <v>104168234</v>
      </c>
      <c r="S57" s="23">
        <f t="shared" si="39"/>
        <v>51577908</v>
      </c>
      <c r="T57" s="23">
        <f t="shared" si="39"/>
        <v>52590326</v>
      </c>
      <c r="U57" s="53">
        <f t="shared" si="39"/>
        <v>47331294</v>
      </c>
      <c r="V57" s="23">
        <f t="shared" si="39"/>
        <v>18657838</v>
      </c>
      <c r="W57" s="54">
        <f t="shared" si="39"/>
        <v>28673456</v>
      </c>
      <c r="X57" s="54">
        <f t="shared" si="39"/>
        <v>5259032</v>
      </c>
      <c r="Y57" s="23">
        <f t="shared" si="39"/>
        <v>0</v>
      </c>
    </row>
    <row r="58" spans="1:26" s="6" customFormat="1" ht="21.75" customHeight="1">
      <c r="A58" s="26">
        <v>607001</v>
      </c>
      <c r="B58" s="27" t="s">
        <v>106</v>
      </c>
      <c r="C58" s="27" t="s">
        <v>107</v>
      </c>
      <c r="D58" s="28">
        <v>15429</v>
      </c>
      <c r="E58" s="28">
        <v>7</v>
      </c>
      <c r="F58" s="28">
        <v>16094</v>
      </c>
      <c r="G58" s="28">
        <v>9</v>
      </c>
      <c r="H58" s="28">
        <f t="shared" si="24"/>
        <v>55196050</v>
      </c>
      <c r="I58" s="28">
        <f t="shared" si="25"/>
        <v>56363650</v>
      </c>
      <c r="J58" s="38">
        <v>0.85</v>
      </c>
      <c r="K58" s="28">
        <f t="shared" si="6"/>
        <v>46916642.5</v>
      </c>
      <c r="L58" s="28">
        <f t="shared" si="7"/>
        <v>47909102.5</v>
      </c>
      <c r="M58" s="39"/>
      <c r="N58" s="28">
        <v>48167332.5</v>
      </c>
      <c r="O58" s="28">
        <v>0</v>
      </c>
      <c r="P58" s="28">
        <v>0</v>
      </c>
      <c r="Q58" s="28">
        <v>0</v>
      </c>
      <c r="R58" s="28">
        <v>94825745</v>
      </c>
      <c r="S58" s="28">
        <v>48167333</v>
      </c>
      <c r="T58" s="28">
        <f t="shared" si="26"/>
        <v>46658412</v>
      </c>
      <c r="U58" s="55">
        <v>41992571</v>
      </c>
      <c r="V58" s="28">
        <v>16553332</v>
      </c>
      <c r="W58" s="56">
        <f t="shared" si="27"/>
        <v>25439239</v>
      </c>
      <c r="X58" s="56">
        <f t="shared" si="28"/>
        <v>4665841</v>
      </c>
      <c r="Y58" s="28">
        <f t="shared" si="29"/>
        <v>0</v>
      </c>
      <c r="Z58" s="4"/>
    </row>
    <row r="59" spans="1:26" s="6" customFormat="1" ht="21.75" customHeight="1">
      <c r="A59" s="26">
        <v>607003</v>
      </c>
      <c r="B59" s="27" t="s">
        <v>108</v>
      </c>
      <c r="C59" s="27" t="s">
        <v>108</v>
      </c>
      <c r="D59" s="28">
        <v>469</v>
      </c>
      <c r="E59" s="28"/>
      <c r="F59" s="28">
        <v>562</v>
      </c>
      <c r="G59" s="28">
        <v>3</v>
      </c>
      <c r="H59" s="28">
        <f t="shared" si="24"/>
        <v>1810025</v>
      </c>
      <c r="I59" s="28">
        <f t="shared" si="25"/>
        <v>1978550</v>
      </c>
      <c r="J59" s="38">
        <v>0.85</v>
      </c>
      <c r="K59" s="28">
        <f t="shared" si="6"/>
        <v>1538521.25</v>
      </c>
      <c r="L59" s="28">
        <f t="shared" si="7"/>
        <v>1681767.5</v>
      </c>
      <c r="M59" s="39"/>
      <c r="N59" s="28">
        <v>1413125</v>
      </c>
      <c r="O59" s="28">
        <v>0</v>
      </c>
      <c r="P59" s="28">
        <v>0</v>
      </c>
      <c r="Q59" s="28">
        <v>0</v>
      </c>
      <c r="R59" s="28">
        <v>3220289</v>
      </c>
      <c r="S59" s="28">
        <v>1413125</v>
      </c>
      <c r="T59" s="28">
        <f t="shared" si="26"/>
        <v>1807164</v>
      </c>
      <c r="U59" s="55">
        <v>1626448</v>
      </c>
      <c r="V59" s="28">
        <v>641140</v>
      </c>
      <c r="W59" s="56">
        <f t="shared" si="27"/>
        <v>985308</v>
      </c>
      <c r="X59" s="56">
        <f t="shared" si="28"/>
        <v>180716</v>
      </c>
      <c r="Y59" s="28">
        <f t="shared" si="29"/>
        <v>0</v>
      </c>
      <c r="Z59" s="4"/>
    </row>
    <row r="60" spans="1:26" s="6" customFormat="1" ht="21.75" customHeight="1">
      <c r="A60" s="26">
        <v>607004</v>
      </c>
      <c r="B60" s="27" t="s">
        <v>109</v>
      </c>
      <c r="C60" s="27" t="s">
        <v>109</v>
      </c>
      <c r="D60" s="28">
        <v>542</v>
      </c>
      <c r="E60" s="28">
        <v>7</v>
      </c>
      <c r="F60" s="28">
        <v>973</v>
      </c>
      <c r="G60" s="28">
        <v>9</v>
      </c>
      <c r="H60" s="28">
        <f t="shared" si="24"/>
        <v>2682050</v>
      </c>
      <c r="I60" s="28">
        <f t="shared" si="25"/>
        <v>3440150</v>
      </c>
      <c r="J60" s="38">
        <v>1</v>
      </c>
      <c r="K60" s="28">
        <f t="shared" si="6"/>
        <v>2682050</v>
      </c>
      <c r="L60" s="28">
        <f t="shared" si="7"/>
        <v>3440150</v>
      </c>
      <c r="M60" s="39"/>
      <c r="N60" s="28">
        <v>1997450</v>
      </c>
      <c r="O60" s="28">
        <v>0</v>
      </c>
      <c r="P60" s="28">
        <v>0</v>
      </c>
      <c r="Q60" s="28">
        <v>0</v>
      </c>
      <c r="R60" s="28">
        <v>6122200</v>
      </c>
      <c r="S60" s="28">
        <v>1997450</v>
      </c>
      <c r="T60" s="28">
        <f t="shared" si="26"/>
        <v>4124750</v>
      </c>
      <c r="U60" s="55">
        <v>3712275</v>
      </c>
      <c r="V60" s="28">
        <v>1463366</v>
      </c>
      <c r="W60" s="56">
        <f t="shared" si="27"/>
        <v>2248909</v>
      </c>
      <c r="X60" s="56">
        <f t="shared" si="28"/>
        <v>412475</v>
      </c>
      <c r="Y60" s="28">
        <f t="shared" si="29"/>
        <v>0</v>
      </c>
      <c r="Z60" s="4"/>
    </row>
    <row r="61" spans="1:25" s="4" customFormat="1" ht="30" customHeight="1">
      <c r="A61" s="24">
        <v>607005</v>
      </c>
      <c r="B61" s="25" t="s">
        <v>110</v>
      </c>
      <c r="C61" s="25" t="s">
        <v>110</v>
      </c>
      <c r="D61" s="23">
        <f aca="true" t="shared" si="40" ref="D61:I61">D62</f>
        <v>230</v>
      </c>
      <c r="E61" s="23">
        <f t="shared" si="40"/>
        <v>4</v>
      </c>
      <c r="F61" s="23">
        <f t="shared" si="40"/>
        <v>351</v>
      </c>
      <c r="G61" s="23">
        <f t="shared" si="40"/>
        <v>5</v>
      </c>
      <c r="H61" s="23">
        <f t="shared" si="40"/>
        <v>1034075</v>
      </c>
      <c r="I61" s="23">
        <f t="shared" si="40"/>
        <v>1247750</v>
      </c>
      <c r="J61" s="37"/>
      <c r="K61" s="23">
        <f aca="true" t="shared" si="41" ref="H61:Y61">K62</f>
        <v>1034075</v>
      </c>
      <c r="L61" s="23">
        <f t="shared" si="41"/>
        <v>1247750</v>
      </c>
      <c r="M61" s="23">
        <f t="shared" si="41"/>
        <v>0</v>
      </c>
      <c r="N61" s="23">
        <f t="shared" si="41"/>
        <v>884100</v>
      </c>
      <c r="O61" s="23">
        <f t="shared" si="41"/>
        <v>0</v>
      </c>
      <c r="P61" s="23">
        <f t="shared" si="41"/>
        <v>0</v>
      </c>
      <c r="Q61" s="23">
        <f t="shared" si="41"/>
        <v>0</v>
      </c>
      <c r="R61" s="23">
        <f t="shared" si="41"/>
        <v>2281825</v>
      </c>
      <c r="S61" s="23">
        <f t="shared" si="41"/>
        <v>884100</v>
      </c>
      <c r="T61" s="23">
        <f t="shared" si="41"/>
        <v>1397725</v>
      </c>
      <c r="U61" s="53">
        <f t="shared" si="41"/>
        <v>1257953</v>
      </c>
      <c r="V61" s="23">
        <f t="shared" si="41"/>
        <v>495881</v>
      </c>
      <c r="W61" s="54">
        <f t="shared" si="41"/>
        <v>762072</v>
      </c>
      <c r="X61" s="54">
        <f t="shared" si="41"/>
        <v>139772</v>
      </c>
      <c r="Y61" s="23">
        <f t="shared" si="41"/>
        <v>0</v>
      </c>
    </row>
    <row r="62" spans="1:26" s="6" customFormat="1" ht="21.75" customHeight="1">
      <c r="A62" s="26">
        <v>607005</v>
      </c>
      <c r="B62" s="27" t="s">
        <v>110</v>
      </c>
      <c r="C62" s="27" t="s">
        <v>110</v>
      </c>
      <c r="D62" s="28">
        <v>230</v>
      </c>
      <c r="E62" s="28">
        <v>4</v>
      </c>
      <c r="F62" s="28">
        <v>351</v>
      </c>
      <c r="G62" s="28">
        <v>5</v>
      </c>
      <c r="H62" s="28">
        <f t="shared" si="24"/>
        <v>1034075</v>
      </c>
      <c r="I62" s="28">
        <f t="shared" si="25"/>
        <v>1247750</v>
      </c>
      <c r="J62" s="38">
        <v>1</v>
      </c>
      <c r="K62" s="28">
        <f t="shared" si="6"/>
        <v>1034075</v>
      </c>
      <c r="L62" s="28">
        <f t="shared" si="7"/>
        <v>1247750</v>
      </c>
      <c r="M62" s="39"/>
      <c r="N62" s="28">
        <v>884100</v>
      </c>
      <c r="O62" s="28">
        <v>0</v>
      </c>
      <c r="P62" s="28">
        <v>0</v>
      </c>
      <c r="Q62" s="28">
        <v>0</v>
      </c>
      <c r="R62" s="28">
        <v>2281825</v>
      </c>
      <c r="S62" s="28">
        <v>884100</v>
      </c>
      <c r="T62" s="28">
        <f t="shared" si="26"/>
        <v>1397725</v>
      </c>
      <c r="U62" s="55">
        <v>1257953</v>
      </c>
      <c r="V62" s="28">
        <v>495881</v>
      </c>
      <c r="W62" s="56">
        <f t="shared" si="27"/>
        <v>762072</v>
      </c>
      <c r="X62" s="56">
        <f t="shared" si="28"/>
        <v>139772</v>
      </c>
      <c r="Y62" s="28">
        <f t="shared" si="29"/>
        <v>0</v>
      </c>
      <c r="Z62" s="4"/>
    </row>
    <row r="63" spans="1:25" s="4" customFormat="1" ht="30" customHeight="1">
      <c r="A63" s="24">
        <v>607006</v>
      </c>
      <c r="B63" s="25" t="s">
        <v>111</v>
      </c>
      <c r="C63" s="25" t="s">
        <v>111</v>
      </c>
      <c r="D63" s="23">
        <f aca="true" t="shared" si="42" ref="D63:I63">D64</f>
        <v>1283</v>
      </c>
      <c r="E63" s="23">
        <f t="shared" si="42"/>
        <v>6</v>
      </c>
      <c r="F63" s="23">
        <f t="shared" si="42"/>
        <v>1352</v>
      </c>
      <c r="G63" s="23">
        <f t="shared" si="42"/>
        <v>12</v>
      </c>
      <c r="H63" s="23">
        <f t="shared" si="42"/>
        <v>4645900</v>
      </c>
      <c r="I63" s="23">
        <f t="shared" si="42"/>
        <v>4778200</v>
      </c>
      <c r="J63" s="37"/>
      <c r="K63" s="23">
        <f aca="true" t="shared" si="43" ref="H63:Y63">K64</f>
        <v>4645900</v>
      </c>
      <c r="L63" s="23">
        <f t="shared" si="43"/>
        <v>4778200</v>
      </c>
      <c r="M63" s="23">
        <f t="shared" si="43"/>
        <v>0</v>
      </c>
      <c r="N63" s="23">
        <f t="shared" si="43"/>
        <v>4674600</v>
      </c>
      <c r="O63" s="23">
        <f t="shared" si="43"/>
        <v>0</v>
      </c>
      <c r="P63" s="23">
        <f t="shared" si="43"/>
        <v>0</v>
      </c>
      <c r="Q63" s="23">
        <f t="shared" si="43"/>
        <v>0</v>
      </c>
      <c r="R63" s="23">
        <f t="shared" si="43"/>
        <v>9424100</v>
      </c>
      <c r="S63" s="23">
        <f t="shared" si="43"/>
        <v>4674600</v>
      </c>
      <c r="T63" s="23">
        <f t="shared" si="43"/>
        <v>4749500</v>
      </c>
      <c r="U63" s="53">
        <f t="shared" si="43"/>
        <v>4274550</v>
      </c>
      <c r="V63" s="23">
        <f t="shared" si="43"/>
        <v>1685013</v>
      </c>
      <c r="W63" s="54">
        <f t="shared" si="43"/>
        <v>2589537</v>
      </c>
      <c r="X63" s="54">
        <f t="shared" si="43"/>
        <v>474950</v>
      </c>
      <c r="Y63" s="23">
        <f t="shared" si="43"/>
        <v>0</v>
      </c>
    </row>
    <row r="64" spans="1:26" s="6" customFormat="1" ht="21.75" customHeight="1">
      <c r="A64" s="26">
        <v>607006</v>
      </c>
      <c r="B64" s="27" t="s">
        <v>111</v>
      </c>
      <c r="C64" s="27" t="s">
        <v>111</v>
      </c>
      <c r="D64" s="28">
        <v>1283</v>
      </c>
      <c r="E64" s="28">
        <v>6</v>
      </c>
      <c r="F64" s="28">
        <v>1352</v>
      </c>
      <c r="G64" s="28">
        <v>12</v>
      </c>
      <c r="H64" s="28">
        <f t="shared" si="24"/>
        <v>4645900</v>
      </c>
      <c r="I64" s="28">
        <f t="shared" si="25"/>
        <v>4778200</v>
      </c>
      <c r="J64" s="38">
        <v>1</v>
      </c>
      <c r="K64" s="28">
        <f t="shared" si="6"/>
        <v>4645900</v>
      </c>
      <c r="L64" s="28">
        <f t="shared" si="7"/>
        <v>4778200</v>
      </c>
      <c r="M64" s="39"/>
      <c r="N64" s="28">
        <v>4674600</v>
      </c>
      <c r="O64" s="28">
        <v>0</v>
      </c>
      <c r="P64" s="28">
        <v>0</v>
      </c>
      <c r="Q64" s="28">
        <v>0</v>
      </c>
      <c r="R64" s="28">
        <v>9424100</v>
      </c>
      <c r="S64" s="28">
        <v>4674600</v>
      </c>
      <c r="T64" s="28">
        <f t="shared" si="26"/>
        <v>4749500</v>
      </c>
      <c r="U64" s="55">
        <v>4274550</v>
      </c>
      <c r="V64" s="28">
        <v>1685013</v>
      </c>
      <c r="W64" s="56">
        <f t="shared" si="27"/>
        <v>2589537</v>
      </c>
      <c r="X64" s="56">
        <f t="shared" si="28"/>
        <v>474950</v>
      </c>
      <c r="Y64" s="28">
        <f t="shared" si="29"/>
        <v>0</v>
      </c>
      <c r="Z64" s="4"/>
    </row>
    <row r="65" spans="1:25" s="4" customFormat="1" ht="30" customHeight="1">
      <c r="A65" s="24">
        <v>608</v>
      </c>
      <c r="B65" s="25" t="s">
        <v>112</v>
      </c>
      <c r="C65" s="25" t="s">
        <v>112</v>
      </c>
      <c r="D65" s="23">
        <f aca="true" t="shared" si="44" ref="D65:I65">SUM(D66:D70)</f>
        <v>12472</v>
      </c>
      <c r="E65" s="23">
        <f t="shared" si="44"/>
        <v>64</v>
      </c>
      <c r="F65" s="23">
        <f t="shared" si="44"/>
        <v>14308</v>
      </c>
      <c r="G65" s="23">
        <f t="shared" si="44"/>
        <v>85</v>
      </c>
      <c r="H65" s="23">
        <f t="shared" si="44"/>
        <v>47151825</v>
      </c>
      <c r="I65" s="23">
        <f t="shared" si="44"/>
        <v>50405250</v>
      </c>
      <c r="J65" s="37"/>
      <c r="K65" s="23">
        <f aca="true" t="shared" si="45" ref="H65:Y65">SUM(K66:K70)</f>
        <v>42177371.25</v>
      </c>
      <c r="L65" s="23">
        <f t="shared" si="45"/>
        <v>45122647.5</v>
      </c>
      <c r="M65" s="23">
        <f t="shared" si="45"/>
        <v>0</v>
      </c>
      <c r="N65" s="23">
        <f t="shared" si="45"/>
        <v>42801885</v>
      </c>
      <c r="O65" s="23">
        <f t="shared" si="45"/>
        <v>0</v>
      </c>
      <c r="P65" s="23">
        <f t="shared" si="45"/>
        <v>0</v>
      </c>
      <c r="Q65" s="23">
        <f t="shared" si="45"/>
        <v>0</v>
      </c>
      <c r="R65" s="23">
        <f t="shared" si="45"/>
        <v>87300019</v>
      </c>
      <c r="S65" s="23">
        <f t="shared" si="45"/>
        <v>42801885</v>
      </c>
      <c r="T65" s="23">
        <f t="shared" si="45"/>
        <v>44498134</v>
      </c>
      <c r="U65" s="53">
        <f t="shared" si="45"/>
        <v>40048322</v>
      </c>
      <c r="V65" s="23">
        <f t="shared" si="45"/>
        <v>15786915</v>
      </c>
      <c r="W65" s="54">
        <f t="shared" si="45"/>
        <v>24261407</v>
      </c>
      <c r="X65" s="54">
        <f t="shared" si="45"/>
        <v>4449812</v>
      </c>
      <c r="Y65" s="23">
        <f t="shared" si="45"/>
        <v>0</v>
      </c>
    </row>
    <row r="66" spans="1:26" s="6" customFormat="1" ht="21.75" customHeight="1">
      <c r="A66" s="26">
        <v>608001</v>
      </c>
      <c r="B66" s="27" t="s">
        <v>113</v>
      </c>
      <c r="C66" s="27" t="s">
        <v>114</v>
      </c>
      <c r="D66" s="28">
        <v>8831</v>
      </c>
      <c r="E66" s="28">
        <v>52</v>
      </c>
      <c r="F66" s="28">
        <v>9984</v>
      </c>
      <c r="G66" s="28">
        <v>71</v>
      </c>
      <c r="H66" s="28">
        <f t="shared" si="24"/>
        <v>33163025</v>
      </c>
      <c r="I66" s="28">
        <f t="shared" si="25"/>
        <v>35217350</v>
      </c>
      <c r="J66" s="38">
        <v>0.85</v>
      </c>
      <c r="K66" s="28">
        <f t="shared" si="6"/>
        <v>28188571.25</v>
      </c>
      <c r="L66" s="28">
        <f t="shared" si="7"/>
        <v>29934747.5</v>
      </c>
      <c r="M66" s="39"/>
      <c r="N66" s="28">
        <v>28294035</v>
      </c>
      <c r="O66" s="28">
        <v>0</v>
      </c>
      <c r="P66" s="28">
        <v>0</v>
      </c>
      <c r="Q66" s="28">
        <v>0</v>
      </c>
      <c r="R66" s="28">
        <v>58123319</v>
      </c>
      <c r="S66" s="28">
        <v>28294035</v>
      </c>
      <c r="T66" s="28">
        <f t="shared" si="26"/>
        <v>29829284</v>
      </c>
      <c r="U66" s="55">
        <v>26846356</v>
      </c>
      <c r="V66" s="28">
        <v>10582744</v>
      </c>
      <c r="W66" s="56">
        <f t="shared" si="27"/>
        <v>16263612</v>
      </c>
      <c r="X66" s="56">
        <f t="shared" si="28"/>
        <v>2982928</v>
      </c>
      <c r="Y66" s="28">
        <f t="shared" si="29"/>
        <v>0</v>
      </c>
      <c r="Z66" s="4"/>
    </row>
    <row r="67" spans="1:26" s="6" customFormat="1" ht="21.75" customHeight="1">
      <c r="A67" s="26">
        <v>608002</v>
      </c>
      <c r="B67" s="27" t="s">
        <v>115</v>
      </c>
      <c r="C67" s="27" t="s">
        <v>115</v>
      </c>
      <c r="D67" s="28">
        <v>1360</v>
      </c>
      <c r="E67" s="28">
        <v>1</v>
      </c>
      <c r="F67" s="28">
        <v>1313</v>
      </c>
      <c r="G67" s="28">
        <v>2</v>
      </c>
      <c r="H67" s="28">
        <f t="shared" si="24"/>
        <v>4683525</v>
      </c>
      <c r="I67" s="28">
        <f t="shared" si="25"/>
        <v>4603200</v>
      </c>
      <c r="J67" s="38">
        <v>1</v>
      </c>
      <c r="K67" s="28">
        <f t="shared" si="6"/>
        <v>4683525</v>
      </c>
      <c r="L67" s="28">
        <f t="shared" si="7"/>
        <v>4603200</v>
      </c>
      <c r="M67" s="39"/>
      <c r="N67" s="28">
        <v>4910850</v>
      </c>
      <c r="O67" s="28">
        <v>0</v>
      </c>
      <c r="P67" s="28">
        <v>0</v>
      </c>
      <c r="Q67" s="28">
        <v>0</v>
      </c>
      <c r="R67" s="28">
        <v>9286725</v>
      </c>
      <c r="S67" s="28">
        <v>4910850</v>
      </c>
      <c r="T67" s="28">
        <f t="shared" si="26"/>
        <v>4375875</v>
      </c>
      <c r="U67" s="55">
        <v>3938288</v>
      </c>
      <c r="V67" s="28">
        <v>1552460</v>
      </c>
      <c r="W67" s="56">
        <f t="shared" si="27"/>
        <v>2385828</v>
      </c>
      <c r="X67" s="56">
        <f t="shared" si="28"/>
        <v>437587</v>
      </c>
      <c r="Y67" s="28">
        <f t="shared" si="29"/>
        <v>0</v>
      </c>
      <c r="Z67" s="4"/>
    </row>
    <row r="68" spans="1:26" s="6" customFormat="1" ht="21.75" customHeight="1">
      <c r="A68" s="26">
        <v>608004</v>
      </c>
      <c r="B68" s="27" t="s">
        <v>116</v>
      </c>
      <c r="C68" s="27" t="s">
        <v>117</v>
      </c>
      <c r="D68" s="28">
        <v>1642</v>
      </c>
      <c r="E68" s="28">
        <v>7</v>
      </c>
      <c r="F68" s="28">
        <v>2018</v>
      </c>
      <c r="G68" s="28">
        <v>6</v>
      </c>
      <c r="H68" s="28">
        <f t="shared" si="24"/>
        <v>6430025</v>
      </c>
      <c r="I68" s="28">
        <f t="shared" si="25"/>
        <v>7086100</v>
      </c>
      <c r="J68" s="38">
        <v>1</v>
      </c>
      <c r="K68" s="28">
        <f t="shared" si="6"/>
        <v>6430025</v>
      </c>
      <c r="L68" s="28">
        <f t="shared" si="7"/>
        <v>7086100</v>
      </c>
      <c r="M68" s="39"/>
      <c r="N68" s="28">
        <v>7104650</v>
      </c>
      <c r="O68" s="28">
        <v>0</v>
      </c>
      <c r="P68" s="28">
        <v>0</v>
      </c>
      <c r="Q68" s="28">
        <v>0</v>
      </c>
      <c r="R68" s="28">
        <v>13516125</v>
      </c>
      <c r="S68" s="28">
        <v>7104650</v>
      </c>
      <c r="T68" s="28">
        <f t="shared" si="26"/>
        <v>6411475</v>
      </c>
      <c r="U68" s="55">
        <v>5770328</v>
      </c>
      <c r="V68" s="28">
        <v>2274644</v>
      </c>
      <c r="W68" s="56">
        <f t="shared" si="27"/>
        <v>3495684</v>
      </c>
      <c r="X68" s="56">
        <f t="shared" si="28"/>
        <v>641147</v>
      </c>
      <c r="Y68" s="28">
        <f t="shared" si="29"/>
        <v>0</v>
      </c>
      <c r="Z68" s="4"/>
    </row>
    <row r="69" spans="1:26" s="6" customFormat="1" ht="21.75" customHeight="1">
      <c r="A69" s="26">
        <v>608006</v>
      </c>
      <c r="B69" s="27" t="s">
        <v>118</v>
      </c>
      <c r="C69" s="27" t="s">
        <v>118</v>
      </c>
      <c r="D69" s="28">
        <v>69</v>
      </c>
      <c r="E69" s="28"/>
      <c r="F69" s="28">
        <v>134</v>
      </c>
      <c r="G69" s="28"/>
      <c r="H69" s="28">
        <f t="shared" si="24"/>
        <v>355250</v>
      </c>
      <c r="I69" s="28">
        <f t="shared" si="25"/>
        <v>469000</v>
      </c>
      <c r="J69" s="38">
        <v>1</v>
      </c>
      <c r="K69" s="28">
        <f t="shared" si="6"/>
        <v>355250</v>
      </c>
      <c r="L69" s="28">
        <f t="shared" si="7"/>
        <v>469000</v>
      </c>
      <c r="M69" s="39"/>
      <c r="N69" s="28">
        <v>248500</v>
      </c>
      <c r="O69" s="28">
        <v>0</v>
      </c>
      <c r="P69" s="28">
        <v>0</v>
      </c>
      <c r="Q69" s="28">
        <v>0</v>
      </c>
      <c r="R69" s="28">
        <v>824250</v>
      </c>
      <c r="S69" s="28">
        <v>248500</v>
      </c>
      <c r="T69" s="28">
        <f t="shared" si="26"/>
        <v>575750</v>
      </c>
      <c r="U69" s="55">
        <v>518175</v>
      </c>
      <c r="V69" s="28">
        <v>204263</v>
      </c>
      <c r="W69" s="56">
        <f t="shared" si="27"/>
        <v>313912</v>
      </c>
      <c r="X69" s="56">
        <f t="shared" si="28"/>
        <v>57575</v>
      </c>
      <c r="Y69" s="28">
        <f t="shared" si="29"/>
        <v>0</v>
      </c>
      <c r="Z69" s="4"/>
    </row>
    <row r="70" spans="1:26" s="6" customFormat="1" ht="21.75" customHeight="1">
      <c r="A70" s="26">
        <v>608005</v>
      </c>
      <c r="B70" s="27" t="s">
        <v>119</v>
      </c>
      <c r="C70" s="27" t="s">
        <v>119</v>
      </c>
      <c r="D70" s="28">
        <v>570</v>
      </c>
      <c r="E70" s="28">
        <v>4</v>
      </c>
      <c r="F70" s="28">
        <v>859</v>
      </c>
      <c r="G70" s="28">
        <v>6</v>
      </c>
      <c r="H70" s="28">
        <f t="shared" si="24"/>
        <v>2520000</v>
      </c>
      <c r="I70" s="28">
        <f t="shared" si="25"/>
        <v>3029600</v>
      </c>
      <c r="J70" s="38">
        <v>1</v>
      </c>
      <c r="K70" s="28">
        <f t="shared" si="6"/>
        <v>2520000</v>
      </c>
      <c r="L70" s="28">
        <f t="shared" si="7"/>
        <v>3029600</v>
      </c>
      <c r="M70" s="39"/>
      <c r="N70" s="28">
        <v>2243850</v>
      </c>
      <c r="O70" s="28">
        <v>0</v>
      </c>
      <c r="P70" s="28">
        <v>0</v>
      </c>
      <c r="Q70" s="28">
        <v>0</v>
      </c>
      <c r="R70" s="28">
        <v>5549600</v>
      </c>
      <c r="S70" s="28">
        <v>2243850</v>
      </c>
      <c r="T70" s="28">
        <f t="shared" si="26"/>
        <v>3305750</v>
      </c>
      <c r="U70" s="55">
        <v>2975175</v>
      </c>
      <c r="V70" s="28">
        <v>1172804</v>
      </c>
      <c r="W70" s="56">
        <f t="shared" si="27"/>
        <v>1802371</v>
      </c>
      <c r="X70" s="56">
        <f t="shared" si="28"/>
        <v>330575</v>
      </c>
      <c r="Y70" s="28">
        <f t="shared" si="29"/>
        <v>0</v>
      </c>
      <c r="Z70" s="4"/>
    </row>
    <row r="71" spans="1:25" s="4" customFormat="1" ht="30" customHeight="1">
      <c r="A71" s="24">
        <v>608007</v>
      </c>
      <c r="B71" s="25" t="s">
        <v>120</v>
      </c>
      <c r="C71" s="25" t="s">
        <v>120</v>
      </c>
      <c r="D71" s="23">
        <f aca="true" t="shared" si="46" ref="D71:I71">D72</f>
        <v>1144</v>
      </c>
      <c r="E71" s="23">
        <f t="shared" si="46"/>
        <v>2</v>
      </c>
      <c r="F71" s="23">
        <f t="shared" si="46"/>
        <v>1480</v>
      </c>
      <c r="G71" s="23">
        <f t="shared" si="46"/>
        <v>3</v>
      </c>
      <c r="H71" s="23">
        <f t="shared" si="46"/>
        <v>4601625</v>
      </c>
      <c r="I71" s="23">
        <f t="shared" si="46"/>
        <v>5191550</v>
      </c>
      <c r="J71" s="37"/>
      <c r="K71" s="23">
        <f aca="true" t="shared" si="47" ref="H71:Y71">K72</f>
        <v>4601625</v>
      </c>
      <c r="L71" s="23">
        <f t="shared" si="47"/>
        <v>5191550</v>
      </c>
      <c r="M71" s="23">
        <f t="shared" si="47"/>
        <v>0</v>
      </c>
      <c r="N71" s="23">
        <f t="shared" si="47"/>
        <v>5020050</v>
      </c>
      <c r="O71" s="23">
        <f t="shared" si="47"/>
        <v>0</v>
      </c>
      <c r="P71" s="23">
        <f t="shared" si="47"/>
        <v>0</v>
      </c>
      <c r="Q71" s="23">
        <f t="shared" si="47"/>
        <v>0</v>
      </c>
      <c r="R71" s="23">
        <f t="shared" si="47"/>
        <v>9793175</v>
      </c>
      <c r="S71" s="23">
        <f t="shared" si="47"/>
        <v>5020050</v>
      </c>
      <c r="T71" s="23">
        <f t="shared" si="47"/>
        <v>4773125</v>
      </c>
      <c r="U71" s="53">
        <f t="shared" si="47"/>
        <v>4295813</v>
      </c>
      <c r="V71" s="23">
        <f t="shared" si="47"/>
        <v>1693395</v>
      </c>
      <c r="W71" s="54">
        <f t="shared" si="47"/>
        <v>2602418</v>
      </c>
      <c r="X71" s="54">
        <f t="shared" si="47"/>
        <v>477312</v>
      </c>
      <c r="Y71" s="23">
        <f t="shared" si="47"/>
        <v>0</v>
      </c>
    </row>
    <row r="72" spans="1:26" s="6" customFormat="1" ht="21.75" customHeight="1">
      <c r="A72" s="26">
        <v>608007</v>
      </c>
      <c r="B72" s="27" t="s">
        <v>120</v>
      </c>
      <c r="C72" s="27" t="s">
        <v>120</v>
      </c>
      <c r="D72" s="28">
        <v>1144</v>
      </c>
      <c r="E72" s="28">
        <v>2</v>
      </c>
      <c r="F72" s="28">
        <v>1480</v>
      </c>
      <c r="G72" s="28">
        <v>3</v>
      </c>
      <c r="H72" s="28">
        <f t="shared" si="24"/>
        <v>4601625</v>
      </c>
      <c r="I72" s="28">
        <f t="shared" si="25"/>
        <v>5191550</v>
      </c>
      <c r="J72" s="38">
        <v>1</v>
      </c>
      <c r="K72" s="28">
        <f t="shared" si="6"/>
        <v>4601625</v>
      </c>
      <c r="L72" s="28">
        <f t="shared" si="7"/>
        <v>5191550</v>
      </c>
      <c r="M72" s="39"/>
      <c r="N72" s="28">
        <v>5020050</v>
      </c>
      <c r="O72" s="28">
        <v>0</v>
      </c>
      <c r="P72" s="28">
        <v>0</v>
      </c>
      <c r="Q72" s="28">
        <v>0</v>
      </c>
      <c r="R72" s="28">
        <v>9793175</v>
      </c>
      <c r="S72" s="28">
        <v>5020050</v>
      </c>
      <c r="T72" s="28">
        <f t="shared" si="26"/>
        <v>4773125</v>
      </c>
      <c r="U72" s="55">
        <v>4295813</v>
      </c>
      <c r="V72" s="28">
        <v>1693395</v>
      </c>
      <c r="W72" s="56">
        <f t="shared" si="27"/>
        <v>2602418</v>
      </c>
      <c r="X72" s="56">
        <f t="shared" si="28"/>
        <v>477312</v>
      </c>
      <c r="Y72" s="28">
        <f t="shared" si="29"/>
        <v>0</v>
      </c>
      <c r="Z72" s="4"/>
    </row>
    <row r="73" spans="1:25" s="4" customFormat="1" ht="30" customHeight="1">
      <c r="A73" s="24">
        <v>608003</v>
      </c>
      <c r="B73" s="25" t="s">
        <v>121</v>
      </c>
      <c r="C73" s="25" t="s">
        <v>121</v>
      </c>
      <c r="D73" s="23">
        <f aca="true" t="shared" si="48" ref="D73:I73">D74</f>
        <v>2839</v>
      </c>
      <c r="E73" s="23">
        <f t="shared" si="48"/>
        <v>2</v>
      </c>
      <c r="F73" s="23">
        <f t="shared" si="48"/>
        <v>3070</v>
      </c>
      <c r="G73" s="23">
        <f t="shared" si="48"/>
        <v>0</v>
      </c>
      <c r="H73" s="23">
        <f t="shared" si="48"/>
        <v>10344600</v>
      </c>
      <c r="I73" s="23">
        <f t="shared" si="48"/>
        <v>10745000</v>
      </c>
      <c r="J73" s="37"/>
      <c r="K73" s="23">
        <f aca="true" t="shared" si="49" ref="H73:Y73">K74</f>
        <v>10344600</v>
      </c>
      <c r="L73" s="23">
        <f t="shared" si="49"/>
        <v>10745000</v>
      </c>
      <c r="M73" s="23">
        <f t="shared" si="49"/>
        <v>0</v>
      </c>
      <c r="N73" s="23">
        <f t="shared" si="49"/>
        <v>10500700</v>
      </c>
      <c r="O73" s="23">
        <f t="shared" si="49"/>
        <v>0</v>
      </c>
      <c r="P73" s="23">
        <f t="shared" si="49"/>
        <v>0</v>
      </c>
      <c r="Q73" s="23">
        <f t="shared" si="49"/>
        <v>0</v>
      </c>
      <c r="R73" s="23">
        <f t="shared" si="49"/>
        <v>21089600</v>
      </c>
      <c r="S73" s="23">
        <f t="shared" si="49"/>
        <v>10500700</v>
      </c>
      <c r="T73" s="23">
        <f t="shared" si="49"/>
        <v>10588900</v>
      </c>
      <c r="U73" s="53">
        <f t="shared" si="49"/>
        <v>9530010</v>
      </c>
      <c r="V73" s="23">
        <f t="shared" si="49"/>
        <v>3756698</v>
      </c>
      <c r="W73" s="54">
        <f t="shared" si="49"/>
        <v>5773312</v>
      </c>
      <c r="X73" s="54">
        <f t="shared" si="49"/>
        <v>1058890</v>
      </c>
      <c r="Y73" s="23">
        <f t="shared" si="49"/>
        <v>0</v>
      </c>
    </row>
    <row r="74" spans="1:26" s="6" customFormat="1" ht="21.75" customHeight="1">
      <c r="A74" s="26">
        <v>608003</v>
      </c>
      <c r="B74" s="27" t="s">
        <v>121</v>
      </c>
      <c r="C74" s="27" t="s">
        <v>121</v>
      </c>
      <c r="D74" s="28">
        <v>2839</v>
      </c>
      <c r="E74" s="28">
        <v>2</v>
      </c>
      <c r="F74" s="28">
        <v>3070</v>
      </c>
      <c r="G74" s="28"/>
      <c r="H74" s="28">
        <f t="shared" si="24"/>
        <v>10344600</v>
      </c>
      <c r="I74" s="28">
        <f t="shared" si="25"/>
        <v>10745000</v>
      </c>
      <c r="J74" s="38">
        <v>1</v>
      </c>
      <c r="K74" s="28">
        <f t="shared" si="6"/>
        <v>10344600</v>
      </c>
      <c r="L74" s="28">
        <f t="shared" si="7"/>
        <v>10745000</v>
      </c>
      <c r="M74" s="39"/>
      <c r="N74" s="28">
        <v>10500700</v>
      </c>
      <c r="O74" s="28">
        <v>0</v>
      </c>
      <c r="P74" s="28">
        <v>0</v>
      </c>
      <c r="Q74" s="28">
        <v>0</v>
      </c>
      <c r="R74" s="28">
        <v>21089600</v>
      </c>
      <c r="S74" s="28">
        <v>10500700</v>
      </c>
      <c r="T74" s="28">
        <f t="shared" si="26"/>
        <v>10588900</v>
      </c>
      <c r="U74" s="55">
        <v>9530010</v>
      </c>
      <c r="V74" s="28">
        <v>3756698</v>
      </c>
      <c r="W74" s="56">
        <f t="shared" si="27"/>
        <v>5773312</v>
      </c>
      <c r="X74" s="56">
        <f t="shared" si="28"/>
        <v>1058890</v>
      </c>
      <c r="Y74" s="28">
        <f t="shared" si="29"/>
        <v>0</v>
      </c>
      <c r="Z74" s="4"/>
    </row>
    <row r="75" spans="1:25" s="4" customFormat="1" ht="30" customHeight="1">
      <c r="A75" s="24">
        <v>608009</v>
      </c>
      <c r="B75" s="25" t="s">
        <v>122</v>
      </c>
      <c r="C75" s="25" t="s">
        <v>122</v>
      </c>
      <c r="D75" s="23">
        <f aca="true" t="shared" si="50" ref="D75:I75">D76</f>
        <v>578</v>
      </c>
      <c r="E75" s="23">
        <f t="shared" si="50"/>
        <v>0</v>
      </c>
      <c r="F75" s="23">
        <f t="shared" si="50"/>
        <v>739</v>
      </c>
      <c r="G75" s="23">
        <f t="shared" si="50"/>
        <v>0</v>
      </c>
      <c r="H75" s="23">
        <f t="shared" si="50"/>
        <v>2304750</v>
      </c>
      <c r="I75" s="23">
        <f t="shared" si="50"/>
        <v>2586500</v>
      </c>
      <c r="J75" s="37"/>
      <c r="K75" s="23">
        <f aca="true" t="shared" si="51" ref="H75:Y75">K76</f>
        <v>2304750</v>
      </c>
      <c r="L75" s="23">
        <f t="shared" si="51"/>
        <v>2586500</v>
      </c>
      <c r="M75" s="23">
        <f t="shared" si="51"/>
        <v>0</v>
      </c>
      <c r="N75" s="23">
        <f t="shared" si="51"/>
        <v>2184000</v>
      </c>
      <c r="O75" s="23">
        <f t="shared" si="51"/>
        <v>0</v>
      </c>
      <c r="P75" s="23">
        <f t="shared" si="51"/>
        <v>0</v>
      </c>
      <c r="Q75" s="23">
        <f t="shared" si="51"/>
        <v>0</v>
      </c>
      <c r="R75" s="23">
        <f t="shared" si="51"/>
        <v>4891250</v>
      </c>
      <c r="S75" s="23">
        <f t="shared" si="51"/>
        <v>2184000</v>
      </c>
      <c r="T75" s="23">
        <f t="shared" si="51"/>
        <v>2707250</v>
      </c>
      <c r="U75" s="53">
        <f t="shared" si="51"/>
        <v>2436525</v>
      </c>
      <c r="V75" s="23">
        <f t="shared" si="51"/>
        <v>960470</v>
      </c>
      <c r="W75" s="54">
        <f t="shared" si="51"/>
        <v>1476055</v>
      </c>
      <c r="X75" s="54">
        <f t="shared" si="51"/>
        <v>270725</v>
      </c>
      <c r="Y75" s="23">
        <f t="shared" si="51"/>
        <v>0</v>
      </c>
    </row>
    <row r="76" spans="1:26" s="6" customFormat="1" ht="21.75" customHeight="1">
      <c r="A76" s="26">
        <v>608009</v>
      </c>
      <c r="B76" s="27" t="s">
        <v>122</v>
      </c>
      <c r="C76" s="27" t="s">
        <v>122</v>
      </c>
      <c r="D76" s="28">
        <v>578</v>
      </c>
      <c r="E76" s="28"/>
      <c r="F76" s="28">
        <v>739</v>
      </c>
      <c r="G76" s="28"/>
      <c r="H76" s="28">
        <f aca="true" t="shared" si="52" ref="H75:H106">(D76+F76)/2*3500+(E76+G76)/2*3850</f>
        <v>2304750</v>
      </c>
      <c r="I76" s="28">
        <f aca="true" t="shared" si="53" ref="I75:I106">F76*3500+G76*3850</f>
        <v>2586500</v>
      </c>
      <c r="J76" s="38">
        <v>1</v>
      </c>
      <c r="K76" s="28">
        <f aca="true" t="shared" si="54" ref="K75:K138">H76*J76</f>
        <v>2304750</v>
      </c>
      <c r="L76" s="28">
        <f aca="true" t="shared" si="55" ref="L75:L138">I76*J76</f>
        <v>2586500</v>
      </c>
      <c r="M76" s="39"/>
      <c r="N76" s="28">
        <v>2184000</v>
      </c>
      <c r="O76" s="28">
        <v>0</v>
      </c>
      <c r="P76" s="28">
        <v>0</v>
      </c>
      <c r="Q76" s="28">
        <v>0</v>
      </c>
      <c r="R76" s="28">
        <v>4891250</v>
      </c>
      <c r="S76" s="28">
        <v>2184000</v>
      </c>
      <c r="T76" s="28">
        <f aca="true" t="shared" si="56" ref="T75:T106">IF(R76-S76&lt;0,0,R76-S76)</f>
        <v>2707250</v>
      </c>
      <c r="U76" s="55">
        <v>2436525</v>
      </c>
      <c r="V76" s="28">
        <v>960470</v>
      </c>
      <c r="W76" s="56">
        <f aca="true" t="shared" si="57" ref="W75:W106">U76-V76</f>
        <v>1476055</v>
      </c>
      <c r="X76" s="56">
        <f aca="true" t="shared" si="58" ref="X75:X106">T76-U76</f>
        <v>270725</v>
      </c>
      <c r="Y76" s="28">
        <f aca="true" t="shared" si="59" ref="Y75:Y106">IF(R76-S76&lt;0,-(R76-S76),0)</f>
        <v>0</v>
      </c>
      <c r="Z76" s="4"/>
    </row>
    <row r="77" spans="1:25" s="4" customFormat="1" ht="30" customHeight="1">
      <c r="A77" s="24">
        <v>608008</v>
      </c>
      <c r="B77" s="25" t="s">
        <v>123</v>
      </c>
      <c r="C77" s="25" t="s">
        <v>123</v>
      </c>
      <c r="D77" s="23">
        <f aca="true" t="shared" si="60" ref="D77:I77">D78</f>
        <v>747</v>
      </c>
      <c r="E77" s="23">
        <f t="shared" si="60"/>
        <v>0</v>
      </c>
      <c r="F77" s="23">
        <f t="shared" si="60"/>
        <v>1039</v>
      </c>
      <c r="G77" s="23">
        <f t="shared" si="60"/>
        <v>0</v>
      </c>
      <c r="H77" s="23">
        <f t="shared" si="60"/>
        <v>3125500</v>
      </c>
      <c r="I77" s="23">
        <f t="shared" si="60"/>
        <v>3636500</v>
      </c>
      <c r="J77" s="37"/>
      <c r="K77" s="23">
        <f aca="true" t="shared" si="61" ref="H77:Y77">K78</f>
        <v>3125500</v>
      </c>
      <c r="L77" s="23">
        <f t="shared" si="61"/>
        <v>3636500</v>
      </c>
      <c r="M77" s="23">
        <f t="shared" si="61"/>
        <v>0</v>
      </c>
      <c r="N77" s="23">
        <f t="shared" si="61"/>
        <v>2737000</v>
      </c>
      <c r="O77" s="23">
        <f t="shared" si="61"/>
        <v>0</v>
      </c>
      <c r="P77" s="23">
        <f t="shared" si="61"/>
        <v>0</v>
      </c>
      <c r="Q77" s="23">
        <f t="shared" si="61"/>
        <v>0</v>
      </c>
      <c r="R77" s="23">
        <f t="shared" si="61"/>
        <v>6762000</v>
      </c>
      <c r="S77" s="23">
        <f t="shared" si="61"/>
        <v>2737000</v>
      </c>
      <c r="T77" s="23">
        <f t="shared" si="61"/>
        <v>4025000</v>
      </c>
      <c r="U77" s="53">
        <f t="shared" si="61"/>
        <v>3622500</v>
      </c>
      <c r="V77" s="23">
        <f t="shared" si="61"/>
        <v>1427977</v>
      </c>
      <c r="W77" s="54">
        <f t="shared" si="61"/>
        <v>2194523</v>
      </c>
      <c r="X77" s="54">
        <f t="shared" si="61"/>
        <v>402500</v>
      </c>
      <c r="Y77" s="23">
        <f t="shared" si="61"/>
        <v>0</v>
      </c>
    </row>
    <row r="78" spans="1:26" s="6" customFormat="1" ht="21.75" customHeight="1">
      <c r="A78" s="26">
        <v>608008</v>
      </c>
      <c r="B78" s="27" t="s">
        <v>123</v>
      </c>
      <c r="C78" s="27" t="s">
        <v>123</v>
      </c>
      <c r="D78" s="28">
        <v>747</v>
      </c>
      <c r="E78" s="28"/>
      <c r="F78" s="28">
        <v>1039</v>
      </c>
      <c r="G78" s="28"/>
      <c r="H78" s="28">
        <f t="shared" si="52"/>
        <v>3125500</v>
      </c>
      <c r="I78" s="28">
        <f t="shared" si="53"/>
        <v>3636500</v>
      </c>
      <c r="J78" s="38">
        <v>1</v>
      </c>
      <c r="K78" s="28">
        <f t="shared" si="54"/>
        <v>3125500</v>
      </c>
      <c r="L78" s="28">
        <f t="shared" si="55"/>
        <v>3636500</v>
      </c>
      <c r="M78" s="39"/>
      <c r="N78" s="28">
        <v>2737000</v>
      </c>
      <c r="O78" s="28">
        <v>0</v>
      </c>
      <c r="P78" s="28">
        <v>0</v>
      </c>
      <c r="Q78" s="28">
        <v>0</v>
      </c>
      <c r="R78" s="28">
        <v>6762000</v>
      </c>
      <c r="S78" s="28">
        <v>2737000</v>
      </c>
      <c r="T78" s="28">
        <f t="shared" si="56"/>
        <v>4025000</v>
      </c>
      <c r="U78" s="55">
        <v>3622500</v>
      </c>
      <c r="V78" s="28">
        <v>1427977</v>
      </c>
      <c r="W78" s="56">
        <f t="shared" si="57"/>
        <v>2194523</v>
      </c>
      <c r="X78" s="56">
        <f t="shared" si="58"/>
        <v>402500</v>
      </c>
      <c r="Y78" s="28">
        <f t="shared" si="59"/>
        <v>0</v>
      </c>
      <c r="Z78" s="4"/>
    </row>
    <row r="79" spans="1:25" s="4" customFormat="1" ht="30" customHeight="1">
      <c r="A79" s="24">
        <v>609</v>
      </c>
      <c r="B79" s="25" t="s">
        <v>124</v>
      </c>
      <c r="C79" s="25" t="s">
        <v>124</v>
      </c>
      <c r="D79" s="23">
        <f aca="true" t="shared" si="62" ref="D79:I79">SUM(D80:D84)</f>
        <v>32503</v>
      </c>
      <c r="E79" s="23">
        <f t="shared" si="62"/>
        <v>40</v>
      </c>
      <c r="F79" s="23">
        <f t="shared" si="62"/>
        <v>33620</v>
      </c>
      <c r="G79" s="23">
        <f t="shared" si="62"/>
        <v>42</v>
      </c>
      <c r="H79" s="23">
        <f t="shared" si="62"/>
        <v>115873100</v>
      </c>
      <c r="I79" s="23">
        <f t="shared" si="62"/>
        <v>117831700</v>
      </c>
      <c r="J79" s="37"/>
      <c r="K79" s="23">
        <f aca="true" t="shared" si="63" ref="H79:Y79">SUM(K80:K84)</f>
        <v>78753850</v>
      </c>
      <c r="L79" s="23">
        <f t="shared" si="63"/>
        <v>80429090</v>
      </c>
      <c r="M79" s="23">
        <f t="shared" si="63"/>
        <v>0</v>
      </c>
      <c r="N79" s="23">
        <f t="shared" si="63"/>
        <v>85157765</v>
      </c>
      <c r="O79" s="23">
        <f t="shared" si="63"/>
        <v>0</v>
      </c>
      <c r="P79" s="23">
        <f t="shared" si="63"/>
        <v>0</v>
      </c>
      <c r="Q79" s="23">
        <f t="shared" si="63"/>
        <v>20000000</v>
      </c>
      <c r="R79" s="23">
        <f t="shared" si="63"/>
        <v>159182941</v>
      </c>
      <c r="S79" s="23">
        <f t="shared" si="63"/>
        <v>105157767</v>
      </c>
      <c r="T79" s="23">
        <f t="shared" si="63"/>
        <v>54025174</v>
      </c>
      <c r="U79" s="53">
        <f t="shared" si="63"/>
        <v>48622657</v>
      </c>
      <c r="V79" s="23">
        <f t="shared" si="63"/>
        <v>19166889</v>
      </c>
      <c r="W79" s="54">
        <f t="shared" si="63"/>
        <v>29455768</v>
      </c>
      <c r="X79" s="54">
        <f t="shared" si="63"/>
        <v>5402517</v>
      </c>
      <c r="Y79" s="23">
        <f t="shared" si="63"/>
        <v>0</v>
      </c>
    </row>
    <row r="80" spans="1:26" s="6" customFormat="1" ht="21.75" customHeight="1">
      <c r="A80" s="26">
        <v>609001</v>
      </c>
      <c r="B80" s="27" t="s">
        <v>125</v>
      </c>
      <c r="C80" s="27" t="s">
        <v>126</v>
      </c>
      <c r="D80" s="28">
        <v>22313</v>
      </c>
      <c r="E80" s="28">
        <v>23</v>
      </c>
      <c r="F80" s="28">
        <v>21069</v>
      </c>
      <c r="G80" s="28">
        <v>27</v>
      </c>
      <c r="H80" s="28">
        <f t="shared" si="52"/>
        <v>76014750</v>
      </c>
      <c r="I80" s="28">
        <f t="shared" si="53"/>
        <v>73845450</v>
      </c>
      <c r="J80" s="38">
        <v>0.65</v>
      </c>
      <c r="K80" s="28">
        <f t="shared" si="54"/>
        <v>49409587.5</v>
      </c>
      <c r="L80" s="28">
        <f t="shared" si="55"/>
        <v>47999542.5</v>
      </c>
      <c r="M80" s="39"/>
      <c r="N80" s="28">
        <v>56566737.5</v>
      </c>
      <c r="O80" s="28">
        <v>0</v>
      </c>
      <c r="P80" s="28">
        <v>0</v>
      </c>
      <c r="Q80" s="28">
        <v>20000000</v>
      </c>
      <c r="R80" s="28">
        <v>97409130</v>
      </c>
      <c r="S80" s="28">
        <v>76566738</v>
      </c>
      <c r="T80" s="28">
        <f t="shared" si="56"/>
        <v>20842392</v>
      </c>
      <c r="U80" s="55">
        <v>18758153</v>
      </c>
      <c r="V80" s="28">
        <v>7394401</v>
      </c>
      <c r="W80" s="56">
        <f t="shared" si="57"/>
        <v>11363752</v>
      </c>
      <c r="X80" s="56">
        <f t="shared" si="58"/>
        <v>2084239</v>
      </c>
      <c r="Y80" s="28">
        <f t="shared" si="59"/>
        <v>0</v>
      </c>
      <c r="Z80" s="4"/>
    </row>
    <row r="81" spans="1:26" s="6" customFormat="1" ht="21.75" customHeight="1">
      <c r="A81" s="26">
        <v>609002</v>
      </c>
      <c r="B81" s="27" t="s">
        <v>127</v>
      </c>
      <c r="C81" s="27" t="s">
        <v>127</v>
      </c>
      <c r="D81" s="28">
        <v>3531</v>
      </c>
      <c r="E81" s="28">
        <v>5</v>
      </c>
      <c r="F81" s="28">
        <v>4015</v>
      </c>
      <c r="G81" s="28">
        <v>2</v>
      </c>
      <c r="H81" s="28">
        <f t="shared" si="52"/>
        <v>13218975</v>
      </c>
      <c r="I81" s="28">
        <f t="shared" si="53"/>
        <v>14060200</v>
      </c>
      <c r="J81" s="38">
        <v>0.65</v>
      </c>
      <c r="K81" s="28">
        <f t="shared" si="54"/>
        <v>8592333.75</v>
      </c>
      <c r="L81" s="28">
        <f t="shared" si="55"/>
        <v>9139130</v>
      </c>
      <c r="M81" s="39"/>
      <c r="N81" s="28">
        <v>9729037.5</v>
      </c>
      <c r="O81" s="28">
        <v>0</v>
      </c>
      <c r="P81" s="28">
        <v>0</v>
      </c>
      <c r="Q81" s="28">
        <v>0</v>
      </c>
      <c r="R81" s="28">
        <v>17731464</v>
      </c>
      <c r="S81" s="28">
        <v>9729038</v>
      </c>
      <c r="T81" s="28">
        <f t="shared" si="56"/>
        <v>8002426</v>
      </c>
      <c r="U81" s="55">
        <v>7202183</v>
      </c>
      <c r="V81" s="28">
        <v>2839077</v>
      </c>
      <c r="W81" s="56">
        <f t="shared" si="57"/>
        <v>4363106</v>
      </c>
      <c r="X81" s="56">
        <f t="shared" si="58"/>
        <v>800243</v>
      </c>
      <c r="Y81" s="28">
        <f t="shared" si="59"/>
        <v>0</v>
      </c>
      <c r="Z81" s="4"/>
    </row>
    <row r="82" spans="1:26" s="6" customFormat="1" ht="21.75" customHeight="1">
      <c r="A82" s="26">
        <v>609003</v>
      </c>
      <c r="B82" s="27" t="s">
        <v>128</v>
      </c>
      <c r="C82" s="27" t="s">
        <v>128</v>
      </c>
      <c r="D82" s="28">
        <v>4037</v>
      </c>
      <c r="E82" s="28">
        <v>9</v>
      </c>
      <c r="F82" s="28">
        <v>5161</v>
      </c>
      <c r="G82" s="28">
        <v>10</v>
      </c>
      <c r="H82" s="28">
        <f t="shared" si="52"/>
        <v>16133075</v>
      </c>
      <c r="I82" s="28">
        <f t="shared" si="53"/>
        <v>18102000</v>
      </c>
      <c r="J82" s="38">
        <v>0.65</v>
      </c>
      <c r="K82" s="28">
        <f t="shared" si="54"/>
        <v>10486498.75</v>
      </c>
      <c r="L82" s="28">
        <f t="shared" si="55"/>
        <v>11766300</v>
      </c>
      <c r="M82" s="39"/>
      <c r="N82" s="28">
        <v>9335917.5</v>
      </c>
      <c r="O82" s="28">
        <v>0</v>
      </c>
      <c r="P82" s="28">
        <v>0</v>
      </c>
      <c r="Q82" s="28">
        <v>0</v>
      </c>
      <c r="R82" s="28">
        <v>22252799</v>
      </c>
      <c r="S82" s="28">
        <v>9335918</v>
      </c>
      <c r="T82" s="28">
        <f t="shared" si="56"/>
        <v>12916881</v>
      </c>
      <c r="U82" s="55">
        <v>11625193</v>
      </c>
      <c r="V82" s="28">
        <v>4582612</v>
      </c>
      <c r="W82" s="56">
        <f t="shared" si="57"/>
        <v>7042581</v>
      </c>
      <c r="X82" s="56">
        <f t="shared" si="58"/>
        <v>1291688</v>
      </c>
      <c r="Y82" s="28">
        <f t="shared" si="59"/>
        <v>0</v>
      </c>
      <c r="Z82" s="4"/>
    </row>
    <row r="83" spans="1:26" s="6" customFormat="1" ht="21.75" customHeight="1">
      <c r="A83" s="26">
        <v>609004</v>
      </c>
      <c r="B83" s="27" t="s">
        <v>129</v>
      </c>
      <c r="C83" s="27" t="s">
        <v>129</v>
      </c>
      <c r="D83" s="28">
        <v>2279</v>
      </c>
      <c r="E83" s="28"/>
      <c r="F83" s="28">
        <v>2807</v>
      </c>
      <c r="G83" s="28"/>
      <c r="H83" s="28">
        <f t="shared" si="52"/>
        <v>8900500</v>
      </c>
      <c r="I83" s="28">
        <f t="shared" si="53"/>
        <v>9824500</v>
      </c>
      <c r="J83" s="38">
        <v>1</v>
      </c>
      <c r="K83" s="28">
        <f t="shared" si="54"/>
        <v>8900500</v>
      </c>
      <c r="L83" s="28">
        <f t="shared" si="55"/>
        <v>9824500</v>
      </c>
      <c r="M83" s="39"/>
      <c r="N83" s="28">
        <v>8428000</v>
      </c>
      <c r="O83" s="28">
        <v>0</v>
      </c>
      <c r="P83" s="28">
        <v>0</v>
      </c>
      <c r="Q83" s="28">
        <v>0</v>
      </c>
      <c r="R83" s="28">
        <v>18725000</v>
      </c>
      <c r="S83" s="28">
        <v>8428000</v>
      </c>
      <c r="T83" s="28">
        <f t="shared" si="56"/>
        <v>10297000</v>
      </c>
      <c r="U83" s="55">
        <v>9267300</v>
      </c>
      <c r="V83" s="28">
        <v>3653139</v>
      </c>
      <c r="W83" s="56">
        <f t="shared" si="57"/>
        <v>5614161</v>
      </c>
      <c r="X83" s="56">
        <f t="shared" si="58"/>
        <v>1029700</v>
      </c>
      <c r="Y83" s="28">
        <f t="shared" si="59"/>
        <v>0</v>
      </c>
      <c r="Z83" s="4"/>
    </row>
    <row r="84" spans="1:26" s="6" customFormat="1" ht="21.75" customHeight="1">
      <c r="A84" s="26">
        <v>609006</v>
      </c>
      <c r="B84" s="27" t="s">
        <v>130</v>
      </c>
      <c r="C84" s="27" t="s">
        <v>130</v>
      </c>
      <c r="D84" s="28">
        <v>343</v>
      </c>
      <c r="E84" s="28">
        <v>3</v>
      </c>
      <c r="F84" s="28">
        <v>568</v>
      </c>
      <c r="G84" s="28">
        <v>3</v>
      </c>
      <c r="H84" s="28">
        <f t="shared" si="52"/>
        <v>1605800</v>
      </c>
      <c r="I84" s="28">
        <f t="shared" si="53"/>
        <v>1999550</v>
      </c>
      <c r="J84" s="38">
        <v>0.85</v>
      </c>
      <c r="K84" s="28">
        <f t="shared" si="54"/>
        <v>1364930</v>
      </c>
      <c r="L84" s="28">
        <f t="shared" si="55"/>
        <v>1699617.5</v>
      </c>
      <c r="M84" s="39"/>
      <c r="N84" s="28">
        <v>1098072.5</v>
      </c>
      <c r="O84" s="28">
        <v>0</v>
      </c>
      <c r="P84" s="28">
        <v>0</v>
      </c>
      <c r="Q84" s="28">
        <v>0</v>
      </c>
      <c r="R84" s="28">
        <v>3064548</v>
      </c>
      <c r="S84" s="28">
        <v>1098073</v>
      </c>
      <c r="T84" s="28">
        <f t="shared" si="56"/>
        <v>1966475</v>
      </c>
      <c r="U84" s="55">
        <v>1769828</v>
      </c>
      <c r="V84" s="28">
        <v>697660</v>
      </c>
      <c r="W84" s="56">
        <f t="shared" si="57"/>
        <v>1072168</v>
      </c>
      <c r="X84" s="56">
        <f t="shared" si="58"/>
        <v>196647</v>
      </c>
      <c r="Y84" s="28">
        <f t="shared" si="59"/>
        <v>0</v>
      </c>
      <c r="Z84" s="4"/>
    </row>
    <row r="85" spans="1:25" s="4" customFormat="1" ht="30" customHeight="1">
      <c r="A85" s="24">
        <v>609005</v>
      </c>
      <c r="B85" s="25" t="s">
        <v>131</v>
      </c>
      <c r="C85" s="25" t="s">
        <v>131</v>
      </c>
      <c r="D85" s="23">
        <f aca="true" t="shared" si="64" ref="D85:I85">D86</f>
        <v>5509</v>
      </c>
      <c r="E85" s="23">
        <f t="shared" si="64"/>
        <v>4</v>
      </c>
      <c r="F85" s="23">
        <f t="shared" si="64"/>
        <v>7745</v>
      </c>
      <c r="G85" s="23">
        <f t="shared" si="64"/>
        <v>8</v>
      </c>
      <c r="H85" s="23">
        <f t="shared" si="64"/>
        <v>23217600</v>
      </c>
      <c r="I85" s="23">
        <f t="shared" si="64"/>
        <v>27138300</v>
      </c>
      <c r="J85" s="37"/>
      <c r="K85" s="23">
        <f aca="true" t="shared" si="65" ref="H85:Y85">K86</f>
        <v>15091440</v>
      </c>
      <c r="L85" s="23">
        <f t="shared" si="65"/>
        <v>17639895</v>
      </c>
      <c r="M85" s="23">
        <f t="shared" si="65"/>
        <v>0</v>
      </c>
      <c r="N85" s="23">
        <f t="shared" si="65"/>
        <v>16142035</v>
      </c>
      <c r="O85" s="23">
        <f t="shared" si="65"/>
        <v>0</v>
      </c>
      <c r="P85" s="23">
        <f t="shared" si="65"/>
        <v>0</v>
      </c>
      <c r="Q85" s="23">
        <f t="shared" si="65"/>
        <v>0</v>
      </c>
      <c r="R85" s="23">
        <f t="shared" si="65"/>
        <v>32731335</v>
      </c>
      <c r="S85" s="23">
        <f t="shared" si="65"/>
        <v>16142035</v>
      </c>
      <c r="T85" s="23">
        <f t="shared" si="65"/>
        <v>16589300</v>
      </c>
      <c r="U85" s="53">
        <f t="shared" si="65"/>
        <v>14930370</v>
      </c>
      <c r="V85" s="23">
        <f t="shared" si="65"/>
        <v>5885502</v>
      </c>
      <c r="W85" s="54">
        <f t="shared" si="65"/>
        <v>9044868</v>
      </c>
      <c r="X85" s="54">
        <f t="shared" si="65"/>
        <v>1658930</v>
      </c>
      <c r="Y85" s="23">
        <f t="shared" si="65"/>
        <v>0</v>
      </c>
    </row>
    <row r="86" spans="1:26" s="6" customFormat="1" ht="21.75" customHeight="1">
      <c r="A86" s="26">
        <v>609005</v>
      </c>
      <c r="B86" s="27" t="s">
        <v>131</v>
      </c>
      <c r="C86" s="27" t="s">
        <v>131</v>
      </c>
      <c r="D86" s="28">
        <v>5509</v>
      </c>
      <c r="E86" s="28">
        <v>4</v>
      </c>
      <c r="F86" s="28">
        <v>7745</v>
      </c>
      <c r="G86" s="28">
        <v>8</v>
      </c>
      <c r="H86" s="28">
        <f t="shared" si="52"/>
        <v>23217600</v>
      </c>
      <c r="I86" s="28">
        <f t="shared" si="53"/>
        <v>27138300</v>
      </c>
      <c r="J86" s="38">
        <v>0.65</v>
      </c>
      <c r="K86" s="28">
        <f t="shared" si="54"/>
        <v>15091440</v>
      </c>
      <c r="L86" s="28">
        <f t="shared" si="55"/>
        <v>17639895</v>
      </c>
      <c r="M86" s="39"/>
      <c r="N86" s="28">
        <v>16142035</v>
      </c>
      <c r="O86" s="28">
        <v>0</v>
      </c>
      <c r="P86" s="28">
        <v>0</v>
      </c>
      <c r="Q86" s="28">
        <v>0</v>
      </c>
      <c r="R86" s="28">
        <v>32731335</v>
      </c>
      <c r="S86" s="28">
        <v>16142035</v>
      </c>
      <c r="T86" s="28">
        <f t="shared" si="56"/>
        <v>16589300</v>
      </c>
      <c r="U86" s="55">
        <v>14930370</v>
      </c>
      <c r="V86" s="28">
        <v>5885502</v>
      </c>
      <c r="W86" s="56">
        <f t="shared" si="57"/>
        <v>9044868</v>
      </c>
      <c r="X86" s="56">
        <f t="shared" si="58"/>
        <v>1658930</v>
      </c>
      <c r="Y86" s="28">
        <f t="shared" si="59"/>
        <v>0</v>
      </c>
      <c r="Z86" s="4"/>
    </row>
    <row r="87" spans="1:25" s="4" customFormat="1" ht="30" customHeight="1">
      <c r="A87" s="24">
        <v>610</v>
      </c>
      <c r="B87" s="25" t="s">
        <v>132</v>
      </c>
      <c r="C87" s="25" t="s">
        <v>132</v>
      </c>
      <c r="D87" s="23">
        <f aca="true" t="shared" si="66" ref="D87:I87">SUM(D88:D89)</f>
        <v>2976</v>
      </c>
      <c r="E87" s="23">
        <f t="shared" si="66"/>
        <v>3</v>
      </c>
      <c r="F87" s="23">
        <f t="shared" si="66"/>
        <v>3578</v>
      </c>
      <c r="G87" s="23">
        <f t="shared" si="66"/>
        <v>3</v>
      </c>
      <c r="H87" s="23">
        <f t="shared" si="66"/>
        <v>11481050</v>
      </c>
      <c r="I87" s="23">
        <f t="shared" si="66"/>
        <v>12534550</v>
      </c>
      <c r="J87" s="37"/>
      <c r="K87" s="23">
        <f aca="true" t="shared" si="67" ref="H87:Y87">SUM(K88:K89)</f>
        <v>10177947.5</v>
      </c>
      <c r="L87" s="23">
        <f t="shared" si="67"/>
        <v>11140622.5</v>
      </c>
      <c r="M87" s="23">
        <f t="shared" si="67"/>
        <v>0</v>
      </c>
      <c r="N87" s="23">
        <f t="shared" si="67"/>
        <v>9032100</v>
      </c>
      <c r="O87" s="23">
        <f t="shared" si="67"/>
        <v>0</v>
      </c>
      <c r="P87" s="23">
        <f t="shared" si="67"/>
        <v>0</v>
      </c>
      <c r="Q87" s="23">
        <f t="shared" si="67"/>
        <v>0</v>
      </c>
      <c r="R87" s="23">
        <f t="shared" si="67"/>
        <v>21318570</v>
      </c>
      <c r="S87" s="23">
        <f t="shared" si="67"/>
        <v>9032100</v>
      </c>
      <c r="T87" s="23">
        <f t="shared" si="67"/>
        <v>12286470</v>
      </c>
      <c r="U87" s="53">
        <f t="shared" si="67"/>
        <v>11057823</v>
      </c>
      <c r="V87" s="23">
        <f t="shared" si="67"/>
        <v>4358957</v>
      </c>
      <c r="W87" s="54">
        <f t="shared" si="67"/>
        <v>6698866</v>
      </c>
      <c r="X87" s="54">
        <f t="shared" si="67"/>
        <v>1228647</v>
      </c>
      <c r="Y87" s="23">
        <f t="shared" si="67"/>
        <v>0</v>
      </c>
    </row>
    <row r="88" spans="1:26" s="6" customFormat="1" ht="21.75" customHeight="1">
      <c r="A88" s="26">
        <v>610001</v>
      </c>
      <c r="B88" s="27" t="s">
        <v>133</v>
      </c>
      <c r="C88" s="27" t="s">
        <v>134</v>
      </c>
      <c r="D88" s="28">
        <v>2308</v>
      </c>
      <c r="E88" s="28">
        <v>1</v>
      </c>
      <c r="F88" s="28">
        <v>2654</v>
      </c>
      <c r="G88" s="28">
        <v>1</v>
      </c>
      <c r="H88" s="28">
        <f t="shared" si="52"/>
        <v>8687350</v>
      </c>
      <c r="I88" s="28">
        <f t="shared" si="53"/>
        <v>9292850</v>
      </c>
      <c r="J88" s="38">
        <v>0.85</v>
      </c>
      <c r="K88" s="28">
        <f t="shared" si="54"/>
        <v>7384247.5</v>
      </c>
      <c r="L88" s="28">
        <f t="shared" si="55"/>
        <v>7898922.5</v>
      </c>
      <c r="M88" s="39"/>
      <c r="N88" s="28">
        <v>7187600</v>
      </c>
      <c r="O88" s="28">
        <v>0</v>
      </c>
      <c r="P88" s="28">
        <v>0</v>
      </c>
      <c r="Q88" s="28">
        <v>0</v>
      </c>
      <c r="R88" s="28">
        <v>15283170</v>
      </c>
      <c r="S88" s="28">
        <v>7187600</v>
      </c>
      <c r="T88" s="28">
        <f t="shared" si="56"/>
        <v>8095570</v>
      </c>
      <c r="U88" s="55">
        <v>7286013</v>
      </c>
      <c r="V88" s="28">
        <v>2872122</v>
      </c>
      <c r="W88" s="56">
        <f t="shared" si="57"/>
        <v>4413891</v>
      </c>
      <c r="X88" s="56">
        <f t="shared" si="58"/>
        <v>809557</v>
      </c>
      <c r="Y88" s="28">
        <f t="shared" si="59"/>
        <v>0</v>
      </c>
      <c r="Z88" s="4"/>
    </row>
    <row r="89" spans="1:26" s="6" customFormat="1" ht="21.75" customHeight="1">
      <c r="A89" s="26">
        <v>610002</v>
      </c>
      <c r="B89" s="27" t="s">
        <v>135</v>
      </c>
      <c r="C89" s="27" t="s">
        <v>135</v>
      </c>
      <c r="D89" s="28">
        <v>668</v>
      </c>
      <c r="E89" s="28">
        <v>2</v>
      </c>
      <c r="F89" s="28">
        <v>924</v>
      </c>
      <c r="G89" s="28">
        <v>2</v>
      </c>
      <c r="H89" s="28">
        <f t="shared" si="52"/>
        <v>2793700</v>
      </c>
      <c r="I89" s="28">
        <f t="shared" si="53"/>
        <v>3241700</v>
      </c>
      <c r="J89" s="38">
        <v>1</v>
      </c>
      <c r="K89" s="28">
        <f t="shared" si="54"/>
        <v>2793700</v>
      </c>
      <c r="L89" s="28">
        <f t="shared" si="55"/>
        <v>3241700</v>
      </c>
      <c r="M89" s="39"/>
      <c r="N89" s="28">
        <v>1844500</v>
      </c>
      <c r="O89" s="28">
        <v>0</v>
      </c>
      <c r="P89" s="28">
        <v>0</v>
      </c>
      <c r="Q89" s="28">
        <v>0</v>
      </c>
      <c r="R89" s="28">
        <v>6035400</v>
      </c>
      <c r="S89" s="28">
        <v>1844500</v>
      </c>
      <c r="T89" s="28">
        <f t="shared" si="56"/>
        <v>4190900</v>
      </c>
      <c r="U89" s="55">
        <v>3771810</v>
      </c>
      <c r="V89" s="28">
        <v>1486835</v>
      </c>
      <c r="W89" s="56">
        <f t="shared" si="57"/>
        <v>2284975</v>
      </c>
      <c r="X89" s="56">
        <f t="shared" si="58"/>
        <v>419090</v>
      </c>
      <c r="Y89" s="28">
        <f t="shared" si="59"/>
        <v>0</v>
      </c>
      <c r="Z89" s="4"/>
    </row>
    <row r="90" spans="1:25" s="4" customFormat="1" ht="30" customHeight="1">
      <c r="A90" s="22">
        <v>610004</v>
      </c>
      <c r="B90" s="25" t="s">
        <v>136</v>
      </c>
      <c r="C90" s="25" t="s">
        <v>136</v>
      </c>
      <c r="D90" s="23">
        <f aca="true" t="shared" si="68" ref="D90:I90">D91</f>
        <v>1690</v>
      </c>
      <c r="E90" s="23">
        <f t="shared" si="68"/>
        <v>0</v>
      </c>
      <c r="F90" s="23">
        <f t="shared" si="68"/>
        <v>2362</v>
      </c>
      <c r="G90" s="23">
        <f t="shared" si="68"/>
        <v>0</v>
      </c>
      <c r="H90" s="23">
        <f t="shared" si="68"/>
        <v>7091000</v>
      </c>
      <c r="I90" s="23">
        <f t="shared" si="68"/>
        <v>8267000</v>
      </c>
      <c r="J90" s="37"/>
      <c r="K90" s="23">
        <f aca="true" t="shared" si="69" ref="H90:Y90">K91</f>
        <v>7091000</v>
      </c>
      <c r="L90" s="23">
        <f t="shared" si="69"/>
        <v>8267000</v>
      </c>
      <c r="M90" s="23">
        <f t="shared" si="69"/>
        <v>0</v>
      </c>
      <c r="N90" s="23">
        <f t="shared" si="69"/>
        <v>3216500</v>
      </c>
      <c r="O90" s="23">
        <f t="shared" si="69"/>
        <v>0</v>
      </c>
      <c r="P90" s="23">
        <f t="shared" si="69"/>
        <v>0</v>
      </c>
      <c r="Q90" s="23">
        <f t="shared" si="69"/>
        <v>0</v>
      </c>
      <c r="R90" s="23">
        <f t="shared" si="69"/>
        <v>15358000</v>
      </c>
      <c r="S90" s="23">
        <f t="shared" si="69"/>
        <v>3216500</v>
      </c>
      <c r="T90" s="23">
        <f t="shared" si="69"/>
        <v>12141500</v>
      </c>
      <c r="U90" s="53">
        <f t="shared" si="69"/>
        <v>10927350</v>
      </c>
      <c r="V90" s="23">
        <f t="shared" si="69"/>
        <v>4307525</v>
      </c>
      <c r="W90" s="54">
        <f t="shared" si="69"/>
        <v>6619825</v>
      </c>
      <c r="X90" s="54">
        <f t="shared" si="69"/>
        <v>1214150</v>
      </c>
      <c r="Y90" s="23">
        <f t="shared" si="69"/>
        <v>0</v>
      </c>
    </row>
    <row r="91" spans="1:26" s="6" customFormat="1" ht="21.75" customHeight="1">
      <c r="A91" s="26">
        <v>610004</v>
      </c>
      <c r="B91" s="27" t="s">
        <v>136</v>
      </c>
      <c r="C91" s="27" t="s">
        <v>136</v>
      </c>
      <c r="D91" s="28">
        <v>1690</v>
      </c>
      <c r="E91" s="28"/>
      <c r="F91" s="28">
        <v>2362</v>
      </c>
      <c r="G91" s="28"/>
      <c r="H91" s="28">
        <f t="shared" si="52"/>
        <v>7091000</v>
      </c>
      <c r="I91" s="28">
        <f t="shared" si="53"/>
        <v>8267000</v>
      </c>
      <c r="J91" s="38">
        <v>1</v>
      </c>
      <c r="K91" s="28">
        <f t="shared" si="54"/>
        <v>7091000</v>
      </c>
      <c r="L91" s="28">
        <f t="shared" si="55"/>
        <v>8267000</v>
      </c>
      <c r="M91" s="39"/>
      <c r="N91" s="28">
        <v>3216500</v>
      </c>
      <c r="O91" s="28">
        <v>0</v>
      </c>
      <c r="P91" s="28">
        <v>0</v>
      </c>
      <c r="Q91" s="28">
        <v>0</v>
      </c>
      <c r="R91" s="28">
        <v>15358000</v>
      </c>
      <c r="S91" s="28">
        <v>3216500</v>
      </c>
      <c r="T91" s="28">
        <f t="shared" si="56"/>
        <v>12141500</v>
      </c>
      <c r="U91" s="55">
        <v>10927350</v>
      </c>
      <c r="V91" s="28">
        <v>4307525</v>
      </c>
      <c r="W91" s="56">
        <f t="shared" si="57"/>
        <v>6619825</v>
      </c>
      <c r="X91" s="56">
        <f t="shared" si="58"/>
        <v>1214150</v>
      </c>
      <c r="Y91" s="28">
        <f t="shared" si="59"/>
        <v>0</v>
      </c>
      <c r="Z91" s="4"/>
    </row>
    <row r="92" spans="1:25" s="4" customFormat="1" ht="30" customHeight="1">
      <c r="A92" s="22">
        <v>610003</v>
      </c>
      <c r="B92" s="25" t="s">
        <v>137</v>
      </c>
      <c r="C92" s="25" t="s">
        <v>137</v>
      </c>
      <c r="D92" s="23">
        <f aca="true" t="shared" si="70" ref="D92:I92">D93</f>
        <v>3609</v>
      </c>
      <c r="E92" s="23">
        <f t="shared" si="70"/>
        <v>10</v>
      </c>
      <c r="F92" s="23">
        <f t="shared" si="70"/>
        <v>4573</v>
      </c>
      <c r="G92" s="23">
        <f t="shared" si="70"/>
        <v>12</v>
      </c>
      <c r="H92" s="23">
        <f t="shared" si="70"/>
        <v>14360850</v>
      </c>
      <c r="I92" s="23">
        <f t="shared" si="70"/>
        <v>16051700</v>
      </c>
      <c r="J92" s="37"/>
      <c r="K92" s="23">
        <f aca="true" t="shared" si="71" ref="H92:Y92">K93</f>
        <v>14360850</v>
      </c>
      <c r="L92" s="23">
        <f t="shared" si="71"/>
        <v>16051700</v>
      </c>
      <c r="M92" s="23">
        <f t="shared" si="71"/>
        <v>0</v>
      </c>
      <c r="N92" s="23">
        <f t="shared" si="71"/>
        <v>12554150</v>
      </c>
      <c r="O92" s="23">
        <f t="shared" si="71"/>
        <v>0</v>
      </c>
      <c r="P92" s="23">
        <f t="shared" si="71"/>
        <v>0</v>
      </c>
      <c r="Q92" s="23">
        <f t="shared" si="71"/>
        <v>0</v>
      </c>
      <c r="R92" s="23">
        <f t="shared" si="71"/>
        <v>30412550</v>
      </c>
      <c r="S92" s="23">
        <f t="shared" si="71"/>
        <v>12554150</v>
      </c>
      <c r="T92" s="23">
        <f t="shared" si="71"/>
        <v>17858400</v>
      </c>
      <c r="U92" s="53">
        <f t="shared" si="71"/>
        <v>16072560</v>
      </c>
      <c r="V92" s="23">
        <f t="shared" si="71"/>
        <v>6335750</v>
      </c>
      <c r="W92" s="54">
        <f t="shared" si="71"/>
        <v>9736810</v>
      </c>
      <c r="X92" s="54">
        <f t="shared" si="71"/>
        <v>1785840</v>
      </c>
      <c r="Y92" s="23">
        <f t="shared" si="71"/>
        <v>0</v>
      </c>
    </row>
    <row r="93" spans="1:26" s="6" customFormat="1" ht="21.75" customHeight="1">
      <c r="A93" s="58">
        <v>610003</v>
      </c>
      <c r="B93" s="27" t="s">
        <v>137</v>
      </c>
      <c r="C93" s="27" t="s">
        <v>137</v>
      </c>
      <c r="D93" s="28">
        <v>3609</v>
      </c>
      <c r="E93" s="28">
        <v>10</v>
      </c>
      <c r="F93" s="28">
        <v>4573</v>
      </c>
      <c r="G93" s="28">
        <v>12</v>
      </c>
      <c r="H93" s="28">
        <f t="shared" si="52"/>
        <v>14360850</v>
      </c>
      <c r="I93" s="28">
        <f t="shared" si="53"/>
        <v>16051700</v>
      </c>
      <c r="J93" s="38">
        <v>1</v>
      </c>
      <c r="K93" s="28">
        <f t="shared" si="54"/>
        <v>14360850</v>
      </c>
      <c r="L93" s="28">
        <f t="shared" si="55"/>
        <v>16051700</v>
      </c>
      <c r="M93" s="39"/>
      <c r="N93" s="28">
        <v>12554150</v>
      </c>
      <c r="O93" s="28">
        <v>0</v>
      </c>
      <c r="P93" s="28">
        <v>0</v>
      </c>
      <c r="Q93" s="28">
        <v>0</v>
      </c>
      <c r="R93" s="28">
        <v>30412550</v>
      </c>
      <c r="S93" s="28">
        <v>12554150</v>
      </c>
      <c r="T93" s="28">
        <f t="shared" si="56"/>
        <v>17858400</v>
      </c>
      <c r="U93" s="55">
        <v>16072560</v>
      </c>
      <c r="V93" s="28">
        <v>6335750</v>
      </c>
      <c r="W93" s="56">
        <f t="shared" si="57"/>
        <v>9736810</v>
      </c>
      <c r="X93" s="56">
        <f t="shared" si="58"/>
        <v>1785840</v>
      </c>
      <c r="Y93" s="28">
        <f t="shared" si="59"/>
        <v>0</v>
      </c>
      <c r="Z93" s="4"/>
    </row>
    <row r="94" spans="1:25" s="4" customFormat="1" ht="30" customHeight="1">
      <c r="A94" s="24">
        <v>610005</v>
      </c>
      <c r="B94" s="25" t="s">
        <v>138</v>
      </c>
      <c r="C94" s="25" t="s">
        <v>138</v>
      </c>
      <c r="D94" s="23">
        <f aca="true" t="shared" si="72" ref="D94:I94">D95</f>
        <v>1436</v>
      </c>
      <c r="E94" s="23">
        <f t="shared" si="72"/>
        <v>2</v>
      </c>
      <c r="F94" s="23">
        <f t="shared" si="72"/>
        <v>1815</v>
      </c>
      <c r="G94" s="23">
        <f t="shared" si="72"/>
        <v>7</v>
      </c>
      <c r="H94" s="23">
        <f t="shared" si="72"/>
        <v>5706575</v>
      </c>
      <c r="I94" s="23">
        <f t="shared" si="72"/>
        <v>6379450</v>
      </c>
      <c r="J94" s="37"/>
      <c r="K94" s="23">
        <f aca="true" t="shared" si="73" ref="H94:Y94">K95</f>
        <v>5706575</v>
      </c>
      <c r="L94" s="23">
        <f t="shared" si="73"/>
        <v>6379450</v>
      </c>
      <c r="M94" s="23">
        <f t="shared" si="73"/>
        <v>0</v>
      </c>
      <c r="N94" s="23">
        <f t="shared" si="73"/>
        <v>5362700</v>
      </c>
      <c r="O94" s="23">
        <f t="shared" si="73"/>
        <v>0</v>
      </c>
      <c r="P94" s="23">
        <f t="shared" si="73"/>
        <v>0</v>
      </c>
      <c r="Q94" s="23">
        <f t="shared" si="73"/>
        <v>0</v>
      </c>
      <c r="R94" s="23">
        <f t="shared" si="73"/>
        <v>12086025</v>
      </c>
      <c r="S94" s="23">
        <f t="shared" si="73"/>
        <v>5362700</v>
      </c>
      <c r="T94" s="23">
        <f t="shared" si="73"/>
        <v>6723325</v>
      </c>
      <c r="U94" s="53">
        <f t="shared" si="73"/>
        <v>6050993</v>
      </c>
      <c r="V94" s="23">
        <f t="shared" si="73"/>
        <v>2385281</v>
      </c>
      <c r="W94" s="54">
        <f t="shared" si="73"/>
        <v>3665712</v>
      </c>
      <c r="X94" s="54">
        <f t="shared" si="73"/>
        <v>672332</v>
      </c>
      <c r="Y94" s="23">
        <f t="shared" si="73"/>
        <v>0</v>
      </c>
    </row>
    <row r="95" spans="1:26" s="6" customFormat="1" ht="21.75" customHeight="1">
      <c r="A95" s="26">
        <v>610005</v>
      </c>
      <c r="B95" s="27" t="s">
        <v>138</v>
      </c>
      <c r="C95" s="27" t="s">
        <v>138</v>
      </c>
      <c r="D95" s="28">
        <v>1436</v>
      </c>
      <c r="E95" s="28">
        <v>2</v>
      </c>
      <c r="F95" s="28">
        <v>1815</v>
      </c>
      <c r="G95" s="28">
        <v>7</v>
      </c>
      <c r="H95" s="28">
        <f t="shared" si="52"/>
        <v>5706575</v>
      </c>
      <c r="I95" s="28">
        <f t="shared" si="53"/>
        <v>6379450</v>
      </c>
      <c r="J95" s="38">
        <v>1</v>
      </c>
      <c r="K95" s="28">
        <f t="shared" si="54"/>
        <v>5706575</v>
      </c>
      <c r="L95" s="28">
        <f t="shared" si="55"/>
        <v>6379450</v>
      </c>
      <c r="M95" s="39"/>
      <c r="N95" s="28">
        <v>5362700</v>
      </c>
      <c r="O95" s="28">
        <v>0</v>
      </c>
      <c r="P95" s="28">
        <v>0</v>
      </c>
      <c r="Q95" s="28">
        <v>0</v>
      </c>
      <c r="R95" s="28">
        <v>12086025</v>
      </c>
      <c r="S95" s="28">
        <v>5362700</v>
      </c>
      <c r="T95" s="28">
        <f t="shared" si="56"/>
        <v>6723325</v>
      </c>
      <c r="U95" s="55">
        <v>6050993</v>
      </c>
      <c r="V95" s="28">
        <v>2385281</v>
      </c>
      <c r="W95" s="56">
        <f t="shared" si="57"/>
        <v>3665712</v>
      </c>
      <c r="X95" s="56">
        <f t="shared" si="58"/>
        <v>672332</v>
      </c>
      <c r="Y95" s="28">
        <f t="shared" si="59"/>
        <v>0</v>
      </c>
      <c r="Z95" s="4"/>
    </row>
    <row r="96" spans="1:25" s="4" customFormat="1" ht="30" customHeight="1">
      <c r="A96" s="24">
        <v>611</v>
      </c>
      <c r="B96" s="25" t="s">
        <v>139</v>
      </c>
      <c r="C96" s="25" t="s">
        <v>139</v>
      </c>
      <c r="D96" s="23">
        <f aca="true" t="shared" si="74" ref="D96:I96">D97</f>
        <v>47986</v>
      </c>
      <c r="E96" s="23">
        <f t="shared" si="74"/>
        <v>130</v>
      </c>
      <c r="F96" s="23">
        <f t="shared" si="74"/>
        <v>46429</v>
      </c>
      <c r="G96" s="23">
        <f t="shared" si="74"/>
        <v>148</v>
      </c>
      <c r="H96" s="23">
        <f t="shared" si="74"/>
        <v>165761400</v>
      </c>
      <c r="I96" s="23">
        <f t="shared" si="74"/>
        <v>163071300</v>
      </c>
      <c r="J96" s="37"/>
      <c r="K96" s="23">
        <f aca="true" t="shared" si="75" ref="H96:Y96">K97</f>
        <v>49728420</v>
      </c>
      <c r="L96" s="23">
        <f t="shared" si="75"/>
        <v>48921390</v>
      </c>
      <c r="M96" s="23">
        <f t="shared" si="75"/>
        <v>0</v>
      </c>
      <c r="N96" s="23">
        <f t="shared" si="75"/>
        <v>52194030</v>
      </c>
      <c r="O96" s="23">
        <f t="shared" si="75"/>
        <v>0</v>
      </c>
      <c r="P96" s="23">
        <f t="shared" si="75"/>
        <v>0</v>
      </c>
      <c r="Q96" s="23">
        <f t="shared" si="75"/>
        <v>0</v>
      </c>
      <c r="R96" s="23">
        <f t="shared" si="75"/>
        <v>98649810</v>
      </c>
      <c r="S96" s="23">
        <f t="shared" si="75"/>
        <v>52194030</v>
      </c>
      <c r="T96" s="23">
        <f t="shared" si="75"/>
        <v>46455780</v>
      </c>
      <c r="U96" s="53">
        <f t="shared" si="75"/>
        <v>41810202</v>
      </c>
      <c r="V96" s="23">
        <f t="shared" si="75"/>
        <v>16481442</v>
      </c>
      <c r="W96" s="54">
        <f t="shared" si="75"/>
        <v>25328760</v>
      </c>
      <c r="X96" s="54">
        <f t="shared" si="75"/>
        <v>4645578</v>
      </c>
      <c r="Y96" s="23">
        <f t="shared" si="75"/>
        <v>0</v>
      </c>
    </row>
    <row r="97" spans="1:26" s="6" customFormat="1" ht="21.75" customHeight="1">
      <c r="A97" s="26">
        <v>611</v>
      </c>
      <c r="B97" s="27" t="s">
        <v>139</v>
      </c>
      <c r="C97" s="27" t="s">
        <v>139</v>
      </c>
      <c r="D97" s="28">
        <v>47986</v>
      </c>
      <c r="E97" s="28">
        <v>130</v>
      </c>
      <c r="F97" s="28">
        <v>46429</v>
      </c>
      <c r="G97" s="28">
        <v>148</v>
      </c>
      <c r="H97" s="28">
        <f t="shared" si="52"/>
        <v>165761400</v>
      </c>
      <c r="I97" s="28">
        <f t="shared" si="53"/>
        <v>163071300</v>
      </c>
      <c r="J97" s="38">
        <v>0.3</v>
      </c>
      <c r="K97" s="28">
        <f t="shared" si="54"/>
        <v>49728420</v>
      </c>
      <c r="L97" s="28">
        <f t="shared" si="55"/>
        <v>48921390</v>
      </c>
      <c r="M97" s="39"/>
      <c r="N97" s="28">
        <v>52194030</v>
      </c>
      <c r="O97" s="28">
        <v>0</v>
      </c>
      <c r="P97" s="28">
        <v>0</v>
      </c>
      <c r="Q97" s="28">
        <v>0</v>
      </c>
      <c r="R97" s="28">
        <v>98649810</v>
      </c>
      <c r="S97" s="28">
        <v>52194030</v>
      </c>
      <c r="T97" s="28">
        <f t="shared" si="56"/>
        <v>46455780</v>
      </c>
      <c r="U97" s="55">
        <v>41810202</v>
      </c>
      <c r="V97" s="28">
        <v>16481442</v>
      </c>
      <c r="W97" s="56">
        <f t="shared" si="57"/>
        <v>25328760</v>
      </c>
      <c r="X97" s="56">
        <f t="shared" si="58"/>
        <v>4645578</v>
      </c>
      <c r="Y97" s="28">
        <f t="shared" si="59"/>
        <v>0</v>
      </c>
      <c r="Z97" s="4"/>
    </row>
    <row r="98" spans="1:25" s="4" customFormat="1" ht="30" customHeight="1">
      <c r="A98" s="24">
        <v>612</v>
      </c>
      <c r="B98" s="25" t="s">
        <v>140</v>
      </c>
      <c r="C98" s="25" t="s">
        <v>140</v>
      </c>
      <c r="D98" s="23">
        <f aca="true" t="shared" si="76" ref="D98:I98">D99</f>
        <v>18882</v>
      </c>
      <c r="E98" s="23">
        <f t="shared" si="76"/>
        <v>32</v>
      </c>
      <c r="F98" s="23">
        <f t="shared" si="76"/>
        <v>19612</v>
      </c>
      <c r="G98" s="23">
        <f t="shared" si="76"/>
        <v>40</v>
      </c>
      <c r="H98" s="23">
        <f t="shared" si="76"/>
        <v>67503100</v>
      </c>
      <c r="I98" s="23">
        <f t="shared" si="76"/>
        <v>68796000</v>
      </c>
      <c r="J98" s="37"/>
      <c r="K98" s="23">
        <f aca="true" t="shared" si="77" ref="H98:Y98">K99</f>
        <v>20250930</v>
      </c>
      <c r="L98" s="23">
        <f t="shared" si="77"/>
        <v>20638800</v>
      </c>
      <c r="M98" s="23">
        <f t="shared" si="77"/>
        <v>0</v>
      </c>
      <c r="N98" s="23">
        <f t="shared" si="77"/>
        <v>19342785</v>
      </c>
      <c r="O98" s="23">
        <f t="shared" si="77"/>
        <v>0</v>
      </c>
      <c r="P98" s="23">
        <f t="shared" si="77"/>
        <v>0</v>
      </c>
      <c r="Q98" s="23">
        <f t="shared" si="77"/>
        <v>0</v>
      </c>
      <c r="R98" s="23">
        <f t="shared" si="77"/>
        <v>40889730</v>
      </c>
      <c r="S98" s="23">
        <f t="shared" si="77"/>
        <v>19342785</v>
      </c>
      <c r="T98" s="23">
        <f t="shared" si="77"/>
        <v>21546945</v>
      </c>
      <c r="U98" s="53">
        <f t="shared" si="77"/>
        <v>19392251</v>
      </c>
      <c r="V98" s="23">
        <f t="shared" si="77"/>
        <v>7644361</v>
      </c>
      <c r="W98" s="54">
        <f t="shared" si="77"/>
        <v>11747890</v>
      </c>
      <c r="X98" s="54">
        <f t="shared" si="77"/>
        <v>2154694</v>
      </c>
      <c r="Y98" s="23">
        <f t="shared" si="77"/>
        <v>0</v>
      </c>
    </row>
    <row r="99" spans="1:26" s="6" customFormat="1" ht="21.75" customHeight="1">
      <c r="A99" s="26">
        <v>612</v>
      </c>
      <c r="B99" s="27" t="s">
        <v>140</v>
      </c>
      <c r="C99" s="27" t="s">
        <v>140</v>
      </c>
      <c r="D99" s="28">
        <v>18882</v>
      </c>
      <c r="E99" s="28">
        <v>32</v>
      </c>
      <c r="F99" s="28">
        <v>19612</v>
      </c>
      <c r="G99" s="28">
        <v>40</v>
      </c>
      <c r="H99" s="28">
        <f t="shared" si="52"/>
        <v>67503100</v>
      </c>
      <c r="I99" s="28">
        <f t="shared" si="53"/>
        <v>68796000</v>
      </c>
      <c r="J99" s="38">
        <v>0.3</v>
      </c>
      <c r="K99" s="28">
        <f t="shared" si="54"/>
        <v>20250930</v>
      </c>
      <c r="L99" s="28">
        <f t="shared" si="55"/>
        <v>20638800</v>
      </c>
      <c r="M99" s="39"/>
      <c r="N99" s="28">
        <v>19342785</v>
      </c>
      <c r="O99" s="28">
        <v>0</v>
      </c>
      <c r="P99" s="28">
        <v>0</v>
      </c>
      <c r="Q99" s="28">
        <v>0</v>
      </c>
      <c r="R99" s="28">
        <v>40889730</v>
      </c>
      <c r="S99" s="28">
        <v>19342785</v>
      </c>
      <c r="T99" s="28">
        <f t="shared" si="56"/>
        <v>21546945</v>
      </c>
      <c r="U99" s="55">
        <v>19392251</v>
      </c>
      <c r="V99" s="28">
        <v>7644361</v>
      </c>
      <c r="W99" s="56">
        <f t="shared" si="57"/>
        <v>11747890</v>
      </c>
      <c r="X99" s="56">
        <f t="shared" si="58"/>
        <v>2154694</v>
      </c>
      <c r="Y99" s="28">
        <f t="shared" si="59"/>
        <v>0</v>
      </c>
      <c r="Z99" s="4"/>
    </row>
    <row r="100" spans="1:25" s="4" customFormat="1" ht="30" customHeight="1">
      <c r="A100" s="24">
        <v>613</v>
      </c>
      <c r="B100" s="25" t="s">
        <v>141</v>
      </c>
      <c r="C100" s="25" t="s">
        <v>141</v>
      </c>
      <c r="D100" s="23">
        <f aca="true" t="shared" si="78" ref="D100:I100">SUM(D101:D107)</f>
        <v>31149</v>
      </c>
      <c r="E100" s="23">
        <f t="shared" si="78"/>
        <v>153</v>
      </c>
      <c r="F100" s="23">
        <f t="shared" si="78"/>
        <v>29670</v>
      </c>
      <c r="G100" s="23">
        <f t="shared" si="78"/>
        <v>154</v>
      </c>
      <c r="H100" s="23">
        <f t="shared" si="78"/>
        <v>107024225</v>
      </c>
      <c r="I100" s="23">
        <f t="shared" si="78"/>
        <v>104437900</v>
      </c>
      <c r="J100" s="37"/>
      <c r="K100" s="23">
        <f aca="true" t="shared" si="79" ref="H100:Y100">SUM(K101:K107)</f>
        <v>47181137.5</v>
      </c>
      <c r="L100" s="23">
        <f t="shared" si="79"/>
        <v>46954040</v>
      </c>
      <c r="M100" s="23">
        <f t="shared" si="79"/>
        <v>0</v>
      </c>
      <c r="N100" s="23">
        <f t="shared" si="79"/>
        <v>49208652.5</v>
      </c>
      <c r="O100" s="23">
        <f t="shared" si="79"/>
        <v>0</v>
      </c>
      <c r="P100" s="23">
        <f t="shared" si="79"/>
        <v>0</v>
      </c>
      <c r="Q100" s="23">
        <f t="shared" si="79"/>
        <v>0</v>
      </c>
      <c r="R100" s="23">
        <f t="shared" si="79"/>
        <v>94135178</v>
      </c>
      <c r="S100" s="23">
        <f t="shared" si="79"/>
        <v>49208654</v>
      </c>
      <c r="T100" s="23">
        <f t="shared" si="79"/>
        <v>44926524</v>
      </c>
      <c r="U100" s="53">
        <f t="shared" si="79"/>
        <v>40433872</v>
      </c>
      <c r="V100" s="23">
        <f t="shared" si="79"/>
        <v>15938897</v>
      </c>
      <c r="W100" s="54">
        <f t="shared" si="79"/>
        <v>24494975</v>
      </c>
      <c r="X100" s="54">
        <f t="shared" si="79"/>
        <v>4492652</v>
      </c>
      <c r="Y100" s="23">
        <f t="shared" si="79"/>
        <v>0</v>
      </c>
    </row>
    <row r="101" spans="1:26" s="6" customFormat="1" ht="21.75" customHeight="1">
      <c r="A101" s="26">
        <v>613001</v>
      </c>
      <c r="B101" s="27" t="s">
        <v>142</v>
      </c>
      <c r="C101" s="27" t="s">
        <v>143</v>
      </c>
      <c r="D101" s="28">
        <v>14529</v>
      </c>
      <c r="E101" s="28">
        <v>86</v>
      </c>
      <c r="F101" s="28">
        <v>12374</v>
      </c>
      <c r="G101" s="28">
        <v>91</v>
      </c>
      <c r="H101" s="28">
        <f t="shared" si="52"/>
        <v>47420975</v>
      </c>
      <c r="I101" s="28">
        <f t="shared" si="53"/>
        <v>43659350</v>
      </c>
      <c r="J101" s="38">
        <v>0.3</v>
      </c>
      <c r="K101" s="28">
        <f t="shared" si="54"/>
        <v>14226292.5</v>
      </c>
      <c r="L101" s="28">
        <f t="shared" si="55"/>
        <v>13097805</v>
      </c>
      <c r="M101" s="39"/>
      <c r="N101" s="28">
        <v>15925350</v>
      </c>
      <c r="O101" s="28">
        <v>0</v>
      </c>
      <c r="P101" s="28">
        <v>0</v>
      </c>
      <c r="Q101" s="28">
        <v>0</v>
      </c>
      <c r="R101" s="28">
        <v>27324098</v>
      </c>
      <c r="S101" s="28">
        <v>15925350</v>
      </c>
      <c r="T101" s="28">
        <f t="shared" si="56"/>
        <v>11398748</v>
      </c>
      <c r="U101" s="55">
        <v>10258873</v>
      </c>
      <c r="V101" s="28">
        <v>4044013</v>
      </c>
      <c r="W101" s="56">
        <f t="shared" si="57"/>
        <v>6214860</v>
      </c>
      <c r="X101" s="56">
        <f t="shared" si="58"/>
        <v>1139875</v>
      </c>
      <c r="Y101" s="28">
        <f t="shared" si="59"/>
        <v>0</v>
      </c>
      <c r="Z101" s="4"/>
    </row>
    <row r="102" spans="1:26" s="6" customFormat="1" ht="21.75" customHeight="1">
      <c r="A102" s="26">
        <v>613002</v>
      </c>
      <c r="B102" s="27" t="s">
        <v>144</v>
      </c>
      <c r="C102" s="27" t="s">
        <v>144</v>
      </c>
      <c r="D102" s="28">
        <v>272</v>
      </c>
      <c r="E102" s="28"/>
      <c r="F102" s="28">
        <v>220</v>
      </c>
      <c r="G102" s="28"/>
      <c r="H102" s="28">
        <f t="shared" si="52"/>
        <v>861000</v>
      </c>
      <c r="I102" s="28">
        <f t="shared" si="53"/>
        <v>770000</v>
      </c>
      <c r="J102" s="38">
        <v>0.3</v>
      </c>
      <c r="K102" s="28">
        <f t="shared" si="54"/>
        <v>258300</v>
      </c>
      <c r="L102" s="28">
        <f t="shared" si="55"/>
        <v>231000</v>
      </c>
      <c r="M102" s="39"/>
      <c r="N102" s="28">
        <v>285600</v>
      </c>
      <c r="O102" s="28">
        <v>0</v>
      </c>
      <c r="P102" s="28">
        <v>0</v>
      </c>
      <c r="Q102" s="28">
        <v>0</v>
      </c>
      <c r="R102" s="28">
        <v>489300</v>
      </c>
      <c r="S102" s="28">
        <v>285600</v>
      </c>
      <c r="T102" s="28">
        <f t="shared" si="56"/>
        <v>203700</v>
      </c>
      <c r="U102" s="55">
        <v>183330</v>
      </c>
      <c r="V102" s="28">
        <v>72268</v>
      </c>
      <c r="W102" s="56">
        <f t="shared" si="57"/>
        <v>111062</v>
      </c>
      <c r="X102" s="56">
        <f t="shared" si="58"/>
        <v>20370</v>
      </c>
      <c r="Y102" s="28">
        <f t="shared" si="59"/>
        <v>0</v>
      </c>
      <c r="Z102" s="4"/>
    </row>
    <row r="103" spans="1:26" s="6" customFormat="1" ht="21.75" customHeight="1">
      <c r="A103" s="26">
        <v>613004</v>
      </c>
      <c r="B103" s="27" t="s">
        <v>145</v>
      </c>
      <c r="C103" s="27" t="s">
        <v>145</v>
      </c>
      <c r="D103" s="28">
        <v>4559</v>
      </c>
      <c r="E103" s="28">
        <v>5</v>
      </c>
      <c r="F103" s="28">
        <v>4391</v>
      </c>
      <c r="G103" s="28">
        <v>1</v>
      </c>
      <c r="H103" s="28">
        <f t="shared" si="52"/>
        <v>15674050</v>
      </c>
      <c r="I103" s="28">
        <f t="shared" si="53"/>
        <v>15372350</v>
      </c>
      <c r="J103" s="38">
        <v>0.3</v>
      </c>
      <c r="K103" s="28">
        <f t="shared" si="54"/>
        <v>4702215</v>
      </c>
      <c r="L103" s="28">
        <f t="shared" si="55"/>
        <v>4611705</v>
      </c>
      <c r="M103" s="39"/>
      <c r="N103" s="28">
        <v>4923975</v>
      </c>
      <c r="O103" s="28">
        <v>0</v>
      </c>
      <c r="P103" s="28">
        <v>0</v>
      </c>
      <c r="Q103" s="28">
        <v>0</v>
      </c>
      <c r="R103" s="28">
        <v>9313920</v>
      </c>
      <c r="S103" s="28">
        <v>4923975</v>
      </c>
      <c r="T103" s="28">
        <f t="shared" si="56"/>
        <v>4389945</v>
      </c>
      <c r="U103" s="55">
        <v>3950951</v>
      </c>
      <c r="V103" s="28">
        <v>1557452</v>
      </c>
      <c r="W103" s="56">
        <f t="shared" si="57"/>
        <v>2393499</v>
      </c>
      <c r="X103" s="56">
        <f t="shared" si="58"/>
        <v>438994</v>
      </c>
      <c r="Y103" s="28">
        <f t="shared" si="59"/>
        <v>0</v>
      </c>
      <c r="Z103" s="4"/>
    </row>
    <row r="104" spans="1:26" s="6" customFormat="1" ht="21.75" customHeight="1">
      <c r="A104" s="26">
        <v>613005</v>
      </c>
      <c r="B104" s="27" t="s">
        <v>146</v>
      </c>
      <c r="C104" s="27" t="s">
        <v>146</v>
      </c>
      <c r="D104" s="28">
        <v>4023</v>
      </c>
      <c r="E104" s="28">
        <v>42</v>
      </c>
      <c r="F104" s="28">
        <v>4597</v>
      </c>
      <c r="G104" s="28">
        <v>36</v>
      </c>
      <c r="H104" s="28">
        <f t="shared" si="52"/>
        <v>15235150</v>
      </c>
      <c r="I104" s="28">
        <f t="shared" si="53"/>
        <v>16228100</v>
      </c>
      <c r="J104" s="38">
        <v>0.65</v>
      </c>
      <c r="K104" s="28">
        <f t="shared" si="54"/>
        <v>9902847.5</v>
      </c>
      <c r="L104" s="28">
        <f t="shared" si="55"/>
        <v>10548265</v>
      </c>
      <c r="M104" s="39"/>
      <c r="N104" s="28">
        <v>9615287.5</v>
      </c>
      <c r="O104" s="28">
        <v>0</v>
      </c>
      <c r="P104" s="28">
        <v>0</v>
      </c>
      <c r="Q104" s="28">
        <v>0</v>
      </c>
      <c r="R104" s="28">
        <v>20451113</v>
      </c>
      <c r="S104" s="28">
        <v>9615288</v>
      </c>
      <c r="T104" s="28">
        <f t="shared" si="56"/>
        <v>10835825</v>
      </c>
      <c r="U104" s="55">
        <v>9752243</v>
      </c>
      <c r="V104" s="28">
        <v>3844301</v>
      </c>
      <c r="W104" s="56">
        <f t="shared" si="57"/>
        <v>5907942</v>
      </c>
      <c r="X104" s="56">
        <f t="shared" si="58"/>
        <v>1083582</v>
      </c>
      <c r="Y104" s="28">
        <f t="shared" si="59"/>
        <v>0</v>
      </c>
      <c r="Z104" s="4"/>
    </row>
    <row r="105" spans="1:26" s="6" customFormat="1" ht="21.75" customHeight="1">
      <c r="A105" s="26">
        <v>613006</v>
      </c>
      <c r="B105" s="27" t="s">
        <v>147</v>
      </c>
      <c r="C105" s="27" t="s">
        <v>147</v>
      </c>
      <c r="D105" s="28">
        <v>3678</v>
      </c>
      <c r="E105" s="28">
        <v>11</v>
      </c>
      <c r="F105" s="28">
        <v>3685</v>
      </c>
      <c r="G105" s="28">
        <v>16</v>
      </c>
      <c r="H105" s="28">
        <f t="shared" si="52"/>
        <v>12937225</v>
      </c>
      <c r="I105" s="28">
        <f t="shared" si="53"/>
        <v>12959100</v>
      </c>
      <c r="J105" s="38">
        <v>0.65</v>
      </c>
      <c r="K105" s="28">
        <f t="shared" si="54"/>
        <v>8409196.25</v>
      </c>
      <c r="L105" s="28">
        <f t="shared" si="55"/>
        <v>8423415</v>
      </c>
      <c r="M105" s="39"/>
      <c r="N105" s="28">
        <v>8746692.5</v>
      </c>
      <c r="O105" s="28">
        <v>0</v>
      </c>
      <c r="P105" s="28">
        <v>0</v>
      </c>
      <c r="Q105" s="28">
        <v>0</v>
      </c>
      <c r="R105" s="28">
        <v>16832611</v>
      </c>
      <c r="S105" s="28">
        <v>8746693</v>
      </c>
      <c r="T105" s="28">
        <f t="shared" si="56"/>
        <v>8085918</v>
      </c>
      <c r="U105" s="55">
        <v>7277326</v>
      </c>
      <c r="V105" s="28">
        <v>2868698</v>
      </c>
      <c r="W105" s="56">
        <f t="shared" si="57"/>
        <v>4408628</v>
      </c>
      <c r="X105" s="56">
        <f t="shared" si="58"/>
        <v>808592</v>
      </c>
      <c r="Y105" s="28">
        <f t="shared" si="59"/>
        <v>0</v>
      </c>
      <c r="Z105" s="4"/>
    </row>
    <row r="106" spans="1:26" s="6" customFormat="1" ht="21.75" customHeight="1">
      <c r="A106" s="26">
        <v>613007</v>
      </c>
      <c r="B106" s="27" t="s">
        <v>148</v>
      </c>
      <c r="C106" s="27" t="s">
        <v>148</v>
      </c>
      <c r="D106" s="28">
        <v>2614</v>
      </c>
      <c r="E106" s="28">
        <v>1</v>
      </c>
      <c r="F106" s="28">
        <v>2695</v>
      </c>
      <c r="G106" s="28">
        <v>7</v>
      </c>
      <c r="H106" s="28">
        <f t="shared" si="52"/>
        <v>9306150</v>
      </c>
      <c r="I106" s="28">
        <f t="shared" si="53"/>
        <v>9459450</v>
      </c>
      <c r="J106" s="38">
        <v>0.65</v>
      </c>
      <c r="K106" s="28">
        <f t="shared" si="54"/>
        <v>6048997.5</v>
      </c>
      <c r="L106" s="28">
        <f t="shared" si="55"/>
        <v>6148642.5</v>
      </c>
      <c r="M106" s="39"/>
      <c r="N106" s="28">
        <v>6081302.5</v>
      </c>
      <c r="O106" s="28">
        <v>0</v>
      </c>
      <c r="P106" s="28">
        <v>0</v>
      </c>
      <c r="Q106" s="28">
        <v>0</v>
      </c>
      <c r="R106" s="28">
        <v>12197640</v>
      </c>
      <c r="S106" s="28">
        <v>6081303</v>
      </c>
      <c r="T106" s="28">
        <f t="shared" si="56"/>
        <v>6116337</v>
      </c>
      <c r="U106" s="55">
        <v>5504703</v>
      </c>
      <c r="V106" s="28">
        <v>2169936</v>
      </c>
      <c r="W106" s="56">
        <f t="shared" si="57"/>
        <v>3334767</v>
      </c>
      <c r="X106" s="56">
        <f t="shared" si="58"/>
        <v>611634</v>
      </c>
      <c r="Y106" s="28">
        <f t="shared" si="59"/>
        <v>0</v>
      </c>
      <c r="Z106" s="4"/>
    </row>
    <row r="107" spans="1:26" s="6" customFormat="1" ht="21.75" customHeight="1">
      <c r="A107" s="26">
        <v>613008</v>
      </c>
      <c r="B107" s="27" t="s">
        <v>149</v>
      </c>
      <c r="C107" s="27" t="s">
        <v>149</v>
      </c>
      <c r="D107" s="28">
        <v>1474</v>
      </c>
      <c r="E107" s="28">
        <v>8</v>
      </c>
      <c r="F107" s="28">
        <v>1708</v>
      </c>
      <c r="G107" s="28">
        <v>3</v>
      </c>
      <c r="H107" s="28">
        <f aca="true" t="shared" si="80" ref="H107:H138">(D107+F107)/2*3500+(E107+G107)/2*3850</f>
        <v>5589675</v>
      </c>
      <c r="I107" s="28">
        <f aca="true" t="shared" si="81" ref="I107:I138">F107*3500+G107*3850</f>
        <v>5989550</v>
      </c>
      <c r="J107" s="38">
        <v>0.65</v>
      </c>
      <c r="K107" s="28">
        <f t="shared" si="54"/>
        <v>3633288.75</v>
      </c>
      <c r="L107" s="28">
        <f t="shared" si="55"/>
        <v>3893207.5</v>
      </c>
      <c r="M107" s="39"/>
      <c r="N107" s="28">
        <v>3630445</v>
      </c>
      <c r="O107" s="28">
        <v>0</v>
      </c>
      <c r="P107" s="28">
        <v>0</v>
      </c>
      <c r="Q107" s="28">
        <v>0</v>
      </c>
      <c r="R107" s="28">
        <v>7526496</v>
      </c>
      <c r="S107" s="28">
        <v>3630445</v>
      </c>
      <c r="T107" s="28">
        <f aca="true" t="shared" si="82" ref="T107:T138">IF(R107-S107&lt;0,0,R107-S107)</f>
        <v>3896051</v>
      </c>
      <c r="U107" s="55">
        <v>3506446</v>
      </c>
      <c r="V107" s="28">
        <v>1382229</v>
      </c>
      <c r="W107" s="56">
        <f aca="true" t="shared" si="83" ref="W107:W138">U107-V107</f>
        <v>2124217</v>
      </c>
      <c r="X107" s="56">
        <f aca="true" t="shared" si="84" ref="X107:X138">T107-U107</f>
        <v>389605</v>
      </c>
      <c r="Y107" s="28">
        <f aca="true" t="shared" si="85" ref="Y107:Y138">IF(R107-S107&lt;0,-(R107-S107),0)</f>
        <v>0</v>
      </c>
      <c r="Z107" s="4"/>
    </row>
    <row r="108" spans="1:25" s="4" customFormat="1" ht="30" customHeight="1">
      <c r="A108" s="24">
        <v>614</v>
      </c>
      <c r="B108" s="25" t="s">
        <v>150</v>
      </c>
      <c r="C108" s="25" t="s">
        <v>150</v>
      </c>
      <c r="D108" s="23">
        <f aca="true" t="shared" si="86" ref="D108:I108">SUM(D109:D111)</f>
        <v>6089</v>
      </c>
      <c r="E108" s="23">
        <f t="shared" si="86"/>
        <v>66</v>
      </c>
      <c r="F108" s="23">
        <f t="shared" si="86"/>
        <v>7452</v>
      </c>
      <c r="G108" s="23">
        <f t="shared" si="86"/>
        <v>42</v>
      </c>
      <c r="H108" s="23">
        <f t="shared" si="86"/>
        <v>23904650</v>
      </c>
      <c r="I108" s="23">
        <f t="shared" si="86"/>
        <v>26243700</v>
      </c>
      <c r="J108" s="37"/>
      <c r="K108" s="23">
        <f aca="true" t="shared" si="87" ref="H108:Y108">SUM(K109:K111)</f>
        <v>20318952.5</v>
      </c>
      <c r="L108" s="23">
        <f t="shared" si="87"/>
        <v>22307145</v>
      </c>
      <c r="M108" s="23">
        <f t="shared" si="87"/>
        <v>42875</v>
      </c>
      <c r="N108" s="23">
        <f t="shared" si="87"/>
        <v>20835710</v>
      </c>
      <c r="O108" s="23">
        <f t="shared" si="87"/>
        <v>0</v>
      </c>
      <c r="P108" s="23">
        <f t="shared" si="87"/>
        <v>0</v>
      </c>
      <c r="Q108" s="23">
        <f t="shared" si="87"/>
        <v>0</v>
      </c>
      <c r="R108" s="23">
        <f t="shared" si="87"/>
        <v>42668973</v>
      </c>
      <c r="S108" s="23">
        <f t="shared" si="87"/>
        <v>20835711</v>
      </c>
      <c r="T108" s="23">
        <f t="shared" si="87"/>
        <v>21833262</v>
      </c>
      <c r="U108" s="53">
        <f t="shared" si="87"/>
        <v>19649936</v>
      </c>
      <c r="V108" s="23">
        <f t="shared" si="87"/>
        <v>7745940</v>
      </c>
      <c r="W108" s="54">
        <f t="shared" si="87"/>
        <v>11903996</v>
      </c>
      <c r="X108" s="54">
        <f t="shared" si="87"/>
        <v>2183326</v>
      </c>
      <c r="Y108" s="23">
        <f t="shared" si="87"/>
        <v>0</v>
      </c>
    </row>
    <row r="109" spans="1:26" s="6" customFormat="1" ht="21.75" customHeight="1">
      <c r="A109" s="26">
        <v>614001</v>
      </c>
      <c r="B109" s="27" t="s">
        <v>151</v>
      </c>
      <c r="C109" s="27" t="s">
        <v>152</v>
      </c>
      <c r="D109" s="28">
        <v>4592</v>
      </c>
      <c r="E109" s="28">
        <v>65</v>
      </c>
      <c r="F109" s="28">
        <v>5304</v>
      </c>
      <c r="G109" s="28">
        <v>41</v>
      </c>
      <c r="H109" s="28">
        <f t="shared" si="80"/>
        <v>17522050</v>
      </c>
      <c r="I109" s="28">
        <f t="shared" si="81"/>
        <v>18721850</v>
      </c>
      <c r="J109" s="38">
        <v>0.85</v>
      </c>
      <c r="K109" s="28">
        <f t="shared" si="54"/>
        <v>14893742.5</v>
      </c>
      <c r="L109" s="28">
        <f t="shared" si="55"/>
        <v>15913572.5</v>
      </c>
      <c r="M109" s="39">
        <f>4.2875*10000</f>
        <v>42875</v>
      </c>
      <c r="N109" s="28">
        <v>15519087.5</v>
      </c>
      <c r="O109" s="28">
        <v>0</v>
      </c>
      <c r="P109" s="28">
        <v>0</v>
      </c>
      <c r="Q109" s="28">
        <v>0</v>
      </c>
      <c r="R109" s="28">
        <v>30850190</v>
      </c>
      <c r="S109" s="28">
        <v>15519088</v>
      </c>
      <c r="T109" s="28">
        <f t="shared" si="82"/>
        <v>15331102</v>
      </c>
      <c r="U109" s="55">
        <v>13797992</v>
      </c>
      <c r="V109" s="28">
        <v>5439123</v>
      </c>
      <c r="W109" s="56">
        <f t="shared" si="83"/>
        <v>8358869</v>
      </c>
      <c r="X109" s="56">
        <f t="shared" si="84"/>
        <v>1533110</v>
      </c>
      <c r="Y109" s="28">
        <f t="shared" si="85"/>
        <v>0</v>
      </c>
      <c r="Z109" s="4"/>
    </row>
    <row r="110" spans="1:26" s="6" customFormat="1" ht="21.75" customHeight="1">
      <c r="A110" s="26">
        <v>614004</v>
      </c>
      <c r="B110" s="27" t="s">
        <v>153</v>
      </c>
      <c r="C110" s="27" t="s">
        <v>154</v>
      </c>
      <c r="D110" s="28">
        <v>1053</v>
      </c>
      <c r="E110" s="28"/>
      <c r="F110" s="28">
        <v>1456</v>
      </c>
      <c r="G110" s="28"/>
      <c r="H110" s="28">
        <f t="shared" si="80"/>
        <v>4390750</v>
      </c>
      <c r="I110" s="28">
        <f t="shared" si="81"/>
        <v>5096000</v>
      </c>
      <c r="J110" s="38">
        <v>0.85</v>
      </c>
      <c r="K110" s="28">
        <f t="shared" si="54"/>
        <v>3732137.5</v>
      </c>
      <c r="L110" s="28">
        <f t="shared" si="55"/>
        <v>4331600</v>
      </c>
      <c r="M110" s="39"/>
      <c r="N110" s="28">
        <v>3867500</v>
      </c>
      <c r="O110" s="28">
        <v>0</v>
      </c>
      <c r="P110" s="28">
        <v>0</v>
      </c>
      <c r="Q110" s="28">
        <v>0</v>
      </c>
      <c r="R110" s="28">
        <v>8063738</v>
      </c>
      <c r="S110" s="28">
        <v>3867500</v>
      </c>
      <c r="T110" s="28">
        <f t="shared" si="82"/>
        <v>4196238</v>
      </c>
      <c r="U110" s="55">
        <v>3776614</v>
      </c>
      <c r="V110" s="28">
        <v>1488729</v>
      </c>
      <c r="W110" s="56">
        <f t="shared" si="83"/>
        <v>2287885</v>
      </c>
      <c r="X110" s="56">
        <f t="shared" si="84"/>
        <v>419624</v>
      </c>
      <c r="Y110" s="28">
        <f t="shared" si="85"/>
        <v>0</v>
      </c>
      <c r="Z110" s="4"/>
    </row>
    <row r="111" spans="1:26" s="6" customFormat="1" ht="21.75" customHeight="1">
      <c r="A111" s="26">
        <v>614005</v>
      </c>
      <c r="B111" s="27" t="s">
        <v>155</v>
      </c>
      <c r="C111" s="27" t="s">
        <v>155</v>
      </c>
      <c r="D111" s="28">
        <v>444</v>
      </c>
      <c r="E111" s="28">
        <v>1</v>
      </c>
      <c r="F111" s="28">
        <v>692</v>
      </c>
      <c r="G111" s="28">
        <v>1</v>
      </c>
      <c r="H111" s="28">
        <f t="shared" si="80"/>
        <v>1991850</v>
      </c>
      <c r="I111" s="28">
        <f t="shared" si="81"/>
        <v>2425850</v>
      </c>
      <c r="J111" s="38">
        <v>0.85</v>
      </c>
      <c r="K111" s="28">
        <f t="shared" si="54"/>
        <v>1693072.5</v>
      </c>
      <c r="L111" s="28">
        <f t="shared" si="55"/>
        <v>2061972.5</v>
      </c>
      <c r="M111" s="39"/>
      <c r="N111" s="28">
        <v>1449122.5</v>
      </c>
      <c r="O111" s="28">
        <v>0</v>
      </c>
      <c r="P111" s="28">
        <v>0</v>
      </c>
      <c r="Q111" s="28">
        <v>0</v>
      </c>
      <c r="R111" s="28">
        <v>3755045</v>
      </c>
      <c r="S111" s="28">
        <v>1449123</v>
      </c>
      <c r="T111" s="28">
        <f t="shared" si="82"/>
        <v>2305922</v>
      </c>
      <c r="U111" s="55">
        <v>2075330</v>
      </c>
      <c r="V111" s="28">
        <v>818088</v>
      </c>
      <c r="W111" s="56">
        <f t="shared" si="83"/>
        <v>1257242</v>
      </c>
      <c r="X111" s="56">
        <f t="shared" si="84"/>
        <v>230592</v>
      </c>
      <c r="Y111" s="28">
        <f t="shared" si="85"/>
        <v>0</v>
      </c>
      <c r="Z111" s="4"/>
    </row>
    <row r="112" spans="1:25" s="4" customFormat="1" ht="30" customHeight="1">
      <c r="A112" s="24">
        <v>614003</v>
      </c>
      <c r="B112" s="25" t="s">
        <v>156</v>
      </c>
      <c r="C112" s="25" t="s">
        <v>156</v>
      </c>
      <c r="D112" s="23">
        <f aca="true" t="shared" si="88" ref="D112:I112">D113</f>
        <v>3336</v>
      </c>
      <c r="E112" s="23">
        <f t="shared" si="88"/>
        <v>17</v>
      </c>
      <c r="F112" s="23">
        <f t="shared" si="88"/>
        <v>4659</v>
      </c>
      <c r="G112" s="23">
        <f t="shared" si="88"/>
        <v>19</v>
      </c>
      <c r="H112" s="23">
        <f t="shared" si="88"/>
        <v>14060550</v>
      </c>
      <c r="I112" s="23">
        <f t="shared" si="88"/>
        <v>16379650</v>
      </c>
      <c r="J112" s="37"/>
      <c r="K112" s="23">
        <f aca="true" t="shared" si="89" ref="H112:Y112">K113</f>
        <v>11951467.5</v>
      </c>
      <c r="L112" s="23">
        <f t="shared" si="89"/>
        <v>13922702.5</v>
      </c>
      <c r="M112" s="23">
        <f t="shared" si="89"/>
        <v>0</v>
      </c>
      <c r="N112" s="23">
        <f t="shared" si="89"/>
        <v>14640570</v>
      </c>
      <c r="O112" s="23">
        <f t="shared" si="89"/>
        <v>0</v>
      </c>
      <c r="P112" s="23">
        <f t="shared" si="89"/>
        <v>0</v>
      </c>
      <c r="Q112" s="23">
        <f t="shared" si="89"/>
        <v>0</v>
      </c>
      <c r="R112" s="23">
        <f t="shared" si="89"/>
        <v>25874170</v>
      </c>
      <c r="S112" s="23">
        <f t="shared" si="89"/>
        <v>14640570</v>
      </c>
      <c r="T112" s="23">
        <f t="shared" si="89"/>
        <v>11233600</v>
      </c>
      <c r="U112" s="53">
        <f t="shared" si="89"/>
        <v>10110240</v>
      </c>
      <c r="V112" s="23">
        <f t="shared" si="89"/>
        <v>3985423</v>
      </c>
      <c r="W112" s="54">
        <f t="shared" si="89"/>
        <v>6124817</v>
      </c>
      <c r="X112" s="54">
        <f t="shared" si="89"/>
        <v>1123360</v>
      </c>
      <c r="Y112" s="23">
        <f t="shared" si="89"/>
        <v>0</v>
      </c>
    </row>
    <row r="113" spans="1:26" s="6" customFormat="1" ht="21.75" customHeight="1">
      <c r="A113" s="26">
        <v>614003</v>
      </c>
      <c r="B113" s="27" t="s">
        <v>156</v>
      </c>
      <c r="C113" s="27" t="s">
        <v>156</v>
      </c>
      <c r="D113" s="28">
        <v>3336</v>
      </c>
      <c r="E113" s="28">
        <v>17</v>
      </c>
      <c r="F113" s="28">
        <v>4659</v>
      </c>
      <c r="G113" s="28">
        <v>19</v>
      </c>
      <c r="H113" s="28">
        <f t="shared" si="80"/>
        <v>14060550</v>
      </c>
      <c r="I113" s="28">
        <f t="shared" si="81"/>
        <v>16379650</v>
      </c>
      <c r="J113" s="38">
        <v>0.85</v>
      </c>
      <c r="K113" s="28">
        <f t="shared" si="54"/>
        <v>11951467.5</v>
      </c>
      <c r="L113" s="28">
        <f t="shared" si="55"/>
        <v>13922702.5</v>
      </c>
      <c r="M113" s="39"/>
      <c r="N113" s="28">
        <v>14640570</v>
      </c>
      <c r="O113" s="28">
        <v>0</v>
      </c>
      <c r="P113" s="28">
        <v>0</v>
      </c>
      <c r="Q113" s="28">
        <v>0</v>
      </c>
      <c r="R113" s="28">
        <v>25874170</v>
      </c>
      <c r="S113" s="28">
        <v>14640570</v>
      </c>
      <c r="T113" s="28">
        <f t="shared" si="82"/>
        <v>11233600</v>
      </c>
      <c r="U113" s="55">
        <v>10110240</v>
      </c>
      <c r="V113" s="28">
        <v>3985423</v>
      </c>
      <c r="W113" s="56">
        <f t="shared" si="83"/>
        <v>6124817</v>
      </c>
      <c r="X113" s="56">
        <f t="shared" si="84"/>
        <v>1123360</v>
      </c>
      <c r="Y113" s="28">
        <f t="shared" si="85"/>
        <v>0</v>
      </c>
      <c r="Z113" s="4"/>
    </row>
    <row r="114" spans="1:25" s="4" customFormat="1" ht="30" customHeight="1">
      <c r="A114" s="24">
        <v>615</v>
      </c>
      <c r="B114" s="25" t="s">
        <v>157</v>
      </c>
      <c r="C114" s="25" t="s">
        <v>157</v>
      </c>
      <c r="D114" s="23">
        <f aca="true" t="shared" si="90" ref="D114:I114">SUM(D115:D122)</f>
        <v>41182</v>
      </c>
      <c r="E114" s="23">
        <f t="shared" si="90"/>
        <v>178</v>
      </c>
      <c r="F114" s="23">
        <f t="shared" si="90"/>
        <v>40582</v>
      </c>
      <c r="G114" s="23">
        <f t="shared" si="90"/>
        <v>203</v>
      </c>
      <c r="H114" s="23">
        <f t="shared" si="90"/>
        <v>143820425</v>
      </c>
      <c r="I114" s="23">
        <f t="shared" si="90"/>
        <v>142818550</v>
      </c>
      <c r="J114" s="37"/>
      <c r="K114" s="23">
        <f aca="true" t="shared" si="91" ref="H114:Y114">SUM(K115:K122)</f>
        <v>122247361.25</v>
      </c>
      <c r="L114" s="23">
        <f t="shared" si="91"/>
        <v>121395767.5</v>
      </c>
      <c r="M114" s="23">
        <f t="shared" si="91"/>
        <v>0</v>
      </c>
      <c r="N114" s="23">
        <f t="shared" si="91"/>
        <v>124601627.5</v>
      </c>
      <c r="O114" s="23">
        <f t="shared" si="91"/>
        <v>292950</v>
      </c>
      <c r="P114" s="23">
        <f t="shared" si="91"/>
        <v>0</v>
      </c>
      <c r="Q114" s="23">
        <f t="shared" si="91"/>
        <v>50000000</v>
      </c>
      <c r="R114" s="23">
        <f t="shared" si="91"/>
        <v>243643131</v>
      </c>
      <c r="S114" s="23">
        <f t="shared" si="91"/>
        <v>174894579</v>
      </c>
      <c r="T114" s="23">
        <f t="shared" si="91"/>
        <v>69683060</v>
      </c>
      <c r="U114" s="53">
        <f t="shared" si="91"/>
        <v>62714754</v>
      </c>
      <c r="V114" s="23">
        <f t="shared" si="91"/>
        <v>24721947</v>
      </c>
      <c r="W114" s="54">
        <f t="shared" si="91"/>
        <v>37992807</v>
      </c>
      <c r="X114" s="54">
        <f t="shared" si="91"/>
        <v>6968306</v>
      </c>
      <c r="Y114" s="23">
        <f t="shared" si="91"/>
        <v>934508</v>
      </c>
    </row>
    <row r="115" spans="1:26" s="6" customFormat="1" ht="21.75" customHeight="1">
      <c r="A115" s="26">
        <v>615001</v>
      </c>
      <c r="B115" s="27" t="s">
        <v>158</v>
      </c>
      <c r="C115" s="27" t="s">
        <v>159</v>
      </c>
      <c r="D115" s="28">
        <v>35480</v>
      </c>
      <c r="E115" s="28">
        <v>168</v>
      </c>
      <c r="F115" s="28">
        <v>35351</v>
      </c>
      <c r="G115" s="28">
        <v>194</v>
      </c>
      <c r="H115" s="28">
        <f t="shared" si="80"/>
        <v>124651100</v>
      </c>
      <c r="I115" s="28">
        <f t="shared" si="81"/>
        <v>124475400</v>
      </c>
      <c r="J115" s="38">
        <v>0.85</v>
      </c>
      <c r="K115" s="28">
        <f t="shared" si="54"/>
        <v>105953435</v>
      </c>
      <c r="L115" s="28">
        <f t="shared" si="55"/>
        <v>105804090</v>
      </c>
      <c r="M115" s="39"/>
      <c r="N115" s="28">
        <v>107671497.5</v>
      </c>
      <c r="O115" s="28">
        <v>0</v>
      </c>
      <c r="P115" s="28">
        <v>0</v>
      </c>
      <c r="Q115" s="28">
        <v>50000000</v>
      </c>
      <c r="R115" s="28">
        <v>211757525</v>
      </c>
      <c r="S115" s="28">
        <v>157671498</v>
      </c>
      <c r="T115" s="28">
        <f t="shared" si="82"/>
        <v>54086027</v>
      </c>
      <c r="U115" s="55">
        <v>48677424</v>
      </c>
      <c r="V115" s="28">
        <v>19188479</v>
      </c>
      <c r="W115" s="56">
        <f t="shared" si="83"/>
        <v>29488945</v>
      </c>
      <c r="X115" s="56">
        <f t="shared" si="84"/>
        <v>5408603</v>
      </c>
      <c r="Y115" s="28">
        <f t="shared" si="85"/>
        <v>0</v>
      </c>
      <c r="Z115" s="4"/>
    </row>
    <row r="116" spans="1:26" s="6" customFormat="1" ht="21.75" customHeight="1">
      <c r="A116" s="26">
        <v>615002</v>
      </c>
      <c r="B116" s="27" t="s">
        <v>160</v>
      </c>
      <c r="C116" s="27" t="s">
        <v>160</v>
      </c>
      <c r="D116" s="28">
        <v>191</v>
      </c>
      <c r="E116" s="28">
        <v>3</v>
      </c>
      <c r="F116" s="28">
        <v>0</v>
      </c>
      <c r="G116" s="28"/>
      <c r="H116" s="28">
        <f t="shared" si="80"/>
        <v>340025</v>
      </c>
      <c r="I116" s="28">
        <f t="shared" si="81"/>
        <v>0</v>
      </c>
      <c r="J116" s="38">
        <v>0.85</v>
      </c>
      <c r="K116" s="28">
        <f t="shared" si="54"/>
        <v>289021.25</v>
      </c>
      <c r="L116" s="28">
        <f t="shared" si="55"/>
        <v>0</v>
      </c>
      <c r="M116" s="39"/>
      <c r="N116" s="28">
        <v>578042.5</v>
      </c>
      <c r="O116" s="28">
        <v>0</v>
      </c>
      <c r="P116" s="28">
        <v>0</v>
      </c>
      <c r="Q116" s="28">
        <v>0</v>
      </c>
      <c r="R116" s="28">
        <v>289021</v>
      </c>
      <c r="S116" s="28">
        <v>578043</v>
      </c>
      <c r="T116" s="28">
        <f t="shared" si="82"/>
        <v>0</v>
      </c>
      <c r="U116" s="55">
        <v>0</v>
      </c>
      <c r="V116" s="28">
        <v>0</v>
      </c>
      <c r="W116" s="56">
        <f t="shared" si="83"/>
        <v>0</v>
      </c>
      <c r="X116" s="56">
        <f t="shared" si="84"/>
        <v>0</v>
      </c>
      <c r="Y116" s="28">
        <f t="shared" si="85"/>
        <v>289022</v>
      </c>
      <c r="Z116" s="4"/>
    </row>
    <row r="117" spans="1:26" s="6" customFormat="1" ht="21.75" customHeight="1">
      <c r="A117" s="59">
        <v>615003</v>
      </c>
      <c r="B117" s="60" t="s">
        <v>161</v>
      </c>
      <c r="C117" s="60" t="s">
        <v>161</v>
      </c>
      <c r="D117" s="28">
        <v>2344</v>
      </c>
      <c r="E117" s="28"/>
      <c r="F117" s="28">
        <v>2421</v>
      </c>
      <c r="G117" s="28"/>
      <c r="H117" s="28">
        <f t="shared" si="80"/>
        <v>8338750</v>
      </c>
      <c r="I117" s="28">
        <f t="shared" si="81"/>
        <v>8473500</v>
      </c>
      <c r="J117" s="38">
        <v>0.85</v>
      </c>
      <c r="K117" s="28">
        <f t="shared" si="54"/>
        <v>7087937.5</v>
      </c>
      <c r="L117" s="28">
        <f t="shared" si="55"/>
        <v>7202475</v>
      </c>
      <c r="M117" s="39"/>
      <c r="N117" s="28">
        <v>7175700</v>
      </c>
      <c r="O117" s="28">
        <v>0</v>
      </c>
      <c r="P117" s="28">
        <v>0</v>
      </c>
      <c r="Q117" s="28">
        <v>0</v>
      </c>
      <c r="R117" s="28">
        <v>14290413</v>
      </c>
      <c r="S117" s="28">
        <v>7175700</v>
      </c>
      <c r="T117" s="28">
        <f t="shared" si="82"/>
        <v>7114713</v>
      </c>
      <c r="U117" s="55">
        <v>6403242</v>
      </c>
      <c r="V117" s="28">
        <v>2524136</v>
      </c>
      <c r="W117" s="56">
        <f t="shared" si="83"/>
        <v>3879106</v>
      </c>
      <c r="X117" s="56">
        <f t="shared" si="84"/>
        <v>711471</v>
      </c>
      <c r="Y117" s="28">
        <f t="shared" si="85"/>
        <v>0</v>
      </c>
      <c r="Z117" s="4"/>
    </row>
    <row r="118" spans="1:26" s="6" customFormat="1" ht="21.75" customHeight="1">
      <c r="A118" s="59">
        <v>615003</v>
      </c>
      <c r="B118" s="60" t="s">
        <v>161</v>
      </c>
      <c r="C118" s="60" t="s">
        <v>162</v>
      </c>
      <c r="D118" s="28">
        <v>95</v>
      </c>
      <c r="E118" s="28"/>
      <c r="F118" s="28">
        <v>0</v>
      </c>
      <c r="G118" s="28"/>
      <c r="H118" s="28">
        <f t="shared" si="80"/>
        <v>166250</v>
      </c>
      <c r="I118" s="28">
        <f t="shared" si="81"/>
        <v>0</v>
      </c>
      <c r="J118" s="38">
        <v>0.85</v>
      </c>
      <c r="K118" s="28">
        <f t="shared" si="54"/>
        <v>141312.5</v>
      </c>
      <c r="L118" s="28">
        <f t="shared" si="55"/>
        <v>0</v>
      </c>
      <c r="M118" s="39"/>
      <c r="N118" s="28">
        <v>282625</v>
      </c>
      <c r="O118" s="28">
        <v>0</v>
      </c>
      <c r="P118" s="28">
        <v>0</v>
      </c>
      <c r="Q118" s="28">
        <v>0</v>
      </c>
      <c r="R118" s="28">
        <v>141313</v>
      </c>
      <c r="S118" s="28">
        <v>282625</v>
      </c>
      <c r="T118" s="28">
        <f t="shared" si="82"/>
        <v>0</v>
      </c>
      <c r="U118" s="55">
        <v>0</v>
      </c>
      <c r="V118" s="28">
        <v>0</v>
      </c>
      <c r="W118" s="56">
        <f t="shared" si="83"/>
        <v>0</v>
      </c>
      <c r="X118" s="56">
        <f t="shared" si="84"/>
        <v>0</v>
      </c>
      <c r="Y118" s="28">
        <f t="shared" si="85"/>
        <v>141312</v>
      </c>
      <c r="Z118" s="4"/>
    </row>
    <row r="119" spans="1:26" s="6" customFormat="1" ht="21.75" customHeight="1">
      <c r="A119" s="26">
        <v>615004</v>
      </c>
      <c r="B119" s="27" t="s">
        <v>163</v>
      </c>
      <c r="C119" s="27" t="s">
        <v>163</v>
      </c>
      <c r="D119" s="28">
        <v>3</v>
      </c>
      <c r="E119" s="28"/>
      <c r="F119" s="28">
        <v>0</v>
      </c>
      <c r="G119" s="28"/>
      <c r="H119" s="28">
        <f t="shared" si="80"/>
        <v>5250</v>
      </c>
      <c r="I119" s="28">
        <f t="shared" si="81"/>
        <v>0</v>
      </c>
      <c r="J119" s="38">
        <v>0.85</v>
      </c>
      <c r="K119" s="28">
        <f t="shared" si="54"/>
        <v>4462.5</v>
      </c>
      <c r="L119" s="28">
        <f t="shared" si="55"/>
        <v>0</v>
      </c>
      <c r="M119" s="39"/>
      <c r="N119" s="28">
        <v>110075</v>
      </c>
      <c r="O119" s="28">
        <v>292950</v>
      </c>
      <c r="P119" s="28">
        <v>0</v>
      </c>
      <c r="Q119" s="28">
        <v>0</v>
      </c>
      <c r="R119" s="28">
        <v>4463</v>
      </c>
      <c r="S119" s="28">
        <v>403025</v>
      </c>
      <c r="T119" s="28">
        <f t="shared" si="82"/>
        <v>0</v>
      </c>
      <c r="U119" s="55">
        <v>0</v>
      </c>
      <c r="V119" s="28">
        <v>0</v>
      </c>
      <c r="W119" s="56">
        <f t="shared" si="83"/>
        <v>0</v>
      </c>
      <c r="X119" s="56">
        <f t="shared" si="84"/>
        <v>0</v>
      </c>
      <c r="Y119" s="28">
        <f t="shared" si="85"/>
        <v>398562</v>
      </c>
      <c r="Z119" s="4"/>
    </row>
    <row r="120" spans="1:26" s="6" customFormat="1" ht="21.75" customHeight="1">
      <c r="A120" s="26">
        <v>615005</v>
      </c>
      <c r="B120" s="27" t="s">
        <v>164</v>
      </c>
      <c r="C120" s="27" t="s">
        <v>164</v>
      </c>
      <c r="D120" s="28">
        <v>67</v>
      </c>
      <c r="E120" s="28"/>
      <c r="F120" s="28">
        <v>0</v>
      </c>
      <c r="G120" s="28"/>
      <c r="H120" s="28">
        <f t="shared" si="80"/>
        <v>117250</v>
      </c>
      <c r="I120" s="28">
        <f t="shared" si="81"/>
        <v>0</v>
      </c>
      <c r="J120" s="38">
        <v>0.85</v>
      </c>
      <c r="K120" s="28">
        <f t="shared" si="54"/>
        <v>99662.5</v>
      </c>
      <c r="L120" s="28">
        <f t="shared" si="55"/>
        <v>0</v>
      </c>
      <c r="M120" s="39"/>
      <c r="N120" s="28">
        <v>205275</v>
      </c>
      <c r="O120" s="28">
        <v>0</v>
      </c>
      <c r="P120" s="28">
        <v>0</v>
      </c>
      <c r="Q120" s="28">
        <v>0</v>
      </c>
      <c r="R120" s="28">
        <v>99663</v>
      </c>
      <c r="S120" s="28">
        <v>205275</v>
      </c>
      <c r="T120" s="28">
        <f t="shared" si="82"/>
        <v>0</v>
      </c>
      <c r="U120" s="55">
        <v>0</v>
      </c>
      <c r="V120" s="28">
        <v>0</v>
      </c>
      <c r="W120" s="56">
        <f t="shared" si="83"/>
        <v>0</v>
      </c>
      <c r="X120" s="56">
        <f t="shared" si="84"/>
        <v>0</v>
      </c>
      <c r="Y120" s="28">
        <f t="shared" si="85"/>
        <v>105612</v>
      </c>
      <c r="Z120" s="4"/>
    </row>
    <row r="121" spans="1:26" s="6" customFormat="1" ht="21.75" customHeight="1">
      <c r="A121" s="26">
        <v>615008</v>
      </c>
      <c r="B121" s="27" t="s">
        <v>165</v>
      </c>
      <c r="C121" s="27" t="s">
        <v>165</v>
      </c>
      <c r="D121" s="28">
        <v>1815</v>
      </c>
      <c r="E121" s="28">
        <v>7</v>
      </c>
      <c r="F121" s="28">
        <v>1910</v>
      </c>
      <c r="G121" s="28">
        <v>9</v>
      </c>
      <c r="H121" s="28">
        <f t="shared" si="80"/>
        <v>6549550</v>
      </c>
      <c r="I121" s="28">
        <f t="shared" si="81"/>
        <v>6719650</v>
      </c>
      <c r="J121" s="38">
        <v>0.85</v>
      </c>
      <c r="K121" s="28">
        <f t="shared" si="54"/>
        <v>5567117.5</v>
      </c>
      <c r="L121" s="28">
        <f t="shared" si="55"/>
        <v>5711702.5</v>
      </c>
      <c r="M121" s="39"/>
      <c r="N121" s="28">
        <v>5014362.5</v>
      </c>
      <c r="O121" s="28">
        <v>0</v>
      </c>
      <c r="P121" s="28">
        <v>0</v>
      </c>
      <c r="Q121" s="28">
        <v>0</v>
      </c>
      <c r="R121" s="28">
        <v>11278820</v>
      </c>
      <c r="S121" s="28">
        <v>5014363</v>
      </c>
      <c r="T121" s="28">
        <f t="shared" si="82"/>
        <v>6264457</v>
      </c>
      <c r="U121" s="55">
        <v>5638011</v>
      </c>
      <c r="V121" s="28">
        <v>2222485</v>
      </c>
      <c r="W121" s="56">
        <f t="shared" si="83"/>
        <v>3415526</v>
      </c>
      <c r="X121" s="56">
        <f t="shared" si="84"/>
        <v>626446</v>
      </c>
      <c r="Y121" s="28">
        <f t="shared" si="85"/>
        <v>0</v>
      </c>
      <c r="Z121" s="4"/>
    </row>
    <row r="122" spans="1:26" s="6" customFormat="1" ht="21.75" customHeight="1">
      <c r="A122" s="26">
        <v>615009</v>
      </c>
      <c r="B122" s="27" t="s">
        <v>166</v>
      </c>
      <c r="C122" s="27" t="s">
        <v>166</v>
      </c>
      <c r="D122" s="28">
        <v>1187</v>
      </c>
      <c r="E122" s="28"/>
      <c r="F122" s="28">
        <v>900</v>
      </c>
      <c r="G122" s="28"/>
      <c r="H122" s="28">
        <f t="shared" si="80"/>
        <v>3652250</v>
      </c>
      <c r="I122" s="28">
        <f t="shared" si="81"/>
        <v>3150000</v>
      </c>
      <c r="J122" s="38">
        <v>0.85</v>
      </c>
      <c r="K122" s="28">
        <f t="shared" si="54"/>
        <v>3104412.5</v>
      </c>
      <c r="L122" s="28">
        <f t="shared" si="55"/>
        <v>2677500</v>
      </c>
      <c r="M122" s="39"/>
      <c r="N122" s="28">
        <v>3564050</v>
      </c>
      <c r="O122" s="28">
        <v>0</v>
      </c>
      <c r="P122" s="28">
        <v>0</v>
      </c>
      <c r="Q122" s="28">
        <v>0</v>
      </c>
      <c r="R122" s="28">
        <v>5781913</v>
      </c>
      <c r="S122" s="28">
        <v>3564050</v>
      </c>
      <c r="T122" s="28">
        <f t="shared" si="82"/>
        <v>2217863</v>
      </c>
      <c r="U122" s="55">
        <v>1996077</v>
      </c>
      <c r="V122" s="28">
        <v>786847</v>
      </c>
      <c r="W122" s="56">
        <f t="shared" si="83"/>
        <v>1209230</v>
      </c>
      <c r="X122" s="56">
        <f t="shared" si="84"/>
        <v>221786</v>
      </c>
      <c r="Y122" s="28">
        <f t="shared" si="85"/>
        <v>0</v>
      </c>
      <c r="Z122" s="4"/>
    </row>
    <row r="123" spans="1:25" s="4" customFormat="1" ht="30" customHeight="1">
      <c r="A123" s="24">
        <v>615006</v>
      </c>
      <c r="B123" s="25" t="s">
        <v>167</v>
      </c>
      <c r="C123" s="25" t="s">
        <v>167</v>
      </c>
      <c r="D123" s="23">
        <f aca="true" t="shared" si="92" ref="D123:I123">D124</f>
        <v>1649</v>
      </c>
      <c r="E123" s="23">
        <f t="shared" si="92"/>
        <v>0</v>
      </c>
      <c r="F123" s="23">
        <f t="shared" si="92"/>
        <v>1987</v>
      </c>
      <c r="G123" s="23">
        <f t="shared" si="92"/>
        <v>0</v>
      </c>
      <c r="H123" s="23">
        <f t="shared" si="92"/>
        <v>6363000</v>
      </c>
      <c r="I123" s="23">
        <f t="shared" si="92"/>
        <v>6954500</v>
      </c>
      <c r="J123" s="37"/>
      <c r="K123" s="23">
        <f aca="true" t="shared" si="93" ref="H123:Y123">K124</f>
        <v>5408550</v>
      </c>
      <c r="L123" s="23">
        <f t="shared" si="93"/>
        <v>5911325</v>
      </c>
      <c r="M123" s="23">
        <f t="shared" si="93"/>
        <v>0</v>
      </c>
      <c r="N123" s="23">
        <f t="shared" si="93"/>
        <v>5423425</v>
      </c>
      <c r="O123" s="23">
        <f t="shared" si="93"/>
        <v>0</v>
      </c>
      <c r="P123" s="23">
        <f t="shared" si="93"/>
        <v>0</v>
      </c>
      <c r="Q123" s="23">
        <f t="shared" si="93"/>
        <v>0</v>
      </c>
      <c r="R123" s="23">
        <f t="shared" si="93"/>
        <v>11319875</v>
      </c>
      <c r="S123" s="23">
        <f t="shared" si="93"/>
        <v>5423425</v>
      </c>
      <c r="T123" s="23">
        <f t="shared" si="93"/>
        <v>5896450</v>
      </c>
      <c r="U123" s="53">
        <f t="shared" si="93"/>
        <v>5306805</v>
      </c>
      <c r="V123" s="23">
        <f t="shared" si="93"/>
        <v>2091925</v>
      </c>
      <c r="W123" s="54">
        <f t="shared" si="93"/>
        <v>3214880</v>
      </c>
      <c r="X123" s="54">
        <f t="shared" si="93"/>
        <v>589645</v>
      </c>
      <c r="Y123" s="23">
        <f t="shared" si="93"/>
        <v>0</v>
      </c>
    </row>
    <row r="124" spans="1:26" s="6" customFormat="1" ht="21.75" customHeight="1">
      <c r="A124" s="26">
        <v>615006</v>
      </c>
      <c r="B124" s="27" t="s">
        <v>167</v>
      </c>
      <c r="C124" s="27" t="s">
        <v>167</v>
      </c>
      <c r="D124" s="28">
        <v>1649</v>
      </c>
      <c r="E124" s="28"/>
      <c r="F124" s="28">
        <v>1987</v>
      </c>
      <c r="G124" s="28"/>
      <c r="H124" s="28">
        <f t="shared" si="80"/>
        <v>6363000</v>
      </c>
      <c r="I124" s="28">
        <f t="shared" si="81"/>
        <v>6954500</v>
      </c>
      <c r="J124" s="38">
        <v>0.85</v>
      </c>
      <c r="K124" s="28">
        <f t="shared" si="54"/>
        <v>5408550</v>
      </c>
      <c r="L124" s="28">
        <f t="shared" si="55"/>
        <v>5911325</v>
      </c>
      <c r="M124" s="39"/>
      <c r="N124" s="28">
        <v>5423425</v>
      </c>
      <c r="O124" s="28">
        <v>0</v>
      </c>
      <c r="P124" s="28">
        <v>0</v>
      </c>
      <c r="Q124" s="28">
        <v>0</v>
      </c>
      <c r="R124" s="28">
        <v>11319875</v>
      </c>
      <c r="S124" s="28">
        <v>5423425</v>
      </c>
      <c r="T124" s="28">
        <f t="shared" si="82"/>
        <v>5896450</v>
      </c>
      <c r="U124" s="55">
        <v>5306805</v>
      </c>
      <c r="V124" s="28">
        <v>2091925</v>
      </c>
      <c r="W124" s="56">
        <f t="shared" si="83"/>
        <v>3214880</v>
      </c>
      <c r="X124" s="56">
        <f t="shared" si="84"/>
        <v>589645</v>
      </c>
      <c r="Y124" s="28">
        <f t="shared" si="85"/>
        <v>0</v>
      </c>
      <c r="Z124" s="4"/>
    </row>
    <row r="125" spans="1:25" s="4" customFormat="1" ht="30" customHeight="1">
      <c r="A125" s="24">
        <v>615007</v>
      </c>
      <c r="B125" s="25" t="s">
        <v>168</v>
      </c>
      <c r="C125" s="25" t="s">
        <v>168</v>
      </c>
      <c r="D125" s="23">
        <f aca="true" t="shared" si="94" ref="D125:I125">D126</f>
        <v>1414</v>
      </c>
      <c r="E125" s="23">
        <f t="shared" si="94"/>
        <v>3</v>
      </c>
      <c r="F125" s="23">
        <f t="shared" si="94"/>
        <v>1294</v>
      </c>
      <c r="G125" s="23">
        <f t="shared" si="94"/>
        <v>2</v>
      </c>
      <c r="H125" s="23">
        <f t="shared" si="94"/>
        <v>4748625</v>
      </c>
      <c r="I125" s="23">
        <f t="shared" si="94"/>
        <v>4536700</v>
      </c>
      <c r="J125" s="37"/>
      <c r="K125" s="23">
        <f aca="true" t="shared" si="95" ref="H125:Y125">K126</f>
        <v>4036331.25</v>
      </c>
      <c r="L125" s="23">
        <f t="shared" si="95"/>
        <v>3856195</v>
      </c>
      <c r="M125" s="23">
        <f t="shared" si="95"/>
        <v>0</v>
      </c>
      <c r="N125" s="23">
        <f t="shared" si="95"/>
        <v>4332492.5</v>
      </c>
      <c r="O125" s="23">
        <f t="shared" si="95"/>
        <v>0</v>
      </c>
      <c r="P125" s="23">
        <f t="shared" si="95"/>
        <v>0</v>
      </c>
      <c r="Q125" s="23">
        <f t="shared" si="95"/>
        <v>0</v>
      </c>
      <c r="R125" s="23">
        <f t="shared" si="95"/>
        <v>7892526</v>
      </c>
      <c r="S125" s="23">
        <f t="shared" si="95"/>
        <v>4332493</v>
      </c>
      <c r="T125" s="23">
        <f t="shared" si="95"/>
        <v>3560033</v>
      </c>
      <c r="U125" s="53">
        <f t="shared" si="95"/>
        <v>3204030</v>
      </c>
      <c r="V125" s="23">
        <f t="shared" si="95"/>
        <v>1263018</v>
      </c>
      <c r="W125" s="54">
        <f t="shared" si="95"/>
        <v>1941012</v>
      </c>
      <c r="X125" s="54">
        <f t="shared" si="95"/>
        <v>356003</v>
      </c>
      <c r="Y125" s="23">
        <f t="shared" si="95"/>
        <v>0</v>
      </c>
    </row>
    <row r="126" spans="1:26" s="6" customFormat="1" ht="21.75" customHeight="1">
      <c r="A126" s="26">
        <v>615007</v>
      </c>
      <c r="B126" s="27" t="s">
        <v>168</v>
      </c>
      <c r="C126" s="27" t="s">
        <v>168</v>
      </c>
      <c r="D126" s="28">
        <v>1414</v>
      </c>
      <c r="E126" s="28">
        <v>3</v>
      </c>
      <c r="F126" s="28">
        <v>1294</v>
      </c>
      <c r="G126" s="28">
        <v>2</v>
      </c>
      <c r="H126" s="28">
        <f t="shared" si="80"/>
        <v>4748625</v>
      </c>
      <c r="I126" s="28">
        <f t="shared" si="81"/>
        <v>4536700</v>
      </c>
      <c r="J126" s="38">
        <v>0.85</v>
      </c>
      <c r="K126" s="28">
        <f t="shared" si="54"/>
        <v>4036331.25</v>
      </c>
      <c r="L126" s="28">
        <f t="shared" si="55"/>
        <v>3856195</v>
      </c>
      <c r="M126" s="39"/>
      <c r="N126" s="28">
        <v>4332492.5</v>
      </c>
      <c r="O126" s="28">
        <v>0</v>
      </c>
      <c r="P126" s="28">
        <v>0</v>
      </c>
      <c r="Q126" s="28">
        <v>0</v>
      </c>
      <c r="R126" s="28">
        <v>7892526</v>
      </c>
      <c r="S126" s="28">
        <v>4332493</v>
      </c>
      <c r="T126" s="28">
        <f t="shared" si="82"/>
        <v>3560033</v>
      </c>
      <c r="U126" s="55">
        <v>3204030</v>
      </c>
      <c r="V126" s="28">
        <v>1263018</v>
      </c>
      <c r="W126" s="56">
        <f t="shared" si="83"/>
        <v>1941012</v>
      </c>
      <c r="X126" s="56">
        <f t="shared" si="84"/>
        <v>356003</v>
      </c>
      <c r="Y126" s="28">
        <f t="shared" si="85"/>
        <v>0</v>
      </c>
      <c r="Z126" s="4"/>
    </row>
    <row r="127" spans="1:25" s="4" customFormat="1" ht="30" customHeight="1">
      <c r="A127" s="24">
        <v>615010</v>
      </c>
      <c r="B127" s="25" t="s">
        <v>169</v>
      </c>
      <c r="C127" s="25" t="s">
        <v>169</v>
      </c>
      <c r="D127" s="23">
        <f aca="true" t="shared" si="96" ref="D127:I127">D128</f>
        <v>1359</v>
      </c>
      <c r="E127" s="23">
        <f t="shared" si="96"/>
        <v>0</v>
      </c>
      <c r="F127" s="23">
        <f t="shared" si="96"/>
        <v>1497</v>
      </c>
      <c r="G127" s="23">
        <f t="shared" si="96"/>
        <v>0</v>
      </c>
      <c r="H127" s="23">
        <f t="shared" si="96"/>
        <v>4998000</v>
      </c>
      <c r="I127" s="23">
        <f t="shared" si="96"/>
        <v>5239500</v>
      </c>
      <c r="J127" s="37"/>
      <c r="K127" s="23">
        <f aca="true" t="shared" si="97" ref="H127:Y127">K128</f>
        <v>4248300</v>
      </c>
      <c r="L127" s="23">
        <f t="shared" si="97"/>
        <v>4453575</v>
      </c>
      <c r="M127" s="23">
        <f t="shared" si="97"/>
        <v>0</v>
      </c>
      <c r="N127" s="23">
        <f t="shared" si="97"/>
        <v>4132275</v>
      </c>
      <c r="O127" s="23">
        <f t="shared" si="97"/>
        <v>0</v>
      </c>
      <c r="P127" s="23">
        <f t="shared" si="97"/>
        <v>0</v>
      </c>
      <c r="Q127" s="23">
        <f t="shared" si="97"/>
        <v>0</v>
      </c>
      <c r="R127" s="23">
        <f t="shared" si="97"/>
        <v>8701875</v>
      </c>
      <c r="S127" s="23">
        <f t="shared" si="97"/>
        <v>4132275</v>
      </c>
      <c r="T127" s="23">
        <f t="shared" si="97"/>
        <v>4569600</v>
      </c>
      <c r="U127" s="53">
        <f t="shared" si="97"/>
        <v>4112640</v>
      </c>
      <c r="V127" s="23">
        <f t="shared" si="97"/>
        <v>1621189</v>
      </c>
      <c r="W127" s="54">
        <f t="shared" si="97"/>
        <v>2491451</v>
      </c>
      <c r="X127" s="54">
        <f t="shared" si="97"/>
        <v>456960</v>
      </c>
      <c r="Y127" s="23">
        <f t="shared" si="97"/>
        <v>0</v>
      </c>
    </row>
    <row r="128" spans="1:26" s="6" customFormat="1" ht="21.75" customHeight="1">
      <c r="A128" s="26">
        <v>615010</v>
      </c>
      <c r="B128" s="27" t="s">
        <v>169</v>
      </c>
      <c r="C128" s="27" t="s">
        <v>169</v>
      </c>
      <c r="D128" s="28">
        <v>1359</v>
      </c>
      <c r="E128" s="28"/>
      <c r="F128" s="28">
        <v>1497</v>
      </c>
      <c r="G128" s="28"/>
      <c r="H128" s="28">
        <f t="shared" si="80"/>
        <v>4998000</v>
      </c>
      <c r="I128" s="28">
        <f t="shared" si="81"/>
        <v>5239500</v>
      </c>
      <c r="J128" s="38">
        <v>0.85</v>
      </c>
      <c r="K128" s="28">
        <f t="shared" si="54"/>
        <v>4248300</v>
      </c>
      <c r="L128" s="28">
        <f t="shared" si="55"/>
        <v>4453575</v>
      </c>
      <c r="M128" s="39"/>
      <c r="N128" s="28">
        <v>4132275</v>
      </c>
      <c r="O128" s="28">
        <v>0</v>
      </c>
      <c r="P128" s="28">
        <v>0</v>
      </c>
      <c r="Q128" s="28">
        <v>0</v>
      </c>
      <c r="R128" s="28">
        <v>8701875</v>
      </c>
      <c r="S128" s="28">
        <v>4132275</v>
      </c>
      <c r="T128" s="28">
        <f t="shared" si="82"/>
        <v>4569600</v>
      </c>
      <c r="U128" s="55">
        <v>4112640</v>
      </c>
      <c r="V128" s="28">
        <v>1621189</v>
      </c>
      <c r="W128" s="56">
        <f t="shared" si="83"/>
        <v>2491451</v>
      </c>
      <c r="X128" s="56">
        <f t="shared" si="84"/>
        <v>456960</v>
      </c>
      <c r="Y128" s="28">
        <f t="shared" si="85"/>
        <v>0</v>
      </c>
      <c r="Z128" s="4"/>
    </row>
    <row r="129" spans="1:25" s="4" customFormat="1" ht="30" customHeight="1">
      <c r="A129" s="24">
        <v>616</v>
      </c>
      <c r="B129" s="25" t="s">
        <v>170</v>
      </c>
      <c r="C129" s="25" t="s">
        <v>170</v>
      </c>
      <c r="D129" s="23">
        <f aca="true" t="shared" si="98" ref="D129:I129">SUM(D130:D131)</f>
        <v>33541</v>
      </c>
      <c r="E129" s="23">
        <f t="shared" si="98"/>
        <v>124</v>
      </c>
      <c r="F129" s="23">
        <f t="shared" si="98"/>
        <v>37924</v>
      </c>
      <c r="G129" s="23">
        <f t="shared" si="98"/>
        <v>169</v>
      </c>
      <c r="H129" s="23">
        <f t="shared" si="98"/>
        <v>125627775</v>
      </c>
      <c r="I129" s="23">
        <f t="shared" si="98"/>
        <v>133384650</v>
      </c>
      <c r="J129" s="37"/>
      <c r="K129" s="23">
        <f aca="true" t="shared" si="99" ref="H129:Y129">SUM(K130:K131)</f>
        <v>106783608.75</v>
      </c>
      <c r="L129" s="23">
        <f t="shared" si="99"/>
        <v>113376952.5</v>
      </c>
      <c r="M129" s="23">
        <f t="shared" si="99"/>
        <v>0</v>
      </c>
      <c r="N129" s="23">
        <f t="shared" si="99"/>
        <v>101547460</v>
      </c>
      <c r="O129" s="23">
        <f t="shared" si="99"/>
        <v>0</v>
      </c>
      <c r="P129" s="23">
        <f t="shared" si="99"/>
        <v>0</v>
      </c>
      <c r="Q129" s="23">
        <f t="shared" si="99"/>
        <v>21366165</v>
      </c>
      <c r="R129" s="23">
        <f t="shared" si="99"/>
        <v>220160562</v>
      </c>
      <c r="S129" s="23">
        <f t="shared" si="99"/>
        <v>122913625</v>
      </c>
      <c r="T129" s="23">
        <f t="shared" si="99"/>
        <v>97246937</v>
      </c>
      <c r="U129" s="53">
        <f t="shared" si="99"/>
        <v>87522244</v>
      </c>
      <c r="V129" s="23">
        <f t="shared" si="99"/>
        <v>34500976</v>
      </c>
      <c r="W129" s="54">
        <f t="shared" si="99"/>
        <v>53021268</v>
      </c>
      <c r="X129" s="54">
        <f t="shared" si="99"/>
        <v>9724693</v>
      </c>
      <c r="Y129" s="23">
        <f t="shared" si="99"/>
        <v>0</v>
      </c>
    </row>
    <row r="130" spans="1:26" s="6" customFormat="1" ht="21.75" customHeight="1">
      <c r="A130" s="26">
        <v>616001</v>
      </c>
      <c r="B130" s="27" t="s">
        <v>171</v>
      </c>
      <c r="C130" s="27" t="s">
        <v>172</v>
      </c>
      <c r="D130" s="28">
        <v>19800</v>
      </c>
      <c r="E130" s="28">
        <v>124</v>
      </c>
      <c r="F130" s="28">
        <v>24012</v>
      </c>
      <c r="G130" s="28">
        <v>169</v>
      </c>
      <c r="H130" s="28">
        <f t="shared" si="80"/>
        <v>77235025</v>
      </c>
      <c r="I130" s="28">
        <f t="shared" si="81"/>
        <v>84692650</v>
      </c>
      <c r="J130" s="38">
        <v>0.85</v>
      </c>
      <c r="K130" s="28">
        <f t="shared" si="54"/>
        <v>65649771.25</v>
      </c>
      <c r="L130" s="28">
        <f t="shared" si="55"/>
        <v>71988752.5</v>
      </c>
      <c r="M130" s="39"/>
      <c r="N130" s="28">
        <v>59974810</v>
      </c>
      <c r="O130" s="28">
        <v>0</v>
      </c>
      <c r="P130" s="28">
        <v>0</v>
      </c>
      <c r="Q130" s="28">
        <v>19000000</v>
      </c>
      <c r="R130" s="28">
        <v>137638524</v>
      </c>
      <c r="S130" s="28">
        <v>78974810</v>
      </c>
      <c r="T130" s="28">
        <f t="shared" si="82"/>
        <v>58663714</v>
      </c>
      <c r="U130" s="55">
        <v>52797343</v>
      </c>
      <c r="V130" s="28">
        <v>20812536</v>
      </c>
      <c r="W130" s="56">
        <f t="shared" si="83"/>
        <v>31984807</v>
      </c>
      <c r="X130" s="56">
        <f t="shared" si="84"/>
        <v>5866371</v>
      </c>
      <c r="Y130" s="28">
        <f t="shared" si="85"/>
        <v>0</v>
      </c>
      <c r="Z130" s="4"/>
    </row>
    <row r="131" spans="1:26" s="6" customFormat="1" ht="21.75" customHeight="1">
      <c r="A131" s="26">
        <v>616004</v>
      </c>
      <c r="B131" s="27" t="s">
        <v>173</v>
      </c>
      <c r="C131" s="27" t="s">
        <v>173</v>
      </c>
      <c r="D131" s="28">
        <v>13741</v>
      </c>
      <c r="E131" s="28"/>
      <c r="F131" s="28">
        <v>13912</v>
      </c>
      <c r="G131" s="28"/>
      <c r="H131" s="28">
        <f t="shared" si="80"/>
        <v>48392750</v>
      </c>
      <c r="I131" s="28">
        <f t="shared" si="81"/>
        <v>48692000</v>
      </c>
      <c r="J131" s="38">
        <v>0.85</v>
      </c>
      <c r="K131" s="28">
        <f t="shared" si="54"/>
        <v>41133837.5</v>
      </c>
      <c r="L131" s="28">
        <f t="shared" si="55"/>
        <v>41388200</v>
      </c>
      <c r="M131" s="39"/>
      <c r="N131" s="28">
        <v>41572650</v>
      </c>
      <c r="O131" s="28">
        <v>0</v>
      </c>
      <c r="P131" s="28">
        <v>0</v>
      </c>
      <c r="Q131" s="28">
        <v>2366165</v>
      </c>
      <c r="R131" s="28">
        <v>82522038</v>
      </c>
      <c r="S131" s="28">
        <v>43938815</v>
      </c>
      <c r="T131" s="28">
        <f t="shared" si="82"/>
        <v>38583223</v>
      </c>
      <c r="U131" s="55">
        <v>34724901</v>
      </c>
      <c r="V131" s="28">
        <v>13688440</v>
      </c>
      <c r="W131" s="56">
        <f t="shared" si="83"/>
        <v>21036461</v>
      </c>
      <c r="X131" s="56">
        <f t="shared" si="84"/>
        <v>3858322</v>
      </c>
      <c r="Y131" s="28">
        <f t="shared" si="85"/>
        <v>0</v>
      </c>
      <c r="Z131" s="4"/>
    </row>
    <row r="132" spans="1:25" s="4" customFormat="1" ht="30" customHeight="1">
      <c r="A132" s="24">
        <v>616006</v>
      </c>
      <c r="B132" s="25" t="s">
        <v>174</v>
      </c>
      <c r="C132" s="25" t="s">
        <v>174</v>
      </c>
      <c r="D132" s="23">
        <f aca="true" t="shared" si="100" ref="D132:I132">D133</f>
        <v>6758</v>
      </c>
      <c r="E132" s="23">
        <f t="shared" si="100"/>
        <v>10</v>
      </c>
      <c r="F132" s="23">
        <f t="shared" si="100"/>
        <v>7754</v>
      </c>
      <c r="G132" s="23">
        <f t="shared" si="100"/>
        <v>14</v>
      </c>
      <c r="H132" s="23">
        <f t="shared" si="100"/>
        <v>25442200</v>
      </c>
      <c r="I132" s="23">
        <f t="shared" si="100"/>
        <v>27192900</v>
      </c>
      <c r="J132" s="37"/>
      <c r="K132" s="23">
        <f aca="true" t="shared" si="101" ref="H132:Y132">K133</f>
        <v>21625870</v>
      </c>
      <c r="L132" s="23">
        <f t="shared" si="101"/>
        <v>23113965</v>
      </c>
      <c r="M132" s="23">
        <f t="shared" si="101"/>
        <v>0</v>
      </c>
      <c r="N132" s="23">
        <f t="shared" si="101"/>
        <v>18878755</v>
      </c>
      <c r="O132" s="23">
        <f t="shared" si="101"/>
        <v>0</v>
      </c>
      <c r="P132" s="23">
        <f t="shared" si="101"/>
        <v>0</v>
      </c>
      <c r="Q132" s="23">
        <f t="shared" si="101"/>
        <v>0</v>
      </c>
      <c r="R132" s="23">
        <f t="shared" si="101"/>
        <v>44739835</v>
      </c>
      <c r="S132" s="23">
        <f t="shared" si="101"/>
        <v>18878755</v>
      </c>
      <c r="T132" s="23">
        <f t="shared" si="101"/>
        <v>25861080</v>
      </c>
      <c r="U132" s="53">
        <f t="shared" si="101"/>
        <v>23274972</v>
      </c>
      <c r="V132" s="23">
        <f t="shared" si="101"/>
        <v>9174916</v>
      </c>
      <c r="W132" s="54">
        <f t="shared" si="101"/>
        <v>14100056</v>
      </c>
      <c r="X132" s="54">
        <f t="shared" si="101"/>
        <v>2586108</v>
      </c>
      <c r="Y132" s="23">
        <f t="shared" si="101"/>
        <v>0</v>
      </c>
    </row>
    <row r="133" spans="1:26" s="6" customFormat="1" ht="21.75" customHeight="1">
      <c r="A133" s="26">
        <v>616006</v>
      </c>
      <c r="B133" s="27" t="s">
        <v>174</v>
      </c>
      <c r="C133" s="27" t="s">
        <v>174</v>
      </c>
      <c r="D133" s="28">
        <v>6758</v>
      </c>
      <c r="E133" s="28">
        <v>10</v>
      </c>
      <c r="F133" s="28">
        <v>7754</v>
      </c>
      <c r="G133" s="28">
        <v>14</v>
      </c>
      <c r="H133" s="28">
        <f t="shared" si="80"/>
        <v>25442200</v>
      </c>
      <c r="I133" s="28">
        <f t="shared" si="81"/>
        <v>27192900</v>
      </c>
      <c r="J133" s="38">
        <v>0.85</v>
      </c>
      <c r="K133" s="28">
        <f t="shared" si="54"/>
        <v>21625870</v>
      </c>
      <c r="L133" s="28">
        <f t="shared" si="55"/>
        <v>23113965</v>
      </c>
      <c r="M133" s="39"/>
      <c r="N133" s="28">
        <v>18878755</v>
      </c>
      <c r="O133" s="28">
        <v>0</v>
      </c>
      <c r="P133" s="28">
        <v>0</v>
      </c>
      <c r="Q133" s="28">
        <v>0</v>
      </c>
      <c r="R133" s="28">
        <v>44739835</v>
      </c>
      <c r="S133" s="28">
        <v>18878755</v>
      </c>
      <c r="T133" s="28">
        <f t="shared" si="82"/>
        <v>25861080</v>
      </c>
      <c r="U133" s="55">
        <v>23274972</v>
      </c>
      <c r="V133" s="28">
        <v>9174916</v>
      </c>
      <c r="W133" s="56">
        <f t="shared" si="83"/>
        <v>14100056</v>
      </c>
      <c r="X133" s="56">
        <f t="shared" si="84"/>
        <v>2586108</v>
      </c>
      <c r="Y133" s="28">
        <f t="shared" si="85"/>
        <v>0</v>
      </c>
      <c r="Z133" s="4"/>
    </row>
    <row r="134" spans="1:25" s="4" customFormat="1" ht="30" customHeight="1">
      <c r="A134" s="24">
        <v>616005</v>
      </c>
      <c r="B134" s="25" t="s">
        <v>175</v>
      </c>
      <c r="C134" s="25" t="s">
        <v>175</v>
      </c>
      <c r="D134" s="23">
        <f aca="true" t="shared" si="102" ref="D134:I134">D135</f>
        <v>10492</v>
      </c>
      <c r="E134" s="23">
        <f t="shared" si="102"/>
        <v>2</v>
      </c>
      <c r="F134" s="23">
        <f t="shared" si="102"/>
        <v>12303</v>
      </c>
      <c r="G134" s="23">
        <f t="shared" si="102"/>
        <v>8</v>
      </c>
      <c r="H134" s="23">
        <f t="shared" si="102"/>
        <v>39910500</v>
      </c>
      <c r="I134" s="23">
        <f t="shared" si="102"/>
        <v>43091300</v>
      </c>
      <c r="J134" s="37"/>
      <c r="K134" s="23">
        <f aca="true" t="shared" si="103" ref="H134:Y134">K135</f>
        <v>33923925</v>
      </c>
      <c r="L134" s="23">
        <f t="shared" si="103"/>
        <v>36627605</v>
      </c>
      <c r="M134" s="23">
        <f t="shared" si="103"/>
        <v>0</v>
      </c>
      <c r="N134" s="23">
        <f t="shared" si="103"/>
        <v>32838347.5</v>
      </c>
      <c r="O134" s="23">
        <f t="shared" si="103"/>
        <v>0</v>
      </c>
      <c r="P134" s="23">
        <f t="shared" si="103"/>
        <v>0</v>
      </c>
      <c r="Q134" s="23">
        <f t="shared" si="103"/>
        <v>0</v>
      </c>
      <c r="R134" s="23">
        <f t="shared" si="103"/>
        <v>70551530</v>
      </c>
      <c r="S134" s="23">
        <f t="shared" si="103"/>
        <v>32838348</v>
      </c>
      <c r="T134" s="23">
        <f t="shared" si="103"/>
        <v>37713182</v>
      </c>
      <c r="U134" s="53">
        <f t="shared" si="103"/>
        <v>33941864</v>
      </c>
      <c r="V134" s="23">
        <f t="shared" si="103"/>
        <v>13379770</v>
      </c>
      <c r="W134" s="54">
        <f t="shared" si="103"/>
        <v>20562094</v>
      </c>
      <c r="X134" s="54">
        <f t="shared" si="103"/>
        <v>3771318</v>
      </c>
      <c r="Y134" s="23">
        <f t="shared" si="103"/>
        <v>0</v>
      </c>
    </row>
    <row r="135" spans="1:26" s="6" customFormat="1" ht="21.75" customHeight="1">
      <c r="A135" s="26">
        <v>616005</v>
      </c>
      <c r="B135" s="27" t="s">
        <v>175</v>
      </c>
      <c r="C135" s="27" t="s">
        <v>175</v>
      </c>
      <c r="D135" s="28">
        <v>10492</v>
      </c>
      <c r="E135" s="28">
        <v>2</v>
      </c>
      <c r="F135" s="28">
        <v>12303</v>
      </c>
      <c r="G135" s="28">
        <v>8</v>
      </c>
      <c r="H135" s="28">
        <f t="shared" si="80"/>
        <v>39910500</v>
      </c>
      <c r="I135" s="28">
        <f t="shared" si="81"/>
        <v>43091300</v>
      </c>
      <c r="J135" s="38">
        <v>0.85</v>
      </c>
      <c r="K135" s="28">
        <f t="shared" si="54"/>
        <v>33923925</v>
      </c>
      <c r="L135" s="28">
        <f t="shared" si="55"/>
        <v>36627605</v>
      </c>
      <c r="M135" s="39"/>
      <c r="N135" s="28">
        <v>32838347.5</v>
      </c>
      <c r="O135" s="28">
        <v>0</v>
      </c>
      <c r="P135" s="28">
        <v>0</v>
      </c>
      <c r="Q135" s="28">
        <v>0</v>
      </c>
      <c r="R135" s="28">
        <v>70551530</v>
      </c>
      <c r="S135" s="28">
        <v>32838348</v>
      </c>
      <c r="T135" s="28">
        <f t="shared" si="82"/>
        <v>37713182</v>
      </c>
      <c r="U135" s="55">
        <v>33941864</v>
      </c>
      <c r="V135" s="28">
        <v>13379770</v>
      </c>
      <c r="W135" s="56">
        <f t="shared" si="83"/>
        <v>20562094</v>
      </c>
      <c r="X135" s="56">
        <f t="shared" si="84"/>
        <v>3771318</v>
      </c>
      <c r="Y135" s="28">
        <f t="shared" si="85"/>
        <v>0</v>
      </c>
      <c r="Z135" s="4"/>
    </row>
    <row r="136" spans="1:25" s="4" customFormat="1" ht="30" customHeight="1">
      <c r="A136" s="24">
        <v>617</v>
      </c>
      <c r="B136" s="25" t="s">
        <v>176</v>
      </c>
      <c r="C136" s="25" t="s">
        <v>176</v>
      </c>
      <c r="D136" s="23">
        <f aca="true" t="shared" si="104" ref="D136:I136">SUM(D137:D141)</f>
        <v>40037</v>
      </c>
      <c r="E136" s="23">
        <f t="shared" si="104"/>
        <v>70</v>
      </c>
      <c r="F136" s="23">
        <f t="shared" si="104"/>
        <v>45662</v>
      </c>
      <c r="G136" s="23">
        <f t="shared" si="104"/>
        <v>75</v>
      </c>
      <c r="H136" s="23">
        <f t="shared" si="104"/>
        <v>150252375</v>
      </c>
      <c r="I136" s="23">
        <f t="shared" si="104"/>
        <v>160105750</v>
      </c>
      <c r="J136" s="37"/>
      <c r="K136" s="23">
        <f aca="true" t="shared" si="105" ref="H136:Y136">SUM(K137:K141)</f>
        <v>97664043.75</v>
      </c>
      <c r="L136" s="23">
        <f t="shared" si="105"/>
        <v>104068737.5</v>
      </c>
      <c r="M136" s="23">
        <f t="shared" si="105"/>
        <v>-141050</v>
      </c>
      <c r="N136" s="23">
        <f t="shared" si="105"/>
        <v>102072880</v>
      </c>
      <c r="O136" s="23">
        <f t="shared" si="105"/>
        <v>114870</v>
      </c>
      <c r="P136" s="23">
        <f t="shared" si="105"/>
        <v>0</v>
      </c>
      <c r="Q136" s="23">
        <f t="shared" si="105"/>
        <v>0</v>
      </c>
      <c r="R136" s="23">
        <f t="shared" si="105"/>
        <v>201591731</v>
      </c>
      <c r="S136" s="23">
        <f t="shared" si="105"/>
        <v>102187751</v>
      </c>
      <c r="T136" s="23">
        <f t="shared" si="105"/>
        <v>99534775</v>
      </c>
      <c r="U136" s="53">
        <f t="shared" si="105"/>
        <v>89581297</v>
      </c>
      <c r="V136" s="23">
        <f t="shared" si="105"/>
        <v>35312650</v>
      </c>
      <c r="W136" s="54">
        <f t="shared" si="105"/>
        <v>54268647</v>
      </c>
      <c r="X136" s="54">
        <f t="shared" si="105"/>
        <v>9953478</v>
      </c>
      <c r="Y136" s="23">
        <f t="shared" si="105"/>
        <v>130795</v>
      </c>
    </row>
    <row r="137" spans="1:26" s="6" customFormat="1" ht="21.75" customHeight="1">
      <c r="A137" s="26">
        <v>617001</v>
      </c>
      <c r="B137" s="27" t="s">
        <v>177</v>
      </c>
      <c r="C137" s="27" t="s">
        <v>178</v>
      </c>
      <c r="D137" s="28">
        <v>30725</v>
      </c>
      <c r="E137" s="28">
        <v>64</v>
      </c>
      <c r="F137" s="28">
        <v>33766</v>
      </c>
      <c r="G137" s="28">
        <v>69</v>
      </c>
      <c r="H137" s="28">
        <f t="shared" si="80"/>
        <v>113115275</v>
      </c>
      <c r="I137" s="28">
        <f t="shared" si="81"/>
        <v>118446650</v>
      </c>
      <c r="J137" s="38">
        <v>0.65</v>
      </c>
      <c r="K137" s="28">
        <f t="shared" si="54"/>
        <v>73524928.75</v>
      </c>
      <c r="L137" s="28">
        <f t="shared" si="55"/>
        <v>76990322.5</v>
      </c>
      <c r="M137" s="39">
        <f>-14.105*10000</f>
        <v>-141050</v>
      </c>
      <c r="N137" s="28">
        <v>76138335</v>
      </c>
      <c r="O137" s="28">
        <v>0</v>
      </c>
      <c r="P137" s="28">
        <v>0</v>
      </c>
      <c r="Q137" s="28">
        <v>0</v>
      </c>
      <c r="R137" s="28">
        <v>150374201</v>
      </c>
      <c r="S137" s="28">
        <v>76138335</v>
      </c>
      <c r="T137" s="28">
        <f t="shared" si="82"/>
        <v>74235866</v>
      </c>
      <c r="U137" s="55">
        <v>66812279</v>
      </c>
      <c r="V137" s="28">
        <v>26337178</v>
      </c>
      <c r="W137" s="56">
        <f t="shared" si="83"/>
        <v>40475101</v>
      </c>
      <c r="X137" s="56">
        <f t="shared" si="84"/>
        <v>7423587</v>
      </c>
      <c r="Y137" s="28">
        <f t="shared" si="85"/>
        <v>0</v>
      </c>
      <c r="Z137" s="4"/>
    </row>
    <row r="138" spans="1:26" s="6" customFormat="1" ht="21.75" customHeight="1">
      <c r="A138" s="26">
        <v>617002</v>
      </c>
      <c r="B138" s="27" t="s">
        <v>179</v>
      </c>
      <c r="C138" s="27" t="s">
        <v>179</v>
      </c>
      <c r="D138" s="28">
        <v>6680</v>
      </c>
      <c r="E138" s="28">
        <v>2</v>
      </c>
      <c r="F138" s="28">
        <v>7917</v>
      </c>
      <c r="G138" s="28"/>
      <c r="H138" s="28">
        <f t="shared" si="80"/>
        <v>25548600</v>
      </c>
      <c r="I138" s="28">
        <f t="shared" si="81"/>
        <v>27709500</v>
      </c>
      <c r="J138" s="38">
        <v>0.65</v>
      </c>
      <c r="K138" s="28">
        <f t="shared" si="54"/>
        <v>16606590</v>
      </c>
      <c r="L138" s="28">
        <f t="shared" si="55"/>
        <v>18011175</v>
      </c>
      <c r="M138" s="39"/>
      <c r="N138" s="28">
        <v>17732032.5</v>
      </c>
      <c r="O138" s="28">
        <v>0</v>
      </c>
      <c r="P138" s="28">
        <v>0</v>
      </c>
      <c r="Q138" s="28">
        <v>0</v>
      </c>
      <c r="R138" s="28">
        <v>34617765</v>
      </c>
      <c r="S138" s="28">
        <v>17732033</v>
      </c>
      <c r="T138" s="28">
        <f t="shared" si="82"/>
        <v>16885732</v>
      </c>
      <c r="U138" s="55">
        <v>15197159</v>
      </c>
      <c r="V138" s="28">
        <v>5990670</v>
      </c>
      <c r="W138" s="56">
        <f t="shared" si="83"/>
        <v>9206489</v>
      </c>
      <c r="X138" s="56">
        <f t="shared" si="84"/>
        <v>1688573</v>
      </c>
      <c r="Y138" s="28">
        <f t="shared" si="85"/>
        <v>0</v>
      </c>
      <c r="Z138" s="4"/>
    </row>
    <row r="139" spans="1:26" s="6" customFormat="1" ht="21.75" customHeight="1">
      <c r="A139" s="26">
        <v>617005</v>
      </c>
      <c r="B139" s="27" t="s">
        <v>180</v>
      </c>
      <c r="C139" s="27" t="s">
        <v>180</v>
      </c>
      <c r="D139" s="28">
        <v>82</v>
      </c>
      <c r="E139" s="28"/>
      <c r="F139" s="28">
        <v>40</v>
      </c>
      <c r="G139" s="28"/>
      <c r="H139" s="28">
        <f aca="true" t="shared" si="106" ref="H139:H170">(D139+F139)/2*3500+(E139+G139)/2*3850</f>
        <v>213500</v>
      </c>
      <c r="I139" s="28">
        <f aca="true" t="shared" si="107" ref="I139:I170">F139*3500+G139*3850</f>
        <v>140000</v>
      </c>
      <c r="J139" s="38">
        <v>0.65</v>
      </c>
      <c r="K139" s="28">
        <f aca="true" t="shared" si="108" ref="K139:K188">H139*J139</f>
        <v>138775</v>
      </c>
      <c r="L139" s="28">
        <f aca="true" t="shared" si="109" ref="L139:L188">I139*J139</f>
        <v>91000</v>
      </c>
      <c r="M139" s="39"/>
      <c r="N139" s="28">
        <v>245700</v>
      </c>
      <c r="O139" s="28">
        <v>114870</v>
      </c>
      <c r="P139" s="28">
        <v>0</v>
      </c>
      <c r="Q139" s="28">
        <v>0</v>
      </c>
      <c r="R139" s="28">
        <v>229775</v>
      </c>
      <c r="S139" s="28">
        <v>360570</v>
      </c>
      <c r="T139" s="28">
        <f aca="true" t="shared" si="110" ref="T139:T170">IF(R139-S139&lt;0,0,R139-S139)</f>
        <v>0</v>
      </c>
      <c r="U139" s="55">
        <v>0</v>
      </c>
      <c r="V139" s="28">
        <v>0</v>
      </c>
      <c r="W139" s="56">
        <f aca="true" t="shared" si="111" ref="W139:W170">U139-V139</f>
        <v>0</v>
      </c>
      <c r="X139" s="56">
        <f aca="true" t="shared" si="112" ref="X139:X170">T139-U139</f>
        <v>0</v>
      </c>
      <c r="Y139" s="28">
        <f aca="true" t="shared" si="113" ref="Y139:Y170">IF(R139-S139&lt;0,-(R139-S139),0)</f>
        <v>130795</v>
      </c>
      <c r="Z139" s="4"/>
    </row>
    <row r="140" spans="1:26" s="6" customFormat="1" ht="21.75" customHeight="1">
      <c r="A140" s="26">
        <v>617004</v>
      </c>
      <c r="B140" s="27" t="s">
        <v>181</v>
      </c>
      <c r="C140" s="27" t="s">
        <v>181</v>
      </c>
      <c r="D140" s="28">
        <v>1590</v>
      </c>
      <c r="E140" s="28">
        <v>4</v>
      </c>
      <c r="F140" s="28">
        <v>2240</v>
      </c>
      <c r="G140" s="28">
        <v>5</v>
      </c>
      <c r="H140" s="28">
        <f t="shared" si="106"/>
        <v>6719825</v>
      </c>
      <c r="I140" s="28">
        <f t="shared" si="107"/>
        <v>7859250</v>
      </c>
      <c r="J140" s="38">
        <v>0.65</v>
      </c>
      <c r="K140" s="28">
        <f t="shared" si="108"/>
        <v>4367886.25</v>
      </c>
      <c r="L140" s="28">
        <f t="shared" si="109"/>
        <v>5108512.5</v>
      </c>
      <c r="M140" s="39"/>
      <c r="N140" s="28">
        <v>5752337.5</v>
      </c>
      <c r="O140" s="28">
        <v>0</v>
      </c>
      <c r="P140" s="28">
        <v>0</v>
      </c>
      <c r="Q140" s="28">
        <v>0</v>
      </c>
      <c r="R140" s="28">
        <v>9476399</v>
      </c>
      <c r="S140" s="28">
        <v>5752338</v>
      </c>
      <c r="T140" s="28">
        <f t="shared" si="110"/>
        <v>3724061</v>
      </c>
      <c r="U140" s="55">
        <v>3351655</v>
      </c>
      <c r="V140" s="28">
        <v>1321211</v>
      </c>
      <c r="W140" s="56">
        <f t="shared" si="111"/>
        <v>2030444</v>
      </c>
      <c r="X140" s="56">
        <f t="shared" si="112"/>
        <v>372406</v>
      </c>
      <c r="Y140" s="28">
        <f t="shared" si="113"/>
        <v>0</v>
      </c>
      <c r="Z140" s="4"/>
    </row>
    <row r="141" spans="1:26" s="6" customFormat="1" ht="21.75" customHeight="1">
      <c r="A141" s="26">
        <v>617004</v>
      </c>
      <c r="B141" s="27" t="s">
        <v>181</v>
      </c>
      <c r="C141" s="27" t="s">
        <v>182</v>
      </c>
      <c r="D141" s="28">
        <v>960</v>
      </c>
      <c r="E141" s="28"/>
      <c r="F141" s="28">
        <v>1699</v>
      </c>
      <c r="G141" s="28">
        <v>1</v>
      </c>
      <c r="H141" s="28">
        <f t="shared" si="106"/>
        <v>4655175</v>
      </c>
      <c r="I141" s="28">
        <f t="shared" si="107"/>
        <v>5950350</v>
      </c>
      <c r="J141" s="38">
        <v>0.65</v>
      </c>
      <c r="K141" s="28">
        <f t="shared" si="108"/>
        <v>3025863.75</v>
      </c>
      <c r="L141" s="28">
        <f t="shared" si="109"/>
        <v>3867727.5</v>
      </c>
      <c r="M141" s="39"/>
      <c r="N141" s="28">
        <v>2204475</v>
      </c>
      <c r="O141" s="28">
        <v>0</v>
      </c>
      <c r="P141" s="28">
        <v>0</v>
      </c>
      <c r="Q141" s="28">
        <v>0</v>
      </c>
      <c r="R141" s="28">
        <v>6893591</v>
      </c>
      <c r="S141" s="28">
        <v>2204475</v>
      </c>
      <c r="T141" s="28">
        <f t="shared" si="110"/>
        <v>4689116</v>
      </c>
      <c r="U141" s="55">
        <v>4220204</v>
      </c>
      <c r="V141" s="28">
        <v>1663591</v>
      </c>
      <c r="W141" s="56">
        <f t="shared" si="111"/>
        <v>2556613</v>
      </c>
      <c r="X141" s="56">
        <f t="shared" si="112"/>
        <v>468912</v>
      </c>
      <c r="Y141" s="28">
        <f t="shared" si="113"/>
        <v>0</v>
      </c>
      <c r="Z141" s="4"/>
    </row>
    <row r="142" spans="1:25" s="4" customFormat="1" ht="30" customHeight="1">
      <c r="A142" s="24">
        <v>617006</v>
      </c>
      <c r="B142" s="25" t="s">
        <v>183</v>
      </c>
      <c r="C142" s="25" t="s">
        <v>183</v>
      </c>
      <c r="D142" s="23">
        <f aca="true" t="shared" si="114" ref="D142:I142">D143</f>
        <v>951</v>
      </c>
      <c r="E142" s="23">
        <f t="shared" si="114"/>
        <v>2</v>
      </c>
      <c r="F142" s="23">
        <f t="shared" si="114"/>
        <v>1314</v>
      </c>
      <c r="G142" s="23">
        <f t="shared" si="114"/>
        <v>3</v>
      </c>
      <c r="H142" s="23">
        <f t="shared" si="114"/>
        <v>3973375</v>
      </c>
      <c r="I142" s="23">
        <f t="shared" si="114"/>
        <v>4610550</v>
      </c>
      <c r="J142" s="37"/>
      <c r="K142" s="23">
        <f aca="true" t="shared" si="115" ref="H142:Y142">K143</f>
        <v>3377368.75</v>
      </c>
      <c r="L142" s="23">
        <f t="shared" si="115"/>
        <v>3918967.5</v>
      </c>
      <c r="M142" s="23">
        <f t="shared" si="115"/>
        <v>0</v>
      </c>
      <c r="N142" s="23">
        <f t="shared" si="115"/>
        <v>3758020</v>
      </c>
      <c r="O142" s="23">
        <f t="shared" si="115"/>
        <v>0</v>
      </c>
      <c r="P142" s="23">
        <f t="shared" si="115"/>
        <v>0</v>
      </c>
      <c r="Q142" s="23">
        <f t="shared" si="115"/>
        <v>0</v>
      </c>
      <c r="R142" s="23">
        <f t="shared" si="115"/>
        <v>7296336</v>
      </c>
      <c r="S142" s="23">
        <f t="shared" si="115"/>
        <v>3758020</v>
      </c>
      <c r="T142" s="23">
        <f t="shared" si="115"/>
        <v>3538316</v>
      </c>
      <c r="U142" s="53">
        <f t="shared" si="115"/>
        <v>3184484</v>
      </c>
      <c r="V142" s="23">
        <f t="shared" si="115"/>
        <v>1255313</v>
      </c>
      <c r="W142" s="54">
        <f t="shared" si="115"/>
        <v>1929171</v>
      </c>
      <c r="X142" s="54">
        <f t="shared" si="115"/>
        <v>353832</v>
      </c>
      <c r="Y142" s="23">
        <f t="shared" si="115"/>
        <v>0</v>
      </c>
    </row>
    <row r="143" spans="1:26" s="6" customFormat="1" ht="21.75" customHeight="1">
      <c r="A143" s="26">
        <v>617006</v>
      </c>
      <c r="B143" s="27" t="s">
        <v>183</v>
      </c>
      <c r="C143" s="27" t="s">
        <v>183</v>
      </c>
      <c r="D143" s="28">
        <v>951</v>
      </c>
      <c r="E143" s="28">
        <v>2</v>
      </c>
      <c r="F143" s="28">
        <v>1314</v>
      </c>
      <c r="G143" s="28">
        <v>3</v>
      </c>
      <c r="H143" s="28">
        <f t="shared" si="106"/>
        <v>3973375</v>
      </c>
      <c r="I143" s="28">
        <f t="shared" si="107"/>
        <v>4610550</v>
      </c>
      <c r="J143" s="38">
        <v>0.85</v>
      </c>
      <c r="K143" s="28">
        <f t="shared" si="108"/>
        <v>3377368.75</v>
      </c>
      <c r="L143" s="28">
        <f t="shared" si="109"/>
        <v>3918967.5</v>
      </c>
      <c r="M143" s="39"/>
      <c r="N143" s="28">
        <v>3758020</v>
      </c>
      <c r="O143" s="28">
        <v>0</v>
      </c>
      <c r="P143" s="28">
        <v>0</v>
      </c>
      <c r="Q143" s="28">
        <v>0</v>
      </c>
      <c r="R143" s="28">
        <v>7296336</v>
      </c>
      <c r="S143" s="28">
        <v>3758020</v>
      </c>
      <c r="T143" s="28">
        <f t="shared" si="110"/>
        <v>3538316</v>
      </c>
      <c r="U143" s="55">
        <v>3184484</v>
      </c>
      <c r="V143" s="28">
        <v>1255313</v>
      </c>
      <c r="W143" s="56">
        <f t="shared" si="111"/>
        <v>1929171</v>
      </c>
      <c r="X143" s="56">
        <f t="shared" si="112"/>
        <v>353832</v>
      </c>
      <c r="Y143" s="28">
        <f t="shared" si="113"/>
        <v>0</v>
      </c>
      <c r="Z143" s="4"/>
    </row>
    <row r="144" spans="1:25" s="4" customFormat="1" ht="30" customHeight="1">
      <c r="A144" s="24">
        <v>617007</v>
      </c>
      <c r="B144" s="25" t="s">
        <v>184</v>
      </c>
      <c r="C144" s="25" t="s">
        <v>184</v>
      </c>
      <c r="D144" s="23">
        <f aca="true" t="shared" si="116" ref="D144:I144">D145</f>
        <v>225</v>
      </c>
      <c r="E144" s="23">
        <f t="shared" si="116"/>
        <v>2</v>
      </c>
      <c r="F144" s="23">
        <f t="shared" si="116"/>
        <v>300</v>
      </c>
      <c r="G144" s="23">
        <f t="shared" si="116"/>
        <v>2</v>
      </c>
      <c r="H144" s="23">
        <f t="shared" si="116"/>
        <v>926450</v>
      </c>
      <c r="I144" s="23">
        <f t="shared" si="116"/>
        <v>1057700</v>
      </c>
      <c r="J144" s="37"/>
      <c r="K144" s="23">
        <f aca="true" t="shared" si="117" ref="H144:Y144">K145</f>
        <v>787482.5</v>
      </c>
      <c r="L144" s="23">
        <f t="shared" si="117"/>
        <v>899045</v>
      </c>
      <c r="M144" s="23">
        <f t="shared" si="117"/>
        <v>0</v>
      </c>
      <c r="N144" s="23">
        <f t="shared" si="117"/>
        <v>940695</v>
      </c>
      <c r="O144" s="23">
        <f t="shared" si="117"/>
        <v>0</v>
      </c>
      <c r="P144" s="23">
        <f t="shared" si="117"/>
        <v>0</v>
      </c>
      <c r="Q144" s="23">
        <f t="shared" si="117"/>
        <v>0</v>
      </c>
      <c r="R144" s="23">
        <f t="shared" si="117"/>
        <v>1686528</v>
      </c>
      <c r="S144" s="23">
        <f t="shared" si="117"/>
        <v>940695</v>
      </c>
      <c r="T144" s="23">
        <f t="shared" si="117"/>
        <v>745833</v>
      </c>
      <c r="U144" s="53">
        <f t="shared" si="117"/>
        <v>671250</v>
      </c>
      <c r="V144" s="23">
        <f t="shared" si="117"/>
        <v>264604</v>
      </c>
      <c r="W144" s="54">
        <f t="shared" si="117"/>
        <v>406646</v>
      </c>
      <c r="X144" s="54">
        <f t="shared" si="117"/>
        <v>74583</v>
      </c>
      <c r="Y144" s="23">
        <f t="shared" si="117"/>
        <v>0</v>
      </c>
    </row>
    <row r="145" spans="1:26" s="6" customFormat="1" ht="21.75" customHeight="1">
      <c r="A145" s="26">
        <v>617007</v>
      </c>
      <c r="B145" s="27" t="s">
        <v>184</v>
      </c>
      <c r="C145" s="27" t="s">
        <v>184</v>
      </c>
      <c r="D145" s="28">
        <v>225</v>
      </c>
      <c r="E145" s="28">
        <v>2</v>
      </c>
      <c r="F145" s="28">
        <v>300</v>
      </c>
      <c r="G145" s="28">
        <v>2</v>
      </c>
      <c r="H145" s="28">
        <f t="shared" si="106"/>
        <v>926450</v>
      </c>
      <c r="I145" s="28">
        <f t="shared" si="107"/>
        <v>1057700</v>
      </c>
      <c r="J145" s="38">
        <v>0.85</v>
      </c>
      <c r="K145" s="28">
        <f t="shared" si="108"/>
        <v>787482.5</v>
      </c>
      <c r="L145" s="28">
        <f t="shared" si="109"/>
        <v>899045</v>
      </c>
      <c r="M145" s="39"/>
      <c r="N145" s="28">
        <v>940695</v>
      </c>
      <c r="O145" s="28">
        <v>0</v>
      </c>
      <c r="P145" s="28">
        <v>0</v>
      </c>
      <c r="Q145" s="28">
        <v>0</v>
      </c>
      <c r="R145" s="28">
        <v>1686528</v>
      </c>
      <c r="S145" s="28">
        <v>940695</v>
      </c>
      <c r="T145" s="28">
        <f t="shared" si="110"/>
        <v>745833</v>
      </c>
      <c r="U145" s="55">
        <v>671250</v>
      </c>
      <c r="V145" s="28">
        <v>264604</v>
      </c>
      <c r="W145" s="56">
        <f t="shared" si="111"/>
        <v>406646</v>
      </c>
      <c r="X145" s="56">
        <f t="shared" si="112"/>
        <v>74583</v>
      </c>
      <c r="Y145" s="28">
        <f t="shared" si="113"/>
        <v>0</v>
      </c>
      <c r="Z145" s="4"/>
    </row>
    <row r="146" spans="1:25" s="4" customFormat="1" ht="30" customHeight="1">
      <c r="A146" s="24">
        <v>617008</v>
      </c>
      <c r="B146" s="25" t="s">
        <v>185</v>
      </c>
      <c r="C146" s="25" t="s">
        <v>185</v>
      </c>
      <c r="D146" s="23">
        <f aca="true" t="shared" si="118" ref="D146:I146">D147</f>
        <v>981</v>
      </c>
      <c r="E146" s="23">
        <f t="shared" si="118"/>
        <v>0</v>
      </c>
      <c r="F146" s="23">
        <f t="shared" si="118"/>
        <v>1328</v>
      </c>
      <c r="G146" s="23">
        <f t="shared" si="118"/>
        <v>2</v>
      </c>
      <c r="H146" s="23">
        <f t="shared" si="118"/>
        <v>4044600</v>
      </c>
      <c r="I146" s="23">
        <f t="shared" si="118"/>
        <v>4655700</v>
      </c>
      <c r="J146" s="37"/>
      <c r="K146" s="23">
        <f aca="true" t="shared" si="119" ref="H146:Y146">K147</f>
        <v>3437910</v>
      </c>
      <c r="L146" s="23">
        <f t="shared" si="119"/>
        <v>3957345</v>
      </c>
      <c r="M146" s="23">
        <f t="shared" si="119"/>
        <v>0</v>
      </c>
      <c r="N146" s="23">
        <f t="shared" si="119"/>
        <v>4748100</v>
      </c>
      <c r="O146" s="23">
        <f t="shared" si="119"/>
        <v>0</v>
      </c>
      <c r="P146" s="23">
        <f t="shared" si="119"/>
        <v>0</v>
      </c>
      <c r="Q146" s="23">
        <f t="shared" si="119"/>
        <v>0</v>
      </c>
      <c r="R146" s="23">
        <f t="shared" si="119"/>
        <v>7395255</v>
      </c>
      <c r="S146" s="23">
        <f t="shared" si="119"/>
        <v>4748100</v>
      </c>
      <c r="T146" s="23">
        <f t="shared" si="119"/>
        <v>2647155</v>
      </c>
      <c r="U146" s="53">
        <f t="shared" si="119"/>
        <v>2382440</v>
      </c>
      <c r="V146" s="23">
        <f t="shared" si="119"/>
        <v>939150</v>
      </c>
      <c r="W146" s="54">
        <f t="shared" si="119"/>
        <v>1443290</v>
      </c>
      <c r="X146" s="54">
        <f t="shared" si="119"/>
        <v>264715</v>
      </c>
      <c r="Y146" s="23">
        <f t="shared" si="119"/>
        <v>0</v>
      </c>
    </row>
    <row r="147" spans="1:26" s="6" customFormat="1" ht="21.75" customHeight="1">
      <c r="A147" s="26">
        <v>617008</v>
      </c>
      <c r="B147" s="27" t="s">
        <v>185</v>
      </c>
      <c r="C147" s="27" t="s">
        <v>185</v>
      </c>
      <c r="D147" s="28">
        <v>981</v>
      </c>
      <c r="E147" s="28"/>
      <c r="F147" s="28">
        <v>1328</v>
      </c>
      <c r="G147" s="28">
        <v>2</v>
      </c>
      <c r="H147" s="28">
        <f t="shared" si="106"/>
        <v>4044600</v>
      </c>
      <c r="I147" s="28">
        <f t="shared" si="107"/>
        <v>4655700</v>
      </c>
      <c r="J147" s="38">
        <v>0.85</v>
      </c>
      <c r="K147" s="28">
        <f t="shared" si="108"/>
        <v>3437910</v>
      </c>
      <c r="L147" s="28">
        <f t="shared" si="109"/>
        <v>3957345</v>
      </c>
      <c r="M147" s="39"/>
      <c r="N147" s="28">
        <v>4748100</v>
      </c>
      <c r="O147" s="28">
        <v>0</v>
      </c>
      <c r="P147" s="28">
        <v>0</v>
      </c>
      <c r="Q147" s="28">
        <v>0</v>
      </c>
      <c r="R147" s="28">
        <v>7395255</v>
      </c>
      <c r="S147" s="28">
        <v>4748100</v>
      </c>
      <c r="T147" s="28">
        <f t="shared" si="110"/>
        <v>2647155</v>
      </c>
      <c r="U147" s="55">
        <v>2382440</v>
      </c>
      <c r="V147" s="28">
        <v>939150</v>
      </c>
      <c r="W147" s="56">
        <f t="shared" si="111"/>
        <v>1443290</v>
      </c>
      <c r="X147" s="56">
        <f t="shared" si="112"/>
        <v>264715</v>
      </c>
      <c r="Y147" s="28">
        <f t="shared" si="113"/>
        <v>0</v>
      </c>
      <c r="Z147" s="4"/>
    </row>
    <row r="148" spans="1:25" s="4" customFormat="1" ht="30" customHeight="1">
      <c r="A148" s="24">
        <v>617009</v>
      </c>
      <c r="B148" s="25" t="s">
        <v>186</v>
      </c>
      <c r="C148" s="25" t="s">
        <v>186</v>
      </c>
      <c r="D148" s="23">
        <f aca="true" t="shared" si="120" ref="D148:I148">D149</f>
        <v>1289</v>
      </c>
      <c r="E148" s="23">
        <f t="shared" si="120"/>
        <v>0</v>
      </c>
      <c r="F148" s="23">
        <f t="shared" si="120"/>
        <v>2090</v>
      </c>
      <c r="G148" s="23">
        <f t="shared" si="120"/>
        <v>6</v>
      </c>
      <c r="H148" s="23">
        <f t="shared" si="120"/>
        <v>5924800</v>
      </c>
      <c r="I148" s="23">
        <f t="shared" si="120"/>
        <v>7338100</v>
      </c>
      <c r="J148" s="37"/>
      <c r="K148" s="23">
        <f aca="true" t="shared" si="121" ref="H148:Y148">K149</f>
        <v>5036080</v>
      </c>
      <c r="L148" s="23">
        <f t="shared" si="121"/>
        <v>6237385</v>
      </c>
      <c r="M148" s="23">
        <f t="shared" si="121"/>
        <v>0</v>
      </c>
      <c r="N148" s="23">
        <f t="shared" si="121"/>
        <v>4200700</v>
      </c>
      <c r="O148" s="23">
        <f t="shared" si="121"/>
        <v>0</v>
      </c>
      <c r="P148" s="23">
        <f t="shared" si="121"/>
        <v>0</v>
      </c>
      <c r="Q148" s="23">
        <f t="shared" si="121"/>
        <v>0</v>
      </c>
      <c r="R148" s="23">
        <f t="shared" si="121"/>
        <v>11273465</v>
      </c>
      <c r="S148" s="23">
        <f t="shared" si="121"/>
        <v>4200700</v>
      </c>
      <c r="T148" s="23">
        <f t="shared" si="121"/>
        <v>7072765</v>
      </c>
      <c r="U148" s="53">
        <f t="shared" si="121"/>
        <v>6365489</v>
      </c>
      <c r="V148" s="23">
        <f t="shared" si="121"/>
        <v>2509254</v>
      </c>
      <c r="W148" s="54">
        <f t="shared" si="121"/>
        <v>3856235</v>
      </c>
      <c r="X148" s="54">
        <f t="shared" si="121"/>
        <v>707276</v>
      </c>
      <c r="Y148" s="23">
        <f t="shared" si="121"/>
        <v>0</v>
      </c>
    </row>
    <row r="149" spans="1:26" s="6" customFormat="1" ht="21.75" customHeight="1">
      <c r="A149" s="26">
        <v>617009</v>
      </c>
      <c r="B149" s="27" t="s">
        <v>186</v>
      </c>
      <c r="C149" s="27" t="s">
        <v>186</v>
      </c>
      <c r="D149" s="28">
        <v>1289</v>
      </c>
      <c r="E149" s="28"/>
      <c r="F149" s="28">
        <v>2090</v>
      </c>
      <c r="G149" s="28">
        <v>6</v>
      </c>
      <c r="H149" s="28">
        <f t="shared" si="106"/>
        <v>5924800</v>
      </c>
      <c r="I149" s="28">
        <f t="shared" si="107"/>
        <v>7338100</v>
      </c>
      <c r="J149" s="38">
        <v>0.85</v>
      </c>
      <c r="K149" s="28">
        <f t="shared" si="108"/>
        <v>5036080</v>
      </c>
      <c r="L149" s="28">
        <f t="shared" si="109"/>
        <v>6237385</v>
      </c>
      <c r="M149" s="39"/>
      <c r="N149" s="28">
        <v>4200700</v>
      </c>
      <c r="O149" s="28">
        <v>0</v>
      </c>
      <c r="P149" s="28">
        <v>0</v>
      </c>
      <c r="Q149" s="28">
        <v>0</v>
      </c>
      <c r="R149" s="28">
        <v>11273465</v>
      </c>
      <c r="S149" s="28">
        <v>4200700</v>
      </c>
      <c r="T149" s="28">
        <f t="shared" si="110"/>
        <v>7072765</v>
      </c>
      <c r="U149" s="55">
        <v>6365489</v>
      </c>
      <c r="V149" s="28">
        <v>2509254</v>
      </c>
      <c r="W149" s="56">
        <f t="shared" si="111"/>
        <v>3856235</v>
      </c>
      <c r="X149" s="56">
        <f t="shared" si="112"/>
        <v>707276</v>
      </c>
      <c r="Y149" s="28">
        <f t="shared" si="113"/>
        <v>0</v>
      </c>
      <c r="Z149" s="4"/>
    </row>
    <row r="150" spans="1:25" s="4" customFormat="1" ht="30" customHeight="1">
      <c r="A150" s="24">
        <v>618</v>
      </c>
      <c r="B150" s="25" t="s">
        <v>187</v>
      </c>
      <c r="C150" s="25" t="s">
        <v>187</v>
      </c>
      <c r="D150" s="23">
        <f aca="true" t="shared" si="122" ref="D150:I150">SUM(D151:D155)</f>
        <v>13944</v>
      </c>
      <c r="E150" s="23">
        <f t="shared" si="122"/>
        <v>88</v>
      </c>
      <c r="F150" s="23">
        <f t="shared" si="122"/>
        <v>20672</v>
      </c>
      <c r="G150" s="23">
        <f t="shared" si="122"/>
        <v>110</v>
      </c>
      <c r="H150" s="23">
        <f t="shared" si="122"/>
        <v>60959150</v>
      </c>
      <c r="I150" s="23">
        <f t="shared" si="122"/>
        <v>72775500</v>
      </c>
      <c r="J150" s="37"/>
      <c r="K150" s="23">
        <f aca="true" t="shared" si="123" ref="H150:Y150">SUM(K151:K155)</f>
        <v>51815277.5</v>
      </c>
      <c r="L150" s="23">
        <f t="shared" si="123"/>
        <v>61859175</v>
      </c>
      <c r="M150" s="23">
        <f t="shared" si="123"/>
        <v>0</v>
      </c>
      <c r="N150" s="23">
        <f t="shared" si="123"/>
        <v>56852547.5</v>
      </c>
      <c r="O150" s="23">
        <f t="shared" si="123"/>
        <v>0</v>
      </c>
      <c r="P150" s="23">
        <f t="shared" si="123"/>
        <v>0</v>
      </c>
      <c r="Q150" s="23">
        <f t="shared" si="123"/>
        <v>0</v>
      </c>
      <c r="R150" s="23">
        <f t="shared" si="123"/>
        <v>113674453</v>
      </c>
      <c r="S150" s="23">
        <f t="shared" si="123"/>
        <v>56852548</v>
      </c>
      <c r="T150" s="23">
        <f t="shared" si="123"/>
        <v>56821905</v>
      </c>
      <c r="U150" s="53">
        <f t="shared" si="123"/>
        <v>51139716</v>
      </c>
      <c r="V150" s="23">
        <f t="shared" si="123"/>
        <v>20159105</v>
      </c>
      <c r="W150" s="54">
        <f t="shared" si="123"/>
        <v>30980611</v>
      </c>
      <c r="X150" s="54">
        <f t="shared" si="123"/>
        <v>5682189</v>
      </c>
      <c r="Y150" s="23">
        <f t="shared" si="123"/>
        <v>0</v>
      </c>
    </row>
    <row r="151" spans="1:26" s="6" customFormat="1" ht="21.75" customHeight="1">
      <c r="A151" s="58">
        <v>618001</v>
      </c>
      <c r="B151" s="27" t="s">
        <v>188</v>
      </c>
      <c r="C151" s="27" t="s">
        <v>189</v>
      </c>
      <c r="D151" s="28">
        <v>6429</v>
      </c>
      <c r="E151" s="28">
        <v>79</v>
      </c>
      <c r="F151" s="28">
        <v>9500</v>
      </c>
      <c r="G151" s="28">
        <v>99</v>
      </c>
      <c r="H151" s="28">
        <f t="shared" si="106"/>
        <v>28218400</v>
      </c>
      <c r="I151" s="28">
        <f t="shared" si="107"/>
        <v>33631150</v>
      </c>
      <c r="J151" s="38">
        <v>0.85</v>
      </c>
      <c r="K151" s="28">
        <f t="shared" si="108"/>
        <v>23985640</v>
      </c>
      <c r="L151" s="28">
        <f t="shared" si="109"/>
        <v>28586477.5</v>
      </c>
      <c r="M151" s="39"/>
      <c r="N151" s="28">
        <v>26190115</v>
      </c>
      <c r="O151" s="28">
        <v>0</v>
      </c>
      <c r="P151" s="28">
        <v>0</v>
      </c>
      <c r="Q151" s="28">
        <v>0</v>
      </c>
      <c r="R151" s="28">
        <v>52572118</v>
      </c>
      <c r="S151" s="28">
        <v>26190115</v>
      </c>
      <c r="T151" s="28">
        <f t="shared" si="110"/>
        <v>26382003</v>
      </c>
      <c r="U151" s="55">
        <v>23743803</v>
      </c>
      <c r="V151" s="28">
        <v>9359728</v>
      </c>
      <c r="W151" s="56">
        <f t="shared" si="111"/>
        <v>14384075</v>
      </c>
      <c r="X151" s="56">
        <f t="shared" si="112"/>
        <v>2638200</v>
      </c>
      <c r="Y151" s="28">
        <f t="shared" si="113"/>
        <v>0</v>
      </c>
      <c r="Z151" s="4"/>
    </row>
    <row r="152" spans="1:26" s="6" customFormat="1" ht="21.75" customHeight="1">
      <c r="A152" s="58">
        <v>618003</v>
      </c>
      <c r="B152" s="27" t="s">
        <v>190</v>
      </c>
      <c r="C152" s="27" t="s">
        <v>191</v>
      </c>
      <c r="D152" s="28">
        <v>3093</v>
      </c>
      <c r="E152" s="28">
        <v>2</v>
      </c>
      <c r="F152" s="28">
        <v>4726</v>
      </c>
      <c r="G152" s="28">
        <v>3</v>
      </c>
      <c r="H152" s="28">
        <f t="shared" si="106"/>
        <v>13692875</v>
      </c>
      <c r="I152" s="28">
        <f t="shared" si="107"/>
        <v>16552550</v>
      </c>
      <c r="J152" s="38">
        <v>0.85</v>
      </c>
      <c r="K152" s="28">
        <f t="shared" si="108"/>
        <v>11638943.75</v>
      </c>
      <c r="L152" s="28">
        <f t="shared" si="109"/>
        <v>14069667.5</v>
      </c>
      <c r="M152" s="39"/>
      <c r="N152" s="28">
        <v>13838807.5</v>
      </c>
      <c r="O152" s="28">
        <v>0</v>
      </c>
      <c r="P152" s="28">
        <v>0</v>
      </c>
      <c r="Q152" s="28">
        <v>0</v>
      </c>
      <c r="R152" s="28">
        <v>25708611</v>
      </c>
      <c r="S152" s="28">
        <v>13838808</v>
      </c>
      <c r="T152" s="28">
        <f t="shared" si="110"/>
        <v>11869803</v>
      </c>
      <c r="U152" s="55">
        <v>10682823</v>
      </c>
      <c r="V152" s="28">
        <v>4211133</v>
      </c>
      <c r="W152" s="56">
        <f t="shared" si="111"/>
        <v>6471690</v>
      </c>
      <c r="X152" s="56">
        <f t="shared" si="112"/>
        <v>1186980</v>
      </c>
      <c r="Y152" s="28">
        <f t="shared" si="113"/>
        <v>0</v>
      </c>
      <c r="Z152" s="4"/>
    </row>
    <row r="153" spans="1:26" s="6" customFormat="1" ht="21.75" customHeight="1">
      <c r="A153" s="26">
        <v>618005</v>
      </c>
      <c r="B153" s="27" t="s">
        <v>192</v>
      </c>
      <c r="C153" s="27" t="s">
        <v>192</v>
      </c>
      <c r="D153" s="28">
        <v>3237</v>
      </c>
      <c r="E153" s="28"/>
      <c r="F153" s="28">
        <v>4395</v>
      </c>
      <c r="G153" s="28"/>
      <c r="H153" s="28">
        <f t="shared" si="106"/>
        <v>13356000</v>
      </c>
      <c r="I153" s="28">
        <f t="shared" si="107"/>
        <v>15382500</v>
      </c>
      <c r="J153" s="38">
        <v>0.85</v>
      </c>
      <c r="K153" s="28">
        <f t="shared" si="108"/>
        <v>11352600</v>
      </c>
      <c r="L153" s="28">
        <f t="shared" si="109"/>
        <v>13075125</v>
      </c>
      <c r="M153" s="39"/>
      <c r="N153" s="28">
        <v>11676875</v>
      </c>
      <c r="O153" s="28">
        <v>0</v>
      </c>
      <c r="P153" s="28">
        <v>0</v>
      </c>
      <c r="Q153" s="28">
        <v>0</v>
      </c>
      <c r="R153" s="28">
        <v>24427725</v>
      </c>
      <c r="S153" s="28">
        <v>11676875</v>
      </c>
      <c r="T153" s="28">
        <f t="shared" si="110"/>
        <v>12750850</v>
      </c>
      <c r="U153" s="55">
        <v>11475765</v>
      </c>
      <c r="V153" s="28">
        <v>4523708</v>
      </c>
      <c r="W153" s="56">
        <f t="shared" si="111"/>
        <v>6952057</v>
      </c>
      <c r="X153" s="56">
        <f t="shared" si="112"/>
        <v>1275085</v>
      </c>
      <c r="Y153" s="28">
        <f t="shared" si="113"/>
        <v>0</v>
      </c>
      <c r="Z153" s="4"/>
    </row>
    <row r="154" spans="1:26" s="6" customFormat="1" ht="21.75" customHeight="1">
      <c r="A154" s="26">
        <v>618006</v>
      </c>
      <c r="B154" s="27" t="s">
        <v>193</v>
      </c>
      <c r="C154" s="27" t="s">
        <v>193</v>
      </c>
      <c r="D154" s="28">
        <v>296</v>
      </c>
      <c r="E154" s="28">
        <v>2</v>
      </c>
      <c r="F154" s="28">
        <v>560</v>
      </c>
      <c r="G154" s="28">
        <v>3</v>
      </c>
      <c r="H154" s="28">
        <f t="shared" si="106"/>
        <v>1507625</v>
      </c>
      <c r="I154" s="28">
        <f t="shared" si="107"/>
        <v>1971550</v>
      </c>
      <c r="J154" s="38">
        <v>0.85</v>
      </c>
      <c r="K154" s="28">
        <f t="shared" si="108"/>
        <v>1281481.25</v>
      </c>
      <c r="L154" s="28">
        <f t="shared" si="109"/>
        <v>1675817.5</v>
      </c>
      <c r="M154" s="39"/>
      <c r="N154" s="28">
        <v>1339345</v>
      </c>
      <c r="O154" s="28">
        <v>0</v>
      </c>
      <c r="P154" s="28">
        <v>0</v>
      </c>
      <c r="Q154" s="28">
        <v>0</v>
      </c>
      <c r="R154" s="28">
        <v>2957299</v>
      </c>
      <c r="S154" s="28">
        <v>1339345</v>
      </c>
      <c r="T154" s="28">
        <f t="shared" si="110"/>
        <v>1617954</v>
      </c>
      <c r="U154" s="55">
        <v>1456159</v>
      </c>
      <c r="V154" s="28">
        <v>574013</v>
      </c>
      <c r="W154" s="56">
        <f t="shared" si="111"/>
        <v>882146</v>
      </c>
      <c r="X154" s="56">
        <f t="shared" si="112"/>
        <v>161795</v>
      </c>
      <c r="Y154" s="28">
        <f t="shared" si="113"/>
        <v>0</v>
      </c>
      <c r="Z154" s="4"/>
    </row>
    <row r="155" spans="1:26" s="6" customFormat="1" ht="21.75" customHeight="1">
      <c r="A155" s="26">
        <v>618009</v>
      </c>
      <c r="B155" s="27" t="s">
        <v>194</v>
      </c>
      <c r="C155" s="27" t="s">
        <v>194</v>
      </c>
      <c r="D155" s="28">
        <v>889</v>
      </c>
      <c r="E155" s="28">
        <v>5</v>
      </c>
      <c r="F155" s="28">
        <v>1491</v>
      </c>
      <c r="G155" s="28">
        <v>5</v>
      </c>
      <c r="H155" s="28">
        <f t="shared" si="106"/>
        <v>4184250</v>
      </c>
      <c r="I155" s="28">
        <f t="shared" si="107"/>
        <v>5237750</v>
      </c>
      <c r="J155" s="38">
        <v>0.85</v>
      </c>
      <c r="K155" s="28">
        <f t="shared" si="108"/>
        <v>3556612.5</v>
      </c>
      <c r="L155" s="28">
        <f t="shared" si="109"/>
        <v>4452087.5</v>
      </c>
      <c r="M155" s="39"/>
      <c r="N155" s="28">
        <v>3807405</v>
      </c>
      <c r="O155" s="28">
        <v>0</v>
      </c>
      <c r="P155" s="28">
        <v>0</v>
      </c>
      <c r="Q155" s="28">
        <v>0</v>
      </c>
      <c r="R155" s="28">
        <v>8008700</v>
      </c>
      <c r="S155" s="28">
        <v>3807405</v>
      </c>
      <c r="T155" s="28">
        <f t="shared" si="110"/>
        <v>4201295</v>
      </c>
      <c r="U155" s="55">
        <v>3781166</v>
      </c>
      <c r="V155" s="28">
        <v>1490523</v>
      </c>
      <c r="W155" s="56">
        <f t="shared" si="111"/>
        <v>2290643</v>
      </c>
      <c r="X155" s="56">
        <f t="shared" si="112"/>
        <v>420129</v>
      </c>
      <c r="Y155" s="28">
        <f t="shared" si="113"/>
        <v>0</v>
      </c>
      <c r="Z155" s="4"/>
    </row>
    <row r="156" spans="1:25" s="4" customFormat="1" ht="30" customHeight="1">
      <c r="A156" s="24">
        <v>618007</v>
      </c>
      <c r="B156" s="25" t="s">
        <v>195</v>
      </c>
      <c r="C156" s="25" t="s">
        <v>195</v>
      </c>
      <c r="D156" s="23">
        <f aca="true" t="shared" si="124" ref="D156:I156">D157</f>
        <v>153</v>
      </c>
      <c r="E156" s="23">
        <f t="shared" si="124"/>
        <v>0</v>
      </c>
      <c r="F156" s="23">
        <f t="shared" si="124"/>
        <v>211</v>
      </c>
      <c r="G156" s="23">
        <f t="shared" si="124"/>
        <v>2</v>
      </c>
      <c r="H156" s="23">
        <f t="shared" si="124"/>
        <v>640850</v>
      </c>
      <c r="I156" s="23">
        <f t="shared" si="124"/>
        <v>746200</v>
      </c>
      <c r="J156" s="37"/>
      <c r="K156" s="23">
        <f aca="true" t="shared" si="125" ref="H156:Y156">K157</f>
        <v>640850</v>
      </c>
      <c r="L156" s="23">
        <f t="shared" si="125"/>
        <v>746200</v>
      </c>
      <c r="M156" s="23">
        <f t="shared" si="125"/>
        <v>0</v>
      </c>
      <c r="N156" s="23">
        <f t="shared" si="125"/>
        <v>791000</v>
      </c>
      <c r="O156" s="23">
        <f t="shared" si="125"/>
        <v>0</v>
      </c>
      <c r="P156" s="23">
        <f t="shared" si="125"/>
        <v>0</v>
      </c>
      <c r="Q156" s="23">
        <f t="shared" si="125"/>
        <v>0</v>
      </c>
      <c r="R156" s="23">
        <f t="shared" si="125"/>
        <v>1387050</v>
      </c>
      <c r="S156" s="23">
        <f t="shared" si="125"/>
        <v>791000</v>
      </c>
      <c r="T156" s="23">
        <f t="shared" si="125"/>
        <v>596050</v>
      </c>
      <c r="U156" s="53">
        <f t="shared" si="125"/>
        <v>536445</v>
      </c>
      <c r="V156" s="23">
        <f t="shared" si="125"/>
        <v>211465</v>
      </c>
      <c r="W156" s="54">
        <f t="shared" si="125"/>
        <v>324980</v>
      </c>
      <c r="X156" s="54">
        <f t="shared" si="125"/>
        <v>59605</v>
      </c>
      <c r="Y156" s="23">
        <f t="shared" si="125"/>
        <v>0</v>
      </c>
    </row>
    <row r="157" spans="1:26" s="6" customFormat="1" ht="21.75" customHeight="1">
      <c r="A157" s="26">
        <v>618007</v>
      </c>
      <c r="B157" s="27" t="s">
        <v>195</v>
      </c>
      <c r="C157" s="27" t="s">
        <v>195</v>
      </c>
      <c r="D157" s="28">
        <v>153</v>
      </c>
      <c r="E157" s="28"/>
      <c r="F157" s="28">
        <v>211</v>
      </c>
      <c r="G157" s="28">
        <v>2</v>
      </c>
      <c r="H157" s="28">
        <f t="shared" si="106"/>
        <v>640850</v>
      </c>
      <c r="I157" s="28">
        <f t="shared" si="107"/>
        <v>746200</v>
      </c>
      <c r="J157" s="38">
        <v>1</v>
      </c>
      <c r="K157" s="28">
        <f t="shared" si="108"/>
        <v>640850</v>
      </c>
      <c r="L157" s="28">
        <f t="shared" si="109"/>
        <v>746200</v>
      </c>
      <c r="M157" s="39"/>
      <c r="N157" s="28">
        <v>791000</v>
      </c>
      <c r="O157" s="28">
        <v>0</v>
      </c>
      <c r="P157" s="28">
        <v>0</v>
      </c>
      <c r="Q157" s="28">
        <v>0</v>
      </c>
      <c r="R157" s="28">
        <v>1387050</v>
      </c>
      <c r="S157" s="28">
        <v>791000</v>
      </c>
      <c r="T157" s="28">
        <f t="shared" si="110"/>
        <v>596050</v>
      </c>
      <c r="U157" s="55">
        <v>536445</v>
      </c>
      <c r="V157" s="28">
        <v>211465</v>
      </c>
      <c r="W157" s="56">
        <f t="shared" si="111"/>
        <v>324980</v>
      </c>
      <c r="X157" s="56">
        <f t="shared" si="112"/>
        <v>59605</v>
      </c>
      <c r="Y157" s="28">
        <f t="shared" si="113"/>
        <v>0</v>
      </c>
      <c r="Z157" s="4"/>
    </row>
    <row r="158" spans="1:25" s="4" customFormat="1" ht="30" customHeight="1">
      <c r="A158" s="24">
        <v>618008</v>
      </c>
      <c r="B158" s="25" t="s">
        <v>196</v>
      </c>
      <c r="C158" s="25" t="s">
        <v>196</v>
      </c>
      <c r="D158" s="23">
        <f aca="true" t="shared" si="126" ref="D158:I158">D159</f>
        <v>109</v>
      </c>
      <c r="E158" s="23">
        <f t="shared" si="126"/>
        <v>0</v>
      </c>
      <c r="F158" s="23">
        <f t="shared" si="126"/>
        <v>84</v>
      </c>
      <c r="G158" s="23">
        <f t="shared" si="126"/>
        <v>0</v>
      </c>
      <c r="H158" s="23">
        <f t="shared" si="126"/>
        <v>337750</v>
      </c>
      <c r="I158" s="23">
        <f t="shared" si="126"/>
        <v>294000</v>
      </c>
      <c r="J158" s="37"/>
      <c r="K158" s="23">
        <f aca="true" t="shared" si="127" ref="H158:Y158">K159</f>
        <v>337750</v>
      </c>
      <c r="L158" s="23">
        <f t="shared" si="127"/>
        <v>294000</v>
      </c>
      <c r="M158" s="23">
        <f t="shared" si="127"/>
        <v>0</v>
      </c>
      <c r="N158" s="23">
        <f t="shared" si="127"/>
        <v>528500</v>
      </c>
      <c r="O158" s="23">
        <f t="shared" si="127"/>
        <v>0</v>
      </c>
      <c r="P158" s="23">
        <f t="shared" si="127"/>
        <v>0</v>
      </c>
      <c r="Q158" s="23">
        <f t="shared" si="127"/>
        <v>0</v>
      </c>
      <c r="R158" s="23">
        <f t="shared" si="127"/>
        <v>631750</v>
      </c>
      <c r="S158" s="23">
        <f t="shared" si="127"/>
        <v>528500</v>
      </c>
      <c r="T158" s="23">
        <f t="shared" si="127"/>
        <v>103250</v>
      </c>
      <c r="U158" s="53">
        <f t="shared" si="127"/>
        <v>92925</v>
      </c>
      <c r="V158" s="23">
        <f t="shared" si="127"/>
        <v>36631</v>
      </c>
      <c r="W158" s="54">
        <f t="shared" si="127"/>
        <v>56294</v>
      </c>
      <c r="X158" s="54">
        <f t="shared" si="127"/>
        <v>10325</v>
      </c>
      <c r="Y158" s="23">
        <f t="shared" si="127"/>
        <v>0</v>
      </c>
    </row>
    <row r="159" spans="1:26" s="6" customFormat="1" ht="21.75" customHeight="1">
      <c r="A159" s="26">
        <v>618008</v>
      </c>
      <c r="B159" s="27" t="s">
        <v>196</v>
      </c>
      <c r="C159" s="27" t="s">
        <v>196</v>
      </c>
      <c r="D159" s="28">
        <v>109</v>
      </c>
      <c r="E159" s="28"/>
      <c r="F159" s="28">
        <v>84</v>
      </c>
      <c r="G159" s="28"/>
      <c r="H159" s="28">
        <f t="shared" si="106"/>
        <v>337750</v>
      </c>
      <c r="I159" s="28">
        <f t="shared" si="107"/>
        <v>294000</v>
      </c>
      <c r="J159" s="38">
        <v>1</v>
      </c>
      <c r="K159" s="28">
        <f t="shared" si="108"/>
        <v>337750</v>
      </c>
      <c r="L159" s="28">
        <f t="shared" si="109"/>
        <v>294000</v>
      </c>
      <c r="M159" s="39"/>
      <c r="N159" s="28">
        <v>528500</v>
      </c>
      <c r="O159" s="28">
        <v>0</v>
      </c>
      <c r="P159" s="28">
        <v>0</v>
      </c>
      <c r="Q159" s="28">
        <v>0</v>
      </c>
      <c r="R159" s="28">
        <v>631750</v>
      </c>
      <c r="S159" s="28">
        <v>528500</v>
      </c>
      <c r="T159" s="28">
        <f t="shared" si="110"/>
        <v>103250</v>
      </c>
      <c r="U159" s="55">
        <v>92925</v>
      </c>
      <c r="V159" s="28">
        <v>36631</v>
      </c>
      <c r="W159" s="56">
        <f t="shared" si="111"/>
        <v>56294</v>
      </c>
      <c r="X159" s="56">
        <f t="shared" si="112"/>
        <v>10325</v>
      </c>
      <c r="Y159" s="28">
        <f t="shared" si="113"/>
        <v>0</v>
      </c>
      <c r="Z159" s="4"/>
    </row>
    <row r="160" spans="1:25" s="4" customFormat="1" ht="30" customHeight="1">
      <c r="A160" s="24">
        <v>618004</v>
      </c>
      <c r="B160" s="25" t="s">
        <v>197</v>
      </c>
      <c r="C160" s="25" t="s">
        <v>197</v>
      </c>
      <c r="D160" s="23">
        <f aca="true" t="shared" si="128" ref="D160:I160">D161</f>
        <v>4087</v>
      </c>
      <c r="E160" s="23">
        <f t="shared" si="128"/>
        <v>5</v>
      </c>
      <c r="F160" s="23">
        <f t="shared" si="128"/>
        <v>5249</v>
      </c>
      <c r="G160" s="23">
        <f t="shared" si="128"/>
        <v>4</v>
      </c>
      <c r="H160" s="23">
        <f t="shared" si="128"/>
        <v>16355325</v>
      </c>
      <c r="I160" s="23">
        <f t="shared" si="128"/>
        <v>18386900</v>
      </c>
      <c r="J160" s="37"/>
      <c r="K160" s="23">
        <f aca="true" t="shared" si="129" ref="H160:Y160">K161</f>
        <v>13902026.25</v>
      </c>
      <c r="L160" s="23">
        <f t="shared" si="129"/>
        <v>15628865</v>
      </c>
      <c r="M160" s="23">
        <f t="shared" si="129"/>
        <v>0</v>
      </c>
      <c r="N160" s="23">
        <f t="shared" si="129"/>
        <v>17257082.5</v>
      </c>
      <c r="O160" s="23">
        <f t="shared" si="129"/>
        <v>0</v>
      </c>
      <c r="P160" s="23">
        <f t="shared" si="129"/>
        <v>0</v>
      </c>
      <c r="Q160" s="23">
        <f t="shared" si="129"/>
        <v>0</v>
      </c>
      <c r="R160" s="23">
        <f t="shared" si="129"/>
        <v>29530891</v>
      </c>
      <c r="S160" s="23">
        <f t="shared" si="129"/>
        <v>17257083</v>
      </c>
      <c r="T160" s="23">
        <f t="shared" si="129"/>
        <v>12273808</v>
      </c>
      <c r="U160" s="53">
        <f t="shared" si="129"/>
        <v>11046427</v>
      </c>
      <c r="V160" s="23">
        <f t="shared" si="129"/>
        <v>4354465</v>
      </c>
      <c r="W160" s="54">
        <f t="shared" si="129"/>
        <v>6691962</v>
      </c>
      <c r="X160" s="54">
        <f t="shared" si="129"/>
        <v>1227381</v>
      </c>
      <c r="Y160" s="23">
        <f t="shared" si="129"/>
        <v>0</v>
      </c>
    </row>
    <row r="161" spans="1:26" s="6" customFormat="1" ht="21.75" customHeight="1">
      <c r="A161" s="26">
        <v>618004</v>
      </c>
      <c r="B161" s="27" t="s">
        <v>197</v>
      </c>
      <c r="C161" s="27" t="s">
        <v>197</v>
      </c>
      <c r="D161" s="28">
        <v>4087</v>
      </c>
      <c r="E161" s="28">
        <v>5</v>
      </c>
      <c r="F161" s="28">
        <v>5249</v>
      </c>
      <c r="G161" s="28">
        <v>4</v>
      </c>
      <c r="H161" s="28">
        <f t="shared" si="106"/>
        <v>16355325</v>
      </c>
      <c r="I161" s="28">
        <f t="shared" si="107"/>
        <v>18386900</v>
      </c>
      <c r="J161" s="38">
        <v>0.85</v>
      </c>
      <c r="K161" s="28">
        <f t="shared" si="108"/>
        <v>13902026.25</v>
      </c>
      <c r="L161" s="28">
        <f t="shared" si="109"/>
        <v>15628865</v>
      </c>
      <c r="M161" s="39"/>
      <c r="N161" s="28">
        <v>17257082.5</v>
      </c>
      <c r="O161" s="28">
        <v>0</v>
      </c>
      <c r="P161" s="28">
        <v>0</v>
      </c>
      <c r="Q161" s="28">
        <v>0</v>
      </c>
      <c r="R161" s="28">
        <v>29530891</v>
      </c>
      <c r="S161" s="28">
        <v>17257083</v>
      </c>
      <c r="T161" s="28">
        <f t="shared" si="110"/>
        <v>12273808</v>
      </c>
      <c r="U161" s="55">
        <v>11046427</v>
      </c>
      <c r="V161" s="28">
        <v>4354465</v>
      </c>
      <c r="W161" s="56">
        <f t="shared" si="111"/>
        <v>6691962</v>
      </c>
      <c r="X161" s="56">
        <f t="shared" si="112"/>
        <v>1227381</v>
      </c>
      <c r="Y161" s="28">
        <f t="shared" si="113"/>
        <v>0</v>
      </c>
      <c r="Z161" s="4"/>
    </row>
    <row r="162" spans="1:25" s="4" customFormat="1" ht="30" customHeight="1">
      <c r="A162" s="24">
        <v>619</v>
      </c>
      <c r="B162" s="25" t="s">
        <v>198</v>
      </c>
      <c r="C162" s="25" t="s">
        <v>198</v>
      </c>
      <c r="D162" s="23">
        <f aca="true" t="shared" si="130" ref="D162:I162">SUM(D163:D165)</f>
        <v>6389</v>
      </c>
      <c r="E162" s="23">
        <f t="shared" si="130"/>
        <v>2</v>
      </c>
      <c r="F162" s="23">
        <f t="shared" si="130"/>
        <v>6520</v>
      </c>
      <c r="G162" s="23">
        <f t="shared" si="130"/>
        <v>8</v>
      </c>
      <c r="H162" s="23">
        <f t="shared" si="130"/>
        <v>22610000</v>
      </c>
      <c r="I162" s="23">
        <f t="shared" si="130"/>
        <v>22850800</v>
      </c>
      <c r="J162" s="37"/>
      <c r="K162" s="23">
        <f aca="true" t="shared" si="131" ref="H162:Y162">SUM(K163:K165)</f>
        <v>19218500</v>
      </c>
      <c r="L162" s="23">
        <f t="shared" si="131"/>
        <v>19423180</v>
      </c>
      <c r="M162" s="23">
        <f t="shared" si="131"/>
        <v>0</v>
      </c>
      <c r="N162" s="23">
        <f t="shared" si="131"/>
        <v>19608820</v>
      </c>
      <c r="O162" s="23">
        <f t="shared" si="131"/>
        <v>0</v>
      </c>
      <c r="P162" s="23">
        <f t="shared" si="131"/>
        <v>0</v>
      </c>
      <c r="Q162" s="23">
        <f t="shared" si="131"/>
        <v>0</v>
      </c>
      <c r="R162" s="23">
        <f t="shared" si="131"/>
        <v>38641681</v>
      </c>
      <c r="S162" s="23">
        <f t="shared" si="131"/>
        <v>19608820</v>
      </c>
      <c r="T162" s="23">
        <f t="shared" si="131"/>
        <v>19032861</v>
      </c>
      <c r="U162" s="53">
        <f t="shared" si="131"/>
        <v>17129575</v>
      </c>
      <c r="V162" s="23">
        <f t="shared" si="131"/>
        <v>6752421</v>
      </c>
      <c r="W162" s="54">
        <f t="shared" si="131"/>
        <v>10377154</v>
      </c>
      <c r="X162" s="54">
        <f t="shared" si="131"/>
        <v>1903286</v>
      </c>
      <c r="Y162" s="23">
        <f t="shared" si="131"/>
        <v>0</v>
      </c>
    </row>
    <row r="163" spans="1:26" s="6" customFormat="1" ht="21.75" customHeight="1">
      <c r="A163" s="26">
        <v>619001</v>
      </c>
      <c r="B163" s="27" t="s">
        <v>199</v>
      </c>
      <c r="C163" s="27" t="s">
        <v>200</v>
      </c>
      <c r="D163" s="28">
        <v>5961</v>
      </c>
      <c r="E163" s="28">
        <v>2</v>
      </c>
      <c r="F163" s="28">
        <v>6109</v>
      </c>
      <c r="G163" s="28">
        <v>7</v>
      </c>
      <c r="H163" s="28">
        <f t="shared" si="106"/>
        <v>21139825</v>
      </c>
      <c r="I163" s="28">
        <f t="shared" si="107"/>
        <v>21408450</v>
      </c>
      <c r="J163" s="38">
        <v>0.85</v>
      </c>
      <c r="K163" s="28">
        <f t="shared" si="108"/>
        <v>17968851.25</v>
      </c>
      <c r="L163" s="28">
        <f t="shared" si="109"/>
        <v>18197182.5</v>
      </c>
      <c r="M163" s="39"/>
      <c r="N163" s="28">
        <v>18320645</v>
      </c>
      <c r="O163" s="28">
        <v>0</v>
      </c>
      <c r="P163" s="28">
        <v>0</v>
      </c>
      <c r="Q163" s="28">
        <v>0</v>
      </c>
      <c r="R163" s="28">
        <v>36166034</v>
      </c>
      <c r="S163" s="28">
        <v>18320645</v>
      </c>
      <c r="T163" s="28">
        <f t="shared" si="110"/>
        <v>17845389</v>
      </c>
      <c r="U163" s="55">
        <v>16060850</v>
      </c>
      <c r="V163" s="28">
        <v>6331133</v>
      </c>
      <c r="W163" s="56">
        <f t="shared" si="111"/>
        <v>9729717</v>
      </c>
      <c r="X163" s="56">
        <f t="shared" si="112"/>
        <v>1784539</v>
      </c>
      <c r="Y163" s="28">
        <f t="shared" si="113"/>
        <v>0</v>
      </c>
      <c r="Z163" s="4"/>
    </row>
    <row r="164" spans="1:26" s="6" customFormat="1" ht="21.75" customHeight="1">
      <c r="A164" s="26">
        <v>619004</v>
      </c>
      <c r="B164" s="27" t="s">
        <v>201</v>
      </c>
      <c r="C164" s="27" t="s">
        <v>202</v>
      </c>
      <c r="D164" s="28">
        <v>333</v>
      </c>
      <c r="E164" s="28"/>
      <c r="F164" s="28">
        <v>322</v>
      </c>
      <c r="G164" s="28"/>
      <c r="H164" s="28">
        <f t="shared" si="106"/>
        <v>1146250</v>
      </c>
      <c r="I164" s="28">
        <f t="shared" si="107"/>
        <v>1127000</v>
      </c>
      <c r="J164" s="38">
        <v>0.85</v>
      </c>
      <c r="K164" s="28">
        <f t="shared" si="108"/>
        <v>974312.5</v>
      </c>
      <c r="L164" s="28">
        <f t="shared" si="109"/>
        <v>957950</v>
      </c>
      <c r="M164" s="39"/>
      <c r="N164" s="28">
        <v>996625</v>
      </c>
      <c r="O164" s="28">
        <v>0</v>
      </c>
      <c r="P164" s="28">
        <v>0</v>
      </c>
      <c r="Q164" s="28">
        <v>0</v>
      </c>
      <c r="R164" s="28">
        <v>1932263</v>
      </c>
      <c r="S164" s="28">
        <v>996625</v>
      </c>
      <c r="T164" s="28">
        <f t="shared" si="110"/>
        <v>935638</v>
      </c>
      <c r="U164" s="55">
        <v>842074</v>
      </c>
      <c r="V164" s="28">
        <v>331943</v>
      </c>
      <c r="W164" s="56">
        <f t="shared" si="111"/>
        <v>510131</v>
      </c>
      <c r="X164" s="56">
        <f t="shared" si="112"/>
        <v>93564</v>
      </c>
      <c r="Y164" s="28">
        <f t="shared" si="113"/>
        <v>0</v>
      </c>
      <c r="Z164" s="4"/>
    </row>
    <row r="165" spans="1:26" s="6" customFormat="1" ht="21.75" customHeight="1">
      <c r="A165" s="26">
        <v>619002</v>
      </c>
      <c r="B165" s="27" t="s">
        <v>203</v>
      </c>
      <c r="C165" s="27" t="s">
        <v>203</v>
      </c>
      <c r="D165" s="28">
        <v>95</v>
      </c>
      <c r="E165" s="28"/>
      <c r="F165" s="28">
        <v>89</v>
      </c>
      <c r="G165" s="28">
        <v>1</v>
      </c>
      <c r="H165" s="28">
        <f t="shared" si="106"/>
        <v>323925</v>
      </c>
      <c r="I165" s="28">
        <f t="shared" si="107"/>
        <v>315350</v>
      </c>
      <c r="J165" s="38">
        <v>0.85</v>
      </c>
      <c r="K165" s="28">
        <f t="shared" si="108"/>
        <v>275336.25</v>
      </c>
      <c r="L165" s="28">
        <f t="shared" si="109"/>
        <v>268047.5</v>
      </c>
      <c r="M165" s="39"/>
      <c r="N165" s="28">
        <v>291550</v>
      </c>
      <c r="O165" s="28">
        <v>0</v>
      </c>
      <c r="P165" s="28">
        <v>0</v>
      </c>
      <c r="Q165" s="28">
        <v>0</v>
      </c>
      <c r="R165" s="28">
        <v>543384</v>
      </c>
      <c r="S165" s="28">
        <v>291550</v>
      </c>
      <c r="T165" s="28">
        <f t="shared" si="110"/>
        <v>251834</v>
      </c>
      <c r="U165" s="55">
        <v>226651</v>
      </c>
      <c r="V165" s="28">
        <v>89345</v>
      </c>
      <c r="W165" s="56">
        <f t="shared" si="111"/>
        <v>137306</v>
      </c>
      <c r="X165" s="56">
        <f t="shared" si="112"/>
        <v>25183</v>
      </c>
      <c r="Y165" s="28">
        <f t="shared" si="113"/>
        <v>0</v>
      </c>
      <c r="Z165" s="4"/>
    </row>
    <row r="166" spans="1:25" s="4" customFormat="1" ht="30" customHeight="1">
      <c r="A166" s="24">
        <v>619003</v>
      </c>
      <c r="B166" s="25" t="s">
        <v>204</v>
      </c>
      <c r="C166" s="25" t="s">
        <v>204</v>
      </c>
      <c r="D166" s="23">
        <f aca="true" t="shared" si="132" ref="D166:I166">D167</f>
        <v>1478</v>
      </c>
      <c r="E166" s="23">
        <f t="shared" si="132"/>
        <v>1</v>
      </c>
      <c r="F166" s="23">
        <f t="shared" si="132"/>
        <v>1296</v>
      </c>
      <c r="G166" s="23">
        <f t="shared" si="132"/>
        <v>3</v>
      </c>
      <c r="H166" s="23">
        <f t="shared" si="132"/>
        <v>4862200</v>
      </c>
      <c r="I166" s="23">
        <f t="shared" si="132"/>
        <v>4547550</v>
      </c>
      <c r="J166" s="37"/>
      <c r="K166" s="23">
        <f aca="true" t="shared" si="133" ref="H166:Y166">K167</f>
        <v>4862200</v>
      </c>
      <c r="L166" s="23">
        <f t="shared" si="133"/>
        <v>4547550</v>
      </c>
      <c r="M166" s="23">
        <f t="shared" si="133"/>
        <v>0</v>
      </c>
      <c r="N166" s="23">
        <f t="shared" si="133"/>
        <v>5379850</v>
      </c>
      <c r="O166" s="23">
        <f t="shared" si="133"/>
        <v>0</v>
      </c>
      <c r="P166" s="23">
        <f t="shared" si="133"/>
        <v>0</v>
      </c>
      <c r="Q166" s="23">
        <f t="shared" si="133"/>
        <v>0</v>
      </c>
      <c r="R166" s="23">
        <f t="shared" si="133"/>
        <v>9409750</v>
      </c>
      <c r="S166" s="23">
        <f t="shared" si="133"/>
        <v>5379850</v>
      </c>
      <c r="T166" s="23">
        <f t="shared" si="133"/>
        <v>4029900</v>
      </c>
      <c r="U166" s="53">
        <f t="shared" si="133"/>
        <v>3626910</v>
      </c>
      <c r="V166" s="23">
        <f t="shared" si="133"/>
        <v>1429716</v>
      </c>
      <c r="W166" s="54">
        <f t="shared" si="133"/>
        <v>2197194</v>
      </c>
      <c r="X166" s="54">
        <f t="shared" si="133"/>
        <v>402990</v>
      </c>
      <c r="Y166" s="23">
        <f t="shared" si="133"/>
        <v>0</v>
      </c>
    </row>
    <row r="167" spans="1:26" s="6" customFormat="1" ht="21.75" customHeight="1">
      <c r="A167" s="26">
        <v>619003</v>
      </c>
      <c r="B167" s="27" t="s">
        <v>204</v>
      </c>
      <c r="C167" s="27" t="s">
        <v>204</v>
      </c>
      <c r="D167" s="28">
        <v>1478</v>
      </c>
      <c r="E167" s="28">
        <v>1</v>
      </c>
      <c r="F167" s="28">
        <v>1296</v>
      </c>
      <c r="G167" s="28">
        <v>3</v>
      </c>
      <c r="H167" s="28">
        <f t="shared" si="106"/>
        <v>4862200</v>
      </c>
      <c r="I167" s="28">
        <f t="shared" si="107"/>
        <v>4547550</v>
      </c>
      <c r="J167" s="38">
        <v>1</v>
      </c>
      <c r="K167" s="28">
        <f t="shared" si="108"/>
        <v>4862200</v>
      </c>
      <c r="L167" s="28">
        <f t="shared" si="109"/>
        <v>4547550</v>
      </c>
      <c r="M167" s="39"/>
      <c r="N167" s="28">
        <v>5379850</v>
      </c>
      <c r="O167" s="28">
        <v>0</v>
      </c>
      <c r="P167" s="28">
        <v>0</v>
      </c>
      <c r="Q167" s="28">
        <v>0</v>
      </c>
      <c r="R167" s="28">
        <v>9409750</v>
      </c>
      <c r="S167" s="28">
        <v>5379850</v>
      </c>
      <c r="T167" s="28">
        <f t="shared" si="110"/>
        <v>4029900</v>
      </c>
      <c r="U167" s="55">
        <v>3626910</v>
      </c>
      <c r="V167" s="28">
        <v>1429716</v>
      </c>
      <c r="W167" s="56">
        <f t="shared" si="111"/>
        <v>2197194</v>
      </c>
      <c r="X167" s="56">
        <f t="shared" si="112"/>
        <v>402990</v>
      </c>
      <c r="Y167" s="28">
        <f t="shared" si="113"/>
        <v>0</v>
      </c>
      <c r="Z167" s="4"/>
    </row>
    <row r="168" spans="1:25" s="4" customFormat="1" ht="30" customHeight="1">
      <c r="A168" s="24">
        <v>620</v>
      </c>
      <c r="B168" s="25" t="s">
        <v>205</v>
      </c>
      <c r="C168" s="25" t="s">
        <v>205</v>
      </c>
      <c r="D168" s="23">
        <f aca="true" t="shared" si="134" ref="D168:I168">SUM(D169:D173)</f>
        <v>10357</v>
      </c>
      <c r="E168" s="23">
        <f t="shared" si="134"/>
        <v>4</v>
      </c>
      <c r="F168" s="23">
        <f t="shared" si="134"/>
        <v>10119</v>
      </c>
      <c r="G168" s="23">
        <f t="shared" si="134"/>
        <v>9</v>
      </c>
      <c r="H168" s="23">
        <f t="shared" si="134"/>
        <v>35858025</v>
      </c>
      <c r="I168" s="23">
        <f t="shared" si="134"/>
        <v>35451150</v>
      </c>
      <c r="J168" s="37"/>
      <c r="K168" s="23">
        <f aca="true" t="shared" si="135" ref="H168:Y168">SUM(K169:K173)</f>
        <v>30479321.25</v>
      </c>
      <c r="L168" s="23">
        <f t="shared" si="135"/>
        <v>30133477.5</v>
      </c>
      <c r="M168" s="23">
        <f t="shared" si="135"/>
        <v>0</v>
      </c>
      <c r="N168" s="23">
        <f t="shared" si="135"/>
        <v>31310090</v>
      </c>
      <c r="O168" s="23">
        <f t="shared" si="135"/>
        <v>0</v>
      </c>
      <c r="P168" s="23">
        <f t="shared" si="135"/>
        <v>0</v>
      </c>
      <c r="Q168" s="23">
        <f t="shared" si="135"/>
        <v>0</v>
      </c>
      <c r="R168" s="23">
        <f t="shared" si="135"/>
        <v>60612800</v>
      </c>
      <c r="S168" s="23">
        <f t="shared" si="135"/>
        <v>31310091</v>
      </c>
      <c r="T168" s="23">
        <f t="shared" si="135"/>
        <v>29302709</v>
      </c>
      <c r="U168" s="53">
        <f t="shared" si="135"/>
        <v>26372438</v>
      </c>
      <c r="V168" s="23">
        <f t="shared" si="135"/>
        <v>10395927</v>
      </c>
      <c r="W168" s="54">
        <f t="shared" si="135"/>
        <v>15976511</v>
      </c>
      <c r="X168" s="54">
        <f t="shared" si="135"/>
        <v>2930271</v>
      </c>
      <c r="Y168" s="23">
        <f t="shared" si="135"/>
        <v>0</v>
      </c>
    </row>
    <row r="169" spans="1:26" s="6" customFormat="1" ht="21.75" customHeight="1">
      <c r="A169" s="58">
        <v>620001</v>
      </c>
      <c r="B169" s="27" t="s">
        <v>206</v>
      </c>
      <c r="C169" s="27" t="s">
        <v>207</v>
      </c>
      <c r="D169" s="28">
        <v>6534</v>
      </c>
      <c r="E169" s="28">
        <v>3</v>
      </c>
      <c r="F169" s="28">
        <v>6404</v>
      </c>
      <c r="G169" s="28">
        <v>4</v>
      </c>
      <c r="H169" s="28">
        <f t="shared" si="106"/>
        <v>22654975</v>
      </c>
      <c r="I169" s="28">
        <f t="shared" si="107"/>
        <v>22429400</v>
      </c>
      <c r="J169" s="38">
        <v>0.85</v>
      </c>
      <c r="K169" s="28">
        <f t="shared" si="108"/>
        <v>19256728.75</v>
      </c>
      <c r="L169" s="28">
        <f t="shared" si="109"/>
        <v>19064990</v>
      </c>
      <c r="M169" s="39"/>
      <c r="N169" s="28">
        <v>19728117.5</v>
      </c>
      <c r="O169" s="28">
        <v>0</v>
      </c>
      <c r="P169" s="28">
        <v>0</v>
      </c>
      <c r="Q169" s="28">
        <v>0</v>
      </c>
      <c r="R169" s="28">
        <v>38321719</v>
      </c>
      <c r="S169" s="28">
        <v>19728118</v>
      </c>
      <c r="T169" s="28">
        <f t="shared" si="110"/>
        <v>18593601</v>
      </c>
      <c r="U169" s="55">
        <v>16734241</v>
      </c>
      <c r="V169" s="28">
        <v>6596582</v>
      </c>
      <c r="W169" s="56">
        <f t="shared" si="111"/>
        <v>10137659</v>
      </c>
      <c r="X169" s="56">
        <f t="shared" si="112"/>
        <v>1859360</v>
      </c>
      <c r="Y169" s="28">
        <f t="shared" si="113"/>
        <v>0</v>
      </c>
      <c r="Z169" s="4"/>
    </row>
    <row r="170" spans="1:26" s="6" customFormat="1" ht="21.75" customHeight="1">
      <c r="A170" s="58">
        <v>620002</v>
      </c>
      <c r="B170" s="27" t="s">
        <v>208</v>
      </c>
      <c r="C170" s="27" t="s">
        <v>209</v>
      </c>
      <c r="D170" s="28"/>
      <c r="E170" s="28"/>
      <c r="F170" s="28"/>
      <c r="G170" s="28"/>
      <c r="H170" s="28">
        <f t="shared" si="106"/>
        <v>0</v>
      </c>
      <c r="I170" s="28">
        <f t="shared" si="107"/>
        <v>0</v>
      </c>
      <c r="J170" s="38">
        <v>0.85</v>
      </c>
      <c r="K170" s="28">
        <f t="shared" si="108"/>
        <v>0</v>
      </c>
      <c r="L170" s="28">
        <f t="shared" si="109"/>
        <v>0</v>
      </c>
      <c r="M170" s="39"/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f t="shared" si="110"/>
        <v>0</v>
      </c>
      <c r="U170" s="55">
        <v>0</v>
      </c>
      <c r="V170" s="28">
        <v>0</v>
      </c>
      <c r="W170" s="56">
        <f t="shared" si="111"/>
        <v>0</v>
      </c>
      <c r="X170" s="56">
        <f t="shared" si="112"/>
        <v>0</v>
      </c>
      <c r="Y170" s="28">
        <f t="shared" si="113"/>
        <v>0</v>
      </c>
      <c r="Z170" s="4"/>
    </row>
    <row r="171" spans="1:26" s="6" customFormat="1" ht="21.75" customHeight="1">
      <c r="A171" s="58">
        <v>620002</v>
      </c>
      <c r="B171" s="27" t="s">
        <v>208</v>
      </c>
      <c r="C171" s="27" t="s">
        <v>208</v>
      </c>
      <c r="D171" s="28">
        <v>2958</v>
      </c>
      <c r="E171" s="28"/>
      <c r="F171" s="28">
        <v>2879</v>
      </c>
      <c r="G171" s="28">
        <v>4</v>
      </c>
      <c r="H171" s="28">
        <f aca="true" t="shared" si="136" ref="H171:H188">(D171+F171)/2*3500+(E171+G171)/2*3850</f>
        <v>10222450</v>
      </c>
      <c r="I171" s="28">
        <f aca="true" t="shared" si="137" ref="I171:I188">F171*3500+G171*3850</f>
        <v>10091900</v>
      </c>
      <c r="J171" s="38">
        <v>0.85</v>
      </c>
      <c r="K171" s="28">
        <f t="shared" si="108"/>
        <v>8689082.5</v>
      </c>
      <c r="L171" s="28">
        <f t="shared" si="109"/>
        <v>8578115</v>
      </c>
      <c r="M171" s="39"/>
      <c r="N171" s="28">
        <v>8806000</v>
      </c>
      <c r="O171" s="28">
        <v>0</v>
      </c>
      <c r="P171" s="28">
        <v>0</v>
      </c>
      <c r="Q171" s="28">
        <v>0</v>
      </c>
      <c r="R171" s="28">
        <v>17267198</v>
      </c>
      <c r="S171" s="28">
        <v>8806000</v>
      </c>
      <c r="T171" s="28">
        <f aca="true" t="shared" si="138" ref="T171:T188">IF(R171-S171&lt;0,0,R171-S171)</f>
        <v>8461198</v>
      </c>
      <c r="U171" s="55">
        <v>7615078</v>
      </c>
      <c r="V171" s="28">
        <v>3001838</v>
      </c>
      <c r="W171" s="56">
        <f aca="true" t="shared" si="139" ref="W171:W188">U171-V171</f>
        <v>4613240</v>
      </c>
      <c r="X171" s="56">
        <f aca="true" t="shared" si="140" ref="X171:X188">T171-U171</f>
        <v>846120</v>
      </c>
      <c r="Y171" s="28">
        <f aca="true" t="shared" si="141" ref="Y171:Y188">IF(R171-S171&lt;0,-(R171-S171),0)</f>
        <v>0</v>
      </c>
      <c r="Z171" s="4"/>
    </row>
    <row r="172" spans="1:26" s="6" customFormat="1" ht="21.75" customHeight="1">
      <c r="A172" s="58">
        <v>620003</v>
      </c>
      <c r="B172" s="27" t="s">
        <v>210</v>
      </c>
      <c r="C172" s="27" t="s">
        <v>211</v>
      </c>
      <c r="D172" s="28">
        <v>602</v>
      </c>
      <c r="E172" s="28">
        <v>1</v>
      </c>
      <c r="F172" s="28">
        <v>519</v>
      </c>
      <c r="G172" s="28"/>
      <c r="H172" s="28">
        <f t="shared" si="136"/>
        <v>1963675</v>
      </c>
      <c r="I172" s="28">
        <f t="shared" si="137"/>
        <v>1816500</v>
      </c>
      <c r="J172" s="38">
        <v>0.85</v>
      </c>
      <c r="K172" s="28">
        <f t="shared" si="108"/>
        <v>1669123.75</v>
      </c>
      <c r="L172" s="28">
        <f t="shared" si="109"/>
        <v>1544025</v>
      </c>
      <c r="M172" s="39"/>
      <c r="N172" s="28">
        <v>1823972.5</v>
      </c>
      <c r="O172" s="28">
        <v>0</v>
      </c>
      <c r="P172" s="28">
        <v>0</v>
      </c>
      <c r="Q172" s="28">
        <v>0</v>
      </c>
      <c r="R172" s="28">
        <v>3213149</v>
      </c>
      <c r="S172" s="28">
        <v>1823973</v>
      </c>
      <c r="T172" s="28">
        <f t="shared" si="138"/>
        <v>1389176</v>
      </c>
      <c r="U172" s="55">
        <v>1250258</v>
      </c>
      <c r="V172" s="28">
        <v>492848</v>
      </c>
      <c r="W172" s="56">
        <f t="shared" si="139"/>
        <v>757410</v>
      </c>
      <c r="X172" s="56">
        <f t="shared" si="140"/>
        <v>138918</v>
      </c>
      <c r="Y172" s="28">
        <f t="shared" si="141"/>
        <v>0</v>
      </c>
      <c r="Z172" s="4"/>
    </row>
    <row r="173" spans="1:26" s="6" customFormat="1" ht="21.75" customHeight="1">
      <c r="A173" s="58">
        <v>620003</v>
      </c>
      <c r="B173" s="27" t="s">
        <v>210</v>
      </c>
      <c r="C173" s="27" t="s">
        <v>212</v>
      </c>
      <c r="D173" s="28">
        <v>263</v>
      </c>
      <c r="E173" s="28"/>
      <c r="F173" s="28">
        <v>317</v>
      </c>
      <c r="G173" s="28">
        <v>1</v>
      </c>
      <c r="H173" s="28">
        <f t="shared" si="136"/>
        <v>1016925</v>
      </c>
      <c r="I173" s="28">
        <f t="shared" si="137"/>
        <v>1113350</v>
      </c>
      <c r="J173" s="38">
        <v>0.85</v>
      </c>
      <c r="K173" s="28">
        <f t="shared" si="108"/>
        <v>864386.25</v>
      </c>
      <c r="L173" s="28">
        <f t="shared" si="109"/>
        <v>946347.5</v>
      </c>
      <c r="M173" s="39"/>
      <c r="N173" s="28">
        <v>952000</v>
      </c>
      <c r="O173" s="28">
        <v>0</v>
      </c>
      <c r="P173" s="28">
        <v>0</v>
      </c>
      <c r="Q173" s="28">
        <v>0</v>
      </c>
      <c r="R173" s="28">
        <v>1810734</v>
      </c>
      <c r="S173" s="28">
        <v>952000</v>
      </c>
      <c r="T173" s="28">
        <f t="shared" si="138"/>
        <v>858734</v>
      </c>
      <c r="U173" s="55">
        <v>772861</v>
      </c>
      <c r="V173" s="28">
        <v>304659</v>
      </c>
      <c r="W173" s="56">
        <f t="shared" si="139"/>
        <v>468202</v>
      </c>
      <c r="X173" s="56">
        <f t="shared" si="140"/>
        <v>85873</v>
      </c>
      <c r="Y173" s="28">
        <f t="shared" si="141"/>
        <v>0</v>
      </c>
      <c r="Z173" s="4"/>
    </row>
    <row r="174" spans="1:25" s="4" customFormat="1" ht="30" customHeight="1">
      <c r="A174" s="24">
        <v>620006</v>
      </c>
      <c r="B174" s="25" t="s">
        <v>213</v>
      </c>
      <c r="C174" s="25" t="s">
        <v>213</v>
      </c>
      <c r="D174" s="23">
        <f aca="true" t="shared" si="142" ref="D174:I174">D175</f>
        <v>40</v>
      </c>
      <c r="E174" s="23">
        <f t="shared" si="142"/>
        <v>0</v>
      </c>
      <c r="F174" s="23">
        <f t="shared" si="142"/>
        <v>21</v>
      </c>
      <c r="G174" s="23">
        <f t="shared" si="142"/>
        <v>0</v>
      </c>
      <c r="H174" s="23">
        <f t="shared" si="142"/>
        <v>106750</v>
      </c>
      <c r="I174" s="23">
        <f t="shared" si="142"/>
        <v>73500</v>
      </c>
      <c r="J174" s="37"/>
      <c r="K174" s="23">
        <f aca="true" t="shared" si="143" ref="H174:Y174">K175</f>
        <v>106750</v>
      </c>
      <c r="L174" s="23">
        <f t="shared" si="143"/>
        <v>73500</v>
      </c>
      <c r="M174" s="23">
        <f t="shared" si="143"/>
        <v>0</v>
      </c>
      <c r="N174" s="23">
        <f t="shared" si="143"/>
        <v>147000</v>
      </c>
      <c r="O174" s="23">
        <f t="shared" si="143"/>
        <v>0</v>
      </c>
      <c r="P174" s="23">
        <f t="shared" si="143"/>
        <v>0</v>
      </c>
      <c r="Q174" s="23">
        <f t="shared" si="143"/>
        <v>0</v>
      </c>
      <c r="R174" s="23">
        <f t="shared" si="143"/>
        <v>180250</v>
      </c>
      <c r="S174" s="23">
        <f t="shared" si="143"/>
        <v>147000</v>
      </c>
      <c r="T174" s="23">
        <f t="shared" si="143"/>
        <v>33250</v>
      </c>
      <c r="U174" s="53">
        <f t="shared" si="143"/>
        <v>29925</v>
      </c>
      <c r="V174" s="23">
        <f t="shared" si="143"/>
        <v>11796</v>
      </c>
      <c r="W174" s="54">
        <f t="shared" si="143"/>
        <v>18129</v>
      </c>
      <c r="X174" s="54">
        <f t="shared" si="143"/>
        <v>3325</v>
      </c>
      <c r="Y174" s="23">
        <f t="shared" si="143"/>
        <v>0</v>
      </c>
    </row>
    <row r="175" spans="1:26" s="6" customFormat="1" ht="21.75" customHeight="1">
      <c r="A175" s="26">
        <v>620006</v>
      </c>
      <c r="B175" s="27" t="s">
        <v>213</v>
      </c>
      <c r="C175" s="27" t="s">
        <v>213</v>
      </c>
      <c r="D175" s="28">
        <v>40</v>
      </c>
      <c r="E175" s="28"/>
      <c r="F175" s="28">
        <v>21</v>
      </c>
      <c r="G175" s="28"/>
      <c r="H175" s="28">
        <f t="shared" si="136"/>
        <v>106750</v>
      </c>
      <c r="I175" s="28">
        <f t="shared" si="137"/>
        <v>73500</v>
      </c>
      <c r="J175" s="38">
        <v>1</v>
      </c>
      <c r="K175" s="28">
        <f t="shared" si="108"/>
        <v>106750</v>
      </c>
      <c r="L175" s="28">
        <f t="shared" si="109"/>
        <v>73500</v>
      </c>
      <c r="M175" s="39"/>
      <c r="N175" s="28">
        <v>147000</v>
      </c>
      <c r="O175" s="28">
        <v>0</v>
      </c>
      <c r="P175" s="28">
        <v>0</v>
      </c>
      <c r="Q175" s="28">
        <v>0</v>
      </c>
      <c r="R175" s="28">
        <v>180250</v>
      </c>
      <c r="S175" s="28">
        <v>147000</v>
      </c>
      <c r="T175" s="28">
        <f t="shared" si="138"/>
        <v>33250</v>
      </c>
      <c r="U175" s="55">
        <v>29925</v>
      </c>
      <c r="V175" s="28">
        <v>11796</v>
      </c>
      <c r="W175" s="56">
        <f t="shared" si="139"/>
        <v>18129</v>
      </c>
      <c r="X175" s="56">
        <f t="shared" si="140"/>
        <v>3325</v>
      </c>
      <c r="Y175" s="28">
        <f t="shared" si="141"/>
        <v>0</v>
      </c>
      <c r="Z175" s="4"/>
    </row>
    <row r="176" spans="1:25" s="4" customFormat="1" ht="30" customHeight="1">
      <c r="A176" s="24">
        <v>620004</v>
      </c>
      <c r="B176" s="25" t="s">
        <v>214</v>
      </c>
      <c r="C176" s="25" t="s">
        <v>214</v>
      </c>
      <c r="D176" s="23">
        <f aca="true" t="shared" si="144" ref="D176:I176">D177</f>
        <v>13844</v>
      </c>
      <c r="E176" s="23">
        <f t="shared" si="144"/>
        <v>1</v>
      </c>
      <c r="F176" s="23">
        <f t="shared" si="144"/>
        <v>14502</v>
      </c>
      <c r="G176" s="23">
        <f t="shared" si="144"/>
        <v>0</v>
      </c>
      <c r="H176" s="23">
        <f t="shared" si="144"/>
        <v>49607425</v>
      </c>
      <c r="I176" s="23">
        <f t="shared" si="144"/>
        <v>50757000</v>
      </c>
      <c r="J176" s="37"/>
      <c r="K176" s="23">
        <f aca="true" t="shared" si="145" ref="H176:Y176">K177</f>
        <v>49607425</v>
      </c>
      <c r="L176" s="23">
        <f t="shared" si="145"/>
        <v>50757000</v>
      </c>
      <c r="M176" s="23">
        <f t="shared" si="145"/>
        <v>0</v>
      </c>
      <c r="N176" s="23">
        <f t="shared" si="145"/>
        <v>48286000</v>
      </c>
      <c r="O176" s="23">
        <f t="shared" si="145"/>
        <v>0</v>
      </c>
      <c r="P176" s="23">
        <f t="shared" si="145"/>
        <v>0</v>
      </c>
      <c r="Q176" s="23">
        <f t="shared" si="145"/>
        <v>0</v>
      </c>
      <c r="R176" s="23">
        <f t="shared" si="145"/>
        <v>100364425</v>
      </c>
      <c r="S176" s="23">
        <f t="shared" si="145"/>
        <v>48286000</v>
      </c>
      <c r="T176" s="23">
        <f t="shared" si="145"/>
        <v>52078425</v>
      </c>
      <c r="U176" s="53">
        <f t="shared" si="145"/>
        <v>46870583</v>
      </c>
      <c r="V176" s="23">
        <f t="shared" si="145"/>
        <v>18476227</v>
      </c>
      <c r="W176" s="54">
        <f t="shared" si="145"/>
        <v>28394356</v>
      </c>
      <c r="X176" s="54">
        <f t="shared" si="145"/>
        <v>5207842</v>
      </c>
      <c r="Y176" s="23">
        <f t="shared" si="145"/>
        <v>0</v>
      </c>
    </row>
    <row r="177" spans="1:26" s="6" customFormat="1" ht="21.75" customHeight="1">
      <c r="A177" s="26">
        <v>620004</v>
      </c>
      <c r="B177" s="27" t="s">
        <v>214</v>
      </c>
      <c r="C177" s="27" t="s">
        <v>214</v>
      </c>
      <c r="D177" s="28">
        <v>13844</v>
      </c>
      <c r="E177" s="28">
        <v>1</v>
      </c>
      <c r="F177" s="28">
        <v>14502</v>
      </c>
      <c r="G177" s="28"/>
      <c r="H177" s="28">
        <f t="shared" si="136"/>
        <v>49607425</v>
      </c>
      <c r="I177" s="28">
        <f t="shared" si="137"/>
        <v>50757000</v>
      </c>
      <c r="J177" s="38">
        <v>1</v>
      </c>
      <c r="K177" s="28">
        <f t="shared" si="108"/>
        <v>49607425</v>
      </c>
      <c r="L177" s="28">
        <f t="shared" si="109"/>
        <v>50757000</v>
      </c>
      <c r="M177" s="39"/>
      <c r="N177" s="28">
        <v>48286000</v>
      </c>
      <c r="O177" s="28">
        <v>0</v>
      </c>
      <c r="P177" s="28">
        <v>0</v>
      </c>
      <c r="Q177" s="28">
        <v>0</v>
      </c>
      <c r="R177" s="28">
        <v>100364425</v>
      </c>
      <c r="S177" s="28">
        <v>48286000</v>
      </c>
      <c r="T177" s="28">
        <f t="shared" si="138"/>
        <v>52078425</v>
      </c>
      <c r="U177" s="55">
        <v>46870583</v>
      </c>
      <c r="V177" s="28">
        <v>18476227</v>
      </c>
      <c r="W177" s="56">
        <f t="shared" si="139"/>
        <v>28394356</v>
      </c>
      <c r="X177" s="56">
        <f t="shared" si="140"/>
        <v>5207842</v>
      </c>
      <c r="Y177" s="28">
        <f t="shared" si="141"/>
        <v>0</v>
      </c>
      <c r="Z177" s="4"/>
    </row>
    <row r="178" spans="1:25" s="4" customFormat="1" ht="30" customHeight="1">
      <c r="A178" s="24">
        <v>620005</v>
      </c>
      <c r="B178" s="25" t="s">
        <v>215</v>
      </c>
      <c r="C178" s="25" t="s">
        <v>215</v>
      </c>
      <c r="D178" s="23">
        <f aca="true" t="shared" si="146" ref="D178:I178">D179</f>
        <v>506</v>
      </c>
      <c r="E178" s="23">
        <f t="shared" si="146"/>
        <v>2</v>
      </c>
      <c r="F178" s="23">
        <f t="shared" si="146"/>
        <v>332</v>
      </c>
      <c r="G178" s="23">
        <f t="shared" si="146"/>
        <v>2</v>
      </c>
      <c r="H178" s="23">
        <f t="shared" si="146"/>
        <v>1474200</v>
      </c>
      <c r="I178" s="23">
        <f t="shared" si="146"/>
        <v>1169700</v>
      </c>
      <c r="J178" s="37"/>
      <c r="K178" s="23">
        <f aca="true" t="shared" si="147" ref="H178:Y178">K179</f>
        <v>1474200</v>
      </c>
      <c r="L178" s="23">
        <f t="shared" si="147"/>
        <v>1169700</v>
      </c>
      <c r="M178" s="23">
        <f t="shared" si="147"/>
        <v>0</v>
      </c>
      <c r="N178" s="23">
        <f t="shared" si="147"/>
        <v>1820700</v>
      </c>
      <c r="O178" s="23">
        <f t="shared" si="147"/>
        <v>0</v>
      </c>
      <c r="P178" s="23">
        <f t="shared" si="147"/>
        <v>0</v>
      </c>
      <c r="Q178" s="23">
        <f t="shared" si="147"/>
        <v>0</v>
      </c>
      <c r="R178" s="23">
        <f t="shared" si="147"/>
        <v>2643900</v>
      </c>
      <c r="S178" s="23">
        <f t="shared" si="147"/>
        <v>1820700</v>
      </c>
      <c r="T178" s="23">
        <f t="shared" si="147"/>
        <v>823200</v>
      </c>
      <c r="U178" s="53">
        <f t="shared" si="147"/>
        <v>740880</v>
      </c>
      <c r="V178" s="23">
        <f t="shared" si="147"/>
        <v>292052</v>
      </c>
      <c r="W178" s="54">
        <f t="shared" si="147"/>
        <v>448828</v>
      </c>
      <c r="X178" s="54">
        <f t="shared" si="147"/>
        <v>82320</v>
      </c>
      <c r="Y178" s="23">
        <f t="shared" si="147"/>
        <v>0</v>
      </c>
    </row>
    <row r="179" spans="1:26" s="6" customFormat="1" ht="21.75" customHeight="1">
      <c r="A179" s="26">
        <v>620005</v>
      </c>
      <c r="B179" s="27" t="s">
        <v>215</v>
      </c>
      <c r="C179" s="27" t="s">
        <v>215</v>
      </c>
      <c r="D179" s="28">
        <v>506</v>
      </c>
      <c r="E179" s="28">
        <v>2</v>
      </c>
      <c r="F179" s="28">
        <v>332</v>
      </c>
      <c r="G179" s="28">
        <v>2</v>
      </c>
      <c r="H179" s="28">
        <f t="shared" si="136"/>
        <v>1474200</v>
      </c>
      <c r="I179" s="28">
        <f t="shared" si="137"/>
        <v>1169700</v>
      </c>
      <c r="J179" s="38">
        <v>1</v>
      </c>
      <c r="K179" s="28">
        <f t="shared" si="108"/>
        <v>1474200</v>
      </c>
      <c r="L179" s="28">
        <f t="shared" si="109"/>
        <v>1169700</v>
      </c>
      <c r="M179" s="39"/>
      <c r="N179" s="28">
        <v>1820700</v>
      </c>
      <c r="O179" s="28">
        <v>0</v>
      </c>
      <c r="P179" s="28">
        <v>0</v>
      </c>
      <c r="Q179" s="28">
        <v>0</v>
      </c>
      <c r="R179" s="28">
        <v>2643900</v>
      </c>
      <c r="S179" s="28">
        <v>1820700</v>
      </c>
      <c r="T179" s="28">
        <f t="shared" si="138"/>
        <v>823200</v>
      </c>
      <c r="U179" s="55">
        <v>740880</v>
      </c>
      <c r="V179" s="28">
        <v>292052</v>
      </c>
      <c r="W179" s="56">
        <f t="shared" si="139"/>
        <v>448828</v>
      </c>
      <c r="X179" s="56">
        <f t="shared" si="140"/>
        <v>82320</v>
      </c>
      <c r="Y179" s="28">
        <f t="shared" si="141"/>
        <v>0</v>
      </c>
      <c r="Z179" s="4"/>
    </row>
    <row r="180" spans="1:25" s="4" customFormat="1" ht="30" customHeight="1">
      <c r="A180" s="24">
        <v>621</v>
      </c>
      <c r="B180" s="25" t="s">
        <v>216</v>
      </c>
      <c r="C180" s="25" t="s">
        <v>216</v>
      </c>
      <c r="D180" s="23">
        <f aca="true" t="shared" si="148" ref="D180:I180">SUM(D181:D184)</f>
        <v>8948</v>
      </c>
      <c r="E180" s="23">
        <f t="shared" si="148"/>
        <v>29</v>
      </c>
      <c r="F180" s="23">
        <f t="shared" si="148"/>
        <v>10653</v>
      </c>
      <c r="G180" s="23">
        <f t="shared" si="148"/>
        <v>30</v>
      </c>
      <c r="H180" s="23">
        <f t="shared" si="148"/>
        <v>34415325</v>
      </c>
      <c r="I180" s="23">
        <f t="shared" si="148"/>
        <v>37401000</v>
      </c>
      <c r="J180" s="37"/>
      <c r="K180" s="23">
        <f aca="true" t="shared" si="149" ref="H180:Y180">SUM(K181:K184)</f>
        <v>29253026.25</v>
      </c>
      <c r="L180" s="23">
        <f t="shared" si="149"/>
        <v>31790850</v>
      </c>
      <c r="M180" s="23">
        <f t="shared" si="149"/>
        <v>0</v>
      </c>
      <c r="N180" s="23">
        <f t="shared" si="149"/>
        <v>32777657.5</v>
      </c>
      <c r="O180" s="23">
        <f t="shared" si="149"/>
        <v>281750</v>
      </c>
      <c r="P180" s="23">
        <f t="shared" si="149"/>
        <v>0</v>
      </c>
      <c r="Q180" s="23">
        <f t="shared" si="149"/>
        <v>0</v>
      </c>
      <c r="R180" s="23">
        <f t="shared" si="149"/>
        <v>61043876</v>
      </c>
      <c r="S180" s="23">
        <f t="shared" si="149"/>
        <v>33059408</v>
      </c>
      <c r="T180" s="23">
        <f t="shared" si="149"/>
        <v>28266218</v>
      </c>
      <c r="U180" s="53">
        <f t="shared" si="149"/>
        <v>25439597</v>
      </c>
      <c r="V180" s="23">
        <f t="shared" si="149"/>
        <v>10028204</v>
      </c>
      <c r="W180" s="54">
        <f t="shared" si="149"/>
        <v>15411393</v>
      </c>
      <c r="X180" s="54">
        <f t="shared" si="149"/>
        <v>2826621</v>
      </c>
      <c r="Y180" s="23">
        <f t="shared" si="149"/>
        <v>281750</v>
      </c>
    </row>
    <row r="181" spans="1:26" s="6" customFormat="1" ht="21.75" customHeight="1">
      <c r="A181" s="26">
        <v>621001</v>
      </c>
      <c r="B181" s="27" t="s">
        <v>217</v>
      </c>
      <c r="C181" s="27" t="s">
        <v>218</v>
      </c>
      <c r="D181" s="28">
        <v>8135</v>
      </c>
      <c r="E181" s="28">
        <v>24</v>
      </c>
      <c r="F181" s="28">
        <v>9629</v>
      </c>
      <c r="G181" s="28">
        <v>23</v>
      </c>
      <c r="H181" s="28">
        <f t="shared" si="136"/>
        <v>31177475</v>
      </c>
      <c r="I181" s="28">
        <f t="shared" si="137"/>
        <v>33790050</v>
      </c>
      <c r="J181" s="38">
        <v>0.85</v>
      </c>
      <c r="K181" s="28">
        <f t="shared" si="108"/>
        <v>26500853.75</v>
      </c>
      <c r="L181" s="28">
        <f t="shared" si="109"/>
        <v>28721542.5</v>
      </c>
      <c r="M181" s="39"/>
      <c r="N181" s="28">
        <v>29109482.5</v>
      </c>
      <c r="O181" s="28">
        <v>0</v>
      </c>
      <c r="P181" s="28">
        <v>0</v>
      </c>
      <c r="Q181" s="28">
        <v>0</v>
      </c>
      <c r="R181" s="28">
        <v>55222396</v>
      </c>
      <c r="S181" s="28">
        <v>29109483</v>
      </c>
      <c r="T181" s="28">
        <f t="shared" si="138"/>
        <v>26112913</v>
      </c>
      <c r="U181" s="55">
        <v>23501622</v>
      </c>
      <c r="V181" s="28">
        <v>9264261</v>
      </c>
      <c r="W181" s="56">
        <f t="shared" si="139"/>
        <v>14237361</v>
      </c>
      <c r="X181" s="56">
        <f t="shared" si="140"/>
        <v>2611291</v>
      </c>
      <c r="Y181" s="28">
        <f t="shared" si="141"/>
        <v>0</v>
      </c>
      <c r="Z181" s="4"/>
    </row>
    <row r="182" spans="1:26" s="6" customFormat="1" ht="21.75" customHeight="1">
      <c r="A182" s="26">
        <v>621002</v>
      </c>
      <c r="B182" s="27" t="s">
        <v>219</v>
      </c>
      <c r="C182" s="27" t="s">
        <v>219</v>
      </c>
      <c r="D182" s="28"/>
      <c r="E182" s="28"/>
      <c r="F182" s="28"/>
      <c r="G182" s="28"/>
      <c r="H182" s="28">
        <f t="shared" si="136"/>
        <v>0</v>
      </c>
      <c r="I182" s="28">
        <f t="shared" si="137"/>
        <v>0</v>
      </c>
      <c r="J182" s="38">
        <v>0.85</v>
      </c>
      <c r="K182" s="28">
        <f t="shared" si="108"/>
        <v>0</v>
      </c>
      <c r="L182" s="28">
        <f t="shared" si="109"/>
        <v>0</v>
      </c>
      <c r="M182" s="39"/>
      <c r="N182" s="28">
        <v>0</v>
      </c>
      <c r="O182" s="28">
        <v>245000</v>
      </c>
      <c r="P182" s="28">
        <v>0</v>
      </c>
      <c r="Q182" s="28">
        <v>0</v>
      </c>
      <c r="R182" s="28">
        <v>0</v>
      </c>
      <c r="S182" s="28">
        <v>245000</v>
      </c>
      <c r="T182" s="28">
        <f t="shared" si="138"/>
        <v>0</v>
      </c>
      <c r="U182" s="55">
        <v>0</v>
      </c>
      <c r="V182" s="28">
        <v>0</v>
      </c>
      <c r="W182" s="56">
        <f t="shared" si="139"/>
        <v>0</v>
      </c>
      <c r="X182" s="56">
        <f t="shared" si="140"/>
        <v>0</v>
      </c>
      <c r="Y182" s="28">
        <f t="shared" si="141"/>
        <v>245000</v>
      </c>
      <c r="Z182" s="4"/>
    </row>
    <row r="183" spans="1:26" s="6" customFormat="1" ht="21.75" customHeight="1">
      <c r="A183" s="26">
        <v>621005</v>
      </c>
      <c r="B183" s="27" t="s">
        <v>220</v>
      </c>
      <c r="C183" s="27" t="s">
        <v>220</v>
      </c>
      <c r="D183" s="28">
        <v>813</v>
      </c>
      <c r="E183" s="28">
        <v>5</v>
      </c>
      <c r="F183" s="28">
        <v>1024</v>
      </c>
      <c r="G183" s="28">
        <v>7</v>
      </c>
      <c r="H183" s="28">
        <f t="shared" si="136"/>
        <v>3237850</v>
      </c>
      <c r="I183" s="28">
        <f t="shared" si="137"/>
        <v>3610950</v>
      </c>
      <c r="J183" s="38">
        <v>0.85</v>
      </c>
      <c r="K183" s="28">
        <f t="shared" si="108"/>
        <v>2752172.5</v>
      </c>
      <c r="L183" s="28">
        <f t="shared" si="109"/>
        <v>3069307.5</v>
      </c>
      <c r="M183" s="39"/>
      <c r="N183" s="28">
        <v>3668175</v>
      </c>
      <c r="O183" s="28">
        <v>0</v>
      </c>
      <c r="P183" s="28">
        <v>0</v>
      </c>
      <c r="Q183" s="28">
        <v>0</v>
      </c>
      <c r="R183" s="28">
        <v>5821480</v>
      </c>
      <c r="S183" s="28">
        <v>3668175</v>
      </c>
      <c r="T183" s="28">
        <f t="shared" si="138"/>
        <v>2153305</v>
      </c>
      <c r="U183" s="55">
        <v>1937975</v>
      </c>
      <c r="V183" s="28">
        <v>763943</v>
      </c>
      <c r="W183" s="56">
        <f t="shared" si="139"/>
        <v>1174032</v>
      </c>
      <c r="X183" s="56">
        <f t="shared" si="140"/>
        <v>215330</v>
      </c>
      <c r="Y183" s="28">
        <f t="shared" si="141"/>
        <v>0</v>
      </c>
      <c r="Z183" s="4"/>
    </row>
    <row r="184" spans="1:26" s="6" customFormat="1" ht="21.75" customHeight="1">
      <c r="A184" s="26">
        <v>621006</v>
      </c>
      <c r="B184" s="27" t="s">
        <v>221</v>
      </c>
      <c r="C184" s="27" t="s">
        <v>222</v>
      </c>
      <c r="D184" s="28"/>
      <c r="E184" s="28"/>
      <c r="F184" s="28"/>
      <c r="G184" s="28"/>
      <c r="H184" s="28">
        <f t="shared" si="136"/>
        <v>0</v>
      </c>
      <c r="I184" s="28">
        <f t="shared" si="137"/>
        <v>0</v>
      </c>
      <c r="J184" s="38">
        <v>0.85</v>
      </c>
      <c r="K184" s="28">
        <f t="shared" si="108"/>
        <v>0</v>
      </c>
      <c r="L184" s="28">
        <f t="shared" si="109"/>
        <v>0</v>
      </c>
      <c r="M184" s="39"/>
      <c r="N184" s="28">
        <v>0</v>
      </c>
      <c r="O184" s="28">
        <v>36750</v>
      </c>
      <c r="P184" s="28">
        <v>0</v>
      </c>
      <c r="Q184" s="28">
        <v>0</v>
      </c>
      <c r="R184" s="28">
        <v>0</v>
      </c>
      <c r="S184" s="28">
        <v>36750</v>
      </c>
      <c r="T184" s="28">
        <f t="shared" si="138"/>
        <v>0</v>
      </c>
      <c r="U184" s="55">
        <v>0</v>
      </c>
      <c r="V184" s="28">
        <v>0</v>
      </c>
      <c r="W184" s="56">
        <f t="shared" si="139"/>
        <v>0</v>
      </c>
      <c r="X184" s="56">
        <f t="shared" si="140"/>
        <v>0</v>
      </c>
      <c r="Y184" s="28">
        <f t="shared" si="141"/>
        <v>36750</v>
      </c>
      <c r="Z184" s="4"/>
    </row>
    <row r="185" spans="1:25" s="4" customFormat="1" ht="30" customHeight="1">
      <c r="A185" s="24">
        <v>621004</v>
      </c>
      <c r="B185" s="25" t="s">
        <v>223</v>
      </c>
      <c r="C185" s="25" t="s">
        <v>223</v>
      </c>
      <c r="D185" s="23">
        <f aca="true" t="shared" si="150" ref="D185:I185">D186</f>
        <v>717</v>
      </c>
      <c r="E185" s="23">
        <f t="shared" si="150"/>
        <v>3</v>
      </c>
      <c r="F185" s="23">
        <f t="shared" si="150"/>
        <v>1056</v>
      </c>
      <c r="G185" s="23">
        <f t="shared" si="150"/>
        <v>3</v>
      </c>
      <c r="H185" s="23">
        <f t="shared" si="150"/>
        <v>3114300</v>
      </c>
      <c r="I185" s="23">
        <f t="shared" si="150"/>
        <v>3707550</v>
      </c>
      <c r="J185" s="37"/>
      <c r="K185" s="23">
        <f aca="true" t="shared" si="151" ref="H185:Y185">K186</f>
        <v>2647155</v>
      </c>
      <c r="L185" s="23">
        <f t="shared" si="151"/>
        <v>3151417.5</v>
      </c>
      <c r="M185" s="23">
        <f t="shared" si="151"/>
        <v>0</v>
      </c>
      <c r="N185" s="23">
        <f t="shared" si="151"/>
        <v>3427795</v>
      </c>
      <c r="O185" s="23">
        <f t="shared" si="151"/>
        <v>0</v>
      </c>
      <c r="P185" s="23">
        <f t="shared" si="151"/>
        <v>0</v>
      </c>
      <c r="Q185" s="23">
        <f t="shared" si="151"/>
        <v>0</v>
      </c>
      <c r="R185" s="23">
        <f t="shared" si="151"/>
        <v>5798573</v>
      </c>
      <c r="S185" s="23">
        <f t="shared" si="151"/>
        <v>3427795</v>
      </c>
      <c r="T185" s="23">
        <f t="shared" si="151"/>
        <v>2370778</v>
      </c>
      <c r="U185" s="53">
        <f t="shared" si="151"/>
        <v>2133700</v>
      </c>
      <c r="V185" s="23">
        <f t="shared" si="151"/>
        <v>841097</v>
      </c>
      <c r="W185" s="54">
        <f t="shared" si="151"/>
        <v>1292603</v>
      </c>
      <c r="X185" s="54">
        <f t="shared" si="151"/>
        <v>237078</v>
      </c>
      <c r="Y185" s="23">
        <f t="shared" si="151"/>
        <v>0</v>
      </c>
    </row>
    <row r="186" spans="1:26" s="6" customFormat="1" ht="21.75" customHeight="1">
      <c r="A186" s="26">
        <v>621004</v>
      </c>
      <c r="B186" s="27" t="s">
        <v>223</v>
      </c>
      <c r="C186" s="27" t="s">
        <v>223</v>
      </c>
      <c r="D186" s="28">
        <v>717</v>
      </c>
      <c r="E186" s="28">
        <v>3</v>
      </c>
      <c r="F186" s="28">
        <v>1056</v>
      </c>
      <c r="G186" s="28">
        <v>3</v>
      </c>
      <c r="H186" s="28">
        <f t="shared" si="136"/>
        <v>3114300</v>
      </c>
      <c r="I186" s="28">
        <f t="shared" si="137"/>
        <v>3707550</v>
      </c>
      <c r="J186" s="38">
        <v>0.85</v>
      </c>
      <c r="K186" s="28">
        <f t="shared" si="108"/>
        <v>2647155</v>
      </c>
      <c r="L186" s="28">
        <f t="shared" si="109"/>
        <v>3151417.5</v>
      </c>
      <c r="M186" s="39"/>
      <c r="N186" s="28">
        <v>3427795</v>
      </c>
      <c r="O186" s="28">
        <v>0</v>
      </c>
      <c r="P186" s="28">
        <v>0</v>
      </c>
      <c r="Q186" s="28">
        <v>0</v>
      </c>
      <c r="R186" s="28">
        <v>5798573</v>
      </c>
      <c r="S186" s="28">
        <v>3427795</v>
      </c>
      <c r="T186" s="28">
        <f t="shared" si="138"/>
        <v>2370778</v>
      </c>
      <c r="U186" s="55">
        <v>2133700</v>
      </c>
      <c r="V186" s="28">
        <v>841097</v>
      </c>
      <c r="W186" s="56">
        <f t="shared" si="139"/>
        <v>1292603</v>
      </c>
      <c r="X186" s="56">
        <f t="shared" si="140"/>
        <v>237078</v>
      </c>
      <c r="Y186" s="28">
        <f t="shared" si="141"/>
        <v>0</v>
      </c>
      <c r="Z186" s="4"/>
    </row>
    <row r="187" spans="1:25" s="4" customFormat="1" ht="30" customHeight="1">
      <c r="A187" s="24">
        <v>621003</v>
      </c>
      <c r="B187" s="25" t="s">
        <v>224</v>
      </c>
      <c r="C187" s="25" t="s">
        <v>224</v>
      </c>
      <c r="D187" s="23">
        <f aca="true" t="shared" si="152" ref="D187:I187">D188</f>
        <v>3509</v>
      </c>
      <c r="E187" s="23">
        <f t="shared" si="152"/>
        <v>12</v>
      </c>
      <c r="F187" s="23">
        <f t="shared" si="152"/>
        <v>4942</v>
      </c>
      <c r="G187" s="23">
        <f t="shared" si="152"/>
        <v>15</v>
      </c>
      <c r="H187" s="23">
        <f t="shared" si="152"/>
        <v>14841225</v>
      </c>
      <c r="I187" s="23">
        <f t="shared" si="152"/>
        <v>17354750</v>
      </c>
      <c r="J187" s="37"/>
      <c r="K187" s="23">
        <f aca="true" t="shared" si="153" ref="H187:Y187">K188</f>
        <v>12615041.25</v>
      </c>
      <c r="L187" s="23">
        <f t="shared" si="153"/>
        <v>14751537.5</v>
      </c>
      <c r="M187" s="23">
        <f t="shared" si="153"/>
        <v>0</v>
      </c>
      <c r="N187" s="23">
        <f t="shared" si="153"/>
        <v>15375990</v>
      </c>
      <c r="O187" s="23">
        <f t="shared" si="153"/>
        <v>0</v>
      </c>
      <c r="P187" s="23">
        <f t="shared" si="153"/>
        <v>0</v>
      </c>
      <c r="Q187" s="23">
        <f t="shared" si="153"/>
        <v>0</v>
      </c>
      <c r="R187" s="23">
        <f t="shared" si="153"/>
        <v>27366579</v>
      </c>
      <c r="S187" s="23">
        <f t="shared" si="153"/>
        <v>15375990</v>
      </c>
      <c r="T187" s="23">
        <f t="shared" si="153"/>
        <v>11990589</v>
      </c>
      <c r="U187" s="53">
        <f t="shared" si="153"/>
        <v>10791530</v>
      </c>
      <c r="V187" s="23">
        <f t="shared" si="153"/>
        <v>4253985</v>
      </c>
      <c r="W187" s="54">
        <f t="shared" si="153"/>
        <v>6537545</v>
      </c>
      <c r="X187" s="54">
        <f t="shared" si="153"/>
        <v>1199059</v>
      </c>
      <c r="Y187" s="23">
        <f t="shared" si="153"/>
        <v>0</v>
      </c>
    </row>
    <row r="188" spans="1:26" s="6" customFormat="1" ht="21.75" customHeight="1">
      <c r="A188" s="26">
        <v>621003</v>
      </c>
      <c r="B188" s="27" t="s">
        <v>224</v>
      </c>
      <c r="C188" s="27" t="s">
        <v>224</v>
      </c>
      <c r="D188" s="28">
        <v>3509</v>
      </c>
      <c r="E188" s="28">
        <v>12</v>
      </c>
      <c r="F188" s="28">
        <v>4942</v>
      </c>
      <c r="G188" s="28">
        <v>15</v>
      </c>
      <c r="H188" s="28">
        <f t="shared" si="136"/>
        <v>14841225</v>
      </c>
      <c r="I188" s="28">
        <f t="shared" si="137"/>
        <v>17354750</v>
      </c>
      <c r="J188" s="38">
        <v>0.85</v>
      </c>
      <c r="K188" s="28">
        <f t="shared" si="108"/>
        <v>12615041.25</v>
      </c>
      <c r="L188" s="28">
        <f t="shared" si="109"/>
        <v>14751537.5</v>
      </c>
      <c r="M188" s="39"/>
      <c r="N188" s="28">
        <v>15375990</v>
      </c>
      <c r="O188" s="28">
        <v>0</v>
      </c>
      <c r="P188" s="28">
        <v>0</v>
      </c>
      <c r="Q188" s="28">
        <v>0</v>
      </c>
      <c r="R188" s="28">
        <v>27366579</v>
      </c>
      <c r="S188" s="28">
        <v>15375990</v>
      </c>
      <c r="T188" s="28">
        <f t="shared" si="138"/>
        <v>11990589</v>
      </c>
      <c r="U188" s="55">
        <v>10791530</v>
      </c>
      <c r="V188" s="28">
        <v>4253985</v>
      </c>
      <c r="W188" s="56">
        <f t="shared" si="139"/>
        <v>6537545</v>
      </c>
      <c r="X188" s="56">
        <f t="shared" si="140"/>
        <v>1199059</v>
      </c>
      <c r="Y188" s="28">
        <f t="shared" si="141"/>
        <v>0</v>
      </c>
      <c r="Z188" s="4"/>
    </row>
  </sheetData>
  <sheetProtection/>
  <mergeCells count="29">
    <mergeCell ref="A2:Y2"/>
    <mergeCell ref="D4:E4"/>
    <mergeCell ref="F4:G4"/>
    <mergeCell ref="K4:Q4"/>
    <mergeCell ref="R4:W4"/>
    <mergeCell ref="U5:W5"/>
    <mergeCell ref="A8:C8"/>
    <mergeCell ref="A4:A6"/>
    <mergeCell ref="B4:B6"/>
    <mergeCell ref="C4:C6"/>
    <mergeCell ref="D5:D6"/>
    <mergeCell ref="E5:E6"/>
    <mergeCell ref="F5:F6"/>
    <mergeCell ref="G5:G6"/>
    <mergeCell ref="H4:H6"/>
    <mergeCell ref="I4:I6"/>
    <mergeCell ref="J4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X4:X6"/>
    <mergeCell ref="Y4:Y6"/>
  </mergeCells>
  <printOptions horizontalCentered="1"/>
  <pageMargins left="0.16" right="0.12" top="0.31" bottom="0.28" header="0.16" footer="0"/>
  <pageSetup fitToHeight="0" fitToWidth="1" orientation="landscape" paperSize="9" scale="35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林瑜</cp:lastModifiedBy>
  <cp:lastPrinted>2018-11-01T07:42:00Z</cp:lastPrinted>
  <dcterms:created xsi:type="dcterms:W3CDTF">2016-10-22T08:01:00Z</dcterms:created>
  <dcterms:modified xsi:type="dcterms:W3CDTF">2020-05-07T09:18:17Z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