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广州市" sheetId="1" r:id="rId1"/>
    <sheet name="深圳市" sheetId="2" r:id="rId2"/>
    <sheet name="珠海市" sheetId="3" r:id="rId3"/>
    <sheet name="汕头市" sheetId="4" r:id="rId4"/>
    <sheet name="佛山市" sheetId="5" r:id="rId5"/>
    <sheet name="韶关市" sheetId="6" r:id="rId6"/>
    <sheet name="河源市" sheetId="7" r:id="rId7"/>
    <sheet name="梅州市" sheetId="8" r:id="rId8"/>
    <sheet name="惠州市" sheetId="9" r:id="rId9"/>
    <sheet name="汕尾市" sheetId="10" r:id="rId10"/>
    <sheet name="东莞市" sheetId="11" r:id="rId11"/>
    <sheet name="中山市" sheetId="12" r:id="rId12"/>
    <sheet name="江门市" sheetId="13" r:id="rId13"/>
    <sheet name="阳江市" sheetId="14" r:id="rId14"/>
    <sheet name="湛江市" sheetId="15" r:id="rId15"/>
    <sheet name="茂名市" sheetId="16" r:id="rId16"/>
    <sheet name="肇庆市" sheetId="17" r:id="rId17"/>
    <sheet name="清远市" sheetId="18" r:id="rId18"/>
    <sheet name="潮州市" sheetId="19" r:id="rId19"/>
    <sheet name="揭阳市" sheetId="20" r:id="rId20"/>
    <sheet name="云浮市" sheetId="21" r:id="rId21"/>
  </sheets>
  <definedNames>
    <definedName name="_xlnm.Print_Titles" localSheetId="18">'潮州市'!$2:$6</definedName>
    <definedName name="_xlnm.Print_Titles" localSheetId="19">'揭阳市'!$2:$6</definedName>
    <definedName name="_xlnm.Print_Titles" localSheetId="17">'清远市'!$2:$6</definedName>
    <definedName name="_xlnm.Print_Titles" localSheetId="16">'肇庆市'!$2:$6</definedName>
    <definedName name="_xlnm.Print_Titles" localSheetId="15">'茂名市'!$2:$6</definedName>
    <definedName name="_xlnm.Print_Titles" localSheetId="14">'湛江市'!$2:$6</definedName>
    <definedName name="_xlnm.Print_Titles" localSheetId="13">'阳江市'!$2:$6</definedName>
    <definedName name="_xlnm.Print_Titles" localSheetId="12">'江门市'!$2:$6</definedName>
    <definedName name="_xlnm.Print_Titles" localSheetId="11">'中山市'!$2:$6</definedName>
    <definedName name="_xlnm.Print_Titles" localSheetId="10">'东莞市'!$2:$6</definedName>
    <definedName name="_xlnm.Print_Titles" localSheetId="9">'汕尾市'!$2:$6</definedName>
    <definedName name="_xlnm.Print_Titles" localSheetId="8">'惠州市'!$2:$6</definedName>
    <definedName name="_xlnm.Print_Titles" localSheetId="7">'梅州市'!$2:$6</definedName>
    <definedName name="_xlnm.Print_Titles" localSheetId="6">'河源市'!$2:$6</definedName>
    <definedName name="_xlnm.Print_Titles" localSheetId="5">'韶关市'!$2:$6</definedName>
    <definedName name="_xlnm.Print_Titles" localSheetId="4">'佛山市'!$2:$6</definedName>
    <definedName name="_xlnm.Print_Titles" localSheetId="3">'汕头市'!$2:$6</definedName>
    <definedName name="_xlnm.Print_Titles" localSheetId="2">'珠海市'!$2:$6</definedName>
    <definedName name="_xlnm.Print_Titles" localSheetId="0">'广州市'!$2:$6</definedName>
    <definedName name="_xlnm.Print_Titles" localSheetId="20">'云浮市'!$2:$6</definedName>
    <definedName name="_xlnm.Print_Titles" localSheetId="1">'深圳市'!$2:$6</definedName>
  </definedNames>
  <calcPr fullCalcOnLoad="1"/>
</workbook>
</file>

<file path=xl/sharedStrings.xml><?xml version="1.0" encoding="utf-8"?>
<sst xmlns="http://schemas.openxmlformats.org/spreadsheetml/2006/main" count="680" uniqueCount="169">
  <si>
    <t>附件1</t>
  </si>
  <si>
    <t>2020年省级涉农专项转移支付资金下达情况表</t>
  </si>
  <si>
    <t>单位：万元</t>
  </si>
  <si>
    <t>地区</t>
  </si>
  <si>
    <t>应下达</t>
  </si>
  <si>
    <t>已提前下达</t>
  </si>
  <si>
    <t>此次拨付</t>
  </si>
  <si>
    <t>合计</t>
  </si>
  <si>
    <t>一般公共预算</t>
  </si>
  <si>
    <t>政府性基金预算</t>
  </si>
  <si>
    <t>小计</t>
  </si>
  <si>
    <t>2300252 农林水共同财政事权转移支付支出科目</t>
  </si>
  <si>
    <t>20823 小型水库移民扶助基金安排的支出科目</t>
  </si>
  <si>
    <t>21366 大中型水库库区基金安排的支出科目</t>
  </si>
  <si>
    <t>广州市合计</t>
  </si>
  <si>
    <t>广州市本级</t>
  </si>
  <si>
    <t>从化区</t>
  </si>
  <si>
    <t>增城区</t>
  </si>
  <si>
    <t>越秀区</t>
  </si>
  <si>
    <t>海珠区</t>
  </si>
  <si>
    <t>荔湾区</t>
  </si>
  <si>
    <t>天河区</t>
  </si>
  <si>
    <t>白云区</t>
  </si>
  <si>
    <t>黄埔区</t>
  </si>
  <si>
    <t>南沙区</t>
  </si>
  <si>
    <t>花都区</t>
  </si>
  <si>
    <t>番禺区</t>
  </si>
  <si>
    <t>深圳市合计</t>
  </si>
  <si>
    <t>深圳市本级</t>
  </si>
  <si>
    <t>珠海市合计</t>
  </si>
  <si>
    <t>珠海市本级</t>
  </si>
  <si>
    <t>香洲区</t>
  </si>
  <si>
    <t>金湾区</t>
  </si>
  <si>
    <t>斗门区</t>
  </si>
  <si>
    <t>汕头市合计</t>
  </si>
  <si>
    <t>汕头市本级</t>
  </si>
  <si>
    <t>南澳县</t>
  </si>
  <si>
    <t>金平区</t>
  </si>
  <si>
    <t>龙湖区</t>
  </si>
  <si>
    <t>澄海区</t>
  </si>
  <si>
    <t>濠江区</t>
  </si>
  <si>
    <t>潮阳区</t>
  </si>
  <si>
    <t>潮南区</t>
  </si>
  <si>
    <t>佛山市合计</t>
  </si>
  <si>
    <t>佛山市本级</t>
  </si>
  <si>
    <t>禅城区</t>
  </si>
  <si>
    <t>南海区</t>
  </si>
  <si>
    <t>顺德区</t>
  </si>
  <si>
    <t>高明区</t>
  </si>
  <si>
    <t>三水区</t>
  </si>
  <si>
    <t>韶关市合计</t>
  </si>
  <si>
    <t>韶关市本级</t>
  </si>
  <si>
    <t>乐昌市</t>
  </si>
  <si>
    <t>南雄市</t>
  </si>
  <si>
    <t>仁化县</t>
  </si>
  <si>
    <t>始兴县</t>
  </si>
  <si>
    <t>翁源县</t>
  </si>
  <si>
    <t>新丰县</t>
  </si>
  <si>
    <t>乳源瑶族自治县</t>
  </si>
  <si>
    <t>曲江区</t>
  </si>
  <si>
    <t>浈江区</t>
  </si>
  <si>
    <t>武江区</t>
  </si>
  <si>
    <t>河源市合计</t>
  </si>
  <si>
    <t>河源市本级</t>
  </si>
  <si>
    <t>东源县</t>
  </si>
  <si>
    <t>和平县</t>
  </si>
  <si>
    <t>龙川县</t>
  </si>
  <si>
    <t>紫金县</t>
  </si>
  <si>
    <t>连平县</t>
  </si>
  <si>
    <t>源城区</t>
  </si>
  <si>
    <t>梅州市合计</t>
  </si>
  <si>
    <t>梅州市本级</t>
  </si>
  <si>
    <t>兴宁市</t>
  </si>
  <si>
    <t>梅县区</t>
  </si>
  <si>
    <t>平远县</t>
  </si>
  <si>
    <t>蕉岭县</t>
  </si>
  <si>
    <t>大埔县</t>
  </si>
  <si>
    <t>丰顺县</t>
  </si>
  <si>
    <t>五华县</t>
  </si>
  <si>
    <t>梅江区</t>
  </si>
  <si>
    <t>惠州市合计</t>
  </si>
  <si>
    <t>惠州市本级</t>
  </si>
  <si>
    <t>惠东县</t>
  </si>
  <si>
    <t>博罗县</t>
  </si>
  <si>
    <t>龙门县</t>
  </si>
  <si>
    <t>惠城区</t>
  </si>
  <si>
    <t>惠阳区</t>
  </si>
  <si>
    <t>汕尾市合计</t>
  </si>
  <si>
    <t>汕尾市本级</t>
  </si>
  <si>
    <t>陆丰市</t>
  </si>
  <si>
    <t>海丰县</t>
  </si>
  <si>
    <t>陆河县</t>
  </si>
  <si>
    <t>城区</t>
  </si>
  <si>
    <t>东莞市合计</t>
  </si>
  <si>
    <t>东莞市本级</t>
  </si>
  <si>
    <t>中山市合计</t>
  </si>
  <si>
    <t>中山市本级</t>
  </si>
  <si>
    <t>江门市合计</t>
  </si>
  <si>
    <t>江门市本级</t>
  </si>
  <si>
    <t>台山市</t>
  </si>
  <si>
    <t>开平市</t>
  </si>
  <si>
    <t>鹤山市</t>
  </si>
  <si>
    <t>恩平市</t>
  </si>
  <si>
    <t>蓬江区</t>
  </si>
  <si>
    <t>江海区</t>
  </si>
  <si>
    <t>新会区</t>
  </si>
  <si>
    <t>阳江市合计</t>
  </si>
  <si>
    <t>阳江市本级</t>
  </si>
  <si>
    <t>阳春市</t>
  </si>
  <si>
    <t>阳东区</t>
  </si>
  <si>
    <t>阳西县</t>
  </si>
  <si>
    <t>江城区</t>
  </si>
  <si>
    <t>湛江市合计</t>
  </si>
  <si>
    <t>湛江市本级</t>
  </si>
  <si>
    <t>雷州市</t>
  </si>
  <si>
    <t>廉江市</t>
  </si>
  <si>
    <t>吴川市</t>
  </si>
  <si>
    <t>遂溪县</t>
  </si>
  <si>
    <t>徐闻县</t>
  </si>
  <si>
    <t>赤坎区</t>
  </si>
  <si>
    <t>霞山区</t>
  </si>
  <si>
    <t>麻章区</t>
  </si>
  <si>
    <t>坡头区</t>
  </si>
  <si>
    <t>茂名市合计</t>
  </si>
  <si>
    <t>茂名市本级</t>
  </si>
  <si>
    <t>信宜市</t>
  </si>
  <si>
    <t>高州市</t>
  </si>
  <si>
    <t>化州市</t>
  </si>
  <si>
    <t>电白区</t>
  </si>
  <si>
    <t>茂南区</t>
  </si>
  <si>
    <t>肇庆市合计</t>
  </si>
  <si>
    <t>肇庆市本级</t>
  </si>
  <si>
    <t>四会市</t>
  </si>
  <si>
    <t>高要区</t>
  </si>
  <si>
    <t>广宁县</t>
  </si>
  <si>
    <t>德庆县</t>
  </si>
  <si>
    <t>封开县</t>
  </si>
  <si>
    <t>怀集县</t>
  </si>
  <si>
    <t>端州区</t>
  </si>
  <si>
    <t>鼎湖区</t>
  </si>
  <si>
    <t>清远市合计</t>
  </si>
  <si>
    <t>清远市本级</t>
  </si>
  <si>
    <t>英德市</t>
  </si>
  <si>
    <t>连州市</t>
  </si>
  <si>
    <t>佛冈县</t>
  </si>
  <si>
    <t>清新区</t>
  </si>
  <si>
    <t>连山壮族瑶族自治县</t>
  </si>
  <si>
    <t>连南瑶族自治县</t>
  </si>
  <si>
    <t>阳山县</t>
  </si>
  <si>
    <t>清城区</t>
  </si>
  <si>
    <t>潮州市合计</t>
  </si>
  <si>
    <t>潮州市本级</t>
  </si>
  <si>
    <t>饶平县</t>
  </si>
  <si>
    <t>潮安区</t>
  </si>
  <si>
    <t>湘桥区</t>
  </si>
  <si>
    <t>揭阳市合计</t>
  </si>
  <si>
    <t>揭阳市本级</t>
  </si>
  <si>
    <t>普宁市</t>
  </si>
  <si>
    <t>揭东区</t>
  </si>
  <si>
    <t>揭西县</t>
  </si>
  <si>
    <t>惠来县</t>
  </si>
  <si>
    <t>榕城区</t>
  </si>
  <si>
    <t>云浮市合计</t>
  </si>
  <si>
    <t>云浮市本级</t>
  </si>
  <si>
    <t>罗定市</t>
  </si>
  <si>
    <t>新兴县</t>
  </si>
  <si>
    <t>郁南县</t>
  </si>
  <si>
    <t>云安区</t>
  </si>
  <si>
    <t>云城区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</si>
</sst>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1">
    <font>
      <sz val="12"/>
      <name val="宋体"/>
      <family val="0"/>
    </font>
    <font>
      <sz val="36"/>
      <name val="宋体"/>
      <family val="0"/>
    </font>
    <font>
      <sz val="36"/>
      <name val="黑体"/>
      <family val="3"/>
    </font>
    <font>
      <sz val="36"/>
      <name val="方正小标宋简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20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6" fontId="10" fillId="0" borderId="9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60" zoomScaleNormal="60" zoomScaleSheetLayoutView="100" workbookViewId="0" topLeftCell="A1">
      <pane xSplit="1" ySplit="6" topLeftCell="B7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M3" s="42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4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1" customHeight="1">
      <c r="A6" s="9"/>
      <c r="B6" s="45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14</v>
      </c>
      <c r="B7" s="16">
        <f aca="true" t="shared" si="0" ref="B7:I7">SUM(B8:B19)</f>
        <v>20347</v>
      </c>
      <c r="C7" s="16">
        <f t="shared" si="0"/>
        <v>19487</v>
      </c>
      <c r="D7" s="16">
        <f t="shared" si="0"/>
        <v>818</v>
      </c>
      <c r="E7" s="16">
        <f t="shared" si="0"/>
        <v>42</v>
      </c>
      <c r="F7" s="46">
        <f t="shared" si="0"/>
        <v>15347</v>
      </c>
      <c r="G7" s="46">
        <f t="shared" si="0"/>
        <v>14487</v>
      </c>
      <c r="H7" s="46">
        <f t="shared" si="0"/>
        <v>818</v>
      </c>
      <c r="I7" s="46">
        <f t="shared" si="0"/>
        <v>42</v>
      </c>
      <c r="J7" s="30">
        <f>B7-F7</f>
        <v>5000</v>
      </c>
      <c r="K7" s="30">
        <f>C7-G7</f>
        <v>5000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15</v>
      </c>
      <c r="B8" s="18">
        <f>1720+5000</f>
        <v>6720</v>
      </c>
      <c r="C8" s="18">
        <f>1697+5000</f>
        <v>6697</v>
      </c>
      <c r="D8" s="18">
        <v>23</v>
      </c>
      <c r="E8" s="18">
        <v>0</v>
      </c>
      <c r="F8" s="18">
        <v>1720</v>
      </c>
      <c r="G8" s="18">
        <v>1697</v>
      </c>
      <c r="H8" s="18">
        <v>23</v>
      </c>
      <c r="I8" s="18">
        <v>0</v>
      </c>
      <c r="J8" s="29">
        <f aca="true" t="shared" si="1" ref="J8:J19">B8-F8</f>
        <v>5000</v>
      </c>
      <c r="K8" s="29">
        <f aca="true" t="shared" si="2" ref="K8:K19">C8-G8</f>
        <v>5000</v>
      </c>
      <c r="L8" s="29">
        <f aca="true" t="shared" si="3" ref="L8:L19">D8-H8</f>
        <v>0</v>
      </c>
      <c r="M8" s="29">
        <f aca="true" t="shared" si="4" ref="M8:M19">E8-I8</f>
        <v>0</v>
      </c>
    </row>
    <row r="9" spans="1:13" s="2" customFormat="1" ht="54.75" customHeight="1">
      <c r="A9" s="19" t="s">
        <v>16</v>
      </c>
      <c r="B9" s="18">
        <v>4617</v>
      </c>
      <c r="C9" s="18">
        <v>4454</v>
      </c>
      <c r="D9" s="18">
        <v>150</v>
      </c>
      <c r="E9" s="18">
        <v>13</v>
      </c>
      <c r="F9" s="18">
        <v>4617</v>
      </c>
      <c r="G9" s="18">
        <v>4454</v>
      </c>
      <c r="H9" s="18">
        <v>150</v>
      </c>
      <c r="I9" s="18">
        <v>13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19" t="s">
        <v>17</v>
      </c>
      <c r="B10" s="18">
        <v>2752</v>
      </c>
      <c r="C10" s="18">
        <v>2496</v>
      </c>
      <c r="D10" s="18">
        <v>246</v>
      </c>
      <c r="E10" s="18">
        <v>10</v>
      </c>
      <c r="F10" s="18">
        <v>2752</v>
      </c>
      <c r="G10" s="18">
        <v>2496</v>
      </c>
      <c r="H10" s="18">
        <v>246</v>
      </c>
      <c r="I10" s="18">
        <v>10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18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19</v>
      </c>
      <c r="B12" s="18">
        <v>43</v>
      </c>
      <c r="C12" s="18">
        <v>43</v>
      </c>
      <c r="D12" s="18">
        <v>0</v>
      </c>
      <c r="E12" s="18">
        <v>0</v>
      </c>
      <c r="F12" s="18">
        <v>43</v>
      </c>
      <c r="G12" s="18">
        <v>43</v>
      </c>
      <c r="H12" s="18">
        <v>0</v>
      </c>
      <c r="I12" s="18">
        <v>0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s="2" customFormat="1" ht="54.75" customHeight="1">
      <c r="A13" s="19" t="s">
        <v>20</v>
      </c>
      <c r="B13" s="18">
        <v>6</v>
      </c>
      <c r="C13" s="18">
        <v>6</v>
      </c>
      <c r="D13" s="18">
        <v>0</v>
      </c>
      <c r="E13" s="18">
        <v>0</v>
      </c>
      <c r="F13" s="18">
        <v>6</v>
      </c>
      <c r="G13" s="18">
        <v>6</v>
      </c>
      <c r="H13" s="18">
        <v>0</v>
      </c>
      <c r="I13" s="18">
        <v>0</v>
      </c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</row>
    <row r="14" spans="1:13" s="2" customFormat="1" ht="54.75" customHeight="1">
      <c r="A14" s="19" t="s">
        <v>21</v>
      </c>
      <c r="B14" s="18">
        <v>19</v>
      </c>
      <c r="C14" s="18">
        <v>0</v>
      </c>
      <c r="D14" s="18">
        <v>19</v>
      </c>
      <c r="E14" s="18">
        <v>0</v>
      </c>
      <c r="F14" s="18">
        <v>19</v>
      </c>
      <c r="G14" s="18">
        <v>0</v>
      </c>
      <c r="H14" s="18">
        <v>19</v>
      </c>
      <c r="I14" s="18">
        <v>0</v>
      </c>
      <c r="J14" s="29">
        <f t="shared" si="1"/>
        <v>0</v>
      </c>
      <c r="K14" s="29">
        <f t="shared" si="2"/>
        <v>0</v>
      </c>
      <c r="L14" s="29">
        <f t="shared" si="3"/>
        <v>0</v>
      </c>
      <c r="M14" s="29">
        <f t="shared" si="4"/>
        <v>0</v>
      </c>
    </row>
    <row r="15" spans="1:13" s="2" customFormat="1" ht="54.75" customHeight="1">
      <c r="A15" s="19" t="s">
        <v>22</v>
      </c>
      <c r="B15" s="18">
        <v>2110</v>
      </c>
      <c r="C15" s="18">
        <v>1977</v>
      </c>
      <c r="D15" s="18">
        <v>126</v>
      </c>
      <c r="E15" s="18">
        <v>7</v>
      </c>
      <c r="F15" s="18">
        <v>2110</v>
      </c>
      <c r="G15" s="18">
        <v>1977</v>
      </c>
      <c r="H15" s="18">
        <v>126</v>
      </c>
      <c r="I15" s="18">
        <v>7</v>
      </c>
      <c r="J15" s="29">
        <f t="shared" si="1"/>
        <v>0</v>
      </c>
      <c r="K15" s="29">
        <f t="shared" si="2"/>
        <v>0</v>
      </c>
      <c r="L15" s="29">
        <f t="shared" si="3"/>
        <v>0</v>
      </c>
      <c r="M15" s="29">
        <f t="shared" si="4"/>
        <v>0</v>
      </c>
    </row>
    <row r="16" spans="1:13" s="2" customFormat="1" ht="54.75" customHeight="1">
      <c r="A16" s="19" t="s">
        <v>23</v>
      </c>
      <c r="B16" s="18">
        <v>332</v>
      </c>
      <c r="C16" s="18">
        <v>235</v>
      </c>
      <c r="D16" s="18">
        <v>92</v>
      </c>
      <c r="E16" s="18">
        <v>5</v>
      </c>
      <c r="F16" s="18">
        <v>332</v>
      </c>
      <c r="G16" s="18">
        <v>235</v>
      </c>
      <c r="H16" s="18">
        <v>92</v>
      </c>
      <c r="I16" s="18">
        <v>5</v>
      </c>
      <c r="J16" s="29">
        <f t="shared" si="1"/>
        <v>0</v>
      </c>
      <c r="K16" s="29">
        <f t="shared" si="2"/>
        <v>0</v>
      </c>
      <c r="L16" s="29">
        <f t="shared" si="3"/>
        <v>0</v>
      </c>
      <c r="M16" s="29">
        <f t="shared" si="4"/>
        <v>0</v>
      </c>
    </row>
    <row r="17" spans="1:13" s="2" customFormat="1" ht="54.75" customHeight="1">
      <c r="A17" s="19" t="s">
        <v>24</v>
      </c>
      <c r="B17" s="18">
        <v>836</v>
      </c>
      <c r="C17" s="18">
        <v>836</v>
      </c>
      <c r="D17" s="18">
        <v>0</v>
      </c>
      <c r="E17" s="18">
        <v>0</v>
      </c>
      <c r="F17" s="18">
        <v>836</v>
      </c>
      <c r="G17" s="18">
        <v>836</v>
      </c>
      <c r="H17" s="18">
        <v>0</v>
      </c>
      <c r="I17" s="18">
        <v>0</v>
      </c>
      <c r="J17" s="29">
        <f t="shared" si="1"/>
        <v>0</v>
      </c>
      <c r="K17" s="29">
        <f t="shared" si="2"/>
        <v>0</v>
      </c>
      <c r="L17" s="29">
        <f t="shared" si="3"/>
        <v>0</v>
      </c>
      <c r="M17" s="29">
        <f t="shared" si="4"/>
        <v>0</v>
      </c>
    </row>
    <row r="18" spans="1:13" s="2" customFormat="1" ht="54.75" customHeight="1">
      <c r="A18" s="19" t="s">
        <v>25</v>
      </c>
      <c r="B18" s="18">
        <v>1572</v>
      </c>
      <c r="C18" s="18">
        <v>1437</v>
      </c>
      <c r="D18" s="18">
        <v>128</v>
      </c>
      <c r="E18" s="18">
        <v>7</v>
      </c>
      <c r="F18" s="18">
        <v>1572</v>
      </c>
      <c r="G18" s="18">
        <v>1437</v>
      </c>
      <c r="H18" s="18">
        <v>128</v>
      </c>
      <c r="I18" s="18">
        <v>7</v>
      </c>
      <c r="J18" s="29">
        <f t="shared" si="1"/>
        <v>0</v>
      </c>
      <c r="K18" s="29">
        <f t="shared" si="2"/>
        <v>0</v>
      </c>
      <c r="L18" s="29">
        <f t="shared" si="3"/>
        <v>0</v>
      </c>
      <c r="M18" s="29">
        <f t="shared" si="4"/>
        <v>0</v>
      </c>
    </row>
    <row r="19" spans="1:13" s="2" customFormat="1" ht="54.75" customHeight="1">
      <c r="A19" s="19" t="s">
        <v>26</v>
      </c>
      <c r="B19" s="18">
        <v>1340</v>
      </c>
      <c r="C19" s="18">
        <v>1306</v>
      </c>
      <c r="D19" s="18">
        <v>34</v>
      </c>
      <c r="E19" s="18">
        <v>0</v>
      </c>
      <c r="F19" s="18">
        <v>1340</v>
      </c>
      <c r="G19" s="18">
        <v>1306</v>
      </c>
      <c r="H19" s="18">
        <v>34</v>
      </c>
      <c r="I19" s="18">
        <v>0</v>
      </c>
      <c r="J19" s="29">
        <f t="shared" si="1"/>
        <v>0</v>
      </c>
      <c r="K19" s="29">
        <f t="shared" si="2"/>
        <v>0</v>
      </c>
      <c r="L19" s="29">
        <f t="shared" si="3"/>
        <v>0</v>
      </c>
      <c r="M19" s="29">
        <f t="shared" si="4"/>
        <v>0</v>
      </c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J13" sqref="J1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41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87</v>
      </c>
      <c r="B7" s="16">
        <f aca="true" t="shared" si="0" ref="B7:I7">SUM(B8:B12)</f>
        <v>138772</v>
      </c>
      <c r="C7" s="16">
        <f t="shared" si="0"/>
        <v>138223</v>
      </c>
      <c r="D7" s="16">
        <f t="shared" si="0"/>
        <v>421</v>
      </c>
      <c r="E7" s="16">
        <f t="shared" si="0"/>
        <v>128</v>
      </c>
      <c r="F7" s="16">
        <f t="shared" si="0"/>
        <v>133772</v>
      </c>
      <c r="G7" s="16">
        <f t="shared" si="0"/>
        <v>133223</v>
      </c>
      <c r="H7" s="16">
        <f t="shared" si="0"/>
        <v>421</v>
      </c>
      <c r="I7" s="16">
        <f t="shared" si="0"/>
        <v>128</v>
      </c>
      <c r="J7" s="30">
        <f aca="true" t="shared" si="1" ref="J7:J12">B7-F7</f>
        <v>5000</v>
      </c>
      <c r="K7" s="30">
        <f aca="true" t="shared" si="2" ref="K7:K12">C7-G7</f>
        <v>5000</v>
      </c>
      <c r="L7" s="30">
        <f aca="true" t="shared" si="3" ref="L7:L12">D7-H7</f>
        <v>0</v>
      </c>
      <c r="M7" s="30">
        <f aca="true" t="shared" si="4" ref="M7:M12">E7-I7</f>
        <v>0</v>
      </c>
    </row>
    <row r="8" spans="1:13" s="2" customFormat="1" ht="54.75" customHeight="1">
      <c r="A8" s="17" t="s">
        <v>88</v>
      </c>
      <c r="B8" s="18">
        <f>6541+5000</f>
        <v>11541</v>
      </c>
      <c r="C8" s="18">
        <f>6541+5000</f>
        <v>11541</v>
      </c>
      <c r="D8" s="18">
        <v>0</v>
      </c>
      <c r="E8" s="18">
        <v>0</v>
      </c>
      <c r="F8" s="18">
        <v>6541</v>
      </c>
      <c r="G8" s="18">
        <v>6541</v>
      </c>
      <c r="H8" s="18">
        <v>0</v>
      </c>
      <c r="I8" s="18">
        <v>0</v>
      </c>
      <c r="J8" s="29">
        <f t="shared" si="1"/>
        <v>5000</v>
      </c>
      <c r="K8" s="29">
        <f t="shared" si="2"/>
        <v>5000</v>
      </c>
      <c r="L8" s="29">
        <f t="shared" si="3"/>
        <v>0</v>
      </c>
      <c r="M8" s="29">
        <f t="shared" si="4"/>
        <v>0</v>
      </c>
    </row>
    <row r="9" spans="1:13" s="2" customFormat="1" ht="54.75" customHeight="1">
      <c r="A9" s="19" t="s">
        <v>89</v>
      </c>
      <c r="B9" s="18">
        <v>50936</v>
      </c>
      <c r="C9" s="18">
        <v>50831</v>
      </c>
      <c r="D9" s="18">
        <v>77</v>
      </c>
      <c r="E9" s="18">
        <v>28</v>
      </c>
      <c r="F9" s="18">
        <v>50936</v>
      </c>
      <c r="G9" s="18">
        <v>50831</v>
      </c>
      <c r="H9" s="18">
        <v>77</v>
      </c>
      <c r="I9" s="18">
        <v>28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19" t="s">
        <v>90</v>
      </c>
      <c r="B10" s="18">
        <v>44608</v>
      </c>
      <c r="C10" s="18">
        <v>44393</v>
      </c>
      <c r="D10" s="18">
        <v>127</v>
      </c>
      <c r="E10" s="18">
        <v>88</v>
      </c>
      <c r="F10" s="18">
        <v>44608</v>
      </c>
      <c r="G10" s="18">
        <v>44393</v>
      </c>
      <c r="H10" s="18">
        <v>127</v>
      </c>
      <c r="I10" s="18">
        <v>88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91</v>
      </c>
      <c r="B11" s="18">
        <v>21258</v>
      </c>
      <c r="C11" s="18">
        <v>21045</v>
      </c>
      <c r="D11" s="18">
        <v>201</v>
      </c>
      <c r="E11" s="18">
        <v>12</v>
      </c>
      <c r="F11" s="18">
        <v>21258</v>
      </c>
      <c r="G11" s="18">
        <v>21045</v>
      </c>
      <c r="H11" s="18">
        <v>201</v>
      </c>
      <c r="I11" s="18">
        <v>12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92</v>
      </c>
      <c r="B12" s="18">
        <v>10429</v>
      </c>
      <c r="C12" s="18">
        <v>10413</v>
      </c>
      <c r="D12" s="18">
        <v>16</v>
      </c>
      <c r="E12" s="18">
        <v>0</v>
      </c>
      <c r="F12" s="18">
        <v>10429</v>
      </c>
      <c r="G12" s="18">
        <v>10413</v>
      </c>
      <c r="H12" s="18">
        <v>16</v>
      </c>
      <c r="I12" s="18">
        <v>0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ht="54.75" customHeight="1">
      <c r="A13" s="21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60" zoomScaleNormal="60" zoomScaleSheetLayoutView="100" workbookViewId="0" topLeftCell="A1">
      <pane xSplit="1" ySplit="6" topLeftCell="B6" activePane="bottomRight" state="frozen"/>
      <selection pane="bottomRight" activeCell="H13" sqref="H1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40" t="s">
        <v>4</v>
      </c>
      <c r="C4" s="40"/>
      <c r="D4" s="40"/>
      <c r="E4" s="40"/>
      <c r="F4" s="13" t="s">
        <v>5</v>
      </c>
      <c r="G4" s="13"/>
      <c r="H4" s="13"/>
      <c r="I4" s="13"/>
      <c r="J4" s="36" t="s">
        <v>6</v>
      </c>
      <c r="K4" s="37"/>
      <c r="L4" s="37"/>
      <c r="M4" s="37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34" t="s">
        <v>93</v>
      </c>
      <c r="B7" s="16">
        <v>730</v>
      </c>
      <c r="C7" s="16">
        <v>539</v>
      </c>
      <c r="D7" s="16">
        <v>160</v>
      </c>
      <c r="E7" s="16">
        <v>31</v>
      </c>
      <c r="F7" s="16">
        <f>SUM(F8)</f>
        <v>730</v>
      </c>
      <c r="G7" s="16">
        <f>SUM(G8)</f>
        <v>539</v>
      </c>
      <c r="H7" s="16">
        <f>SUM(H8)</f>
        <v>160</v>
      </c>
      <c r="I7" s="16">
        <f>SUM(I8)</f>
        <v>31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9" t="s">
        <v>94</v>
      </c>
      <c r="B8" s="18">
        <v>730</v>
      </c>
      <c r="C8" s="18">
        <v>539</v>
      </c>
      <c r="D8" s="18">
        <v>160</v>
      </c>
      <c r="E8" s="18">
        <v>31</v>
      </c>
      <c r="F8" s="18">
        <v>730</v>
      </c>
      <c r="G8" s="18">
        <v>539</v>
      </c>
      <c r="H8" s="18">
        <v>160</v>
      </c>
      <c r="I8" s="18">
        <v>31</v>
      </c>
      <c r="J8" s="29">
        <f>B8-F8</f>
        <v>0</v>
      </c>
      <c r="K8" s="29">
        <f>C8-G8</f>
        <v>0</v>
      </c>
      <c r="L8" s="29">
        <f>D8-H8</f>
        <v>0</v>
      </c>
      <c r="M8" s="29">
        <f>E8-I8</f>
        <v>0</v>
      </c>
    </row>
    <row r="9" spans="1:13" ht="54.75" customHeight="1">
      <c r="A9" s="21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</row>
    <row r="10" spans="1:13" ht="54.75" customHeight="1">
      <c r="A10" s="21"/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</row>
    <row r="11" spans="1:13" ht="54.75" customHeight="1">
      <c r="A11" s="21"/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</row>
    <row r="12" spans="1:13" ht="54.75" customHeight="1">
      <c r="A12" s="21"/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</row>
    <row r="13" spans="1:13" ht="54.75" customHeight="1">
      <c r="A13" s="21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9" ht="54.75" customHeight="1">
      <c r="A18" s="21"/>
      <c r="B18" s="21"/>
      <c r="C18" s="21"/>
      <c r="D18" s="21"/>
      <c r="E18" s="21"/>
      <c r="F18" s="24"/>
      <c r="G18" s="24"/>
      <c r="H18" s="24"/>
      <c r="I18" s="24"/>
    </row>
    <row r="19" spans="1:9" ht="54.75" customHeight="1">
      <c r="A19" s="21"/>
      <c r="B19" s="21"/>
      <c r="C19" s="21"/>
      <c r="D19" s="21"/>
      <c r="E19" s="21"/>
      <c r="F19" s="24"/>
      <c r="G19" s="24"/>
      <c r="H19" s="24"/>
      <c r="I19" s="24"/>
    </row>
    <row r="20" spans="1:9" ht="54.75" customHeight="1">
      <c r="A20" s="21"/>
      <c r="B20" s="21"/>
      <c r="C20" s="21"/>
      <c r="D20" s="21"/>
      <c r="E20" s="21"/>
      <c r="F20" s="24"/>
      <c r="G20" s="24"/>
      <c r="H20" s="24"/>
      <c r="I20" s="24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25.5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25.5">
      <c r="A23" s="21"/>
      <c r="B23" s="21"/>
      <c r="C23" s="21"/>
      <c r="D23" s="21"/>
      <c r="E23" s="21"/>
      <c r="F23" s="24"/>
      <c r="G23" s="24"/>
      <c r="H23" s="24"/>
      <c r="I23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60" zoomScaleNormal="60" zoomScaleSheetLayoutView="100" workbookViewId="0" topLeftCell="A1">
      <pane xSplit="1" ySplit="6" topLeftCell="B6" activePane="bottomRight" state="frozen"/>
      <selection pane="bottomRight" activeCell="E13" sqref="E1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35"/>
      <c r="J4" s="36" t="s">
        <v>6</v>
      </c>
      <c r="K4" s="37"/>
      <c r="L4" s="37"/>
      <c r="M4" s="37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32"/>
      <c r="F5" s="14" t="s">
        <v>10</v>
      </c>
      <c r="G5" s="14" t="s">
        <v>8</v>
      </c>
      <c r="H5" s="14" t="s">
        <v>9</v>
      </c>
      <c r="I5" s="32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33" t="s">
        <v>13</v>
      </c>
      <c r="F6" s="14"/>
      <c r="G6" s="15" t="s">
        <v>11</v>
      </c>
      <c r="H6" s="15" t="s">
        <v>12</v>
      </c>
      <c r="I6" s="33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34" t="s">
        <v>95</v>
      </c>
      <c r="B7" s="16">
        <v>1587</v>
      </c>
      <c r="C7" s="16">
        <v>1576</v>
      </c>
      <c r="D7" s="16">
        <v>11</v>
      </c>
      <c r="E7" s="16">
        <v>0</v>
      </c>
      <c r="F7" s="16">
        <f>SUM(F8)</f>
        <v>1587</v>
      </c>
      <c r="G7" s="16">
        <f>SUM(G8)</f>
        <v>1576</v>
      </c>
      <c r="H7" s="16">
        <f>SUM(H8)</f>
        <v>11</v>
      </c>
      <c r="I7" s="38">
        <f>SUM(I8)</f>
        <v>0</v>
      </c>
      <c r="J7" s="29">
        <f>B7-F7</f>
        <v>0</v>
      </c>
      <c r="K7" s="29">
        <f>C7-G7</f>
        <v>0</v>
      </c>
      <c r="L7" s="29">
        <f>D7-H7</f>
        <v>0</v>
      </c>
      <c r="M7" s="29">
        <f>E7-I7</f>
        <v>0</v>
      </c>
    </row>
    <row r="8" spans="1:13" s="2" customFormat="1" ht="54.75" customHeight="1">
      <c r="A8" s="19" t="s">
        <v>96</v>
      </c>
      <c r="B8" s="18">
        <v>1587</v>
      </c>
      <c r="C8" s="18">
        <v>1576</v>
      </c>
      <c r="D8" s="18">
        <v>11</v>
      </c>
      <c r="E8" s="18">
        <v>0</v>
      </c>
      <c r="F8" s="18">
        <v>1587</v>
      </c>
      <c r="G8" s="18">
        <v>1576</v>
      </c>
      <c r="H8" s="18">
        <v>11</v>
      </c>
      <c r="I8" s="39">
        <v>0</v>
      </c>
      <c r="J8" s="29">
        <f>B8-F8</f>
        <v>0</v>
      </c>
      <c r="K8" s="29">
        <f>C8-G8</f>
        <v>0</v>
      </c>
      <c r="L8" s="29">
        <f>D8-H8</f>
        <v>0</v>
      </c>
      <c r="M8" s="29">
        <f>E8-I8</f>
        <v>0</v>
      </c>
    </row>
    <row r="9" spans="1:13" ht="54.75" customHeight="1">
      <c r="A9" s="21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</row>
    <row r="10" spans="1:13" ht="54.75" customHeight="1">
      <c r="A10" s="21"/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</row>
    <row r="11" spans="1:13" ht="54.75" customHeight="1">
      <c r="A11" s="21"/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</row>
    <row r="12" spans="1:13" ht="54.75" customHeight="1">
      <c r="A12" s="21"/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</row>
    <row r="13" spans="1:13" ht="54.75" customHeight="1">
      <c r="A13" s="21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9" ht="54.75" customHeight="1">
      <c r="A18" s="21"/>
      <c r="B18" s="21"/>
      <c r="C18" s="21"/>
      <c r="D18" s="21"/>
      <c r="E18" s="21"/>
      <c r="F18" s="24"/>
      <c r="G18" s="24"/>
      <c r="H18" s="24"/>
      <c r="I18" s="24"/>
    </row>
    <row r="19" spans="1:9" ht="54.75" customHeight="1">
      <c r="A19" s="21"/>
      <c r="B19" s="21"/>
      <c r="C19" s="21"/>
      <c r="D19" s="21"/>
      <c r="E19" s="21"/>
      <c r="F19" s="24"/>
      <c r="G19" s="24"/>
      <c r="H19" s="24"/>
      <c r="I19" s="24"/>
    </row>
    <row r="20" spans="1:9" ht="54.75" customHeight="1">
      <c r="A20" s="21"/>
      <c r="B20" s="21"/>
      <c r="C20" s="21"/>
      <c r="D20" s="21"/>
      <c r="E20" s="21"/>
      <c r="F20" s="24"/>
      <c r="G20" s="24"/>
      <c r="H20" s="24"/>
      <c r="I20" s="24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25.5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25.5">
      <c r="A23" s="21"/>
      <c r="B23" s="21"/>
      <c r="C23" s="21"/>
      <c r="D23" s="21"/>
      <c r="E23" s="21"/>
      <c r="F23" s="24"/>
      <c r="G23" s="24"/>
      <c r="H23" s="24"/>
      <c r="I23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G18" sqref="G18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97</v>
      </c>
      <c r="B7" s="16">
        <f aca="true" t="shared" si="0" ref="B7:I7">SUM(B8:B15)</f>
        <v>56200</v>
      </c>
      <c r="C7" s="16">
        <f t="shared" si="0"/>
        <v>55668</v>
      </c>
      <c r="D7" s="16">
        <f t="shared" si="0"/>
        <v>442</v>
      </c>
      <c r="E7" s="16">
        <f t="shared" si="0"/>
        <v>90</v>
      </c>
      <c r="F7" s="16">
        <f t="shared" si="0"/>
        <v>51200</v>
      </c>
      <c r="G7" s="16">
        <f t="shared" si="0"/>
        <v>50668</v>
      </c>
      <c r="H7" s="16">
        <f t="shared" si="0"/>
        <v>442</v>
      </c>
      <c r="I7" s="16">
        <f t="shared" si="0"/>
        <v>90</v>
      </c>
      <c r="J7" s="30">
        <f>B7-F7</f>
        <v>5000</v>
      </c>
      <c r="K7" s="30">
        <f>C7-G7</f>
        <v>5000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98</v>
      </c>
      <c r="B8" s="18">
        <f>1550+5000</f>
        <v>6550</v>
      </c>
      <c r="C8" s="18">
        <f>1550+5000</f>
        <v>6550</v>
      </c>
      <c r="D8" s="18">
        <v>0</v>
      </c>
      <c r="E8" s="18">
        <v>0</v>
      </c>
      <c r="F8" s="18">
        <v>1550</v>
      </c>
      <c r="G8" s="18">
        <v>1550</v>
      </c>
      <c r="H8" s="18">
        <v>0</v>
      </c>
      <c r="I8" s="18">
        <v>0</v>
      </c>
      <c r="J8" s="29">
        <f aca="true" t="shared" si="1" ref="J8:J15">B8-F8</f>
        <v>5000</v>
      </c>
      <c r="K8" s="29">
        <f aca="true" t="shared" si="2" ref="K8:K15">C8-G8</f>
        <v>5000</v>
      </c>
      <c r="L8" s="29">
        <f aca="true" t="shared" si="3" ref="L8:L15">D8-H8</f>
        <v>0</v>
      </c>
      <c r="M8" s="29">
        <f aca="true" t="shared" si="4" ref="M8:M15">E8-I8</f>
        <v>0</v>
      </c>
    </row>
    <row r="9" spans="1:13" s="2" customFormat="1" ht="54.75" customHeight="1">
      <c r="A9" s="19" t="s">
        <v>99</v>
      </c>
      <c r="B9" s="18">
        <v>13478</v>
      </c>
      <c r="C9" s="18">
        <v>13154</v>
      </c>
      <c r="D9" s="18">
        <v>300</v>
      </c>
      <c r="E9" s="18">
        <v>24</v>
      </c>
      <c r="F9" s="18">
        <v>13478</v>
      </c>
      <c r="G9" s="18">
        <v>13154</v>
      </c>
      <c r="H9" s="18">
        <v>300</v>
      </c>
      <c r="I9" s="18">
        <v>24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19" t="s">
        <v>100</v>
      </c>
      <c r="B10" s="18">
        <v>7059</v>
      </c>
      <c r="C10" s="18">
        <v>6980</v>
      </c>
      <c r="D10" s="18">
        <v>62</v>
      </c>
      <c r="E10" s="18">
        <v>17</v>
      </c>
      <c r="F10" s="18">
        <v>7059</v>
      </c>
      <c r="G10" s="18">
        <v>6980</v>
      </c>
      <c r="H10" s="18">
        <v>62</v>
      </c>
      <c r="I10" s="18">
        <v>17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101</v>
      </c>
      <c r="B11" s="18">
        <v>4056</v>
      </c>
      <c r="C11" s="18">
        <v>3995</v>
      </c>
      <c r="D11" s="18">
        <v>45</v>
      </c>
      <c r="E11" s="18">
        <v>16</v>
      </c>
      <c r="F11" s="18">
        <v>4056</v>
      </c>
      <c r="G11" s="18">
        <v>3995</v>
      </c>
      <c r="H11" s="18">
        <v>45</v>
      </c>
      <c r="I11" s="18">
        <v>16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102</v>
      </c>
      <c r="B12" s="18">
        <v>21663</v>
      </c>
      <c r="C12" s="18">
        <v>21607</v>
      </c>
      <c r="D12" s="18">
        <v>23</v>
      </c>
      <c r="E12" s="18">
        <v>33</v>
      </c>
      <c r="F12" s="18">
        <v>21663</v>
      </c>
      <c r="G12" s="18">
        <v>21607</v>
      </c>
      <c r="H12" s="18">
        <v>23</v>
      </c>
      <c r="I12" s="18">
        <v>33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s="2" customFormat="1" ht="54.75" customHeight="1">
      <c r="A13" s="19" t="s">
        <v>103</v>
      </c>
      <c r="B13" s="18">
        <v>317</v>
      </c>
      <c r="C13" s="18">
        <v>305</v>
      </c>
      <c r="D13" s="18">
        <v>12</v>
      </c>
      <c r="E13" s="18">
        <v>0</v>
      </c>
      <c r="F13" s="18">
        <v>317</v>
      </c>
      <c r="G13" s="18">
        <v>305</v>
      </c>
      <c r="H13" s="18">
        <v>12</v>
      </c>
      <c r="I13" s="18">
        <v>0</v>
      </c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</row>
    <row r="14" spans="1:13" s="2" customFormat="1" ht="54.75" customHeight="1">
      <c r="A14" s="19" t="s">
        <v>104</v>
      </c>
      <c r="B14" s="18">
        <v>628</v>
      </c>
      <c r="C14" s="18">
        <v>628</v>
      </c>
      <c r="D14" s="18">
        <v>0</v>
      </c>
      <c r="E14" s="18">
        <v>0</v>
      </c>
      <c r="F14" s="18">
        <v>628</v>
      </c>
      <c r="G14" s="18">
        <v>628</v>
      </c>
      <c r="H14" s="18">
        <v>0</v>
      </c>
      <c r="I14" s="18">
        <v>0</v>
      </c>
      <c r="J14" s="29">
        <f t="shared" si="1"/>
        <v>0</v>
      </c>
      <c r="K14" s="29">
        <f t="shared" si="2"/>
        <v>0</v>
      </c>
      <c r="L14" s="29">
        <f t="shared" si="3"/>
        <v>0</v>
      </c>
      <c r="M14" s="29">
        <f t="shared" si="4"/>
        <v>0</v>
      </c>
    </row>
    <row r="15" spans="1:13" s="2" customFormat="1" ht="54.75" customHeight="1">
      <c r="A15" s="19" t="s">
        <v>105</v>
      </c>
      <c r="B15" s="18">
        <v>2449</v>
      </c>
      <c r="C15" s="18">
        <v>2449</v>
      </c>
      <c r="D15" s="18">
        <v>0</v>
      </c>
      <c r="E15" s="18">
        <v>0</v>
      </c>
      <c r="F15" s="18">
        <v>2449</v>
      </c>
      <c r="G15" s="18">
        <v>2449</v>
      </c>
      <c r="H15" s="18">
        <v>0</v>
      </c>
      <c r="I15" s="18">
        <v>0</v>
      </c>
      <c r="J15" s="29">
        <f t="shared" si="1"/>
        <v>0</v>
      </c>
      <c r="K15" s="29">
        <f t="shared" si="2"/>
        <v>0</v>
      </c>
      <c r="L15" s="29">
        <f t="shared" si="3"/>
        <v>0</v>
      </c>
      <c r="M15" s="29">
        <f t="shared" si="4"/>
        <v>0</v>
      </c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106</v>
      </c>
      <c r="B7" s="16">
        <f aca="true" t="shared" si="0" ref="B7:I7">SUM(B8:B12)</f>
        <v>111617</v>
      </c>
      <c r="C7" s="16">
        <f t="shared" si="0"/>
        <v>110456</v>
      </c>
      <c r="D7" s="16">
        <f t="shared" si="0"/>
        <v>1060</v>
      </c>
      <c r="E7" s="16">
        <f t="shared" si="0"/>
        <v>101</v>
      </c>
      <c r="F7" s="16">
        <f t="shared" si="0"/>
        <v>108617</v>
      </c>
      <c r="G7" s="16">
        <f t="shared" si="0"/>
        <v>107456</v>
      </c>
      <c r="H7" s="16">
        <f t="shared" si="0"/>
        <v>1060</v>
      </c>
      <c r="I7" s="16">
        <f t="shared" si="0"/>
        <v>101</v>
      </c>
      <c r="J7" s="30">
        <f aca="true" t="shared" si="1" ref="J7:J12">B7-F7</f>
        <v>3000</v>
      </c>
      <c r="K7" s="30">
        <f aca="true" t="shared" si="2" ref="K7:K12">C7-G7</f>
        <v>3000</v>
      </c>
      <c r="L7" s="30">
        <f aca="true" t="shared" si="3" ref="L7:L12">D7-H7</f>
        <v>0</v>
      </c>
      <c r="M7" s="30">
        <f aca="true" t="shared" si="4" ref="M7:M12">E7-I7</f>
        <v>0</v>
      </c>
    </row>
    <row r="8" spans="1:13" s="2" customFormat="1" ht="54.75" customHeight="1">
      <c r="A8" s="17" t="s">
        <v>107</v>
      </c>
      <c r="B8" s="18">
        <f>4822+3000</f>
        <v>7822</v>
      </c>
      <c r="C8" s="18">
        <f>4822+3000</f>
        <v>7822</v>
      </c>
      <c r="D8" s="18">
        <v>0</v>
      </c>
      <c r="E8" s="18">
        <v>0</v>
      </c>
      <c r="F8" s="18">
        <v>4822</v>
      </c>
      <c r="G8" s="18">
        <v>4822</v>
      </c>
      <c r="H8" s="18">
        <v>0</v>
      </c>
      <c r="I8" s="18">
        <v>0</v>
      </c>
      <c r="J8" s="29">
        <f t="shared" si="1"/>
        <v>3000</v>
      </c>
      <c r="K8" s="29">
        <f t="shared" si="2"/>
        <v>3000</v>
      </c>
      <c r="L8" s="29">
        <f t="shared" si="3"/>
        <v>0</v>
      </c>
      <c r="M8" s="29">
        <f t="shared" si="4"/>
        <v>0</v>
      </c>
    </row>
    <row r="9" spans="1:13" s="2" customFormat="1" ht="54.75" customHeight="1">
      <c r="A9" s="19" t="s">
        <v>108</v>
      </c>
      <c r="B9" s="18">
        <v>49598</v>
      </c>
      <c r="C9" s="18">
        <v>48820</v>
      </c>
      <c r="D9" s="18">
        <v>722</v>
      </c>
      <c r="E9" s="18">
        <v>56</v>
      </c>
      <c r="F9" s="18">
        <v>49598</v>
      </c>
      <c r="G9" s="18">
        <v>48820</v>
      </c>
      <c r="H9" s="18">
        <v>722</v>
      </c>
      <c r="I9" s="18">
        <v>56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19" t="s">
        <v>109</v>
      </c>
      <c r="B10" s="18">
        <v>22789</v>
      </c>
      <c r="C10" s="18">
        <v>22576</v>
      </c>
      <c r="D10" s="18">
        <v>188</v>
      </c>
      <c r="E10" s="18">
        <v>25</v>
      </c>
      <c r="F10" s="18">
        <v>22789</v>
      </c>
      <c r="G10" s="18">
        <v>22576</v>
      </c>
      <c r="H10" s="18">
        <v>188</v>
      </c>
      <c r="I10" s="18">
        <v>25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110</v>
      </c>
      <c r="B11" s="18">
        <v>21196</v>
      </c>
      <c r="C11" s="18">
        <v>21087</v>
      </c>
      <c r="D11" s="18">
        <v>89</v>
      </c>
      <c r="E11" s="18">
        <v>20</v>
      </c>
      <c r="F11" s="18">
        <v>21196</v>
      </c>
      <c r="G11" s="18">
        <v>21087</v>
      </c>
      <c r="H11" s="18">
        <v>89</v>
      </c>
      <c r="I11" s="18">
        <v>20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111</v>
      </c>
      <c r="B12" s="18">
        <v>10212</v>
      </c>
      <c r="C12" s="18">
        <v>10151</v>
      </c>
      <c r="D12" s="18">
        <v>61</v>
      </c>
      <c r="E12" s="18">
        <v>0</v>
      </c>
      <c r="F12" s="18">
        <v>10212</v>
      </c>
      <c r="G12" s="18">
        <v>10151</v>
      </c>
      <c r="H12" s="18">
        <v>61</v>
      </c>
      <c r="I12" s="18">
        <v>0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ht="54.75" customHeight="1">
      <c r="A13" s="21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7" activePane="bottomRight" state="frozen"/>
      <selection pane="bottomRight" activeCell="K12" sqref="K12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112</v>
      </c>
      <c r="B7" s="16">
        <v>268760</v>
      </c>
      <c r="C7" s="16">
        <v>266859</v>
      </c>
      <c r="D7" s="16">
        <v>1374</v>
      </c>
      <c r="E7" s="16">
        <v>527</v>
      </c>
      <c r="F7" s="16">
        <f>SUM(F8:F17)</f>
        <v>268760</v>
      </c>
      <c r="G7" s="16">
        <f>SUM(G8:G17)</f>
        <v>266859</v>
      </c>
      <c r="H7" s="16">
        <f>SUM(H8:H17)</f>
        <v>1374</v>
      </c>
      <c r="I7" s="16">
        <f>SUM(I8:I17)</f>
        <v>527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113</v>
      </c>
      <c r="B8" s="18">
        <v>5060</v>
      </c>
      <c r="C8" s="18">
        <v>5050</v>
      </c>
      <c r="D8" s="18">
        <v>0</v>
      </c>
      <c r="E8" s="18">
        <v>10</v>
      </c>
      <c r="F8" s="18">
        <v>5060</v>
      </c>
      <c r="G8" s="18">
        <v>5060</v>
      </c>
      <c r="H8" s="18">
        <v>0</v>
      </c>
      <c r="I8" s="18">
        <v>0</v>
      </c>
      <c r="J8" s="29">
        <f aca="true" t="shared" si="0" ref="J8:J17">B8-F8</f>
        <v>0</v>
      </c>
      <c r="K8" s="29">
        <f aca="true" t="shared" si="1" ref="K8:K17">C8-G8</f>
        <v>-10</v>
      </c>
      <c r="L8" s="29">
        <f aca="true" t="shared" si="2" ref="L8:L17">D8-H8</f>
        <v>0</v>
      </c>
      <c r="M8" s="29">
        <f aca="true" t="shared" si="3" ref="M8:M17">E8-I8</f>
        <v>10</v>
      </c>
    </row>
    <row r="9" spans="1:13" s="2" customFormat="1" ht="54.75" customHeight="1">
      <c r="A9" s="19" t="s">
        <v>114</v>
      </c>
      <c r="B9" s="18">
        <v>72769</v>
      </c>
      <c r="C9" s="18">
        <v>72100</v>
      </c>
      <c r="D9" s="18">
        <v>515</v>
      </c>
      <c r="E9" s="18">
        <v>154</v>
      </c>
      <c r="F9" s="18">
        <v>72769</v>
      </c>
      <c r="G9" s="18">
        <v>72100</v>
      </c>
      <c r="H9" s="18">
        <v>515</v>
      </c>
      <c r="I9" s="18">
        <v>154</v>
      </c>
      <c r="J9" s="29">
        <f t="shared" si="0"/>
        <v>0</v>
      </c>
      <c r="K9" s="29">
        <f t="shared" si="1"/>
        <v>0</v>
      </c>
      <c r="L9" s="29">
        <f t="shared" si="2"/>
        <v>0</v>
      </c>
      <c r="M9" s="29">
        <f t="shared" si="3"/>
        <v>0</v>
      </c>
    </row>
    <row r="10" spans="1:13" s="2" customFormat="1" ht="54.75" customHeight="1">
      <c r="A10" s="19" t="s">
        <v>115</v>
      </c>
      <c r="B10" s="18">
        <v>52245</v>
      </c>
      <c r="C10" s="18">
        <v>51489</v>
      </c>
      <c r="D10" s="18">
        <v>470</v>
      </c>
      <c r="E10" s="18">
        <v>286</v>
      </c>
      <c r="F10" s="18">
        <v>52245</v>
      </c>
      <c r="G10" s="18">
        <v>51489</v>
      </c>
      <c r="H10" s="18">
        <v>470</v>
      </c>
      <c r="I10" s="18">
        <v>286</v>
      </c>
      <c r="J10" s="29">
        <f t="shared" si="0"/>
        <v>0</v>
      </c>
      <c r="K10" s="29">
        <f t="shared" si="1"/>
        <v>0</v>
      </c>
      <c r="L10" s="29">
        <f t="shared" si="2"/>
        <v>0</v>
      </c>
      <c r="M10" s="29">
        <f t="shared" si="3"/>
        <v>0</v>
      </c>
    </row>
    <row r="11" spans="1:13" s="2" customFormat="1" ht="54.75" customHeight="1">
      <c r="A11" s="19" t="s">
        <v>116</v>
      </c>
      <c r="B11" s="18">
        <v>26582</v>
      </c>
      <c r="C11" s="18">
        <v>26415</v>
      </c>
      <c r="D11" s="18">
        <v>161</v>
      </c>
      <c r="E11" s="18">
        <v>6</v>
      </c>
      <c r="F11" s="18">
        <v>26582</v>
      </c>
      <c r="G11" s="18">
        <v>26415</v>
      </c>
      <c r="H11" s="18">
        <v>161</v>
      </c>
      <c r="I11" s="18">
        <v>6</v>
      </c>
      <c r="J11" s="29">
        <f t="shared" si="0"/>
        <v>0</v>
      </c>
      <c r="K11" s="29">
        <f t="shared" si="1"/>
        <v>0</v>
      </c>
      <c r="L11" s="29">
        <f t="shared" si="2"/>
        <v>0</v>
      </c>
      <c r="M11" s="29">
        <f t="shared" si="3"/>
        <v>0</v>
      </c>
    </row>
    <row r="12" spans="1:13" s="2" customFormat="1" ht="54.75" customHeight="1">
      <c r="A12" s="19" t="s">
        <v>117</v>
      </c>
      <c r="B12" s="18">
        <v>50632</v>
      </c>
      <c r="C12" s="18">
        <v>50570</v>
      </c>
      <c r="D12" s="18">
        <v>17</v>
      </c>
      <c r="E12" s="18">
        <v>45</v>
      </c>
      <c r="F12" s="18">
        <v>50632</v>
      </c>
      <c r="G12" s="18">
        <v>50570</v>
      </c>
      <c r="H12" s="18">
        <v>17</v>
      </c>
      <c r="I12" s="18">
        <v>45</v>
      </c>
      <c r="J12" s="29">
        <f t="shared" si="0"/>
        <v>0</v>
      </c>
      <c r="K12" s="29">
        <f t="shared" si="1"/>
        <v>0</v>
      </c>
      <c r="L12" s="29">
        <f t="shared" si="2"/>
        <v>0</v>
      </c>
      <c r="M12" s="29">
        <f t="shared" si="3"/>
        <v>0</v>
      </c>
    </row>
    <row r="13" spans="1:13" s="2" customFormat="1" ht="54.75" customHeight="1">
      <c r="A13" s="19" t="s">
        <v>118</v>
      </c>
      <c r="B13" s="18">
        <v>26283</v>
      </c>
      <c r="C13" s="18">
        <v>26041</v>
      </c>
      <c r="D13" s="18">
        <v>206</v>
      </c>
      <c r="E13" s="18">
        <v>36</v>
      </c>
      <c r="F13" s="18">
        <v>26283</v>
      </c>
      <c r="G13" s="18">
        <v>26041</v>
      </c>
      <c r="H13" s="18">
        <v>206</v>
      </c>
      <c r="I13" s="18">
        <v>36</v>
      </c>
      <c r="J13" s="29">
        <f t="shared" si="0"/>
        <v>0</v>
      </c>
      <c r="K13" s="29">
        <f t="shared" si="1"/>
        <v>0</v>
      </c>
      <c r="L13" s="29">
        <f t="shared" si="2"/>
        <v>0</v>
      </c>
      <c r="M13" s="29">
        <f t="shared" si="3"/>
        <v>0</v>
      </c>
    </row>
    <row r="14" spans="1:13" s="2" customFormat="1" ht="54.75" customHeight="1">
      <c r="A14" s="19" t="s">
        <v>119</v>
      </c>
      <c r="B14" s="18">
        <v>3649</v>
      </c>
      <c r="C14" s="18">
        <v>3649</v>
      </c>
      <c r="D14" s="18">
        <v>0</v>
      </c>
      <c r="E14" s="18">
        <v>0</v>
      </c>
      <c r="F14" s="18">
        <v>3649</v>
      </c>
      <c r="G14" s="18">
        <v>3649</v>
      </c>
      <c r="H14" s="18">
        <v>0</v>
      </c>
      <c r="I14" s="18">
        <v>0</v>
      </c>
      <c r="J14" s="29">
        <f t="shared" si="0"/>
        <v>0</v>
      </c>
      <c r="K14" s="29">
        <f t="shared" si="1"/>
        <v>0</v>
      </c>
      <c r="L14" s="29">
        <f t="shared" si="2"/>
        <v>0</v>
      </c>
      <c r="M14" s="29">
        <f t="shared" si="3"/>
        <v>0</v>
      </c>
    </row>
    <row r="15" spans="1:13" s="2" customFormat="1" ht="54.75" customHeight="1">
      <c r="A15" s="19" t="s">
        <v>120</v>
      </c>
      <c r="B15" s="18">
        <v>2840</v>
      </c>
      <c r="C15" s="18">
        <v>2835</v>
      </c>
      <c r="D15" s="18">
        <v>5</v>
      </c>
      <c r="E15" s="18">
        <v>0</v>
      </c>
      <c r="F15" s="18">
        <v>2840</v>
      </c>
      <c r="G15" s="18">
        <v>2835</v>
      </c>
      <c r="H15" s="18">
        <v>5</v>
      </c>
      <c r="I15" s="18">
        <v>0</v>
      </c>
      <c r="J15" s="29">
        <f t="shared" si="0"/>
        <v>0</v>
      </c>
      <c r="K15" s="29">
        <f t="shared" si="1"/>
        <v>0</v>
      </c>
      <c r="L15" s="29">
        <f t="shared" si="2"/>
        <v>0</v>
      </c>
      <c r="M15" s="29">
        <f t="shared" si="3"/>
        <v>0</v>
      </c>
    </row>
    <row r="16" spans="1:13" s="2" customFormat="1" ht="54.75" customHeight="1">
      <c r="A16" s="19" t="s">
        <v>121</v>
      </c>
      <c r="B16" s="18">
        <v>21967</v>
      </c>
      <c r="C16" s="18">
        <v>21967</v>
      </c>
      <c r="D16" s="18">
        <v>0</v>
      </c>
      <c r="E16" s="18">
        <v>0</v>
      </c>
      <c r="F16" s="18">
        <v>21967</v>
      </c>
      <c r="G16" s="18">
        <v>21967</v>
      </c>
      <c r="H16" s="18">
        <v>0</v>
      </c>
      <c r="I16" s="18">
        <v>0</v>
      </c>
      <c r="J16" s="29">
        <f t="shared" si="0"/>
        <v>0</v>
      </c>
      <c r="K16" s="29">
        <f t="shared" si="1"/>
        <v>0</v>
      </c>
      <c r="L16" s="29">
        <f t="shared" si="2"/>
        <v>0</v>
      </c>
      <c r="M16" s="29">
        <f t="shared" si="3"/>
        <v>0</v>
      </c>
    </row>
    <row r="17" spans="1:13" s="2" customFormat="1" ht="54.75" customHeight="1">
      <c r="A17" s="19" t="s">
        <v>122</v>
      </c>
      <c r="B17" s="18">
        <v>6733</v>
      </c>
      <c r="C17" s="18">
        <v>6733</v>
      </c>
      <c r="D17" s="18">
        <v>0</v>
      </c>
      <c r="E17" s="18">
        <v>0</v>
      </c>
      <c r="F17" s="18">
        <v>6733</v>
      </c>
      <c r="G17" s="18">
        <v>6733</v>
      </c>
      <c r="H17" s="18">
        <v>0</v>
      </c>
      <c r="I17" s="18">
        <v>0</v>
      </c>
      <c r="J17" s="29">
        <f t="shared" si="0"/>
        <v>0</v>
      </c>
      <c r="K17" s="29">
        <f t="shared" si="1"/>
        <v>0</v>
      </c>
      <c r="L17" s="29">
        <f t="shared" si="2"/>
        <v>0</v>
      </c>
      <c r="M17" s="29">
        <f t="shared" si="3"/>
        <v>0</v>
      </c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J7" sqref="J7:M7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123</v>
      </c>
      <c r="B7" s="16">
        <f aca="true" t="shared" si="0" ref="B7:I7">SUM(B8:B13)</f>
        <v>267770</v>
      </c>
      <c r="C7" s="16">
        <f t="shared" si="0"/>
        <v>263746</v>
      </c>
      <c r="D7" s="16">
        <f t="shared" si="0"/>
        <v>3560</v>
      </c>
      <c r="E7" s="16">
        <f t="shared" si="0"/>
        <v>464</v>
      </c>
      <c r="F7" s="16">
        <f t="shared" si="0"/>
        <v>267770</v>
      </c>
      <c r="G7" s="16">
        <f t="shared" si="0"/>
        <v>263746</v>
      </c>
      <c r="H7" s="16">
        <f t="shared" si="0"/>
        <v>3560</v>
      </c>
      <c r="I7" s="16">
        <f t="shared" si="0"/>
        <v>464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124</v>
      </c>
      <c r="B8" s="18">
        <v>4864</v>
      </c>
      <c r="C8" s="18">
        <v>4864</v>
      </c>
      <c r="D8" s="18">
        <v>0</v>
      </c>
      <c r="E8" s="18">
        <v>0</v>
      </c>
      <c r="F8" s="18">
        <v>4864</v>
      </c>
      <c r="G8" s="18">
        <v>4864</v>
      </c>
      <c r="H8" s="18">
        <v>0</v>
      </c>
      <c r="I8" s="18">
        <v>0</v>
      </c>
      <c r="J8" s="29">
        <f aca="true" t="shared" si="1" ref="J8:J13">B8-F8</f>
        <v>0</v>
      </c>
      <c r="K8" s="29">
        <f aca="true" t="shared" si="2" ref="K8:K13">C8-G8</f>
        <v>0</v>
      </c>
      <c r="L8" s="29">
        <f aca="true" t="shared" si="3" ref="L8:L13">D8-H8</f>
        <v>0</v>
      </c>
      <c r="M8" s="29">
        <f aca="true" t="shared" si="4" ref="M8:M13">E8-I8</f>
        <v>0</v>
      </c>
    </row>
    <row r="9" spans="1:13" s="2" customFormat="1" ht="54.75" customHeight="1">
      <c r="A9" s="19" t="s">
        <v>125</v>
      </c>
      <c r="B9" s="18">
        <v>62756</v>
      </c>
      <c r="C9" s="18">
        <v>62543</v>
      </c>
      <c r="D9" s="18">
        <v>170</v>
      </c>
      <c r="E9" s="18">
        <v>43</v>
      </c>
      <c r="F9" s="18">
        <v>62756</v>
      </c>
      <c r="G9" s="18">
        <v>62543</v>
      </c>
      <c r="H9" s="18">
        <v>170</v>
      </c>
      <c r="I9" s="18">
        <v>43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19" t="s">
        <v>126</v>
      </c>
      <c r="B10" s="18">
        <v>64235</v>
      </c>
      <c r="C10" s="18">
        <v>63033</v>
      </c>
      <c r="D10" s="18">
        <v>971</v>
      </c>
      <c r="E10" s="18">
        <v>231</v>
      </c>
      <c r="F10" s="18">
        <v>64235</v>
      </c>
      <c r="G10" s="18">
        <v>63033</v>
      </c>
      <c r="H10" s="18">
        <v>971</v>
      </c>
      <c r="I10" s="18">
        <v>231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127</v>
      </c>
      <c r="B11" s="18">
        <v>67283</v>
      </c>
      <c r="C11" s="18">
        <v>65322</v>
      </c>
      <c r="D11" s="18">
        <v>1865</v>
      </c>
      <c r="E11" s="18">
        <v>96</v>
      </c>
      <c r="F11" s="18">
        <v>67283</v>
      </c>
      <c r="G11" s="18">
        <v>65322</v>
      </c>
      <c r="H11" s="18">
        <v>1865</v>
      </c>
      <c r="I11" s="18">
        <v>96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128</v>
      </c>
      <c r="B12" s="18">
        <v>38397</v>
      </c>
      <c r="C12" s="18">
        <v>37869</v>
      </c>
      <c r="D12" s="18">
        <v>434</v>
      </c>
      <c r="E12" s="18">
        <v>94</v>
      </c>
      <c r="F12" s="18">
        <v>38397</v>
      </c>
      <c r="G12" s="18">
        <v>37869</v>
      </c>
      <c r="H12" s="18">
        <v>434</v>
      </c>
      <c r="I12" s="18">
        <v>94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s="2" customFormat="1" ht="54.75" customHeight="1">
      <c r="A13" s="19" t="s">
        <v>129</v>
      </c>
      <c r="B13" s="18">
        <v>30235</v>
      </c>
      <c r="C13" s="18">
        <v>30115</v>
      </c>
      <c r="D13" s="18">
        <v>120</v>
      </c>
      <c r="E13" s="18">
        <v>0</v>
      </c>
      <c r="F13" s="18">
        <v>30235</v>
      </c>
      <c r="G13" s="18">
        <v>30115</v>
      </c>
      <c r="H13" s="18">
        <v>120</v>
      </c>
      <c r="I13" s="18">
        <v>0</v>
      </c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130</v>
      </c>
      <c r="B7" s="16">
        <f aca="true" t="shared" si="0" ref="B7:I7">SUM(B8:B16)</f>
        <v>164297</v>
      </c>
      <c r="C7" s="16">
        <f t="shared" si="0"/>
        <v>163485</v>
      </c>
      <c r="D7" s="16">
        <f t="shared" si="0"/>
        <v>756</v>
      </c>
      <c r="E7" s="16">
        <f t="shared" si="0"/>
        <v>56</v>
      </c>
      <c r="F7" s="16">
        <f t="shared" si="0"/>
        <v>161297</v>
      </c>
      <c r="G7" s="16">
        <f t="shared" si="0"/>
        <v>160485</v>
      </c>
      <c r="H7" s="16">
        <f t="shared" si="0"/>
        <v>756</v>
      </c>
      <c r="I7" s="16">
        <f t="shared" si="0"/>
        <v>56</v>
      </c>
      <c r="J7" s="30">
        <f>B7-F7</f>
        <v>3000</v>
      </c>
      <c r="K7" s="30">
        <f>C7-G7</f>
        <v>3000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131</v>
      </c>
      <c r="B8" s="18">
        <f>1585+3000</f>
        <v>4585</v>
      </c>
      <c r="C8" s="18">
        <f>1585+3000</f>
        <v>4585</v>
      </c>
      <c r="D8" s="18">
        <v>0</v>
      </c>
      <c r="E8" s="18">
        <v>0</v>
      </c>
      <c r="F8" s="18">
        <v>1585</v>
      </c>
      <c r="G8" s="18">
        <v>1585</v>
      </c>
      <c r="H8" s="18">
        <v>0</v>
      </c>
      <c r="I8" s="18">
        <v>0</v>
      </c>
      <c r="J8" s="29">
        <f aca="true" t="shared" si="1" ref="J8:J16">B8-F8</f>
        <v>3000</v>
      </c>
      <c r="K8" s="29">
        <f aca="true" t="shared" si="2" ref="K8:K16">C8-G8</f>
        <v>3000</v>
      </c>
      <c r="L8" s="29">
        <f aca="true" t="shared" si="3" ref="L8:L16">D8-H8</f>
        <v>0</v>
      </c>
      <c r="M8" s="29">
        <f aca="true" t="shared" si="4" ref="M8:M16">E8-I8</f>
        <v>0</v>
      </c>
    </row>
    <row r="9" spans="1:13" s="2" customFormat="1" ht="54.75" customHeight="1">
      <c r="A9" s="19" t="s">
        <v>132</v>
      </c>
      <c r="B9" s="18">
        <v>2867</v>
      </c>
      <c r="C9" s="18">
        <v>2773</v>
      </c>
      <c r="D9" s="18">
        <v>88</v>
      </c>
      <c r="E9" s="18">
        <v>6</v>
      </c>
      <c r="F9" s="18">
        <v>2867</v>
      </c>
      <c r="G9" s="18">
        <v>2773</v>
      </c>
      <c r="H9" s="18">
        <v>88</v>
      </c>
      <c r="I9" s="18">
        <v>6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19" t="s">
        <v>133</v>
      </c>
      <c r="B10" s="18">
        <v>16620</v>
      </c>
      <c r="C10" s="18">
        <v>16594</v>
      </c>
      <c r="D10" s="18">
        <v>19</v>
      </c>
      <c r="E10" s="18">
        <v>7</v>
      </c>
      <c r="F10" s="18">
        <v>16620</v>
      </c>
      <c r="G10" s="18">
        <v>16594</v>
      </c>
      <c r="H10" s="18">
        <v>19</v>
      </c>
      <c r="I10" s="18">
        <v>7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134</v>
      </c>
      <c r="B11" s="18">
        <v>33636</v>
      </c>
      <c r="C11" s="18">
        <v>33441</v>
      </c>
      <c r="D11" s="18">
        <v>178</v>
      </c>
      <c r="E11" s="18">
        <v>17</v>
      </c>
      <c r="F11" s="18">
        <v>33636</v>
      </c>
      <c r="G11" s="18">
        <v>33441</v>
      </c>
      <c r="H11" s="18">
        <v>178</v>
      </c>
      <c r="I11" s="18">
        <v>17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135</v>
      </c>
      <c r="B12" s="18">
        <v>26473</v>
      </c>
      <c r="C12" s="18">
        <v>26424</v>
      </c>
      <c r="D12" s="18">
        <v>49</v>
      </c>
      <c r="E12" s="18">
        <v>0</v>
      </c>
      <c r="F12" s="18">
        <v>26473</v>
      </c>
      <c r="G12" s="18">
        <v>26424</v>
      </c>
      <c r="H12" s="18">
        <v>49</v>
      </c>
      <c r="I12" s="18">
        <v>0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s="2" customFormat="1" ht="54.75" customHeight="1">
      <c r="A13" s="19" t="s">
        <v>136</v>
      </c>
      <c r="B13" s="18">
        <v>35358</v>
      </c>
      <c r="C13" s="18">
        <v>35206</v>
      </c>
      <c r="D13" s="18">
        <v>134</v>
      </c>
      <c r="E13" s="18">
        <v>18</v>
      </c>
      <c r="F13" s="18">
        <v>35358</v>
      </c>
      <c r="G13" s="18">
        <v>35206</v>
      </c>
      <c r="H13" s="18">
        <v>134</v>
      </c>
      <c r="I13" s="18">
        <v>18</v>
      </c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</row>
    <row r="14" spans="1:13" s="2" customFormat="1" ht="54.75" customHeight="1">
      <c r="A14" s="19" t="s">
        <v>137</v>
      </c>
      <c r="B14" s="18">
        <v>43446</v>
      </c>
      <c r="C14" s="18">
        <v>43157</v>
      </c>
      <c r="D14" s="18">
        <v>281</v>
      </c>
      <c r="E14" s="18">
        <v>8</v>
      </c>
      <c r="F14" s="18">
        <v>43446</v>
      </c>
      <c r="G14" s="18">
        <v>43157</v>
      </c>
      <c r="H14" s="18">
        <v>281</v>
      </c>
      <c r="I14" s="18">
        <v>8</v>
      </c>
      <c r="J14" s="29">
        <f t="shared" si="1"/>
        <v>0</v>
      </c>
      <c r="K14" s="29">
        <f t="shared" si="2"/>
        <v>0</v>
      </c>
      <c r="L14" s="29">
        <f t="shared" si="3"/>
        <v>0</v>
      </c>
      <c r="M14" s="29">
        <f t="shared" si="4"/>
        <v>0</v>
      </c>
    </row>
    <row r="15" spans="1:13" s="2" customFormat="1" ht="54.75" customHeight="1">
      <c r="A15" s="19" t="s">
        <v>138</v>
      </c>
      <c r="B15" s="18">
        <v>350</v>
      </c>
      <c r="C15" s="18">
        <v>343</v>
      </c>
      <c r="D15" s="18">
        <v>7</v>
      </c>
      <c r="E15" s="18">
        <v>0</v>
      </c>
      <c r="F15" s="18">
        <v>350</v>
      </c>
      <c r="G15" s="18">
        <v>343</v>
      </c>
      <c r="H15" s="18">
        <v>7</v>
      </c>
      <c r="I15" s="18">
        <v>0</v>
      </c>
      <c r="J15" s="29">
        <f t="shared" si="1"/>
        <v>0</v>
      </c>
      <c r="K15" s="29">
        <f t="shared" si="2"/>
        <v>0</v>
      </c>
      <c r="L15" s="29">
        <f t="shared" si="3"/>
        <v>0</v>
      </c>
      <c r="M15" s="29">
        <f t="shared" si="4"/>
        <v>0</v>
      </c>
    </row>
    <row r="16" spans="1:13" s="2" customFormat="1" ht="54.75" customHeight="1">
      <c r="A16" s="19" t="s">
        <v>139</v>
      </c>
      <c r="B16" s="18">
        <v>962</v>
      </c>
      <c r="C16" s="18">
        <v>962</v>
      </c>
      <c r="D16" s="18">
        <v>0</v>
      </c>
      <c r="E16" s="18">
        <v>0</v>
      </c>
      <c r="F16" s="18">
        <v>962</v>
      </c>
      <c r="G16" s="18">
        <v>962</v>
      </c>
      <c r="H16" s="18">
        <v>0</v>
      </c>
      <c r="I16" s="18">
        <v>0</v>
      </c>
      <c r="J16" s="29">
        <f t="shared" si="1"/>
        <v>0</v>
      </c>
      <c r="K16" s="29">
        <f t="shared" si="2"/>
        <v>0</v>
      </c>
      <c r="L16" s="29">
        <f t="shared" si="3"/>
        <v>0</v>
      </c>
      <c r="M16" s="29">
        <f t="shared" si="4"/>
        <v>0</v>
      </c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G19" sqref="G19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140</v>
      </c>
      <c r="B7" s="16">
        <f aca="true" t="shared" si="0" ref="B7:I7">SUM(B8:B16)</f>
        <v>186702</v>
      </c>
      <c r="C7" s="16">
        <f t="shared" si="0"/>
        <v>185490</v>
      </c>
      <c r="D7" s="16">
        <f t="shared" si="0"/>
        <v>893</v>
      </c>
      <c r="E7" s="16">
        <f t="shared" si="0"/>
        <v>319</v>
      </c>
      <c r="F7" s="16">
        <f t="shared" si="0"/>
        <v>181702</v>
      </c>
      <c r="G7" s="16">
        <f t="shared" si="0"/>
        <v>180490</v>
      </c>
      <c r="H7" s="16">
        <f t="shared" si="0"/>
        <v>893</v>
      </c>
      <c r="I7" s="16">
        <f t="shared" si="0"/>
        <v>319</v>
      </c>
      <c r="J7" s="30">
        <f>B7-F7</f>
        <v>5000</v>
      </c>
      <c r="K7" s="30">
        <f>C7-G7</f>
        <v>5000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141</v>
      </c>
      <c r="B8" s="18">
        <f>3912+5000</f>
        <v>8912</v>
      </c>
      <c r="C8" s="18">
        <f>3912+5000</f>
        <v>8912</v>
      </c>
      <c r="D8" s="18">
        <v>0</v>
      </c>
      <c r="E8" s="18">
        <v>0</v>
      </c>
      <c r="F8" s="18">
        <v>3912</v>
      </c>
      <c r="G8" s="18">
        <v>3912</v>
      </c>
      <c r="H8" s="18">
        <v>0</v>
      </c>
      <c r="I8" s="18">
        <v>0</v>
      </c>
      <c r="J8" s="29">
        <f aca="true" t="shared" si="1" ref="J8:J16">B8-F8</f>
        <v>5000</v>
      </c>
      <c r="K8" s="29">
        <f aca="true" t="shared" si="2" ref="K8:K16">C8-G8</f>
        <v>5000</v>
      </c>
      <c r="L8" s="29">
        <f aca="true" t="shared" si="3" ref="L8:L16">D8-H8</f>
        <v>0</v>
      </c>
      <c r="M8" s="29">
        <f aca="true" t="shared" si="4" ref="M8:M16">E8-I8</f>
        <v>0</v>
      </c>
    </row>
    <row r="9" spans="1:13" s="2" customFormat="1" ht="54.75" customHeight="1">
      <c r="A9" s="19" t="s">
        <v>142</v>
      </c>
      <c r="B9" s="18">
        <v>47701</v>
      </c>
      <c r="C9" s="18">
        <v>47246</v>
      </c>
      <c r="D9" s="18">
        <v>355</v>
      </c>
      <c r="E9" s="18">
        <v>100</v>
      </c>
      <c r="F9" s="18">
        <v>47701</v>
      </c>
      <c r="G9" s="18">
        <v>47246</v>
      </c>
      <c r="H9" s="18">
        <v>355</v>
      </c>
      <c r="I9" s="18">
        <v>100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19" t="s">
        <v>143</v>
      </c>
      <c r="B10" s="18">
        <v>35390</v>
      </c>
      <c r="C10" s="18">
        <v>35246</v>
      </c>
      <c r="D10" s="18">
        <v>88</v>
      </c>
      <c r="E10" s="18">
        <v>56</v>
      </c>
      <c r="F10" s="18">
        <v>35390</v>
      </c>
      <c r="G10" s="18">
        <v>35246</v>
      </c>
      <c r="H10" s="18">
        <v>88</v>
      </c>
      <c r="I10" s="18">
        <v>56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144</v>
      </c>
      <c r="B11" s="18">
        <v>16065</v>
      </c>
      <c r="C11" s="18">
        <v>15878</v>
      </c>
      <c r="D11" s="18">
        <v>174</v>
      </c>
      <c r="E11" s="18">
        <v>13</v>
      </c>
      <c r="F11" s="18">
        <v>16065</v>
      </c>
      <c r="G11" s="18">
        <v>15878</v>
      </c>
      <c r="H11" s="18">
        <v>174</v>
      </c>
      <c r="I11" s="18">
        <v>13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20" t="s">
        <v>145</v>
      </c>
      <c r="B12" s="18">
        <v>21414</v>
      </c>
      <c r="C12" s="18">
        <v>21328</v>
      </c>
      <c r="D12" s="18">
        <v>86</v>
      </c>
      <c r="E12" s="18">
        <v>0</v>
      </c>
      <c r="F12" s="18">
        <v>21414</v>
      </c>
      <c r="G12" s="18">
        <v>21328</v>
      </c>
      <c r="H12" s="18">
        <v>86</v>
      </c>
      <c r="I12" s="18">
        <v>0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s="2" customFormat="1" ht="54.75" customHeight="1">
      <c r="A13" s="31" t="s">
        <v>146</v>
      </c>
      <c r="B13" s="18">
        <v>7595</v>
      </c>
      <c r="C13" s="18">
        <v>7590</v>
      </c>
      <c r="D13" s="18">
        <v>5</v>
      </c>
      <c r="E13" s="18">
        <v>0</v>
      </c>
      <c r="F13" s="18">
        <v>7595</v>
      </c>
      <c r="G13" s="18">
        <v>7590</v>
      </c>
      <c r="H13" s="18">
        <v>5</v>
      </c>
      <c r="I13" s="18">
        <v>0</v>
      </c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</row>
    <row r="14" spans="1:13" s="2" customFormat="1" ht="54.75" customHeight="1">
      <c r="A14" s="31" t="s">
        <v>147</v>
      </c>
      <c r="B14" s="18">
        <v>10829</v>
      </c>
      <c r="C14" s="18">
        <v>10829</v>
      </c>
      <c r="D14" s="18">
        <v>0</v>
      </c>
      <c r="E14" s="18">
        <v>0</v>
      </c>
      <c r="F14" s="18">
        <v>10829</v>
      </c>
      <c r="G14" s="18">
        <v>10829</v>
      </c>
      <c r="H14" s="18">
        <v>0</v>
      </c>
      <c r="I14" s="18">
        <v>0</v>
      </c>
      <c r="J14" s="29">
        <f t="shared" si="1"/>
        <v>0</v>
      </c>
      <c r="K14" s="29">
        <f t="shared" si="2"/>
        <v>0</v>
      </c>
      <c r="L14" s="29">
        <f t="shared" si="3"/>
        <v>0</v>
      </c>
      <c r="M14" s="29">
        <f t="shared" si="4"/>
        <v>0</v>
      </c>
    </row>
    <row r="15" spans="1:13" s="2" customFormat="1" ht="54.75" customHeight="1">
      <c r="A15" s="19" t="s">
        <v>148</v>
      </c>
      <c r="B15" s="18">
        <v>34499</v>
      </c>
      <c r="C15" s="18">
        <v>34434</v>
      </c>
      <c r="D15" s="18">
        <v>58</v>
      </c>
      <c r="E15" s="18">
        <v>7</v>
      </c>
      <c r="F15" s="18">
        <v>34499</v>
      </c>
      <c r="G15" s="18">
        <v>34434</v>
      </c>
      <c r="H15" s="18">
        <v>58</v>
      </c>
      <c r="I15" s="18">
        <v>7</v>
      </c>
      <c r="J15" s="29">
        <f t="shared" si="1"/>
        <v>0</v>
      </c>
      <c r="K15" s="29">
        <f t="shared" si="2"/>
        <v>0</v>
      </c>
      <c r="L15" s="29">
        <f t="shared" si="3"/>
        <v>0</v>
      </c>
      <c r="M15" s="29">
        <f t="shared" si="4"/>
        <v>0</v>
      </c>
    </row>
    <row r="16" spans="1:13" s="2" customFormat="1" ht="54.75" customHeight="1">
      <c r="A16" s="19" t="s">
        <v>149</v>
      </c>
      <c r="B16" s="18">
        <v>4297</v>
      </c>
      <c r="C16" s="18">
        <v>4027</v>
      </c>
      <c r="D16" s="18">
        <v>127</v>
      </c>
      <c r="E16" s="18">
        <v>143</v>
      </c>
      <c r="F16" s="18">
        <v>4297</v>
      </c>
      <c r="G16" s="18">
        <v>4027</v>
      </c>
      <c r="H16" s="18">
        <v>127</v>
      </c>
      <c r="I16" s="18">
        <v>143</v>
      </c>
      <c r="J16" s="29">
        <f t="shared" si="1"/>
        <v>0</v>
      </c>
      <c r="K16" s="29">
        <f t="shared" si="2"/>
        <v>0</v>
      </c>
      <c r="L16" s="29">
        <f t="shared" si="3"/>
        <v>0</v>
      </c>
      <c r="M16" s="29">
        <f t="shared" si="4"/>
        <v>0</v>
      </c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F14" sqref="F14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150</v>
      </c>
      <c r="B7" s="16">
        <f aca="true" t="shared" si="0" ref="B7:I7">SUM(B8:B11)</f>
        <v>87002</v>
      </c>
      <c r="C7" s="16">
        <f t="shared" si="0"/>
        <v>86708</v>
      </c>
      <c r="D7" s="16">
        <f t="shared" si="0"/>
        <v>263</v>
      </c>
      <c r="E7" s="16">
        <f t="shared" si="0"/>
        <v>31</v>
      </c>
      <c r="F7" s="16">
        <f t="shared" si="0"/>
        <v>87002</v>
      </c>
      <c r="G7" s="16">
        <f t="shared" si="0"/>
        <v>86708</v>
      </c>
      <c r="H7" s="16">
        <f t="shared" si="0"/>
        <v>263</v>
      </c>
      <c r="I7" s="16">
        <f t="shared" si="0"/>
        <v>31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151</v>
      </c>
      <c r="B8" s="18">
        <v>3253</v>
      </c>
      <c r="C8" s="18">
        <v>3253</v>
      </c>
      <c r="D8" s="18">
        <v>0</v>
      </c>
      <c r="E8" s="18">
        <v>0</v>
      </c>
      <c r="F8" s="18">
        <v>3253</v>
      </c>
      <c r="G8" s="18">
        <v>3253</v>
      </c>
      <c r="H8" s="18">
        <v>0</v>
      </c>
      <c r="I8" s="18">
        <v>0</v>
      </c>
      <c r="J8" s="29">
        <f>B8-F8</f>
        <v>0</v>
      </c>
      <c r="K8" s="29">
        <f>C8-G8</f>
        <v>0</v>
      </c>
      <c r="L8" s="29">
        <f>D8-H8</f>
        <v>0</v>
      </c>
      <c r="M8" s="29">
        <f>E8-I8</f>
        <v>0</v>
      </c>
    </row>
    <row r="9" spans="1:13" s="2" customFormat="1" ht="54.75" customHeight="1">
      <c r="A9" s="19" t="s">
        <v>152</v>
      </c>
      <c r="B9" s="18">
        <v>43570</v>
      </c>
      <c r="C9" s="18">
        <v>43366</v>
      </c>
      <c r="D9" s="18">
        <v>180</v>
      </c>
      <c r="E9" s="18">
        <v>24</v>
      </c>
      <c r="F9" s="18">
        <v>43570</v>
      </c>
      <c r="G9" s="18">
        <v>43366</v>
      </c>
      <c r="H9" s="18">
        <v>180</v>
      </c>
      <c r="I9" s="18">
        <v>24</v>
      </c>
      <c r="J9" s="29">
        <f>B9-F9</f>
        <v>0</v>
      </c>
      <c r="K9" s="29">
        <f>C9-G9</f>
        <v>0</v>
      </c>
      <c r="L9" s="29">
        <f>D9-H9</f>
        <v>0</v>
      </c>
      <c r="M9" s="29">
        <f>E9-I9</f>
        <v>0</v>
      </c>
    </row>
    <row r="10" spans="1:13" s="2" customFormat="1" ht="54.75" customHeight="1">
      <c r="A10" s="19" t="s">
        <v>153</v>
      </c>
      <c r="B10" s="18">
        <v>33366</v>
      </c>
      <c r="C10" s="18">
        <v>33276</v>
      </c>
      <c r="D10" s="18">
        <v>83</v>
      </c>
      <c r="E10" s="18">
        <v>7</v>
      </c>
      <c r="F10" s="18">
        <v>33366</v>
      </c>
      <c r="G10" s="18">
        <v>33276</v>
      </c>
      <c r="H10" s="18">
        <v>83</v>
      </c>
      <c r="I10" s="18">
        <v>7</v>
      </c>
      <c r="J10" s="29">
        <f>B10-F10</f>
        <v>0</v>
      </c>
      <c r="K10" s="29">
        <f>C10-G10</f>
        <v>0</v>
      </c>
      <c r="L10" s="29">
        <f>D10-H10</f>
        <v>0</v>
      </c>
      <c r="M10" s="29">
        <f>E10-I10</f>
        <v>0</v>
      </c>
    </row>
    <row r="11" spans="1:13" s="2" customFormat="1" ht="54.75" customHeight="1">
      <c r="A11" s="19" t="s">
        <v>154</v>
      </c>
      <c r="B11" s="18">
        <v>6813</v>
      </c>
      <c r="C11" s="18">
        <v>6813</v>
      </c>
      <c r="D11" s="18">
        <v>0</v>
      </c>
      <c r="E11" s="18">
        <v>0</v>
      </c>
      <c r="F11" s="18">
        <v>6813</v>
      </c>
      <c r="G11" s="18">
        <v>6813</v>
      </c>
      <c r="H11" s="18">
        <v>0</v>
      </c>
      <c r="I11" s="18">
        <v>0</v>
      </c>
      <c r="J11" s="29">
        <f>B11-F11</f>
        <v>0</v>
      </c>
      <c r="K11" s="29">
        <f>C11-G11</f>
        <v>0</v>
      </c>
      <c r="L11" s="29">
        <f>D11-H11</f>
        <v>0</v>
      </c>
      <c r="M11" s="29">
        <f>E11-I11</f>
        <v>0</v>
      </c>
    </row>
    <row r="12" spans="1:13" ht="54.75" customHeight="1">
      <c r="A12" s="21"/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</row>
    <row r="13" spans="1:13" ht="54.75" customHeight="1">
      <c r="A13" s="21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60" zoomScaleNormal="60" zoomScaleSheetLayoutView="100" workbookViewId="0" topLeftCell="A1">
      <pane xSplit="1" ySplit="6" topLeftCell="B7" activePane="bottomRight" state="frozen"/>
      <selection pane="bottomRight" activeCell="A12" sqref="A12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M3" s="42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4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1" customHeight="1">
      <c r="A6" s="9"/>
      <c r="B6" s="45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27</v>
      </c>
      <c r="B7" s="16">
        <v>3000</v>
      </c>
      <c r="C7" s="16">
        <v>3000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f>K7</f>
        <v>3000</v>
      </c>
      <c r="K7" s="16">
        <f>C7-G7</f>
        <v>3000</v>
      </c>
      <c r="L7" s="16">
        <f>D7-H7</f>
        <v>0</v>
      </c>
      <c r="M7" s="16">
        <f>E7-I7</f>
        <v>0</v>
      </c>
    </row>
    <row r="8" spans="1:13" s="2" customFormat="1" ht="54.75" customHeight="1">
      <c r="A8" s="17" t="s">
        <v>28</v>
      </c>
      <c r="B8" s="18">
        <v>3000</v>
      </c>
      <c r="C8" s="18">
        <v>3000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29">
        <f>K8</f>
        <v>3000</v>
      </c>
      <c r="K8" s="29">
        <f>C8-G8</f>
        <v>3000</v>
      </c>
      <c r="L8" s="29">
        <f>D8-H8</f>
        <v>0</v>
      </c>
      <c r="M8" s="29">
        <f>E8-I8</f>
        <v>0</v>
      </c>
    </row>
    <row r="9" spans="1:13" ht="54.75" customHeight="1">
      <c r="A9" s="21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</row>
    <row r="10" spans="1:13" ht="54.75" customHeight="1">
      <c r="A10" s="21"/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</row>
    <row r="11" spans="1:13" ht="54.75" customHeight="1">
      <c r="A11" s="21"/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</row>
    <row r="12" spans="1:9" ht="54.75" customHeight="1">
      <c r="A12" s="21"/>
      <c r="B12" s="21"/>
      <c r="C12" s="21"/>
      <c r="D12" s="21"/>
      <c r="E12" s="21"/>
      <c r="F12" s="24"/>
      <c r="G12" s="24"/>
      <c r="H12" s="24"/>
      <c r="I12" s="24"/>
    </row>
    <row r="13" spans="1:9" ht="54.75" customHeight="1">
      <c r="A13" s="21"/>
      <c r="B13" s="21"/>
      <c r="C13" s="21"/>
      <c r="D13" s="21"/>
      <c r="E13" s="21"/>
      <c r="F13" s="24"/>
      <c r="G13" s="24"/>
      <c r="H13" s="24"/>
      <c r="I13" s="24"/>
    </row>
    <row r="14" spans="1:9" ht="49.5" customHeight="1">
      <c r="A14" s="21"/>
      <c r="B14" s="21"/>
      <c r="C14" s="21"/>
      <c r="D14" s="21"/>
      <c r="E14" s="21"/>
      <c r="F14" s="24"/>
      <c r="G14" s="24"/>
      <c r="H14" s="24"/>
      <c r="I14" s="24"/>
    </row>
    <row r="15" spans="1:9" ht="49.5" customHeight="1">
      <c r="A15" s="21"/>
      <c r="B15" s="21"/>
      <c r="C15" s="21"/>
      <c r="D15" s="21"/>
      <c r="E15" s="21"/>
      <c r="F15" s="24"/>
      <c r="G15" s="24"/>
      <c r="H15" s="24"/>
      <c r="I15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7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155</v>
      </c>
      <c r="B7" s="16">
        <f aca="true" t="shared" si="0" ref="B7:I7">SUM(B8:B13)</f>
        <v>149867</v>
      </c>
      <c r="C7" s="16">
        <f t="shared" si="0"/>
        <v>148864</v>
      </c>
      <c r="D7" s="16">
        <f t="shared" si="0"/>
        <v>903</v>
      </c>
      <c r="E7" s="16">
        <f t="shared" si="0"/>
        <v>100</v>
      </c>
      <c r="F7" s="16">
        <f t="shared" si="0"/>
        <v>149867</v>
      </c>
      <c r="G7" s="16">
        <f t="shared" si="0"/>
        <v>148864</v>
      </c>
      <c r="H7" s="16">
        <f t="shared" si="0"/>
        <v>903</v>
      </c>
      <c r="I7" s="16">
        <f t="shared" si="0"/>
        <v>100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156</v>
      </c>
      <c r="B8" s="18">
        <v>6486</v>
      </c>
      <c r="C8" s="18">
        <v>6486</v>
      </c>
      <c r="D8" s="18">
        <v>0</v>
      </c>
      <c r="E8" s="18">
        <v>0</v>
      </c>
      <c r="F8" s="18">
        <v>6486</v>
      </c>
      <c r="G8" s="18">
        <v>6486</v>
      </c>
      <c r="H8" s="18">
        <v>0</v>
      </c>
      <c r="I8" s="18">
        <v>0</v>
      </c>
      <c r="J8" s="29">
        <f aca="true" t="shared" si="1" ref="J8:J13">B8-F8</f>
        <v>0</v>
      </c>
      <c r="K8" s="29">
        <f aca="true" t="shared" si="2" ref="K8:K13">C8-G8</f>
        <v>0</v>
      </c>
      <c r="L8" s="29">
        <f aca="true" t="shared" si="3" ref="L8:L13">D8-H8</f>
        <v>0</v>
      </c>
      <c r="M8" s="29">
        <f aca="true" t="shared" si="4" ref="M8:M13">E8-I8</f>
        <v>0</v>
      </c>
    </row>
    <row r="9" spans="1:13" s="2" customFormat="1" ht="54.75" customHeight="1">
      <c r="A9" s="19" t="s">
        <v>157</v>
      </c>
      <c r="B9" s="18">
        <v>34198</v>
      </c>
      <c r="C9" s="18">
        <v>33863</v>
      </c>
      <c r="D9" s="18">
        <v>308</v>
      </c>
      <c r="E9" s="18">
        <v>27</v>
      </c>
      <c r="F9" s="18">
        <v>34198</v>
      </c>
      <c r="G9" s="18">
        <v>33863</v>
      </c>
      <c r="H9" s="18">
        <v>308</v>
      </c>
      <c r="I9" s="18">
        <v>27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20" t="s">
        <v>158</v>
      </c>
      <c r="B10" s="18">
        <v>16588</v>
      </c>
      <c r="C10" s="18">
        <v>16588</v>
      </c>
      <c r="D10" s="18">
        <v>0</v>
      </c>
      <c r="E10" s="18">
        <v>0</v>
      </c>
      <c r="F10" s="18">
        <v>16588</v>
      </c>
      <c r="G10" s="18">
        <v>16588</v>
      </c>
      <c r="H10" s="18">
        <v>0</v>
      </c>
      <c r="I10" s="18">
        <v>0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159</v>
      </c>
      <c r="B11" s="18">
        <v>43125</v>
      </c>
      <c r="C11" s="18">
        <v>43085</v>
      </c>
      <c r="D11" s="18">
        <v>29</v>
      </c>
      <c r="E11" s="18">
        <v>11</v>
      </c>
      <c r="F11" s="18">
        <v>43125</v>
      </c>
      <c r="G11" s="18">
        <v>43085</v>
      </c>
      <c r="H11" s="18">
        <v>29</v>
      </c>
      <c r="I11" s="18">
        <v>11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160</v>
      </c>
      <c r="B12" s="18">
        <v>37464</v>
      </c>
      <c r="C12" s="18">
        <v>36836</v>
      </c>
      <c r="D12" s="18">
        <v>566</v>
      </c>
      <c r="E12" s="18">
        <v>62</v>
      </c>
      <c r="F12" s="18">
        <v>37464</v>
      </c>
      <c r="G12" s="18">
        <v>36836</v>
      </c>
      <c r="H12" s="18">
        <v>566</v>
      </c>
      <c r="I12" s="18">
        <v>62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s="2" customFormat="1" ht="54.75" customHeight="1">
      <c r="A13" s="19" t="s">
        <v>161</v>
      </c>
      <c r="B13" s="18">
        <v>12006</v>
      </c>
      <c r="C13" s="18">
        <v>12006</v>
      </c>
      <c r="D13" s="18">
        <v>0</v>
      </c>
      <c r="E13" s="18">
        <v>0</v>
      </c>
      <c r="F13" s="18">
        <v>12006</v>
      </c>
      <c r="G13" s="18">
        <v>12006</v>
      </c>
      <c r="H13" s="18">
        <v>0</v>
      </c>
      <c r="I13" s="18">
        <v>0</v>
      </c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162</v>
      </c>
      <c r="B7" s="16">
        <f aca="true" t="shared" si="0" ref="B7:I7">SUM(B8:B13)</f>
        <v>110217</v>
      </c>
      <c r="C7" s="16">
        <f t="shared" si="0"/>
        <v>109567</v>
      </c>
      <c r="D7" s="16">
        <f t="shared" si="0"/>
        <v>606</v>
      </c>
      <c r="E7" s="16">
        <f t="shared" si="0"/>
        <v>44</v>
      </c>
      <c r="F7" s="16">
        <f t="shared" si="0"/>
        <v>110217</v>
      </c>
      <c r="G7" s="16">
        <f t="shared" si="0"/>
        <v>109567</v>
      </c>
      <c r="H7" s="16">
        <f t="shared" si="0"/>
        <v>606</v>
      </c>
      <c r="I7" s="16">
        <f t="shared" si="0"/>
        <v>44</v>
      </c>
      <c r="J7" s="29">
        <f>B7-F7</f>
        <v>0</v>
      </c>
      <c r="K7" s="29">
        <f>C7-G7</f>
        <v>0</v>
      </c>
      <c r="L7" s="29">
        <f>D7-H7</f>
        <v>0</v>
      </c>
      <c r="M7" s="29">
        <f>E7-I7</f>
        <v>0</v>
      </c>
    </row>
    <row r="8" spans="1:13" s="2" customFormat="1" ht="54.75" customHeight="1">
      <c r="A8" s="17" t="s">
        <v>163</v>
      </c>
      <c r="B8" s="18">
        <v>8852</v>
      </c>
      <c r="C8" s="18">
        <v>8852</v>
      </c>
      <c r="D8" s="18">
        <v>0</v>
      </c>
      <c r="E8" s="18">
        <v>0</v>
      </c>
      <c r="F8" s="18">
        <v>8852</v>
      </c>
      <c r="G8" s="18">
        <v>8852</v>
      </c>
      <c r="H8" s="18">
        <v>0</v>
      </c>
      <c r="I8" s="18">
        <v>0</v>
      </c>
      <c r="J8" s="29">
        <f aca="true" t="shared" si="1" ref="J8:J13">B8-F8</f>
        <v>0</v>
      </c>
      <c r="K8" s="29">
        <f aca="true" t="shared" si="2" ref="K8:K13">C8-G8</f>
        <v>0</v>
      </c>
      <c r="L8" s="29">
        <f aca="true" t="shared" si="3" ref="L8:L13">D8-H8</f>
        <v>0</v>
      </c>
      <c r="M8" s="29">
        <f aca="true" t="shared" si="4" ref="M8:M13">E8-I8</f>
        <v>0</v>
      </c>
    </row>
    <row r="9" spans="1:13" s="2" customFormat="1" ht="54.75" customHeight="1">
      <c r="A9" s="19" t="s">
        <v>164</v>
      </c>
      <c r="B9" s="18">
        <v>33402</v>
      </c>
      <c r="C9" s="18">
        <v>33059</v>
      </c>
      <c r="D9" s="18">
        <v>333</v>
      </c>
      <c r="E9" s="18">
        <v>10</v>
      </c>
      <c r="F9" s="18">
        <v>33402</v>
      </c>
      <c r="G9" s="18">
        <v>33059</v>
      </c>
      <c r="H9" s="18">
        <v>333</v>
      </c>
      <c r="I9" s="18">
        <v>10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20" t="s">
        <v>165</v>
      </c>
      <c r="B10" s="18">
        <v>13575</v>
      </c>
      <c r="C10" s="18">
        <v>13522</v>
      </c>
      <c r="D10" s="18">
        <v>38</v>
      </c>
      <c r="E10" s="18">
        <v>15</v>
      </c>
      <c r="F10" s="18">
        <v>13575</v>
      </c>
      <c r="G10" s="18">
        <v>13522</v>
      </c>
      <c r="H10" s="18">
        <v>38</v>
      </c>
      <c r="I10" s="18">
        <v>15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166</v>
      </c>
      <c r="B11" s="18">
        <v>30112</v>
      </c>
      <c r="C11" s="18">
        <v>30093</v>
      </c>
      <c r="D11" s="18">
        <v>0</v>
      </c>
      <c r="E11" s="18">
        <v>19</v>
      </c>
      <c r="F11" s="18">
        <v>30112</v>
      </c>
      <c r="G11" s="18">
        <v>30093</v>
      </c>
      <c r="H11" s="18">
        <v>0</v>
      </c>
      <c r="I11" s="18">
        <v>19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167</v>
      </c>
      <c r="B12" s="18">
        <v>18161</v>
      </c>
      <c r="C12" s="18">
        <v>18056</v>
      </c>
      <c r="D12" s="18">
        <v>105</v>
      </c>
      <c r="E12" s="18">
        <v>0</v>
      </c>
      <c r="F12" s="18">
        <v>18161</v>
      </c>
      <c r="G12" s="18">
        <v>18056</v>
      </c>
      <c r="H12" s="18">
        <v>105</v>
      </c>
      <c r="I12" s="18">
        <v>0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s="2" customFormat="1" ht="54.75" customHeight="1">
      <c r="A13" s="19" t="s">
        <v>168</v>
      </c>
      <c r="B13" s="18">
        <v>6115</v>
      </c>
      <c r="C13" s="18">
        <v>5985</v>
      </c>
      <c r="D13" s="18">
        <v>130</v>
      </c>
      <c r="E13" s="18">
        <v>0</v>
      </c>
      <c r="F13" s="18">
        <v>6115</v>
      </c>
      <c r="G13" s="18">
        <v>5985</v>
      </c>
      <c r="H13" s="18">
        <v>130</v>
      </c>
      <c r="I13" s="18">
        <v>0</v>
      </c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7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M3" s="42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29</v>
      </c>
      <c r="B7" s="16">
        <v>21222</v>
      </c>
      <c r="C7" s="16">
        <v>21203</v>
      </c>
      <c r="D7" s="16">
        <v>9</v>
      </c>
      <c r="E7" s="16">
        <v>10</v>
      </c>
      <c r="F7" s="16">
        <f>SUM(F8:F11)</f>
        <v>21222</v>
      </c>
      <c r="G7" s="16">
        <f>SUM(G8:G11)</f>
        <v>21203</v>
      </c>
      <c r="H7" s="16">
        <f>SUM(H8:H11)</f>
        <v>9</v>
      </c>
      <c r="I7" s="16">
        <f>SUM(I8:I11)</f>
        <v>10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30</v>
      </c>
      <c r="B8" s="18">
        <v>16767</v>
      </c>
      <c r="C8" s="18">
        <v>16767</v>
      </c>
      <c r="D8" s="18">
        <v>0</v>
      </c>
      <c r="E8" s="18">
        <v>0</v>
      </c>
      <c r="F8" s="18">
        <v>16767</v>
      </c>
      <c r="G8" s="18">
        <v>16767</v>
      </c>
      <c r="H8" s="18">
        <v>0</v>
      </c>
      <c r="I8" s="18">
        <v>0</v>
      </c>
      <c r="J8" s="29">
        <f>B8-F8</f>
        <v>0</v>
      </c>
      <c r="K8" s="29">
        <f>C8-G8</f>
        <v>0</v>
      </c>
      <c r="L8" s="29">
        <f>D8-H8</f>
        <v>0</v>
      </c>
      <c r="M8" s="29">
        <f>E8-I8</f>
        <v>0</v>
      </c>
    </row>
    <row r="9" spans="1:13" s="2" customFormat="1" ht="54.75" customHeight="1">
      <c r="A9" s="19" t="s">
        <v>31</v>
      </c>
      <c r="B9" s="18">
        <v>60</v>
      </c>
      <c r="C9" s="18">
        <v>60</v>
      </c>
      <c r="D9" s="18">
        <v>0</v>
      </c>
      <c r="E9" s="18">
        <v>0</v>
      </c>
      <c r="F9" s="18">
        <v>60</v>
      </c>
      <c r="G9" s="18">
        <v>60</v>
      </c>
      <c r="H9" s="18">
        <v>0</v>
      </c>
      <c r="I9" s="18">
        <v>0</v>
      </c>
      <c r="J9" s="29">
        <f>B9-F9</f>
        <v>0</v>
      </c>
      <c r="K9" s="29">
        <f>C9-G9</f>
        <v>0</v>
      </c>
      <c r="L9" s="29">
        <f>D9-H9</f>
        <v>0</v>
      </c>
      <c r="M9" s="29">
        <f>E9-I9</f>
        <v>0</v>
      </c>
    </row>
    <row r="10" spans="1:13" s="2" customFormat="1" ht="54.75" customHeight="1">
      <c r="A10" s="19" t="s">
        <v>32</v>
      </c>
      <c r="B10" s="18">
        <v>1064</v>
      </c>
      <c r="C10" s="18">
        <v>1064</v>
      </c>
      <c r="D10" s="18">
        <v>0</v>
      </c>
      <c r="E10" s="18">
        <v>0</v>
      </c>
      <c r="F10" s="18">
        <v>1064</v>
      </c>
      <c r="G10" s="18">
        <v>1064</v>
      </c>
      <c r="H10" s="18">
        <v>0</v>
      </c>
      <c r="I10" s="18">
        <v>0</v>
      </c>
      <c r="J10" s="29">
        <f>B10-F10</f>
        <v>0</v>
      </c>
      <c r="K10" s="29">
        <f>C10-G10</f>
        <v>0</v>
      </c>
      <c r="L10" s="29">
        <f>D10-H10</f>
        <v>0</v>
      </c>
      <c r="M10" s="29">
        <f>E10-I10</f>
        <v>0</v>
      </c>
    </row>
    <row r="11" spans="1:13" s="2" customFormat="1" ht="54.75" customHeight="1">
      <c r="A11" s="19" t="s">
        <v>33</v>
      </c>
      <c r="B11" s="18">
        <v>3331</v>
      </c>
      <c r="C11" s="18">
        <v>3312</v>
      </c>
      <c r="D11" s="18">
        <v>9</v>
      </c>
      <c r="E11" s="18">
        <v>10</v>
      </c>
      <c r="F11" s="18">
        <v>3331</v>
      </c>
      <c r="G11" s="18">
        <v>3312</v>
      </c>
      <c r="H11" s="18">
        <v>9</v>
      </c>
      <c r="I11" s="18">
        <v>10</v>
      </c>
      <c r="J11" s="29">
        <f>B11-F11</f>
        <v>0</v>
      </c>
      <c r="K11" s="29">
        <f>C11-G11</f>
        <v>0</v>
      </c>
      <c r="L11" s="29">
        <f>D11-H11</f>
        <v>0</v>
      </c>
      <c r="M11" s="29">
        <f>E11-I11</f>
        <v>0</v>
      </c>
    </row>
    <row r="12" spans="1:13" ht="54.75" customHeight="1">
      <c r="A12" s="21"/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</row>
    <row r="13" spans="1:13" ht="54.75" customHeight="1">
      <c r="A13" s="21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7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M3" s="42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34</v>
      </c>
      <c r="B7" s="16">
        <v>104453</v>
      </c>
      <c r="C7" s="16">
        <v>104230</v>
      </c>
      <c r="D7" s="16">
        <v>195</v>
      </c>
      <c r="E7" s="16">
        <v>28</v>
      </c>
      <c r="F7" s="16">
        <f>SUM(F8:F15)</f>
        <v>104453</v>
      </c>
      <c r="G7" s="16">
        <f>SUM(G8:G15)</f>
        <v>104230</v>
      </c>
      <c r="H7" s="16">
        <f>SUM(H8:H15)</f>
        <v>195</v>
      </c>
      <c r="I7" s="16">
        <f>SUM(I8:I15)</f>
        <v>28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35</v>
      </c>
      <c r="B8" s="18">
        <v>2171</v>
      </c>
      <c r="C8" s="18">
        <v>2171</v>
      </c>
      <c r="D8" s="18">
        <v>0</v>
      </c>
      <c r="E8" s="18">
        <v>0</v>
      </c>
      <c r="F8" s="18">
        <v>2171</v>
      </c>
      <c r="G8" s="18">
        <v>2171</v>
      </c>
      <c r="H8" s="18">
        <v>0</v>
      </c>
      <c r="I8" s="18">
        <v>0</v>
      </c>
      <c r="J8" s="29">
        <f aca="true" t="shared" si="0" ref="J8:J15">B8-F8</f>
        <v>0</v>
      </c>
      <c r="K8" s="29">
        <f aca="true" t="shared" si="1" ref="K8:K15">C8-G8</f>
        <v>0</v>
      </c>
      <c r="L8" s="29">
        <f aca="true" t="shared" si="2" ref="L8:L15">D8-H8</f>
        <v>0</v>
      </c>
      <c r="M8" s="29">
        <f aca="true" t="shared" si="3" ref="M8:M15">E8-I8</f>
        <v>0</v>
      </c>
    </row>
    <row r="9" spans="1:13" s="2" customFormat="1" ht="54.75" customHeight="1">
      <c r="A9" s="19" t="s">
        <v>36</v>
      </c>
      <c r="B9" s="18">
        <v>8335</v>
      </c>
      <c r="C9" s="18">
        <v>8289</v>
      </c>
      <c r="D9" s="18">
        <v>46</v>
      </c>
      <c r="E9" s="18">
        <v>0</v>
      </c>
      <c r="F9" s="18">
        <v>8335</v>
      </c>
      <c r="G9" s="18">
        <v>8289</v>
      </c>
      <c r="H9" s="18">
        <v>46</v>
      </c>
      <c r="I9" s="18">
        <v>0</v>
      </c>
      <c r="J9" s="29">
        <f t="shared" si="0"/>
        <v>0</v>
      </c>
      <c r="K9" s="29">
        <f t="shared" si="1"/>
        <v>0</v>
      </c>
      <c r="L9" s="29">
        <f t="shared" si="2"/>
        <v>0</v>
      </c>
      <c r="M9" s="29">
        <f t="shared" si="3"/>
        <v>0</v>
      </c>
    </row>
    <row r="10" spans="1:13" s="2" customFormat="1" ht="54.75" customHeight="1">
      <c r="A10" s="19" t="s">
        <v>37</v>
      </c>
      <c r="B10" s="18">
        <v>15597</v>
      </c>
      <c r="C10" s="18">
        <v>15597</v>
      </c>
      <c r="D10" s="18">
        <v>0</v>
      </c>
      <c r="E10" s="18">
        <v>0</v>
      </c>
      <c r="F10" s="18">
        <v>15597</v>
      </c>
      <c r="G10" s="18">
        <v>15597</v>
      </c>
      <c r="H10" s="18">
        <v>0</v>
      </c>
      <c r="I10" s="18">
        <v>0</v>
      </c>
      <c r="J10" s="29">
        <f t="shared" si="0"/>
        <v>0</v>
      </c>
      <c r="K10" s="29">
        <f t="shared" si="1"/>
        <v>0</v>
      </c>
      <c r="L10" s="29">
        <f t="shared" si="2"/>
        <v>0</v>
      </c>
      <c r="M10" s="29">
        <f t="shared" si="3"/>
        <v>0</v>
      </c>
    </row>
    <row r="11" spans="1:13" s="2" customFormat="1" ht="54.75" customHeight="1">
      <c r="A11" s="19" t="s">
        <v>38</v>
      </c>
      <c r="B11" s="18">
        <v>5122</v>
      </c>
      <c r="C11" s="18">
        <v>5122</v>
      </c>
      <c r="D11" s="18">
        <v>0</v>
      </c>
      <c r="E11" s="18">
        <v>0</v>
      </c>
      <c r="F11" s="18">
        <v>5122</v>
      </c>
      <c r="G11" s="18">
        <v>5122</v>
      </c>
      <c r="H11" s="18">
        <v>0</v>
      </c>
      <c r="I11" s="18">
        <v>0</v>
      </c>
      <c r="J11" s="29">
        <f t="shared" si="0"/>
        <v>0</v>
      </c>
      <c r="K11" s="29">
        <f t="shared" si="1"/>
        <v>0</v>
      </c>
      <c r="L11" s="29">
        <f t="shared" si="2"/>
        <v>0</v>
      </c>
      <c r="M11" s="29">
        <f t="shared" si="3"/>
        <v>0</v>
      </c>
    </row>
    <row r="12" spans="1:13" s="2" customFormat="1" ht="54.75" customHeight="1">
      <c r="A12" s="19" t="s">
        <v>39</v>
      </c>
      <c r="B12" s="18">
        <v>18499</v>
      </c>
      <c r="C12" s="18">
        <v>18499</v>
      </c>
      <c r="D12" s="18">
        <v>0</v>
      </c>
      <c r="E12" s="18">
        <v>0</v>
      </c>
      <c r="F12" s="18">
        <v>18499</v>
      </c>
      <c r="G12" s="18">
        <v>18499</v>
      </c>
      <c r="H12" s="18">
        <v>0</v>
      </c>
      <c r="I12" s="18">
        <v>0</v>
      </c>
      <c r="J12" s="29">
        <f t="shared" si="0"/>
        <v>0</v>
      </c>
      <c r="K12" s="29">
        <f t="shared" si="1"/>
        <v>0</v>
      </c>
      <c r="L12" s="29">
        <f t="shared" si="2"/>
        <v>0</v>
      </c>
      <c r="M12" s="29">
        <f t="shared" si="3"/>
        <v>0</v>
      </c>
    </row>
    <row r="13" spans="1:13" s="2" customFormat="1" ht="54.75" customHeight="1">
      <c r="A13" s="19" t="s">
        <v>40</v>
      </c>
      <c r="B13" s="18">
        <v>3282</v>
      </c>
      <c r="C13" s="18">
        <v>3282</v>
      </c>
      <c r="D13" s="18">
        <v>0</v>
      </c>
      <c r="E13" s="18">
        <v>0</v>
      </c>
      <c r="F13" s="18">
        <v>3282</v>
      </c>
      <c r="G13" s="18">
        <v>3282</v>
      </c>
      <c r="H13" s="18">
        <v>0</v>
      </c>
      <c r="I13" s="18">
        <v>0</v>
      </c>
      <c r="J13" s="29">
        <f t="shared" si="0"/>
        <v>0</v>
      </c>
      <c r="K13" s="29">
        <f t="shared" si="1"/>
        <v>0</v>
      </c>
      <c r="L13" s="29">
        <f t="shared" si="2"/>
        <v>0</v>
      </c>
      <c r="M13" s="29">
        <f t="shared" si="3"/>
        <v>0</v>
      </c>
    </row>
    <row r="14" spans="1:13" s="2" customFormat="1" ht="54.75" customHeight="1">
      <c r="A14" s="19" t="s">
        <v>41</v>
      </c>
      <c r="B14" s="18">
        <v>25823</v>
      </c>
      <c r="C14" s="18">
        <v>25800</v>
      </c>
      <c r="D14" s="18">
        <v>23</v>
      </c>
      <c r="E14" s="18">
        <v>0</v>
      </c>
      <c r="F14" s="18">
        <v>25823</v>
      </c>
      <c r="G14" s="18">
        <v>25800</v>
      </c>
      <c r="H14" s="18">
        <v>23</v>
      </c>
      <c r="I14" s="18">
        <v>0</v>
      </c>
      <c r="J14" s="29">
        <f t="shared" si="0"/>
        <v>0</v>
      </c>
      <c r="K14" s="29">
        <f t="shared" si="1"/>
        <v>0</v>
      </c>
      <c r="L14" s="29">
        <f t="shared" si="2"/>
        <v>0</v>
      </c>
      <c r="M14" s="29">
        <f t="shared" si="3"/>
        <v>0</v>
      </c>
    </row>
    <row r="15" spans="1:13" s="2" customFormat="1" ht="54.75" customHeight="1">
      <c r="A15" s="19" t="s">
        <v>42</v>
      </c>
      <c r="B15" s="18">
        <v>25624</v>
      </c>
      <c r="C15" s="18">
        <v>25470</v>
      </c>
      <c r="D15" s="18">
        <v>126</v>
      </c>
      <c r="E15" s="18">
        <v>28</v>
      </c>
      <c r="F15" s="18">
        <v>25624</v>
      </c>
      <c r="G15" s="18">
        <v>25470</v>
      </c>
      <c r="H15" s="18">
        <v>126</v>
      </c>
      <c r="I15" s="18">
        <v>28</v>
      </c>
      <c r="J15" s="29">
        <f t="shared" si="0"/>
        <v>0</v>
      </c>
      <c r="K15" s="29">
        <f t="shared" si="1"/>
        <v>0</v>
      </c>
      <c r="L15" s="29">
        <f t="shared" si="2"/>
        <v>0</v>
      </c>
      <c r="M15" s="29">
        <f t="shared" si="3"/>
        <v>0</v>
      </c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A1" sqref="A1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M3" s="42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43</v>
      </c>
      <c r="B7" s="16">
        <v>5636</v>
      </c>
      <c r="C7" s="16">
        <v>5621</v>
      </c>
      <c r="D7" s="16">
        <v>0</v>
      </c>
      <c r="E7" s="16">
        <v>15</v>
      </c>
      <c r="F7" s="16">
        <f>SUM(F8:F13)</f>
        <v>5636</v>
      </c>
      <c r="G7" s="16">
        <f>SUM(G8:G13)</f>
        <v>5621</v>
      </c>
      <c r="H7" s="16">
        <f>SUM(H8:H13)</f>
        <v>0</v>
      </c>
      <c r="I7" s="16">
        <f>SUM(I8:I13)</f>
        <v>15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44</v>
      </c>
      <c r="B8" s="18">
        <v>375</v>
      </c>
      <c r="C8" s="18">
        <v>375</v>
      </c>
      <c r="D8" s="18">
        <v>0</v>
      </c>
      <c r="E8" s="18">
        <v>0</v>
      </c>
      <c r="F8" s="18">
        <v>375</v>
      </c>
      <c r="G8" s="18">
        <v>375</v>
      </c>
      <c r="H8" s="18">
        <v>0</v>
      </c>
      <c r="I8" s="18">
        <v>0</v>
      </c>
      <c r="J8" s="29">
        <f aca="true" t="shared" si="0" ref="J8:J13">B8-F8</f>
        <v>0</v>
      </c>
      <c r="K8" s="29">
        <f aca="true" t="shared" si="1" ref="K8:K13">C8-G8</f>
        <v>0</v>
      </c>
      <c r="L8" s="29">
        <f aca="true" t="shared" si="2" ref="L8:L13">D8-H8</f>
        <v>0</v>
      </c>
      <c r="M8" s="29">
        <f aca="true" t="shared" si="3" ref="M8:M13">E8-I8</f>
        <v>0</v>
      </c>
    </row>
    <row r="9" spans="1:13" s="2" customFormat="1" ht="54.75" customHeight="1">
      <c r="A9" s="19" t="s">
        <v>45</v>
      </c>
      <c r="B9" s="18">
        <v>404</v>
      </c>
      <c r="C9" s="18">
        <v>404</v>
      </c>
      <c r="D9" s="18">
        <v>0</v>
      </c>
      <c r="E9" s="18">
        <v>0</v>
      </c>
      <c r="F9" s="18">
        <v>404</v>
      </c>
      <c r="G9" s="18">
        <v>404</v>
      </c>
      <c r="H9" s="18">
        <v>0</v>
      </c>
      <c r="I9" s="18">
        <v>0</v>
      </c>
      <c r="J9" s="29">
        <f t="shared" si="0"/>
        <v>0</v>
      </c>
      <c r="K9" s="29">
        <f t="shared" si="1"/>
        <v>0</v>
      </c>
      <c r="L9" s="29">
        <f t="shared" si="2"/>
        <v>0</v>
      </c>
      <c r="M9" s="29">
        <f t="shared" si="3"/>
        <v>0</v>
      </c>
    </row>
    <row r="10" spans="1:13" s="2" customFormat="1" ht="54.75" customHeight="1">
      <c r="A10" s="19" t="s">
        <v>46</v>
      </c>
      <c r="B10" s="18">
        <v>961</v>
      </c>
      <c r="C10" s="18">
        <v>961</v>
      </c>
      <c r="D10" s="18">
        <v>0</v>
      </c>
      <c r="E10" s="18">
        <v>0</v>
      </c>
      <c r="F10" s="18">
        <v>961</v>
      </c>
      <c r="G10" s="18">
        <v>961</v>
      </c>
      <c r="H10" s="18">
        <v>0</v>
      </c>
      <c r="I10" s="18">
        <v>0</v>
      </c>
      <c r="J10" s="29">
        <f t="shared" si="0"/>
        <v>0</v>
      </c>
      <c r="K10" s="29">
        <f t="shared" si="1"/>
        <v>0</v>
      </c>
      <c r="L10" s="29">
        <f t="shared" si="2"/>
        <v>0</v>
      </c>
      <c r="M10" s="29">
        <f t="shared" si="3"/>
        <v>0</v>
      </c>
    </row>
    <row r="11" spans="1:13" s="2" customFormat="1" ht="54.75" customHeight="1">
      <c r="A11" s="19" t="s">
        <v>47</v>
      </c>
      <c r="B11" s="18">
        <v>1421</v>
      </c>
      <c r="C11" s="18">
        <v>1421</v>
      </c>
      <c r="D11" s="18">
        <v>0</v>
      </c>
      <c r="E11" s="18">
        <v>0</v>
      </c>
      <c r="F11" s="18">
        <v>1421</v>
      </c>
      <c r="G11" s="18">
        <v>1421</v>
      </c>
      <c r="H11" s="18">
        <v>0</v>
      </c>
      <c r="I11" s="18">
        <v>0</v>
      </c>
      <c r="J11" s="29">
        <f t="shared" si="0"/>
        <v>0</v>
      </c>
      <c r="K11" s="29">
        <f t="shared" si="1"/>
        <v>0</v>
      </c>
      <c r="L11" s="29">
        <f t="shared" si="2"/>
        <v>0</v>
      </c>
      <c r="M11" s="29">
        <f t="shared" si="3"/>
        <v>0</v>
      </c>
    </row>
    <row r="12" spans="1:13" s="2" customFormat="1" ht="54.75" customHeight="1">
      <c r="A12" s="19" t="s">
        <v>48</v>
      </c>
      <c r="B12" s="18">
        <v>857</v>
      </c>
      <c r="C12" s="18">
        <v>848</v>
      </c>
      <c r="D12" s="18">
        <v>0</v>
      </c>
      <c r="E12" s="18">
        <v>9</v>
      </c>
      <c r="F12" s="18">
        <v>857</v>
      </c>
      <c r="G12" s="18">
        <v>848</v>
      </c>
      <c r="H12" s="18">
        <v>0</v>
      </c>
      <c r="I12" s="18">
        <v>9</v>
      </c>
      <c r="J12" s="29">
        <f t="shared" si="0"/>
        <v>0</v>
      </c>
      <c r="K12" s="29">
        <f t="shared" si="1"/>
        <v>0</v>
      </c>
      <c r="L12" s="29">
        <f t="shared" si="2"/>
        <v>0</v>
      </c>
      <c r="M12" s="29">
        <f t="shared" si="3"/>
        <v>0</v>
      </c>
    </row>
    <row r="13" spans="1:13" s="2" customFormat="1" ht="54.75" customHeight="1">
      <c r="A13" s="19" t="s">
        <v>49</v>
      </c>
      <c r="B13" s="18">
        <v>1618</v>
      </c>
      <c r="C13" s="18">
        <v>1612</v>
      </c>
      <c r="D13" s="18">
        <v>0</v>
      </c>
      <c r="E13" s="18">
        <v>6</v>
      </c>
      <c r="F13" s="18">
        <v>1618</v>
      </c>
      <c r="G13" s="18">
        <v>1612</v>
      </c>
      <c r="H13" s="18">
        <v>0</v>
      </c>
      <c r="I13" s="18">
        <v>6</v>
      </c>
      <c r="J13" s="29">
        <f t="shared" si="0"/>
        <v>0</v>
      </c>
      <c r="K13" s="29">
        <f t="shared" si="1"/>
        <v>0</v>
      </c>
      <c r="L13" s="29">
        <f t="shared" si="2"/>
        <v>0</v>
      </c>
      <c r="M13" s="29">
        <f t="shared" si="3"/>
        <v>0</v>
      </c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7" activePane="bottomRight" state="frozen"/>
      <selection pane="bottomRight" activeCell="J7" sqref="J7:M7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M3" s="42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50</v>
      </c>
      <c r="B7" s="16">
        <v>218445</v>
      </c>
      <c r="C7" s="16">
        <v>217735</v>
      </c>
      <c r="D7" s="16">
        <v>595</v>
      </c>
      <c r="E7" s="16">
        <v>115</v>
      </c>
      <c r="F7" s="16">
        <f>SUM(F8:F18)</f>
        <v>218445</v>
      </c>
      <c r="G7" s="16">
        <f>SUM(G8:G18)</f>
        <v>217735</v>
      </c>
      <c r="H7" s="16">
        <f>SUM(H8:H18)</f>
        <v>595</v>
      </c>
      <c r="I7" s="16">
        <f>SUM(I8:I18)</f>
        <v>115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51</v>
      </c>
      <c r="B8" s="18">
        <v>6616</v>
      </c>
      <c r="C8" s="18">
        <v>6616</v>
      </c>
      <c r="D8" s="18">
        <v>0</v>
      </c>
      <c r="E8" s="18">
        <v>0</v>
      </c>
      <c r="F8" s="18">
        <v>6616</v>
      </c>
      <c r="G8" s="18">
        <v>6616</v>
      </c>
      <c r="H8" s="18">
        <v>0</v>
      </c>
      <c r="I8" s="18">
        <v>0</v>
      </c>
      <c r="J8" s="29">
        <f aca="true" t="shared" si="0" ref="J8:J18">B8-F8</f>
        <v>0</v>
      </c>
      <c r="K8" s="29">
        <f aca="true" t="shared" si="1" ref="K8:K18">C8-G8</f>
        <v>0</v>
      </c>
      <c r="L8" s="29">
        <f aca="true" t="shared" si="2" ref="L8:L18">D8-H8</f>
        <v>0</v>
      </c>
      <c r="M8" s="29">
        <f aca="true" t="shared" si="3" ref="M8:M18">E8-I8</f>
        <v>0</v>
      </c>
    </row>
    <row r="9" spans="1:13" s="2" customFormat="1" ht="54.75" customHeight="1">
      <c r="A9" s="19" t="s">
        <v>52</v>
      </c>
      <c r="B9" s="18">
        <v>41474</v>
      </c>
      <c r="C9" s="18">
        <v>41174</v>
      </c>
      <c r="D9" s="18">
        <v>286</v>
      </c>
      <c r="E9" s="18">
        <v>14</v>
      </c>
      <c r="F9" s="18">
        <v>41474</v>
      </c>
      <c r="G9" s="18">
        <v>41174</v>
      </c>
      <c r="H9" s="18">
        <v>286</v>
      </c>
      <c r="I9" s="18">
        <v>14</v>
      </c>
      <c r="J9" s="29">
        <f t="shared" si="0"/>
        <v>0</v>
      </c>
      <c r="K9" s="29">
        <f t="shared" si="1"/>
        <v>0</v>
      </c>
      <c r="L9" s="29">
        <f t="shared" si="2"/>
        <v>0</v>
      </c>
      <c r="M9" s="29">
        <f t="shared" si="3"/>
        <v>0</v>
      </c>
    </row>
    <row r="10" spans="1:13" s="2" customFormat="1" ht="54.75" customHeight="1">
      <c r="A10" s="19" t="s">
        <v>53</v>
      </c>
      <c r="B10" s="18">
        <v>38917</v>
      </c>
      <c r="C10" s="18">
        <v>38830</v>
      </c>
      <c r="D10" s="18">
        <v>72</v>
      </c>
      <c r="E10" s="18">
        <v>15</v>
      </c>
      <c r="F10" s="18">
        <v>38917</v>
      </c>
      <c r="G10" s="18">
        <v>38830</v>
      </c>
      <c r="H10" s="18">
        <v>72</v>
      </c>
      <c r="I10" s="18">
        <v>15</v>
      </c>
      <c r="J10" s="29">
        <f t="shared" si="0"/>
        <v>0</v>
      </c>
      <c r="K10" s="29">
        <f t="shared" si="1"/>
        <v>0</v>
      </c>
      <c r="L10" s="29">
        <f t="shared" si="2"/>
        <v>0</v>
      </c>
      <c r="M10" s="29">
        <f t="shared" si="3"/>
        <v>0</v>
      </c>
    </row>
    <row r="11" spans="1:13" s="2" customFormat="1" ht="54.75" customHeight="1">
      <c r="A11" s="19" t="s">
        <v>54</v>
      </c>
      <c r="B11" s="18">
        <v>20430</v>
      </c>
      <c r="C11" s="18">
        <v>20395</v>
      </c>
      <c r="D11" s="18">
        <v>8</v>
      </c>
      <c r="E11" s="18">
        <v>27</v>
      </c>
      <c r="F11" s="18">
        <v>20430</v>
      </c>
      <c r="G11" s="18">
        <v>20395</v>
      </c>
      <c r="H11" s="18">
        <v>8</v>
      </c>
      <c r="I11" s="18">
        <v>27</v>
      </c>
      <c r="J11" s="29">
        <f t="shared" si="0"/>
        <v>0</v>
      </c>
      <c r="K11" s="29">
        <f t="shared" si="1"/>
        <v>0</v>
      </c>
      <c r="L11" s="29">
        <f t="shared" si="2"/>
        <v>0</v>
      </c>
      <c r="M11" s="29">
        <f t="shared" si="3"/>
        <v>0</v>
      </c>
    </row>
    <row r="12" spans="1:13" s="2" customFormat="1" ht="54.75" customHeight="1">
      <c r="A12" s="19" t="s">
        <v>55</v>
      </c>
      <c r="B12" s="18">
        <v>15801</v>
      </c>
      <c r="C12" s="18">
        <v>15656</v>
      </c>
      <c r="D12" s="18">
        <v>145</v>
      </c>
      <c r="E12" s="18">
        <v>0</v>
      </c>
      <c r="F12" s="18">
        <v>15801</v>
      </c>
      <c r="G12" s="18">
        <v>15656</v>
      </c>
      <c r="H12" s="18">
        <v>145</v>
      </c>
      <c r="I12" s="18">
        <v>0</v>
      </c>
      <c r="J12" s="29">
        <f t="shared" si="0"/>
        <v>0</v>
      </c>
      <c r="K12" s="29">
        <f t="shared" si="1"/>
        <v>0</v>
      </c>
      <c r="L12" s="29">
        <f t="shared" si="2"/>
        <v>0</v>
      </c>
      <c r="M12" s="29">
        <f t="shared" si="3"/>
        <v>0</v>
      </c>
    </row>
    <row r="13" spans="1:13" s="2" customFormat="1" ht="54.75" customHeight="1">
      <c r="A13" s="19" t="s">
        <v>56</v>
      </c>
      <c r="B13" s="18">
        <v>24970</v>
      </c>
      <c r="C13" s="18">
        <v>24920</v>
      </c>
      <c r="D13" s="18">
        <v>50</v>
      </c>
      <c r="E13" s="18">
        <v>0</v>
      </c>
      <c r="F13" s="18">
        <v>24970</v>
      </c>
      <c r="G13" s="18">
        <v>24920</v>
      </c>
      <c r="H13" s="18">
        <v>50</v>
      </c>
      <c r="I13" s="18">
        <v>0</v>
      </c>
      <c r="J13" s="29">
        <f t="shared" si="0"/>
        <v>0</v>
      </c>
      <c r="K13" s="29">
        <f t="shared" si="1"/>
        <v>0</v>
      </c>
      <c r="L13" s="29">
        <f t="shared" si="2"/>
        <v>0</v>
      </c>
      <c r="M13" s="29">
        <f t="shared" si="3"/>
        <v>0</v>
      </c>
    </row>
    <row r="14" spans="1:13" s="2" customFormat="1" ht="54.75" customHeight="1">
      <c r="A14" s="19" t="s">
        <v>57</v>
      </c>
      <c r="B14" s="18">
        <v>24759</v>
      </c>
      <c r="C14" s="18">
        <v>24727</v>
      </c>
      <c r="D14" s="18">
        <v>18</v>
      </c>
      <c r="E14" s="18">
        <v>14</v>
      </c>
      <c r="F14" s="18">
        <v>24759</v>
      </c>
      <c r="G14" s="18">
        <v>24727</v>
      </c>
      <c r="H14" s="18">
        <v>18</v>
      </c>
      <c r="I14" s="18">
        <v>14</v>
      </c>
      <c r="J14" s="29">
        <f t="shared" si="0"/>
        <v>0</v>
      </c>
      <c r="K14" s="29">
        <f t="shared" si="1"/>
        <v>0</v>
      </c>
      <c r="L14" s="29">
        <f t="shared" si="2"/>
        <v>0</v>
      </c>
      <c r="M14" s="29">
        <f t="shared" si="3"/>
        <v>0</v>
      </c>
    </row>
    <row r="15" spans="1:13" s="2" customFormat="1" ht="54.75" customHeight="1">
      <c r="A15" s="31" t="s">
        <v>58</v>
      </c>
      <c r="B15" s="43">
        <v>8059</v>
      </c>
      <c r="C15" s="43">
        <v>8027</v>
      </c>
      <c r="D15" s="43">
        <v>0</v>
      </c>
      <c r="E15" s="43">
        <v>32</v>
      </c>
      <c r="F15" s="18">
        <v>8059</v>
      </c>
      <c r="G15" s="18">
        <v>8027</v>
      </c>
      <c r="H15" s="18">
        <v>0</v>
      </c>
      <c r="I15" s="18">
        <v>32</v>
      </c>
      <c r="J15" s="29">
        <f t="shared" si="0"/>
        <v>0</v>
      </c>
      <c r="K15" s="29">
        <f t="shared" si="1"/>
        <v>0</v>
      </c>
      <c r="L15" s="29">
        <f t="shared" si="2"/>
        <v>0</v>
      </c>
      <c r="M15" s="29">
        <f t="shared" si="3"/>
        <v>0</v>
      </c>
    </row>
    <row r="16" spans="1:13" s="2" customFormat="1" ht="54.75" customHeight="1">
      <c r="A16" s="19" t="s">
        <v>59</v>
      </c>
      <c r="B16" s="18">
        <v>17192</v>
      </c>
      <c r="C16" s="18">
        <v>17168</v>
      </c>
      <c r="D16" s="18">
        <v>16</v>
      </c>
      <c r="E16" s="18">
        <v>8</v>
      </c>
      <c r="F16" s="18">
        <v>17192</v>
      </c>
      <c r="G16" s="18">
        <v>17168</v>
      </c>
      <c r="H16" s="18">
        <v>16</v>
      </c>
      <c r="I16" s="18">
        <v>8</v>
      </c>
      <c r="J16" s="29">
        <f t="shared" si="0"/>
        <v>0</v>
      </c>
      <c r="K16" s="29">
        <f t="shared" si="1"/>
        <v>0</v>
      </c>
      <c r="L16" s="29">
        <f t="shared" si="2"/>
        <v>0</v>
      </c>
      <c r="M16" s="29">
        <f t="shared" si="3"/>
        <v>0</v>
      </c>
    </row>
    <row r="17" spans="1:13" s="2" customFormat="1" ht="54.75" customHeight="1">
      <c r="A17" s="19" t="s">
        <v>60</v>
      </c>
      <c r="B17" s="18">
        <v>15251</v>
      </c>
      <c r="C17" s="18">
        <v>15246</v>
      </c>
      <c r="D17" s="18">
        <v>0</v>
      </c>
      <c r="E17" s="18">
        <v>5</v>
      </c>
      <c r="F17" s="18">
        <v>15251</v>
      </c>
      <c r="G17" s="18">
        <v>15246</v>
      </c>
      <c r="H17" s="18">
        <v>0</v>
      </c>
      <c r="I17" s="18">
        <v>5</v>
      </c>
      <c r="J17" s="29">
        <f t="shared" si="0"/>
        <v>0</v>
      </c>
      <c r="K17" s="29">
        <f t="shared" si="1"/>
        <v>0</v>
      </c>
      <c r="L17" s="29">
        <f t="shared" si="2"/>
        <v>0</v>
      </c>
      <c r="M17" s="29">
        <f t="shared" si="3"/>
        <v>0</v>
      </c>
    </row>
    <row r="18" spans="1:13" s="2" customFormat="1" ht="54.75" customHeight="1">
      <c r="A18" s="19" t="s">
        <v>61</v>
      </c>
      <c r="B18" s="18">
        <v>4976</v>
      </c>
      <c r="C18" s="18">
        <v>4976</v>
      </c>
      <c r="D18" s="18">
        <v>0</v>
      </c>
      <c r="E18" s="18">
        <v>0</v>
      </c>
      <c r="F18" s="18">
        <v>4976</v>
      </c>
      <c r="G18" s="18">
        <v>4976</v>
      </c>
      <c r="H18" s="18">
        <v>0</v>
      </c>
      <c r="I18" s="18">
        <v>0</v>
      </c>
      <c r="J18" s="29">
        <f t="shared" si="0"/>
        <v>0</v>
      </c>
      <c r="K18" s="29">
        <f t="shared" si="1"/>
        <v>0</v>
      </c>
      <c r="L18" s="29">
        <f t="shared" si="2"/>
        <v>0</v>
      </c>
      <c r="M18" s="29">
        <f t="shared" si="3"/>
        <v>0</v>
      </c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M3" s="42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62</v>
      </c>
      <c r="B7" s="16">
        <v>230003</v>
      </c>
      <c r="C7" s="16">
        <v>228823</v>
      </c>
      <c r="D7" s="16">
        <v>699</v>
      </c>
      <c r="E7" s="16">
        <v>481</v>
      </c>
      <c r="F7" s="16">
        <f>SUM(F8:F14)</f>
        <v>230003</v>
      </c>
      <c r="G7" s="16">
        <f>SUM(G8:G14)</f>
        <v>228823</v>
      </c>
      <c r="H7" s="16">
        <f>SUM(H8:H14)</f>
        <v>699</v>
      </c>
      <c r="I7" s="16">
        <f>SUM(I8:I14)</f>
        <v>481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63</v>
      </c>
      <c r="B8" s="18">
        <v>3946</v>
      </c>
      <c r="C8" s="18">
        <v>3897</v>
      </c>
      <c r="D8" s="18">
        <v>40</v>
      </c>
      <c r="E8" s="18">
        <v>9</v>
      </c>
      <c r="F8" s="18">
        <v>3946</v>
      </c>
      <c r="G8" s="18">
        <v>3897</v>
      </c>
      <c r="H8" s="18">
        <v>40</v>
      </c>
      <c r="I8" s="18">
        <v>9</v>
      </c>
      <c r="J8" s="29">
        <f aca="true" t="shared" si="0" ref="J8:J14">B8-F8</f>
        <v>0</v>
      </c>
      <c r="K8" s="29">
        <f aca="true" t="shared" si="1" ref="K8:K14">C8-G8</f>
        <v>0</v>
      </c>
      <c r="L8" s="29">
        <f aca="true" t="shared" si="2" ref="L8:L14">D8-H8</f>
        <v>0</v>
      </c>
      <c r="M8" s="29">
        <f aca="true" t="shared" si="3" ref="M8:M14">E8-I8</f>
        <v>0</v>
      </c>
    </row>
    <row r="9" spans="1:13" s="2" customFormat="1" ht="54.75" customHeight="1">
      <c r="A9" s="19" t="s">
        <v>64</v>
      </c>
      <c r="B9" s="18">
        <v>39484</v>
      </c>
      <c r="C9" s="18">
        <v>38955</v>
      </c>
      <c r="D9" s="18">
        <v>217</v>
      </c>
      <c r="E9" s="18">
        <v>312</v>
      </c>
      <c r="F9" s="18">
        <v>39484</v>
      </c>
      <c r="G9" s="18">
        <v>38955</v>
      </c>
      <c r="H9" s="18">
        <v>217</v>
      </c>
      <c r="I9" s="18">
        <v>312</v>
      </c>
      <c r="J9" s="29">
        <f t="shared" si="0"/>
        <v>0</v>
      </c>
      <c r="K9" s="29">
        <f t="shared" si="1"/>
        <v>0</v>
      </c>
      <c r="L9" s="29">
        <f t="shared" si="2"/>
        <v>0</v>
      </c>
      <c r="M9" s="29">
        <f t="shared" si="3"/>
        <v>0</v>
      </c>
    </row>
    <row r="10" spans="1:13" s="2" customFormat="1" ht="54.75" customHeight="1">
      <c r="A10" s="19" t="s">
        <v>65</v>
      </c>
      <c r="B10" s="18">
        <v>40924</v>
      </c>
      <c r="C10" s="18">
        <v>40868</v>
      </c>
      <c r="D10" s="18">
        <v>49</v>
      </c>
      <c r="E10" s="18">
        <v>7</v>
      </c>
      <c r="F10" s="18">
        <v>40924</v>
      </c>
      <c r="G10" s="18">
        <v>40868</v>
      </c>
      <c r="H10" s="18">
        <v>49</v>
      </c>
      <c r="I10" s="18">
        <v>7</v>
      </c>
      <c r="J10" s="29">
        <f t="shared" si="0"/>
        <v>0</v>
      </c>
      <c r="K10" s="29">
        <f t="shared" si="1"/>
        <v>0</v>
      </c>
      <c r="L10" s="29">
        <f t="shared" si="2"/>
        <v>0</v>
      </c>
      <c r="M10" s="29">
        <f t="shared" si="3"/>
        <v>0</v>
      </c>
    </row>
    <row r="11" spans="1:13" s="2" customFormat="1" ht="54.75" customHeight="1">
      <c r="A11" s="19" t="s">
        <v>66</v>
      </c>
      <c r="B11" s="18">
        <v>71594</v>
      </c>
      <c r="C11" s="18">
        <v>71372</v>
      </c>
      <c r="D11" s="18">
        <v>196</v>
      </c>
      <c r="E11" s="18">
        <v>26</v>
      </c>
      <c r="F11" s="18">
        <v>71594</v>
      </c>
      <c r="G11" s="18">
        <v>71372</v>
      </c>
      <c r="H11" s="18">
        <v>196</v>
      </c>
      <c r="I11" s="18">
        <v>26</v>
      </c>
      <c r="J11" s="29">
        <f t="shared" si="0"/>
        <v>0</v>
      </c>
      <c r="K11" s="29">
        <f t="shared" si="1"/>
        <v>0</v>
      </c>
      <c r="L11" s="29">
        <f t="shared" si="2"/>
        <v>0</v>
      </c>
      <c r="M11" s="29">
        <f t="shared" si="3"/>
        <v>0</v>
      </c>
    </row>
    <row r="12" spans="1:13" s="2" customFormat="1" ht="54.75" customHeight="1">
      <c r="A12" s="19" t="s">
        <v>67</v>
      </c>
      <c r="B12" s="18">
        <v>42916</v>
      </c>
      <c r="C12" s="18">
        <v>42835</v>
      </c>
      <c r="D12" s="18">
        <v>81</v>
      </c>
      <c r="E12" s="18">
        <v>0</v>
      </c>
      <c r="F12" s="18">
        <v>42916</v>
      </c>
      <c r="G12" s="18">
        <v>42835</v>
      </c>
      <c r="H12" s="18">
        <v>81</v>
      </c>
      <c r="I12" s="18">
        <v>0</v>
      </c>
      <c r="J12" s="29">
        <f t="shared" si="0"/>
        <v>0</v>
      </c>
      <c r="K12" s="29">
        <f t="shared" si="1"/>
        <v>0</v>
      </c>
      <c r="L12" s="29">
        <f t="shared" si="2"/>
        <v>0</v>
      </c>
      <c r="M12" s="29">
        <f t="shared" si="3"/>
        <v>0</v>
      </c>
    </row>
    <row r="13" spans="1:13" s="2" customFormat="1" ht="54.75" customHeight="1">
      <c r="A13" s="19" t="s">
        <v>68</v>
      </c>
      <c r="B13" s="18">
        <v>25622</v>
      </c>
      <c r="C13" s="18">
        <v>25536</v>
      </c>
      <c r="D13" s="18">
        <v>76</v>
      </c>
      <c r="E13" s="18">
        <v>10</v>
      </c>
      <c r="F13" s="18">
        <v>25622</v>
      </c>
      <c r="G13" s="18">
        <v>25536</v>
      </c>
      <c r="H13" s="18">
        <v>76</v>
      </c>
      <c r="I13" s="18">
        <v>10</v>
      </c>
      <c r="J13" s="29">
        <f t="shared" si="0"/>
        <v>0</v>
      </c>
      <c r="K13" s="29">
        <f t="shared" si="1"/>
        <v>0</v>
      </c>
      <c r="L13" s="29">
        <f t="shared" si="2"/>
        <v>0</v>
      </c>
      <c r="M13" s="29">
        <f t="shared" si="3"/>
        <v>0</v>
      </c>
    </row>
    <row r="14" spans="1:13" s="2" customFormat="1" ht="54.75" customHeight="1">
      <c r="A14" s="19" t="s">
        <v>69</v>
      </c>
      <c r="B14" s="18">
        <v>5517</v>
      </c>
      <c r="C14" s="18">
        <v>5360</v>
      </c>
      <c r="D14" s="18">
        <v>40</v>
      </c>
      <c r="E14" s="18">
        <v>117</v>
      </c>
      <c r="F14" s="18">
        <v>5517</v>
      </c>
      <c r="G14" s="18">
        <v>5360</v>
      </c>
      <c r="H14" s="18">
        <v>40</v>
      </c>
      <c r="I14" s="18">
        <v>117</v>
      </c>
      <c r="J14" s="29">
        <f t="shared" si="0"/>
        <v>0</v>
      </c>
      <c r="K14" s="29">
        <f t="shared" si="1"/>
        <v>0</v>
      </c>
      <c r="L14" s="29">
        <f t="shared" si="2"/>
        <v>0</v>
      </c>
      <c r="M14" s="29">
        <f t="shared" si="3"/>
        <v>0</v>
      </c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7" activePane="bottomRight" state="frozen"/>
      <selection pane="bottomRight" activeCell="M3" sqref="M3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70</v>
      </c>
      <c r="B7" s="16">
        <v>298485</v>
      </c>
      <c r="C7" s="16">
        <v>294395</v>
      </c>
      <c r="D7" s="16">
        <v>3851</v>
      </c>
      <c r="E7" s="16">
        <v>239</v>
      </c>
      <c r="F7" s="16">
        <f>SUM(F8:F16)</f>
        <v>298485</v>
      </c>
      <c r="G7" s="16">
        <f>SUM(G8:G16)</f>
        <v>294395</v>
      </c>
      <c r="H7" s="16">
        <f>SUM(H8:H16)</f>
        <v>3851</v>
      </c>
      <c r="I7" s="16">
        <f>SUM(I8:I16)</f>
        <v>239</v>
      </c>
      <c r="J7" s="30">
        <f>B7-F7</f>
        <v>0</v>
      </c>
      <c r="K7" s="30">
        <f>C7-G7</f>
        <v>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71</v>
      </c>
      <c r="B8" s="18">
        <v>7347</v>
      </c>
      <c r="C8" s="18">
        <v>7347</v>
      </c>
      <c r="D8" s="18">
        <v>0</v>
      </c>
      <c r="E8" s="18">
        <v>0</v>
      </c>
      <c r="F8" s="18">
        <v>7347</v>
      </c>
      <c r="G8" s="18">
        <v>7347</v>
      </c>
      <c r="H8" s="18">
        <v>0</v>
      </c>
      <c r="I8" s="18">
        <v>0</v>
      </c>
      <c r="J8" s="29">
        <f aca="true" t="shared" si="0" ref="J8:J16">B8-F8</f>
        <v>0</v>
      </c>
      <c r="K8" s="29">
        <f aca="true" t="shared" si="1" ref="K8:K16">C8-G8</f>
        <v>0</v>
      </c>
      <c r="L8" s="29">
        <f aca="true" t="shared" si="2" ref="L8:L16">D8-H8</f>
        <v>0</v>
      </c>
      <c r="M8" s="29">
        <f aca="true" t="shared" si="3" ref="M8:M16">E8-I8</f>
        <v>0</v>
      </c>
    </row>
    <row r="9" spans="1:13" s="2" customFormat="1" ht="54.75" customHeight="1">
      <c r="A9" s="19" t="s">
        <v>72</v>
      </c>
      <c r="B9" s="18">
        <v>55387</v>
      </c>
      <c r="C9" s="18">
        <v>53331</v>
      </c>
      <c r="D9" s="18">
        <v>1943</v>
      </c>
      <c r="E9" s="18">
        <v>113</v>
      </c>
      <c r="F9" s="18">
        <v>55387</v>
      </c>
      <c r="G9" s="18">
        <v>53331</v>
      </c>
      <c r="H9" s="18">
        <v>1943</v>
      </c>
      <c r="I9" s="18">
        <v>113</v>
      </c>
      <c r="J9" s="29">
        <f t="shared" si="0"/>
        <v>0</v>
      </c>
      <c r="K9" s="29">
        <f t="shared" si="1"/>
        <v>0</v>
      </c>
      <c r="L9" s="29">
        <f t="shared" si="2"/>
        <v>0</v>
      </c>
      <c r="M9" s="29">
        <f t="shared" si="3"/>
        <v>0</v>
      </c>
    </row>
    <row r="10" spans="1:13" s="2" customFormat="1" ht="54.75" customHeight="1">
      <c r="A10" s="19" t="s">
        <v>73</v>
      </c>
      <c r="B10" s="18">
        <v>27876</v>
      </c>
      <c r="C10" s="18">
        <v>27413</v>
      </c>
      <c r="D10" s="18">
        <v>440</v>
      </c>
      <c r="E10" s="18">
        <v>23</v>
      </c>
      <c r="F10" s="18">
        <v>27876</v>
      </c>
      <c r="G10" s="18">
        <v>27413</v>
      </c>
      <c r="H10" s="18">
        <v>440</v>
      </c>
      <c r="I10" s="18">
        <v>23</v>
      </c>
      <c r="J10" s="29">
        <f t="shared" si="0"/>
        <v>0</v>
      </c>
      <c r="K10" s="29">
        <f t="shared" si="1"/>
        <v>0</v>
      </c>
      <c r="L10" s="29">
        <f t="shared" si="2"/>
        <v>0</v>
      </c>
      <c r="M10" s="29">
        <f t="shared" si="3"/>
        <v>0</v>
      </c>
    </row>
    <row r="11" spans="1:13" s="2" customFormat="1" ht="54.75" customHeight="1">
      <c r="A11" s="19" t="s">
        <v>74</v>
      </c>
      <c r="B11" s="18">
        <v>15816</v>
      </c>
      <c r="C11" s="18">
        <v>15721</v>
      </c>
      <c r="D11" s="18">
        <v>86</v>
      </c>
      <c r="E11" s="18">
        <v>9</v>
      </c>
      <c r="F11" s="18">
        <v>15816</v>
      </c>
      <c r="G11" s="18">
        <v>15721</v>
      </c>
      <c r="H11" s="18">
        <v>86</v>
      </c>
      <c r="I11" s="18">
        <v>9</v>
      </c>
      <c r="J11" s="29">
        <f t="shared" si="0"/>
        <v>0</v>
      </c>
      <c r="K11" s="29">
        <f t="shared" si="1"/>
        <v>0</v>
      </c>
      <c r="L11" s="29">
        <f t="shared" si="2"/>
        <v>0</v>
      </c>
      <c r="M11" s="29">
        <f t="shared" si="3"/>
        <v>0</v>
      </c>
    </row>
    <row r="12" spans="1:13" s="2" customFormat="1" ht="54.75" customHeight="1">
      <c r="A12" s="19" t="s">
        <v>75</v>
      </c>
      <c r="B12" s="18">
        <v>11691</v>
      </c>
      <c r="C12" s="18">
        <v>11604</v>
      </c>
      <c r="D12" s="18">
        <v>79</v>
      </c>
      <c r="E12" s="18">
        <v>8</v>
      </c>
      <c r="F12" s="18">
        <v>11691</v>
      </c>
      <c r="G12" s="18">
        <v>11604</v>
      </c>
      <c r="H12" s="18">
        <v>79</v>
      </c>
      <c r="I12" s="18">
        <v>8</v>
      </c>
      <c r="J12" s="29">
        <f t="shared" si="0"/>
        <v>0</v>
      </c>
      <c r="K12" s="29">
        <f t="shared" si="1"/>
        <v>0</v>
      </c>
      <c r="L12" s="29">
        <f t="shared" si="2"/>
        <v>0</v>
      </c>
      <c r="M12" s="29">
        <f t="shared" si="3"/>
        <v>0</v>
      </c>
    </row>
    <row r="13" spans="1:13" s="2" customFormat="1" ht="54.75" customHeight="1">
      <c r="A13" s="19" t="s">
        <v>76</v>
      </c>
      <c r="B13" s="18">
        <v>44100</v>
      </c>
      <c r="C13" s="18">
        <v>43578</v>
      </c>
      <c r="D13" s="18">
        <v>482</v>
      </c>
      <c r="E13" s="18">
        <v>40</v>
      </c>
      <c r="F13" s="18">
        <v>44100</v>
      </c>
      <c r="G13" s="18">
        <v>43578</v>
      </c>
      <c r="H13" s="18">
        <v>482</v>
      </c>
      <c r="I13" s="18">
        <v>40</v>
      </c>
      <c r="J13" s="29">
        <f t="shared" si="0"/>
        <v>0</v>
      </c>
      <c r="K13" s="29">
        <f t="shared" si="1"/>
        <v>0</v>
      </c>
      <c r="L13" s="29">
        <f t="shared" si="2"/>
        <v>0</v>
      </c>
      <c r="M13" s="29">
        <f t="shared" si="3"/>
        <v>0</v>
      </c>
    </row>
    <row r="14" spans="1:13" s="2" customFormat="1" ht="54.75" customHeight="1">
      <c r="A14" s="19" t="s">
        <v>77</v>
      </c>
      <c r="B14" s="18">
        <v>43987</v>
      </c>
      <c r="C14" s="18">
        <v>43753</v>
      </c>
      <c r="D14" s="18">
        <v>223</v>
      </c>
      <c r="E14" s="18">
        <v>11</v>
      </c>
      <c r="F14" s="18">
        <v>43987</v>
      </c>
      <c r="G14" s="18">
        <v>43753</v>
      </c>
      <c r="H14" s="18">
        <v>223</v>
      </c>
      <c r="I14" s="18">
        <v>11</v>
      </c>
      <c r="J14" s="29">
        <f t="shared" si="0"/>
        <v>0</v>
      </c>
      <c r="K14" s="29">
        <f t="shared" si="1"/>
        <v>0</v>
      </c>
      <c r="L14" s="29">
        <f t="shared" si="2"/>
        <v>0</v>
      </c>
      <c r="M14" s="29">
        <f t="shared" si="3"/>
        <v>0</v>
      </c>
    </row>
    <row r="15" spans="1:13" s="2" customFormat="1" ht="54.75" customHeight="1">
      <c r="A15" s="19" t="s">
        <v>78</v>
      </c>
      <c r="B15" s="18">
        <v>74238</v>
      </c>
      <c r="C15" s="18">
        <v>73776</v>
      </c>
      <c r="D15" s="18">
        <v>427</v>
      </c>
      <c r="E15" s="18">
        <v>35</v>
      </c>
      <c r="F15" s="18">
        <v>74238</v>
      </c>
      <c r="G15" s="18">
        <v>73776</v>
      </c>
      <c r="H15" s="18">
        <v>427</v>
      </c>
      <c r="I15" s="18">
        <v>35</v>
      </c>
      <c r="J15" s="29">
        <f t="shared" si="0"/>
        <v>0</v>
      </c>
      <c r="K15" s="29">
        <f t="shared" si="1"/>
        <v>0</v>
      </c>
      <c r="L15" s="29">
        <f t="shared" si="2"/>
        <v>0</v>
      </c>
      <c r="M15" s="29">
        <f t="shared" si="3"/>
        <v>0</v>
      </c>
    </row>
    <row r="16" spans="1:13" s="2" customFormat="1" ht="54.75" customHeight="1">
      <c r="A16" s="19" t="s">
        <v>79</v>
      </c>
      <c r="B16" s="18">
        <v>18043</v>
      </c>
      <c r="C16" s="18">
        <v>17872</v>
      </c>
      <c r="D16" s="18">
        <v>171</v>
      </c>
      <c r="E16" s="18">
        <v>0</v>
      </c>
      <c r="F16" s="18">
        <v>18043</v>
      </c>
      <c r="G16" s="18">
        <v>17872</v>
      </c>
      <c r="H16" s="18">
        <v>171</v>
      </c>
      <c r="I16" s="18">
        <v>0</v>
      </c>
      <c r="J16" s="29">
        <f t="shared" si="0"/>
        <v>0</v>
      </c>
      <c r="K16" s="29">
        <f t="shared" si="1"/>
        <v>0</v>
      </c>
      <c r="L16" s="29">
        <f t="shared" si="2"/>
        <v>0</v>
      </c>
      <c r="M16" s="29">
        <f t="shared" si="3"/>
        <v>0</v>
      </c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49.5" customHeight="1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60" zoomScaleNormal="60" zoomScaleSheetLayoutView="100" workbookViewId="0" topLeftCell="A1">
      <pane xSplit="1" ySplit="6" topLeftCell="B6" activePane="bottomRight" state="frozen"/>
      <selection pane="bottomRight" activeCell="D10" sqref="D10"/>
    </sheetView>
  </sheetViews>
  <sheetFormatPr defaultColWidth="9.00390625" defaultRowHeight="14.25"/>
  <cols>
    <col min="1" max="1" width="34.50390625" style="3" customWidth="1"/>
    <col min="2" max="5" width="24.625" style="3" customWidth="1"/>
    <col min="6" max="13" width="24.625" style="4" customWidth="1"/>
    <col min="14" max="16384" width="9.00390625" style="4" customWidth="1"/>
  </cols>
  <sheetData>
    <row r="1" spans="1:5" s="1" customFormat="1" ht="33.75" customHeight="1">
      <c r="A1" s="5" t="s">
        <v>0</v>
      </c>
      <c r="B1" s="5"/>
      <c r="C1" s="5"/>
      <c r="D1" s="5"/>
      <c r="E1" s="5"/>
    </row>
    <row r="2" spans="1:13" ht="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8"/>
      <c r="I3" s="8"/>
      <c r="M3" s="25" t="s">
        <v>2</v>
      </c>
    </row>
    <row r="4" spans="1:13" ht="49.5" customHeight="1">
      <c r="A4" s="9" t="s">
        <v>3</v>
      </c>
      <c r="B4" s="10" t="s">
        <v>4</v>
      </c>
      <c r="C4" s="11"/>
      <c r="D4" s="11"/>
      <c r="E4" s="12"/>
      <c r="F4" s="13" t="s">
        <v>5</v>
      </c>
      <c r="G4" s="13"/>
      <c r="H4" s="13"/>
      <c r="I4" s="13"/>
      <c r="J4" s="26" t="s">
        <v>6</v>
      </c>
      <c r="K4" s="27"/>
      <c r="L4" s="27"/>
      <c r="M4" s="28"/>
    </row>
    <row r="5" spans="1:13" ht="49.5" customHeight="1">
      <c r="A5" s="9"/>
      <c r="B5" s="14" t="s">
        <v>7</v>
      </c>
      <c r="C5" s="14" t="s">
        <v>8</v>
      </c>
      <c r="D5" s="14" t="s">
        <v>9</v>
      </c>
      <c r="E5" s="14"/>
      <c r="F5" s="14" t="s">
        <v>10</v>
      </c>
      <c r="G5" s="14" t="s">
        <v>8</v>
      </c>
      <c r="H5" s="14" t="s">
        <v>9</v>
      </c>
      <c r="I5" s="14"/>
      <c r="J5" s="14" t="s">
        <v>10</v>
      </c>
      <c r="K5" s="14" t="s">
        <v>8</v>
      </c>
      <c r="L5" s="14" t="s">
        <v>9</v>
      </c>
      <c r="M5" s="14"/>
    </row>
    <row r="6" spans="1:13" ht="87" customHeight="1">
      <c r="A6" s="9"/>
      <c r="B6" s="14"/>
      <c r="C6" s="15" t="s">
        <v>11</v>
      </c>
      <c r="D6" s="15" t="s">
        <v>12</v>
      </c>
      <c r="E6" s="15" t="s">
        <v>13</v>
      </c>
      <c r="F6" s="14"/>
      <c r="G6" s="15" t="s">
        <v>11</v>
      </c>
      <c r="H6" s="15" t="s">
        <v>12</v>
      </c>
      <c r="I6" s="15" t="s">
        <v>13</v>
      </c>
      <c r="J6" s="14"/>
      <c r="K6" s="15" t="s">
        <v>11</v>
      </c>
      <c r="L6" s="15" t="s">
        <v>12</v>
      </c>
      <c r="M6" s="15" t="s">
        <v>13</v>
      </c>
    </row>
    <row r="7" spans="1:13" s="2" customFormat="1" ht="54.75" customHeight="1">
      <c r="A7" s="13" t="s">
        <v>80</v>
      </c>
      <c r="B7" s="16">
        <f aca="true" t="shared" si="0" ref="B7:I7">SUM(B8:B13)</f>
        <v>76716</v>
      </c>
      <c r="C7" s="16">
        <f t="shared" si="0"/>
        <v>75691</v>
      </c>
      <c r="D7" s="16">
        <f t="shared" si="0"/>
        <v>729</v>
      </c>
      <c r="E7" s="16">
        <f t="shared" si="0"/>
        <v>296</v>
      </c>
      <c r="F7" s="16">
        <f t="shared" si="0"/>
        <v>73716</v>
      </c>
      <c r="G7" s="16">
        <f t="shared" si="0"/>
        <v>72691</v>
      </c>
      <c r="H7" s="16">
        <f t="shared" si="0"/>
        <v>729</v>
      </c>
      <c r="I7" s="16">
        <f t="shared" si="0"/>
        <v>296</v>
      </c>
      <c r="J7" s="30">
        <f>B7-F7</f>
        <v>3000</v>
      </c>
      <c r="K7" s="30">
        <f>C7-G7</f>
        <v>3000</v>
      </c>
      <c r="L7" s="30">
        <f>D7-H7</f>
        <v>0</v>
      </c>
      <c r="M7" s="30">
        <f>E7-I7</f>
        <v>0</v>
      </c>
    </row>
    <row r="8" spans="1:13" s="2" customFormat="1" ht="54.75" customHeight="1">
      <c r="A8" s="17" t="s">
        <v>81</v>
      </c>
      <c r="B8" s="18">
        <f>1676+3000</f>
        <v>4676</v>
      </c>
      <c r="C8" s="18">
        <f>1576+3000</f>
        <v>4576</v>
      </c>
      <c r="D8" s="18">
        <v>65</v>
      </c>
      <c r="E8" s="18">
        <v>35</v>
      </c>
      <c r="F8" s="18">
        <v>1676</v>
      </c>
      <c r="G8" s="18">
        <v>1576</v>
      </c>
      <c r="H8" s="18">
        <v>65</v>
      </c>
      <c r="I8" s="18">
        <v>35</v>
      </c>
      <c r="J8" s="29">
        <f aca="true" t="shared" si="1" ref="J8:J13">B8-F8</f>
        <v>3000</v>
      </c>
      <c r="K8" s="29">
        <f aca="true" t="shared" si="2" ref="K8:K13">C8-G8</f>
        <v>3000</v>
      </c>
      <c r="L8" s="29">
        <f aca="true" t="shared" si="3" ref="L8:L13">D8-H8</f>
        <v>0</v>
      </c>
      <c r="M8" s="29">
        <f aca="true" t="shared" si="4" ref="M8:M13">E8-I8</f>
        <v>0</v>
      </c>
    </row>
    <row r="9" spans="1:13" s="2" customFormat="1" ht="54.75" customHeight="1">
      <c r="A9" s="19" t="s">
        <v>82</v>
      </c>
      <c r="B9" s="18">
        <v>20202</v>
      </c>
      <c r="C9" s="18">
        <v>20113</v>
      </c>
      <c r="D9" s="18">
        <v>50</v>
      </c>
      <c r="E9" s="18">
        <v>39</v>
      </c>
      <c r="F9" s="18">
        <v>20202</v>
      </c>
      <c r="G9" s="18">
        <v>20113</v>
      </c>
      <c r="H9" s="18">
        <v>50</v>
      </c>
      <c r="I9" s="18">
        <v>39</v>
      </c>
      <c r="J9" s="29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</row>
    <row r="10" spans="1:13" s="2" customFormat="1" ht="54.75" customHeight="1">
      <c r="A10" s="19" t="s">
        <v>83</v>
      </c>
      <c r="B10" s="18">
        <v>22277</v>
      </c>
      <c r="C10" s="18">
        <v>22013</v>
      </c>
      <c r="D10" s="18">
        <v>170</v>
      </c>
      <c r="E10" s="18">
        <v>94</v>
      </c>
      <c r="F10" s="18">
        <v>22277</v>
      </c>
      <c r="G10" s="18">
        <v>22013</v>
      </c>
      <c r="H10" s="18">
        <v>170</v>
      </c>
      <c r="I10" s="18">
        <v>94</v>
      </c>
      <c r="J10" s="29">
        <f t="shared" si="1"/>
        <v>0</v>
      </c>
      <c r="K10" s="29">
        <f t="shared" si="2"/>
        <v>0</v>
      </c>
      <c r="L10" s="29">
        <f t="shared" si="3"/>
        <v>0</v>
      </c>
      <c r="M10" s="29">
        <f t="shared" si="4"/>
        <v>0</v>
      </c>
    </row>
    <row r="11" spans="1:13" s="2" customFormat="1" ht="54.75" customHeight="1">
      <c r="A11" s="19" t="s">
        <v>84</v>
      </c>
      <c r="B11" s="18">
        <v>21699</v>
      </c>
      <c r="C11" s="18">
        <v>21180</v>
      </c>
      <c r="D11" s="18">
        <v>438</v>
      </c>
      <c r="E11" s="18">
        <v>81</v>
      </c>
      <c r="F11" s="18">
        <v>21699</v>
      </c>
      <c r="G11" s="18">
        <v>21180</v>
      </c>
      <c r="H11" s="18">
        <v>438</v>
      </c>
      <c r="I11" s="18">
        <v>81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</row>
    <row r="12" spans="1:13" s="2" customFormat="1" ht="54.75" customHeight="1">
      <c r="A12" s="19" t="s">
        <v>85</v>
      </c>
      <c r="B12" s="18">
        <v>4698</v>
      </c>
      <c r="C12" s="18">
        <v>4680</v>
      </c>
      <c r="D12" s="18">
        <v>0</v>
      </c>
      <c r="E12" s="18">
        <v>18</v>
      </c>
      <c r="F12" s="18">
        <v>4698</v>
      </c>
      <c r="G12" s="18">
        <v>4680</v>
      </c>
      <c r="H12" s="18">
        <v>0</v>
      </c>
      <c r="I12" s="18">
        <v>18</v>
      </c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</row>
    <row r="13" spans="1:13" s="2" customFormat="1" ht="54.75" customHeight="1">
      <c r="A13" s="19" t="s">
        <v>86</v>
      </c>
      <c r="B13" s="18">
        <v>3164</v>
      </c>
      <c r="C13" s="18">
        <v>3129</v>
      </c>
      <c r="D13" s="18">
        <v>6</v>
      </c>
      <c r="E13" s="18">
        <v>29</v>
      </c>
      <c r="F13" s="18">
        <v>3164</v>
      </c>
      <c r="G13" s="18">
        <v>3129</v>
      </c>
      <c r="H13" s="18">
        <v>6</v>
      </c>
      <c r="I13" s="18">
        <v>29</v>
      </c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</row>
    <row r="14" spans="1:13" ht="54.7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</row>
    <row r="15" spans="1:13" ht="54.75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</row>
    <row r="16" spans="1:13" ht="54.75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</row>
    <row r="17" spans="1:13" ht="54.75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54.75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54.75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</row>
    <row r="20" spans="1:13" ht="54.75" customHeight="1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</row>
    <row r="21" spans="1:9" ht="54.75" customHeight="1">
      <c r="A21" s="21"/>
      <c r="B21" s="21"/>
      <c r="C21" s="21"/>
      <c r="D21" s="21"/>
      <c r="E21" s="21"/>
      <c r="F21" s="24"/>
      <c r="G21" s="24"/>
      <c r="H21" s="24"/>
      <c r="I21" s="24"/>
    </row>
    <row r="22" spans="1:9" ht="54.75" customHeight="1">
      <c r="A22" s="21"/>
      <c r="B22" s="21"/>
      <c r="C22" s="21"/>
      <c r="D22" s="21"/>
      <c r="E22" s="21"/>
      <c r="F22" s="24"/>
      <c r="G22" s="24"/>
      <c r="H22" s="24"/>
      <c r="I22" s="24"/>
    </row>
    <row r="23" spans="1:9" ht="54.75" customHeight="1">
      <c r="A23" s="21"/>
      <c r="B23" s="21"/>
      <c r="C23" s="21"/>
      <c r="D23" s="21"/>
      <c r="E23" s="21"/>
      <c r="F23" s="24"/>
      <c r="G23" s="24"/>
      <c r="H23" s="24"/>
      <c r="I23" s="24"/>
    </row>
    <row r="24" spans="1:9" ht="54.75" customHeight="1">
      <c r="A24" s="21"/>
      <c r="B24" s="21"/>
      <c r="C24" s="21"/>
      <c r="D24" s="21"/>
      <c r="E24" s="21"/>
      <c r="F24" s="24"/>
      <c r="G24" s="24"/>
      <c r="H24" s="24"/>
      <c r="I24" s="24"/>
    </row>
    <row r="25" spans="1:9" ht="49.5" customHeight="1">
      <c r="A25" s="21"/>
      <c r="B25" s="21"/>
      <c r="C25" s="21"/>
      <c r="D25" s="21"/>
      <c r="E25" s="21"/>
      <c r="F25" s="24"/>
      <c r="G25" s="24"/>
      <c r="H25" s="24"/>
      <c r="I25" s="24"/>
    </row>
    <row r="26" spans="1:9" ht="25.5">
      <c r="A26" s="21"/>
      <c r="B26" s="21"/>
      <c r="C26" s="21"/>
      <c r="D26" s="21"/>
      <c r="E26" s="21"/>
      <c r="F26" s="24"/>
      <c r="G26" s="24"/>
      <c r="H26" s="24"/>
      <c r="I26" s="24"/>
    </row>
  </sheetData>
  <sheetProtection/>
  <mergeCells count="11">
    <mergeCell ref="A2:M2"/>
    <mergeCell ref="B4:E4"/>
    <mergeCell ref="F4:I4"/>
    <mergeCell ref="J4:M4"/>
    <mergeCell ref="D5:E5"/>
    <mergeCell ref="H5:I5"/>
    <mergeCell ref="L5:M5"/>
    <mergeCell ref="A4:A6"/>
    <mergeCell ref="B5:B6"/>
    <mergeCell ref="F5:F6"/>
    <mergeCell ref="J5:J6"/>
  </mergeCells>
  <printOptions/>
  <pageMargins left="0.75" right="0.75" top="1" bottom="1" header="0.51" footer="0.51"/>
  <pageSetup fitToHeight="0" fitToWidth="1" horizontalDpi="600" verticalDpi="600" orientation="landscape" paperSize="9" scale="3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蔡安琪</cp:lastModifiedBy>
  <dcterms:created xsi:type="dcterms:W3CDTF">2019-12-11T01:50:00Z</dcterms:created>
  <dcterms:modified xsi:type="dcterms:W3CDTF">2020-02-25T09:45:49Z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