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1 (2)" sheetId="1" r:id="rId1"/>
  </sheets>
  <definedNames>
    <definedName name="_xlnm.Print_Titles" localSheetId="0">'Sheet1 (2)'!$3:$6</definedName>
  </definedNames>
  <calcPr fullCalcOnLoad="1"/>
</workbook>
</file>

<file path=xl/sharedStrings.xml><?xml version="1.0" encoding="utf-8"?>
<sst xmlns="http://schemas.openxmlformats.org/spreadsheetml/2006/main" count="445" uniqueCount="234">
  <si>
    <t>附件3</t>
  </si>
  <si>
    <t>清算2019年及提前下达2020年广东省地市属普通高中免学费明细表
（残疾学生，外省户籍建档立卡、农村低保、农村特困救助供养学生）</t>
  </si>
  <si>
    <t>单位: 人、元</t>
  </si>
  <si>
    <t>用款单位编码</t>
  </si>
  <si>
    <t>用款单位名称</t>
  </si>
  <si>
    <t>具体实施单位</t>
  </si>
  <si>
    <t>省外户籍</t>
  </si>
  <si>
    <t>残疾学生人数</t>
  </si>
  <si>
    <t>省级以上财政分担比例（%）</t>
  </si>
  <si>
    <t>资金测算过程</t>
  </si>
  <si>
    <t>本次清算2019年及提前下达2020年资金</t>
  </si>
  <si>
    <t>待年中追加下达资金</t>
  </si>
  <si>
    <t>待以后年度结转使用</t>
  </si>
  <si>
    <t>建档立卡学生人数</t>
  </si>
  <si>
    <t>农村低保家庭学生人数</t>
  </si>
  <si>
    <t>农村特困救助供养学生人数</t>
  </si>
  <si>
    <t>清算安排2019年国家免学费</t>
  </si>
  <si>
    <t>预算安排2020年国家免学费</t>
  </si>
  <si>
    <t>粤财教[2018]348号预算安排2019年残疾学生免学费资金</t>
  </si>
  <si>
    <t>粤财教[2018]348号待以后年度结转使用</t>
  </si>
  <si>
    <t>粤财科教[2019]5号安排资金</t>
  </si>
  <si>
    <t>核定应下达资金</t>
  </si>
  <si>
    <t>合计</t>
  </si>
  <si>
    <t>中央资金</t>
  </si>
  <si>
    <t>省级资金</t>
  </si>
  <si>
    <t>A</t>
  </si>
  <si>
    <t>B</t>
  </si>
  <si>
    <t>C</t>
  </si>
  <si>
    <t>D</t>
  </si>
  <si>
    <t>E</t>
  </si>
  <si>
    <t>F</t>
  </si>
  <si>
    <t>G</t>
  </si>
  <si>
    <t>H</t>
  </si>
  <si>
    <t>I=(D+E+F)*1250+G*3850*H</t>
  </si>
  <si>
    <t>J=(D+E+F)*2500*H+G*3850*H</t>
  </si>
  <si>
    <t>K</t>
  </si>
  <si>
    <t>L</t>
  </si>
  <si>
    <t>M</t>
  </si>
  <si>
    <t>N=I+J-K-L-M&gt;=0</t>
  </si>
  <si>
    <t>O</t>
  </si>
  <si>
    <t>P</t>
  </si>
  <si>
    <t>Q=O-P</t>
  </si>
  <si>
    <t>R=N-O</t>
  </si>
  <si>
    <t>S=I+J-K-L-M&lt;0</t>
  </si>
  <si>
    <t>广州市</t>
  </si>
  <si>
    <t>广州市本级</t>
  </si>
  <si>
    <t>广州市辖区</t>
  </si>
  <si>
    <t>越秀区</t>
  </si>
  <si>
    <t>荔湾区</t>
  </si>
  <si>
    <t>海珠区</t>
  </si>
  <si>
    <t>天河区</t>
  </si>
  <si>
    <t>白云区</t>
  </si>
  <si>
    <t>黄埔区</t>
  </si>
  <si>
    <t>花都区</t>
  </si>
  <si>
    <t>番禺区</t>
  </si>
  <si>
    <t>南沙区</t>
  </si>
  <si>
    <t>从化市</t>
  </si>
  <si>
    <t>从化区</t>
  </si>
  <si>
    <t>增城市</t>
  </si>
  <si>
    <t>增城区</t>
  </si>
  <si>
    <t>珠海市</t>
  </si>
  <si>
    <t>珠海市本级</t>
  </si>
  <si>
    <t>珠海市辖区</t>
  </si>
  <si>
    <t>珠海（国家）高新技术产业开发区</t>
  </si>
  <si>
    <t>香洲区</t>
  </si>
  <si>
    <t>金湾区</t>
  </si>
  <si>
    <t>斗门区</t>
  </si>
  <si>
    <t>汕头市</t>
  </si>
  <si>
    <t>汕头市本级</t>
  </si>
  <si>
    <t>汕头市辖区</t>
  </si>
  <si>
    <t>金平区</t>
  </si>
  <si>
    <t>龙湖区</t>
  </si>
  <si>
    <t>澄海区</t>
  </si>
  <si>
    <t>濠江区</t>
  </si>
  <si>
    <t>潮阳区</t>
  </si>
  <si>
    <t>潮南区</t>
  </si>
  <si>
    <t>南澳县</t>
  </si>
  <si>
    <t>佛山市</t>
  </si>
  <si>
    <t>佛山市本级</t>
  </si>
  <si>
    <t>佛山市辖区</t>
  </si>
  <si>
    <t>禅城区</t>
  </si>
  <si>
    <t>南海区</t>
  </si>
  <si>
    <t>高明区</t>
  </si>
  <si>
    <t>三水区</t>
  </si>
  <si>
    <t>顺德区</t>
  </si>
  <si>
    <t>韶关市</t>
  </si>
  <si>
    <t>韶关市本级</t>
  </si>
  <si>
    <t>韶关市辖区</t>
  </si>
  <si>
    <t>浈江区</t>
  </si>
  <si>
    <t>曲江区</t>
  </si>
  <si>
    <t>始兴县</t>
  </si>
  <si>
    <t>新丰县</t>
  </si>
  <si>
    <t>乐昌市</t>
  </si>
  <si>
    <t>翁源县</t>
  </si>
  <si>
    <t>乳源瑶族自治县</t>
  </si>
  <si>
    <t>南雄市</t>
  </si>
  <si>
    <t>仁化县</t>
  </si>
  <si>
    <t>河源市</t>
  </si>
  <si>
    <t>河源市本级</t>
  </si>
  <si>
    <t>河源市辖区</t>
  </si>
  <si>
    <t>源城区</t>
  </si>
  <si>
    <t>和平县</t>
  </si>
  <si>
    <t>东源县</t>
  </si>
  <si>
    <t>连平县</t>
  </si>
  <si>
    <t>紫金县</t>
  </si>
  <si>
    <t>龙川县</t>
  </si>
  <si>
    <t>梅州市</t>
  </si>
  <si>
    <t>梅州市本级</t>
  </si>
  <si>
    <t>梅州市辖区</t>
  </si>
  <si>
    <t>梅江区</t>
  </si>
  <si>
    <t>梅县</t>
  </si>
  <si>
    <t>梅县区</t>
  </si>
  <si>
    <t>平远县</t>
  </si>
  <si>
    <t>蕉岭县</t>
  </si>
  <si>
    <t>大埔县</t>
  </si>
  <si>
    <t>五华县</t>
  </si>
  <si>
    <t>兴宁市</t>
  </si>
  <si>
    <t>丰顺县</t>
  </si>
  <si>
    <t>惠州市</t>
  </si>
  <si>
    <t>惠州市本级</t>
  </si>
  <si>
    <t>惠州市辖区</t>
  </si>
  <si>
    <t>惠城区</t>
  </si>
  <si>
    <t>惠阳区</t>
  </si>
  <si>
    <t>惠东县</t>
  </si>
  <si>
    <t>龙门县</t>
  </si>
  <si>
    <t>惠州市大亚湾区</t>
  </si>
  <si>
    <t>惠州市仲恺区</t>
  </si>
  <si>
    <t>博罗县</t>
  </si>
  <si>
    <t>汕尾市</t>
  </si>
  <si>
    <t>汕尾市本级</t>
  </si>
  <si>
    <t>汕尾市辖区</t>
  </si>
  <si>
    <t>城区</t>
  </si>
  <si>
    <t>海丰县</t>
  </si>
  <si>
    <t>汕尾市红海湾</t>
  </si>
  <si>
    <t>陆丰市</t>
  </si>
  <si>
    <t>汕尾市华侨管理区</t>
  </si>
  <si>
    <t>陆河县</t>
  </si>
  <si>
    <t>东莞市</t>
  </si>
  <si>
    <t>中山市</t>
  </si>
  <si>
    <t>江门市</t>
  </si>
  <si>
    <t>江门市本级</t>
  </si>
  <si>
    <t>江门市辖区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</si>
  <si>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</si>
  <si>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</si>
  <si>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</si>
  <si>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</si>
  <si>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</si>
  <si>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</si>
  <si>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</si>
  <si>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阳江市</t>
  </si>
  <si>
    <t>阳江市本级</t>
  </si>
  <si>
    <t>阳江市辖区</t>
  </si>
  <si>
    <t>江城区</t>
  </si>
  <si>
    <t>阳东县</t>
  </si>
  <si>
    <t>阳东区</t>
  </si>
  <si>
    <t>阳西县</t>
  </si>
  <si>
    <t>阳春市</t>
  </si>
  <si>
    <t>湛江市</t>
  </si>
  <si>
    <t>湛江市本级</t>
  </si>
  <si>
    <t>湛江市辖区</t>
  </si>
  <si>
    <t>赤坎区</t>
  </si>
  <si>
    <t>霞山区</t>
  </si>
  <si>
    <t>坡头区</t>
  </si>
  <si>
    <t>麻章区</t>
  </si>
  <si>
    <t>湛江市开发区</t>
  </si>
  <si>
    <t>遂溪县</t>
  </si>
  <si>
    <t>吴川市</t>
  </si>
  <si>
    <t>雷州市</t>
  </si>
  <si>
    <t>廉江市</t>
  </si>
  <si>
    <t>徐闻县</t>
  </si>
  <si>
    <t>茂名市</t>
  </si>
  <si>
    <t>茂名市本级</t>
  </si>
  <si>
    <t>茂名市辖区</t>
  </si>
  <si>
    <t>茂南区</t>
  </si>
  <si>
    <t>电白县</t>
  </si>
  <si>
    <t>茂名市滨海新区</t>
  </si>
  <si>
    <t>电白区</t>
  </si>
  <si>
    <t>信宜市</t>
  </si>
  <si>
    <t>化州市</t>
  </si>
  <si>
    <t>高州市</t>
  </si>
  <si>
    <t>肇庆市</t>
  </si>
  <si>
    <t>肇庆市本级</t>
  </si>
  <si>
    <t>肇庆市辖区</t>
  </si>
  <si>
    <t>端州区</t>
  </si>
  <si>
    <t>鼎湖区</t>
  </si>
  <si>
    <t>四会市</t>
  </si>
  <si>
    <t>肇庆市高新区（大旺）</t>
  </si>
  <si>
    <t>高要市</t>
  </si>
  <si>
    <t>高要区</t>
  </si>
  <si>
    <t>广宁县</t>
  </si>
  <si>
    <t>德庆县</t>
  </si>
  <si>
    <t>封开县</t>
  </si>
  <si>
    <t>怀集县</t>
  </si>
  <si>
    <t>清远市</t>
  </si>
  <si>
    <t>清远市本级</t>
  </si>
  <si>
    <t>清远市辖区</t>
  </si>
  <si>
    <t>清城区</t>
  </si>
  <si>
    <t>清新县</t>
  </si>
  <si>
    <t>清新区</t>
  </si>
  <si>
    <t>连州市</t>
  </si>
  <si>
    <t>佛冈县</t>
  </si>
  <si>
    <t>阳山县</t>
  </si>
  <si>
    <t>连山壮族瑶族自治县</t>
  </si>
  <si>
    <t>连南瑶族自治县</t>
  </si>
  <si>
    <t>英德市</t>
  </si>
  <si>
    <t>潮州市</t>
  </si>
  <si>
    <t>潮州市本级</t>
  </si>
  <si>
    <t>潮州市辖区</t>
  </si>
  <si>
    <t>凤泉湖高新区</t>
  </si>
  <si>
    <t>湘桥区</t>
  </si>
  <si>
    <t>潮安县</t>
  </si>
  <si>
    <t>枫溪区</t>
  </si>
  <si>
    <t>潮安区</t>
  </si>
  <si>
    <t>饶平县</t>
  </si>
  <si>
    <t>揭阳市</t>
  </si>
  <si>
    <t>揭阳市本级</t>
  </si>
  <si>
    <t>揭阳市辖区</t>
  </si>
  <si>
    <t>榕城区</t>
  </si>
  <si>
    <t>揭东县</t>
  </si>
  <si>
    <t>揭东区</t>
  </si>
  <si>
    <t>揭阳市产业园</t>
  </si>
  <si>
    <t>揭阳市空港经济区</t>
  </si>
  <si>
    <t>惠来县</t>
  </si>
  <si>
    <t>普宁市</t>
  </si>
  <si>
    <t>揭西县</t>
  </si>
  <si>
    <t>云浮市</t>
  </si>
  <si>
    <t>云浮市本级</t>
  </si>
  <si>
    <t>云浮市辖区</t>
  </si>
  <si>
    <t>云城区</t>
  </si>
  <si>
    <t>郁南县</t>
  </si>
  <si>
    <t>云安县</t>
  </si>
  <si>
    <t>云安区</t>
  </si>
  <si>
    <t>新兴县</t>
  </si>
  <si>
    <t>罗定市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</si>
</sst>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_);[Red]\(0\)"/>
    <numFmt numFmtId="179" formatCode="#,##0_ "/>
  </numFmts>
  <fonts count="54">
    <font>
      <sz val="12"/>
      <name val="宋体"/>
      <family val="0"/>
    </font>
    <font>
      <b/>
      <sz val="12"/>
      <name val="宋体"/>
      <family val="0"/>
    </font>
    <font>
      <sz val="12"/>
      <name val="方正姚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22"/>
      <color indexed="8"/>
      <name val="方正小标宋简体"/>
      <family val="0"/>
    </font>
    <font>
      <sz val="10"/>
      <name val="宋体"/>
      <family val="0"/>
    </font>
    <font>
      <sz val="12"/>
      <color indexed="8"/>
      <name val="方正姚体"/>
      <family val="3"/>
    </font>
    <font>
      <b/>
      <sz val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方正姚体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20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0" fillId="0" borderId="0">
      <alignment/>
      <protection/>
    </xf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0" fillId="0" borderId="0">
      <alignment/>
      <protection/>
    </xf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20" fillId="0" borderId="0">
      <alignment vertical="center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70" applyFont="1" applyFill="1" applyAlignment="1">
      <alignment horizontal="center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52" fillId="0" borderId="0" xfId="70" applyFont="1" applyFill="1" applyAlignment="1">
      <alignment horizontal="center" vertical="center" wrapText="1"/>
      <protection/>
    </xf>
    <xf numFmtId="0" fontId="3" fillId="0" borderId="0" xfId="70" applyFont="1" applyFill="1" applyAlignment="1">
      <alignment horizontal="center" vertical="center" wrapText="1"/>
      <protection/>
    </xf>
    <xf numFmtId="0" fontId="4" fillId="0" borderId="0" xfId="70" applyFont="1" applyFill="1" applyAlignment="1">
      <alignment horizontal="center" vertical="center" wrapText="1"/>
      <protection/>
    </xf>
    <xf numFmtId="0" fontId="4" fillId="0" borderId="0" xfId="70" applyFont="1" applyFill="1" applyAlignment="1">
      <alignment vertical="center" wrapText="1"/>
      <protection/>
    </xf>
    <xf numFmtId="0" fontId="0" fillId="0" borderId="0" xfId="70" applyFont="1" applyFill="1" applyAlignment="1">
      <alignment horizontal="center" vertical="center" wrapText="1"/>
      <protection/>
    </xf>
    <xf numFmtId="0" fontId="0" fillId="0" borderId="0" xfId="70" applyFont="1" applyFill="1" applyAlignment="1">
      <alignment vertical="center" wrapText="1"/>
      <protection/>
    </xf>
    <xf numFmtId="0" fontId="0" fillId="0" borderId="0" xfId="70" applyFont="1" applyFill="1" applyAlignment="1">
      <alignment horizontal="left" vertical="center" wrapText="1"/>
      <protection/>
    </xf>
    <xf numFmtId="176" fontId="0" fillId="0" borderId="0" xfId="70" applyNumberFormat="1" applyFont="1" applyFill="1" applyAlignment="1">
      <alignment horizontal="right" vertical="center" wrapText="1"/>
      <protection/>
    </xf>
    <xf numFmtId="9" fontId="0" fillId="0" borderId="0" xfId="26" applyFont="1" applyFill="1" applyBorder="1" applyAlignment="1" applyProtection="1">
      <alignment horizontal="center" vertical="center" wrapText="1"/>
      <protection/>
    </xf>
    <xf numFmtId="0" fontId="5" fillId="0" borderId="0" xfId="70" applyFont="1" applyFill="1" applyAlignment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70" applyFont="1" applyFill="1" applyBorder="1" applyAlignment="1">
      <alignment horizontal="center" vertical="center" wrapText="1"/>
      <protection/>
    </xf>
    <xf numFmtId="176" fontId="1" fillId="0" borderId="0" xfId="70" applyNumberFormat="1" applyFont="1" applyFill="1" applyBorder="1" applyAlignment="1">
      <alignment horizontal="right" vertical="center" wrapText="1"/>
      <protection/>
    </xf>
    <xf numFmtId="9" fontId="7" fillId="0" borderId="0" xfId="26" applyFont="1" applyFill="1" applyBorder="1" applyAlignment="1" applyProtection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9" fontId="2" fillId="0" borderId="9" xfId="26" applyFont="1" applyFill="1" applyBorder="1" applyAlignment="1" applyProtection="1">
      <alignment horizontal="center" vertical="center" wrapText="1"/>
      <protection/>
    </xf>
    <xf numFmtId="0" fontId="52" fillId="0" borderId="9" xfId="70" applyFont="1" applyFill="1" applyBorder="1" applyAlignment="1">
      <alignment horizontal="center" vertical="center" wrapText="1"/>
      <protection/>
    </xf>
    <xf numFmtId="176" fontId="52" fillId="0" borderId="9" xfId="70" applyNumberFormat="1" applyFont="1" applyFill="1" applyBorder="1" applyAlignment="1">
      <alignment horizontal="center" vertical="center" wrapText="1"/>
      <protection/>
    </xf>
    <xf numFmtId="9" fontId="52" fillId="0" borderId="9" xfId="26" applyFont="1" applyFill="1" applyBorder="1" applyAlignment="1">
      <alignment horizontal="center" vertical="center" wrapText="1"/>
    </xf>
    <xf numFmtId="0" fontId="1" fillId="33" borderId="9" xfId="70" applyFont="1" applyFill="1" applyBorder="1" applyAlignment="1">
      <alignment horizontal="center" vertical="center" wrapText="1"/>
      <protection/>
    </xf>
    <xf numFmtId="177" fontId="3" fillId="33" borderId="9" xfId="70" applyNumberFormat="1" applyFont="1" applyFill="1" applyBorder="1" applyAlignment="1">
      <alignment horizontal="center" vertical="center" wrapText="1"/>
      <protection/>
    </xf>
    <xf numFmtId="178" fontId="3" fillId="33" borderId="9" xfId="74" applyNumberFormat="1" applyFont="1" applyFill="1" applyBorder="1" applyAlignment="1" applyProtection="1">
      <alignment horizontal="center" vertical="center" wrapText="1"/>
      <protection locked="0"/>
    </xf>
    <xf numFmtId="177" fontId="3" fillId="33" borderId="9" xfId="75" applyNumberFormat="1" applyFont="1" applyFill="1" applyBorder="1" applyAlignment="1">
      <alignment horizontal="center" vertical="center" wrapText="1"/>
      <protection/>
    </xf>
    <xf numFmtId="0" fontId="4" fillId="0" borderId="9" xfId="75" applyFont="1" applyFill="1" applyBorder="1" applyAlignment="1">
      <alignment horizontal="left" vertical="center" wrapText="1"/>
      <protection/>
    </xf>
    <xf numFmtId="0" fontId="4" fillId="0" borderId="9" xfId="75" applyFont="1" applyFill="1" applyBorder="1" applyAlignment="1">
      <alignment vertical="center" wrapText="1"/>
      <protection/>
    </xf>
    <xf numFmtId="177" fontId="4" fillId="0" borderId="9" xfId="75" applyNumberFormat="1" applyFont="1" applyFill="1" applyBorder="1" applyAlignment="1">
      <alignment horizontal="right" vertical="center" wrapText="1"/>
      <protection/>
    </xf>
    <xf numFmtId="177" fontId="4" fillId="0" borderId="9" xfId="70" applyNumberFormat="1" applyFont="1" applyFill="1" applyBorder="1" applyAlignment="1">
      <alignment horizontal="right" vertical="center" wrapText="1"/>
      <protection/>
    </xf>
    <xf numFmtId="9" fontId="4" fillId="0" borderId="9" xfId="26" applyFont="1" applyFill="1" applyBorder="1" applyAlignment="1" applyProtection="1">
      <alignment horizontal="center" vertical="center" wrapText="1"/>
      <protection/>
    </xf>
    <xf numFmtId="0" fontId="3" fillId="33" borderId="9" xfId="70" applyFont="1" applyFill="1" applyBorder="1" applyAlignment="1">
      <alignment horizontal="center" vertical="center" wrapText="1"/>
      <protection/>
    </xf>
    <xf numFmtId="0" fontId="4" fillId="0" borderId="9" xfId="70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1" fillId="0" borderId="0" xfId="70" applyNumberFormat="1" applyFont="1" applyFill="1" applyAlignment="1">
      <alignment horizontal="center" vertical="center" wrapText="1"/>
      <protection/>
    </xf>
    <xf numFmtId="177" fontId="9" fillId="0" borderId="0" xfId="70" applyNumberFormat="1" applyFont="1" applyFill="1" applyBorder="1" applyAlignment="1">
      <alignment horizontal="right" vertical="center" wrapText="1"/>
      <protection/>
    </xf>
    <xf numFmtId="179" fontId="2" fillId="34" borderId="9" xfId="0" applyNumberFormat="1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179" fontId="5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70" applyFont="1" applyFill="1" applyBorder="1" applyAlignment="1">
      <alignment vertical="center" wrapText="1"/>
      <protection/>
    </xf>
    <xf numFmtId="177" fontId="3" fillId="33" borderId="9" xfId="23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4" fillId="0" borderId="9" xfId="33" applyFont="1" applyFill="1" applyBorder="1" applyAlignment="1">
      <alignment horizontal="left" vertical="center" wrapText="1"/>
      <protection/>
    </xf>
    <xf numFmtId="0" fontId="4" fillId="0" borderId="9" xfId="42" applyFont="1" applyFill="1" applyBorder="1" applyAlignment="1">
      <alignment horizontal="left" vertical="center" wrapText="1"/>
      <protection/>
    </xf>
    <xf numFmtId="0" fontId="4" fillId="0" borderId="9" xfId="16" applyFont="1" applyFill="1" applyBorder="1" applyAlignment="1">
      <alignment horizontal="left" vertical="center" wrapText="1"/>
      <protection/>
    </xf>
    <xf numFmtId="0" fontId="4" fillId="0" borderId="9" xfId="73" applyFont="1" applyFill="1" applyBorder="1" applyAlignment="1">
      <alignment horizontal="left" vertical="center" wrapText="1"/>
      <protection/>
    </xf>
    <xf numFmtId="0" fontId="3" fillId="33" borderId="9" xfId="72" applyFont="1" applyFill="1" applyBorder="1" applyAlignment="1">
      <alignment horizontal="center" vertical="center" wrapText="1"/>
      <protection/>
    </xf>
    <xf numFmtId="0" fontId="4" fillId="0" borderId="9" xfId="72" applyFont="1" applyFill="1" applyBorder="1" applyAlignment="1">
      <alignment horizontal="left" vertical="center" wrapText="1"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4" fillId="0" borderId="9" xfId="56" applyFont="1" applyFill="1" applyBorder="1" applyAlignment="1">
      <alignment horizontal="left" vertical="center" wrapText="1"/>
      <protection/>
    </xf>
    <xf numFmtId="0" fontId="3" fillId="33" borderId="9" xfId="42" applyFont="1" applyFill="1" applyBorder="1" applyAlignment="1">
      <alignment horizontal="center" vertical="center" wrapText="1"/>
      <protection/>
    </xf>
    <xf numFmtId="0" fontId="4" fillId="0" borderId="9" xfId="50" applyFont="1" applyFill="1" applyBorder="1" applyAlignment="1" applyProtection="1">
      <alignment horizontal="left" vertical="center" wrapText="1"/>
      <protection/>
    </xf>
    <xf numFmtId="0" fontId="4" fillId="0" borderId="9" xfId="71" applyFont="1" applyFill="1" applyBorder="1" applyAlignment="1">
      <alignment horizontal="left" vertical="center" wrapText="1" shrinkToFit="1"/>
      <protection/>
    </xf>
    <xf numFmtId="0" fontId="4" fillId="0" borderId="9" xfId="71" applyFont="1" applyFill="1" applyBorder="1" applyAlignment="1" applyProtection="1">
      <alignment horizontal="left" vertical="center" wrapText="1" shrinkToFit="1"/>
      <protection locked="0"/>
    </xf>
    <xf numFmtId="0" fontId="3" fillId="33" borderId="9" xfId="33" applyFont="1" applyFill="1" applyBorder="1" applyAlignment="1">
      <alignment horizontal="center" vertical="center" wrapText="1"/>
      <protection/>
    </xf>
    <xf numFmtId="0" fontId="3" fillId="33" borderId="9" xfId="71" applyFont="1" applyFill="1" applyBorder="1" applyAlignment="1" applyProtection="1">
      <alignment horizontal="center" vertical="center" wrapText="1" shrinkToFit="1"/>
      <protection locked="0"/>
    </xf>
  </cellXfs>
  <cellStyles count="66">
    <cellStyle name="Normal" xfId="0"/>
    <cellStyle name="Currency [0]" xfId="15"/>
    <cellStyle name="常规_附件2_1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联系电话(市教育局)" xfId="28"/>
    <cellStyle name="注释" xfId="29"/>
    <cellStyle name="60% - 强调文字颜色 2" xfId="30"/>
    <cellStyle name="标题 4" xfId="31"/>
    <cellStyle name="警告文本" xfId="32"/>
    <cellStyle name="常规_附件2_5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附件2_6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附件2_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附件2_10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2011年秋季学期广东省普通高中国家助学金安排表" xfId="70"/>
    <cellStyle name="常规_附件2_3" xfId="71"/>
    <cellStyle name="常规_附件2_8" xfId="72"/>
    <cellStyle name="常规_附件2_9" xfId="73"/>
    <cellStyle name="常规_越秀" xfId="74"/>
    <cellStyle name="样式 1" xfId="75"/>
    <cellStyle name="常规_地市附件3" xfId="76"/>
    <cellStyle name="常规 4" xfId="77"/>
    <cellStyle name="常规_B00附件4_广东省2017年普通高中在校残疾学生统计表" xfId="78"/>
    <cellStyle name="常规_附件2：广东省中等职业教育2016年国家助学金安排表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07"/>
  <sheetViews>
    <sheetView tabSelected="1" zoomScale="80" zoomScaleNormal="80" zoomScaleSheetLayoutView="100" workbookViewId="0" topLeftCell="A1">
      <selection activeCell="A2" sqref="A2:S2"/>
    </sheetView>
  </sheetViews>
  <sheetFormatPr defaultColWidth="9.25390625" defaultRowHeight="19.5" customHeight="1"/>
  <cols>
    <col min="1" max="1" width="9.875" style="9" customWidth="1"/>
    <col min="2" max="2" width="21.50390625" style="9" customWidth="1"/>
    <col min="3" max="3" width="29.00390625" style="9" customWidth="1"/>
    <col min="4" max="5" width="17.125" style="9" customWidth="1"/>
    <col min="6" max="6" width="14.625" style="10" customWidth="1"/>
    <col min="7" max="7" width="15.75390625" style="8" customWidth="1"/>
    <col min="8" max="8" width="10.25390625" style="11" customWidth="1"/>
    <col min="9" max="9" width="15.25390625" style="8" customWidth="1"/>
    <col min="10" max="13" width="15.75390625" style="8" customWidth="1"/>
    <col min="14" max="14" width="17.125" style="8" customWidth="1"/>
    <col min="15" max="15" width="14.375" style="8" customWidth="1"/>
    <col min="16" max="16" width="16.625" style="8" customWidth="1"/>
    <col min="17" max="17" width="16.75390625" style="8" customWidth="1"/>
    <col min="18" max="19" width="15.875" style="8" customWidth="1"/>
    <col min="20" max="16384" width="9.25390625" style="8" customWidth="1"/>
  </cols>
  <sheetData>
    <row r="1" spans="1:17" ht="22.5" customHeight="1">
      <c r="A1" s="12" t="s">
        <v>0</v>
      </c>
      <c r="G1" s="10"/>
      <c r="I1" s="10"/>
      <c r="J1" s="10"/>
      <c r="K1" s="10"/>
      <c r="L1" s="10"/>
      <c r="M1" s="10"/>
      <c r="N1" s="10"/>
      <c r="O1" s="10"/>
      <c r="P1" s="10"/>
      <c r="Q1" s="10"/>
    </row>
    <row r="2" spans="1:19" ht="65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8" s="1" customFormat="1" ht="21.75" customHeight="1">
      <c r="A3" s="14"/>
      <c r="B3" s="14"/>
      <c r="C3" s="14"/>
      <c r="D3" s="14"/>
      <c r="E3" s="14"/>
      <c r="F3" s="15"/>
      <c r="G3" s="14"/>
      <c r="H3" s="16"/>
      <c r="N3" s="37"/>
      <c r="O3" s="37"/>
      <c r="P3" s="38"/>
      <c r="Q3" s="38"/>
      <c r="R3" s="1" t="s">
        <v>2</v>
      </c>
    </row>
    <row r="4" spans="1:19" s="2" customFormat="1" ht="30" customHeight="1">
      <c r="A4" s="17" t="s">
        <v>3</v>
      </c>
      <c r="B4" s="17" t="s">
        <v>4</v>
      </c>
      <c r="C4" s="17" t="s">
        <v>5</v>
      </c>
      <c r="D4" s="18" t="s">
        <v>6</v>
      </c>
      <c r="E4" s="18"/>
      <c r="F4" s="18"/>
      <c r="G4" s="18" t="s">
        <v>7</v>
      </c>
      <c r="H4" s="19" t="s">
        <v>8</v>
      </c>
      <c r="I4" s="17" t="s">
        <v>9</v>
      </c>
      <c r="J4" s="17"/>
      <c r="K4" s="17"/>
      <c r="L4" s="17"/>
      <c r="M4" s="17"/>
      <c r="N4" s="17"/>
      <c r="O4" s="39" t="s">
        <v>10</v>
      </c>
      <c r="P4" s="39"/>
      <c r="Q4" s="39"/>
      <c r="R4" s="42" t="s">
        <v>11</v>
      </c>
      <c r="S4" s="42" t="s">
        <v>12</v>
      </c>
    </row>
    <row r="5" spans="1:19" s="2" customFormat="1" ht="60" customHeight="1">
      <c r="A5" s="17"/>
      <c r="B5" s="17"/>
      <c r="C5" s="17"/>
      <c r="D5" s="18" t="s">
        <v>13</v>
      </c>
      <c r="E5" s="18" t="s">
        <v>14</v>
      </c>
      <c r="F5" s="18" t="s">
        <v>15</v>
      </c>
      <c r="G5" s="18"/>
      <c r="H5" s="19"/>
      <c r="I5" s="17" t="s">
        <v>16</v>
      </c>
      <c r="J5" s="17" t="s">
        <v>17</v>
      </c>
      <c r="K5" s="17" t="s">
        <v>18</v>
      </c>
      <c r="L5" s="17" t="s">
        <v>19</v>
      </c>
      <c r="M5" s="17" t="s">
        <v>20</v>
      </c>
      <c r="N5" s="40" t="s">
        <v>21</v>
      </c>
      <c r="O5" s="39" t="s">
        <v>22</v>
      </c>
      <c r="P5" s="39" t="s">
        <v>23</v>
      </c>
      <c r="Q5" s="39" t="s">
        <v>24</v>
      </c>
      <c r="R5" s="42"/>
      <c r="S5" s="42"/>
    </row>
    <row r="6" spans="1:19" s="3" customFormat="1" ht="41.25" customHeight="1">
      <c r="A6" s="20" t="s">
        <v>25</v>
      </c>
      <c r="B6" s="20" t="s">
        <v>26</v>
      </c>
      <c r="C6" s="20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2" t="s">
        <v>32</v>
      </c>
      <c r="I6" s="41" t="s">
        <v>33</v>
      </c>
      <c r="J6" s="41" t="s">
        <v>34</v>
      </c>
      <c r="K6" s="41" t="s">
        <v>35</v>
      </c>
      <c r="L6" s="41" t="s">
        <v>36</v>
      </c>
      <c r="M6" s="41" t="s">
        <v>37</v>
      </c>
      <c r="N6" s="41" t="s">
        <v>38</v>
      </c>
      <c r="O6" s="41" t="s">
        <v>39</v>
      </c>
      <c r="P6" s="41" t="s">
        <v>40</v>
      </c>
      <c r="Q6" s="41" t="s">
        <v>41</v>
      </c>
      <c r="R6" s="20" t="s">
        <v>42</v>
      </c>
      <c r="S6" s="41" t="s">
        <v>43</v>
      </c>
    </row>
    <row r="7" spans="1:19" s="4" customFormat="1" ht="27" customHeight="1">
      <c r="A7" s="23" t="s">
        <v>22</v>
      </c>
      <c r="B7" s="23"/>
      <c r="C7" s="23"/>
      <c r="D7" s="24">
        <f aca="true" t="shared" si="0" ref="D7:G7">D8+D21+D27+D35+D37+D43+D45+D52+D54+D56+D58+D60+D65+D67+D69+D71+D77+D79+D81+D83+D85+D93+D95+D98+D101+D104+D106+D108+D110+D119+D124+D126+D135+D137+D139+D141+D147+D149+D151+D158+D160+D162+D164+D166+D173+D175+D177+D179+D185+D187+D193+D195+D197+D199+D204+D206</f>
        <v>2149</v>
      </c>
      <c r="E7" s="24">
        <f t="shared" si="0"/>
        <v>819</v>
      </c>
      <c r="F7" s="24">
        <f t="shared" si="0"/>
        <v>47</v>
      </c>
      <c r="G7" s="24">
        <f t="shared" si="0"/>
        <v>1650</v>
      </c>
      <c r="H7" s="24"/>
      <c r="I7" s="24">
        <f aca="true" t="shared" si="1" ref="H7:S7">I8+I21+I27+I35+I37+I43+I45+I52+I54+I56+I58+I60+I65+I67+I69+I71+I77+I79+I81+I83+I85+I93+I95+I98+I101+I104+I106+I108+I110+I119+I124+I126+I135+I137+I139+I141+I147+I149+I151+I158+I160+I162+I164+I166+I173+I175+I177+I179+I185+I187+I193+I195+I197+I199+I204+I206</f>
        <v>8472295</v>
      </c>
      <c r="J7" s="24">
        <f t="shared" si="1"/>
        <v>9310545</v>
      </c>
      <c r="K7" s="24">
        <f t="shared" si="1"/>
        <v>4903167.5</v>
      </c>
      <c r="L7" s="24">
        <f t="shared" si="1"/>
        <v>313587</v>
      </c>
      <c r="M7" s="24">
        <f t="shared" si="1"/>
        <v>9675000</v>
      </c>
      <c r="N7" s="24">
        <f t="shared" si="1"/>
        <v>5946857</v>
      </c>
      <c r="O7" s="24">
        <f t="shared" si="1"/>
        <v>5946857</v>
      </c>
      <c r="P7" s="24">
        <f t="shared" si="1"/>
        <v>5946857</v>
      </c>
      <c r="Q7" s="24">
        <f t="shared" si="1"/>
        <v>0</v>
      </c>
      <c r="R7" s="24">
        <f t="shared" si="1"/>
        <v>0</v>
      </c>
      <c r="S7" s="24">
        <f t="shared" si="1"/>
        <v>3055771.5</v>
      </c>
    </row>
    <row r="8" spans="1:19" s="5" customFormat="1" ht="27" customHeight="1">
      <c r="A8" s="25">
        <v>601</v>
      </c>
      <c r="B8" s="25" t="s">
        <v>44</v>
      </c>
      <c r="C8" s="25" t="s">
        <v>44</v>
      </c>
      <c r="D8" s="26">
        <f aca="true" t="shared" si="2" ref="D8:G8">SUM(D9:D20)</f>
        <v>142</v>
      </c>
      <c r="E8" s="26">
        <f t="shared" si="2"/>
        <v>27</v>
      </c>
      <c r="F8" s="26">
        <f t="shared" si="2"/>
        <v>33</v>
      </c>
      <c r="G8" s="26">
        <f t="shared" si="2"/>
        <v>164</v>
      </c>
      <c r="H8" s="26"/>
      <c r="I8" s="26">
        <f aca="true" t="shared" si="3" ref="H8:S8">SUM(I9:I20)</f>
        <v>441920</v>
      </c>
      <c r="J8" s="26">
        <f t="shared" si="3"/>
        <v>340920</v>
      </c>
      <c r="K8" s="26">
        <f t="shared" si="3"/>
        <v>382305</v>
      </c>
      <c r="L8" s="26">
        <f t="shared" si="3"/>
        <v>46970</v>
      </c>
      <c r="M8" s="26">
        <f t="shared" si="3"/>
        <v>760000</v>
      </c>
      <c r="N8" s="26">
        <f t="shared" si="3"/>
        <v>159320</v>
      </c>
      <c r="O8" s="26">
        <f t="shared" si="3"/>
        <v>159320</v>
      </c>
      <c r="P8" s="26">
        <f t="shared" si="3"/>
        <v>159320</v>
      </c>
      <c r="Q8" s="26">
        <f t="shared" si="3"/>
        <v>0</v>
      </c>
      <c r="R8" s="26">
        <f t="shared" si="3"/>
        <v>0</v>
      </c>
      <c r="S8" s="26">
        <f t="shared" si="3"/>
        <v>565755</v>
      </c>
    </row>
    <row r="9" spans="1:19" s="6" customFormat="1" ht="21.75" customHeight="1">
      <c r="A9" s="27">
        <v>601001</v>
      </c>
      <c r="B9" s="28" t="s">
        <v>45</v>
      </c>
      <c r="C9" s="28" t="s">
        <v>46</v>
      </c>
      <c r="D9" s="29">
        <v>13</v>
      </c>
      <c r="E9" s="29">
        <v>3</v>
      </c>
      <c r="F9" s="29">
        <v>26</v>
      </c>
      <c r="G9" s="30">
        <v>97</v>
      </c>
      <c r="H9" s="31">
        <v>0.3</v>
      </c>
      <c r="I9" s="30">
        <f aca="true" t="shared" si="4" ref="I9:I19">(D9+E9+F9)*1250+G9*3850*H9</f>
        <v>164535</v>
      </c>
      <c r="J9" s="30">
        <f aca="true" t="shared" si="5" ref="J9:J19">(D9+E9+F9)*2500*H9+G9*3850*H9</f>
        <v>143535</v>
      </c>
      <c r="K9" s="30">
        <v>2310</v>
      </c>
      <c r="L9" s="30">
        <v>38885</v>
      </c>
      <c r="M9" s="30">
        <v>120000</v>
      </c>
      <c r="N9" s="30">
        <f aca="true" t="shared" si="6" ref="N9:N19">IF(I9+J9-K9-L9-M9&lt;0,0,I9+J9-K9-L9-M9)</f>
        <v>146875</v>
      </c>
      <c r="O9" s="30">
        <f aca="true" t="shared" si="7" ref="O9:O19">N9</f>
        <v>146875</v>
      </c>
      <c r="P9" s="30">
        <f>O9</f>
        <v>146875</v>
      </c>
      <c r="Q9" s="30">
        <f aca="true" t="shared" si="8" ref="Q9:Q19">O9-P9</f>
        <v>0</v>
      </c>
      <c r="R9" s="30">
        <f aca="true" t="shared" si="9" ref="R9:R19">N9-O9</f>
        <v>0</v>
      </c>
      <c r="S9" s="30">
        <f aca="true" t="shared" si="10" ref="S9:S19">IF(I9+J9-K9-L9-M9&lt;0,-(I9+J9-K9-L9-M9),0)</f>
        <v>0</v>
      </c>
    </row>
    <row r="10" spans="1:19" s="6" customFormat="1" ht="21.75" customHeight="1">
      <c r="A10" s="27">
        <v>601002</v>
      </c>
      <c r="B10" s="28" t="s">
        <v>47</v>
      </c>
      <c r="C10" s="28" t="s">
        <v>47</v>
      </c>
      <c r="D10" s="29">
        <v>3</v>
      </c>
      <c r="E10" s="29">
        <v>0</v>
      </c>
      <c r="F10" s="29">
        <v>0</v>
      </c>
      <c r="G10" s="30">
        <v>7</v>
      </c>
      <c r="H10" s="31">
        <v>0.3</v>
      </c>
      <c r="I10" s="30">
        <f t="shared" si="4"/>
        <v>11835</v>
      </c>
      <c r="J10" s="30">
        <f t="shared" si="5"/>
        <v>10335</v>
      </c>
      <c r="K10" s="30">
        <v>0</v>
      </c>
      <c r="L10" s="30">
        <v>1155</v>
      </c>
      <c r="M10" s="30">
        <v>10000</v>
      </c>
      <c r="N10" s="30">
        <f t="shared" si="6"/>
        <v>11015</v>
      </c>
      <c r="O10" s="30">
        <f t="shared" si="7"/>
        <v>11015</v>
      </c>
      <c r="P10" s="30">
        <f aca="true" t="shared" si="11" ref="P10:P41">O10</f>
        <v>11015</v>
      </c>
      <c r="Q10" s="30">
        <f t="shared" si="8"/>
        <v>0</v>
      </c>
      <c r="R10" s="30">
        <f t="shared" si="9"/>
        <v>0</v>
      </c>
      <c r="S10" s="30">
        <f t="shared" si="10"/>
        <v>0</v>
      </c>
    </row>
    <row r="11" spans="1:19" s="6" customFormat="1" ht="21.75" customHeight="1">
      <c r="A11" s="27">
        <v>601004</v>
      </c>
      <c r="B11" s="28" t="s">
        <v>48</v>
      </c>
      <c r="C11" s="28" t="s">
        <v>48</v>
      </c>
      <c r="D11" s="29">
        <v>0</v>
      </c>
      <c r="E11" s="29">
        <v>1</v>
      </c>
      <c r="F11" s="29">
        <v>0</v>
      </c>
      <c r="G11" s="30">
        <v>5</v>
      </c>
      <c r="H11" s="31">
        <v>0.3</v>
      </c>
      <c r="I11" s="30">
        <f t="shared" si="4"/>
        <v>7025</v>
      </c>
      <c r="J11" s="30">
        <f t="shared" si="5"/>
        <v>6525</v>
      </c>
      <c r="K11" s="30">
        <v>4620</v>
      </c>
      <c r="L11" s="30">
        <v>0</v>
      </c>
      <c r="M11" s="30">
        <v>7500</v>
      </c>
      <c r="N11" s="30">
        <f t="shared" si="6"/>
        <v>1430</v>
      </c>
      <c r="O11" s="30">
        <f t="shared" si="7"/>
        <v>1430</v>
      </c>
      <c r="P11" s="30">
        <f t="shared" si="11"/>
        <v>1430</v>
      </c>
      <c r="Q11" s="30">
        <f t="shared" si="8"/>
        <v>0</v>
      </c>
      <c r="R11" s="30">
        <f t="shared" si="9"/>
        <v>0</v>
      </c>
      <c r="S11" s="30">
        <f t="shared" si="10"/>
        <v>0</v>
      </c>
    </row>
    <row r="12" spans="1:19" s="6" customFormat="1" ht="21.75" customHeight="1">
      <c r="A12" s="27">
        <v>601003</v>
      </c>
      <c r="B12" s="28" t="s">
        <v>49</v>
      </c>
      <c r="C12" s="28" t="s">
        <v>49</v>
      </c>
      <c r="D12" s="29">
        <v>3</v>
      </c>
      <c r="E12" s="29">
        <v>0</v>
      </c>
      <c r="F12" s="29">
        <v>4</v>
      </c>
      <c r="G12" s="30">
        <v>5</v>
      </c>
      <c r="H12" s="31">
        <v>0.3</v>
      </c>
      <c r="I12" s="30">
        <f t="shared" si="4"/>
        <v>14525</v>
      </c>
      <c r="J12" s="30">
        <f t="shared" si="5"/>
        <v>11025</v>
      </c>
      <c r="K12" s="30">
        <v>8085</v>
      </c>
      <c r="L12" s="30">
        <v>0</v>
      </c>
      <c r="M12" s="30">
        <v>30000</v>
      </c>
      <c r="N12" s="30">
        <f t="shared" si="6"/>
        <v>0</v>
      </c>
      <c r="O12" s="30">
        <f t="shared" si="7"/>
        <v>0</v>
      </c>
      <c r="P12" s="30">
        <f t="shared" si="11"/>
        <v>0</v>
      </c>
      <c r="Q12" s="30">
        <f t="shared" si="8"/>
        <v>0</v>
      </c>
      <c r="R12" s="30">
        <f t="shared" si="9"/>
        <v>0</v>
      </c>
      <c r="S12" s="30">
        <f t="shared" si="10"/>
        <v>12535</v>
      </c>
    </row>
    <row r="13" spans="1:19" s="6" customFormat="1" ht="21.75" customHeight="1">
      <c r="A13" s="27">
        <v>601005</v>
      </c>
      <c r="B13" s="28" t="s">
        <v>50</v>
      </c>
      <c r="C13" s="28" t="s">
        <v>50</v>
      </c>
      <c r="D13" s="29">
        <v>45</v>
      </c>
      <c r="E13" s="29">
        <v>11</v>
      </c>
      <c r="F13" s="29">
        <v>0</v>
      </c>
      <c r="G13" s="30">
        <v>1</v>
      </c>
      <c r="H13" s="31">
        <v>0.3</v>
      </c>
      <c r="I13" s="30">
        <f t="shared" si="4"/>
        <v>71155</v>
      </c>
      <c r="J13" s="30">
        <f t="shared" si="5"/>
        <v>43155</v>
      </c>
      <c r="K13" s="30">
        <v>11550</v>
      </c>
      <c r="L13" s="30">
        <v>0</v>
      </c>
      <c r="M13" s="30">
        <v>110000</v>
      </c>
      <c r="N13" s="30">
        <f t="shared" si="6"/>
        <v>0</v>
      </c>
      <c r="O13" s="30">
        <f t="shared" si="7"/>
        <v>0</v>
      </c>
      <c r="P13" s="30">
        <f t="shared" si="11"/>
        <v>0</v>
      </c>
      <c r="Q13" s="30">
        <f t="shared" si="8"/>
        <v>0</v>
      </c>
      <c r="R13" s="30">
        <f t="shared" si="9"/>
        <v>0</v>
      </c>
      <c r="S13" s="30">
        <f t="shared" si="10"/>
        <v>7240</v>
      </c>
    </row>
    <row r="14" spans="1:19" s="6" customFormat="1" ht="21.75" customHeight="1">
      <c r="A14" s="27">
        <v>601006</v>
      </c>
      <c r="B14" s="28" t="s">
        <v>51</v>
      </c>
      <c r="C14" s="28" t="s">
        <v>51</v>
      </c>
      <c r="D14" s="29">
        <v>9</v>
      </c>
      <c r="E14" s="29">
        <v>0</v>
      </c>
      <c r="F14" s="29">
        <v>0</v>
      </c>
      <c r="G14" s="30">
        <v>11</v>
      </c>
      <c r="H14" s="31">
        <v>0.3</v>
      </c>
      <c r="I14" s="30">
        <f t="shared" si="4"/>
        <v>23955</v>
      </c>
      <c r="J14" s="30">
        <f t="shared" si="5"/>
        <v>19455</v>
      </c>
      <c r="K14" s="30">
        <v>93555</v>
      </c>
      <c r="L14" s="30">
        <v>0</v>
      </c>
      <c r="M14" s="30">
        <v>55000</v>
      </c>
      <c r="N14" s="30">
        <f t="shared" si="6"/>
        <v>0</v>
      </c>
      <c r="O14" s="30">
        <f t="shared" si="7"/>
        <v>0</v>
      </c>
      <c r="P14" s="30">
        <f t="shared" si="11"/>
        <v>0</v>
      </c>
      <c r="Q14" s="30">
        <f t="shared" si="8"/>
        <v>0</v>
      </c>
      <c r="R14" s="30">
        <f t="shared" si="9"/>
        <v>0</v>
      </c>
      <c r="S14" s="30">
        <f t="shared" si="10"/>
        <v>105145</v>
      </c>
    </row>
    <row r="15" spans="1:19" s="6" customFormat="1" ht="21.75" customHeight="1">
      <c r="A15" s="27">
        <v>601007</v>
      </c>
      <c r="B15" s="28" t="s">
        <v>52</v>
      </c>
      <c r="C15" s="28" t="s">
        <v>52</v>
      </c>
      <c r="D15" s="29">
        <v>3</v>
      </c>
      <c r="E15" s="29">
        <v>2</v>
      </c>
      <c r="F15" s="29">
        <v>0</v>
      </c>
      <c r="G15" s="30">
        <v>2</v>
      </c>
      <c r="H15" s="31">
        <v>0.3</v>
      </c>
      <c r="I15" s="30">
        <f t="shared" si="4"/>
        <v>8560</v>
      </c>
      <c r="J15" s="30">
        <f t="shared" si="5"/>
        <v>6060</v>
      </c>
      <c r="K15" s="30">
        <v>0</v>
      </c>
      <c r="L15" s="30">
        <v>0</v>
      </c>
      <c r="M15" s="30">
        <f>65000+2500</f>
        <v>67500</v>
      </c>
      <c r="N15" s="30">
        <f t="shared" si="6"/>
        <v>0</v>
      </c>
      <c r="O15" s="30">
        <f t="shared" si="7"/>
        <v>0</v>
      </c>
      <c r="P15" s="30">
        <f t="shared" si="11"/>
        <v>0</v>
      </c>
      <c r="Q15" s="30">
        <f t="shared" si="8"/>
        <v>0</v>
      </c>
      <c r="R15" s="30">
        <f t="shared" si="9"/>
        <v>0</v>
      </c>
      <c r="S15" s="30">
        <f t="shared" si="10"/>
        <v>52880</v>
      </c>
    </row>
    <row r="16" spans="1:19" s="6" customFormat="1" ht="21.75" customHeight="1">
      <c r="A16" s="27">
        <v>601008</v>
      </c>
      <c r="B16" s="28" t="s">
        <v>53</v>
      </c>
      <c r="C16" s="28" t="s">
        <v>53</v>
      </c>
      <c r="D16" s="29">
        <v>15</v>
      </c>
      <c r="E16" s="29">
        <v>4</v>
      </c>
      <c r="F16" s="29">
        <v>0</v>
      </c>
      <c r="G16" s="30">
        <v>2</v>
      </c>
      <c r="H16" s="31">
        <v>0.3</v>
      </c>
      <c r="I16" s="30">
        <f t="shared" si="4"/>
        <v>26060</v>
      </c>
      <c r="J16" s="30">
        <f t="shared" si="5"/>
        <v>16560</v>
      </c>
      <c r="K16" s="30">
        <v>0</v>
      </c>
      <c r="L16" s="30">
        <v>1155</v>
      </c>
      <c r="M16" s="30">
        <v>62500</v>
      </c>
      <c r="N16" s="30">
        <f t="shared" si="6"/>
        <v>0</v>
      </c>
      <c r="O16" s="30">
        <f t="shared" si="7"/>
        <v>0</v>
      </c>
      <c r="P16" s="30">
        <f t="shared" si="11"/>
        <v>0</v>
      </c>
      <c r="Q16" s="30">
        <f t="shared" si="8"/>
        <v>0</v>
      </c>
      <c r="R16" s="30">
        <f t="shared" si="9"/>
        <v>0</v>
      </c>
      <c r="S16" s="30">
        <f t="shared" si="10"/>
        <v>21035</v>
      </c>
    </row>
    <row r="17" spans="1:19" s="6" customFormat="1" ht="21.75" customHeight="1">
      <c r="A17" s="27">
        <v>601009</v>
      </c>
      <c r="B17" s="28" t="s">
        <v>54</v>
      </c>
      <c r="C17" s="28" t="s">
        <v>54</v>
      </c>
      <c r="D17" s="29">
        <v>16</v>
      </c>
      <c r="E17" s="29">
        <v>2</v>
      </c>
      <c r="F17" s="29">
        <v>0</v>
      </c>
      <c r="G17" s="30">
        <v>12</v>
      </c>
      <c r="H17" s="31">
        <v>0.3</v>
      </c>
      <c r="I17" s="30">
        <f t="shared" si="4"/>
        <v>36360</v>
      </c>
      <c r="J17" s="30">
        <f t="shared" si="5"/>
        <v>27360</v>
      </c>
      <c r="K17" s="30">
        <v>0</v>
      </c>
      <c r="L17" s="30">
        <v>5005</v>
      </c>
      <c r="M17" s="30">
        <v>157500</v>
      </c>
      <c r="N17" s="30">
        <f t="shared" si="6"/>
        <v>0</v>
      </c>
      <c r="O17" s="30">
        <f t="shared" si="7"/>
        <v>0</v>
      </c>
      <c r="P17" s="30">
        <f t="shared" si="11"/>
        <v>0</v>
      </c>
      <c r="Q17" s="30">
        <f t="shared" si="8"/>
        <v>0</v>
      </c>
      <c r="R17" s="30">
        <f t="shared" si="9"/>
        <v>0</v>
      </c>
      <c r="S17" s="30">
        <f t="shared" si="10"/>
        <v>98785</v>
      </c>
    </row>
    <row r="18" spans="1:19" s="6" customFormat="1" ht="21.75" customHeight="1">
      <c r="A18" s="27">
        <v>601010</v>
      </c>
      <c r="B18" s="28" t="s">
        <v>55</v>
      </c>
      <c r="C18" s="28" t="s">
        <v>55</v>
      </c>
      <c r="D18" s="29">
        <v>12</v>
      </c>
      <c r="E18" s="29">
        <v>2</v>
      </c>
      <c r="F18" s="29">
        <v>3</v>
      </c>
      <c r="G18" s="30">
        <v>2</v>
      </c>
      <c r="H18" s="31">
        <v>0.3</v>
      </c>
      <c r="I18" s="30">
        <f t="shared" si="4"/>
        <v>23560</v>
      </c>
      <c r="J18" s="30">
        <f t="shared" si="5"/>
        <v>15060</v>
      </c>
      <c r="K18" s="30">
        <v>0</v>
      </c>
      <c r="L18" s="30">
        <v>770</v>
      </c>
      <c r="M18" s="30">
        <v>45000</v>
      </c>
      <c r="N18" s="30">
        <f t="shared" si="6"/>
        <v>0</v>
      </c>
      <c r="O18" s="30">
        <f t="shared" si="7"/>
        <v>0</v>
      </c>
      <c r="P18" s="30">
        <f t="shared" si="11"/>
        <v>0</v>
      </c>
      <c r="Q18" s="30">
        <f t="shared" si="8"/>
        <v>0</v>
      </c>
      <c r="R18" s="30">
        <f t="shared" si="9"/>
        <v>0</v>
      </c>
      <c r="S18" s="30">
        <f t="shared" si="10"/>
        <v>7150</v>
      </c>
    </row>
    <row r="19" spans="1:19" s="6" customFormat="1" ht="21.75" customHeight="1">
      <c r="A19" s="27">
        <v>601012</v>
      </c>
      <c r="B19" s="28" t="s">
        <v>56</v>
      </c>
      <c r="C19" s="28" t="s">
        <v>57</v>
      </c>
      <c r="D19" s="29">
        <v>4</v>
      </c>
      <c r="E19" s="29">
        <v>2</v>
      </c>
      <c r="F19" s="29">
        <v>0</v>
      </c>
      <c r="G19" s="30">
        <v>8</v>
      </c>
      <c r="H19" s="31">
        <v>0.3</v>
      </c>
      <c r="I19" s="30">
        <f t="shared" si="4"/>
        <v>16740</v>
      </c>
      <c r="J19" s="30">
        <f t="shared" si="5"/>
        <v>13740</v>
      </c>
      <c r="K19" s="30">
        <v>183645</v>
      </c>
      <c r="L19" s="30">
        <v>0</v>
      </c>
      <c r="M19" s="30">
        <v>27500</v>
      </c>
      <c r="N19" s="30">
        <f t="shared" si="6"/>
        <v>0</v>
      </c>
      <c r="O19" s="30">
        <f t="shared" si="7"/>
        <v>0</v>
      </c>
      <c r="P19" s="30">
        <f t="shared" si="11"/>
        <v>0</v>
      </c>
      <c r="Q19" s="30">
        <f t="shared" si="8"/>
        <v>0</v>
      </c>
      <c r="R19" s="30">
        <f t="shared" si="9"/>
        <v>0</v>
      </c>
      <c r="S19" s="30">
        <f t="shared" si="10"/>
        <v>180665</v>
      </c>
    </row>
    <row r="20" spans="1:19" s="6" customFormat="1" ht="21.75" customHeight="1">
      <c r="A20" s="27">
        <v>601013</v>
      </c>
      <c r="B20" s="28" t="s">
        <v>58</v>
      </c>
      <c r="C20" s="28" t="s">
        <v>59</v>
      </c>
      <c r="D20" s="29">
        <v>19</v>
      </c>
      <c r="E20" s="29">
        <v>0</v>
      </c>
      <c r="F20" s="29">
        <v>0</v>
      </c>
      <c r="G20" s="30">
        <v>12</v>
      </c>
      <c r="H20" s="31">
        <v>0.3</v>
      </c>
      <c r="I20" s="30">
        <f aca="true" t="shared" si="12" ref="I20:I25">(D20+E20+F20)*1250+G20*3850*H20</f>
        <v>37610</v>
      </c>
      <c r="J20" s="30">
        <f aca="true" t="shared" si="13" ref="J20:J25">(D20+E20+F20)*2500*H20+G20*3850*H20</f>
        <v>28110</v>
      </c>
      <c r="K20" s="30">
        <v>78540</v>
      </c>
      <c r="L20" s="30">
        <v>0</v>
      </c>
      <c r="M20" s="30">
        <v>67500</v>
      </c>
      <c r="N20" s="30">
        <f aca="true" t="shared" si="14" ref="N20:N26">IF(I20+J20-K20-L20-M20&lt;0,0,I20+J20-K20-L20-M20)</f>
        <v>0</v>
      </c>
      <c r="O20" s="30">
        <f aca="true" t="shared" si="15" ref="O20:O26">N20</f>
        <v>0</v>
      </c>
      <c r="P20" s="30">
        <f t="shared" si="11"/>
        <v>0</v>
      </c>
      <c r="Q20" s="30">
        <f aca="true" t="shared" si="16" ref="Q20:Q26">O20-P20</f>
        <v>0</v>
      </c>
      <c r="R20" s="30">
        <f aca="true" t="shared" si="17" ref="R20:R26">N20-O20</f>
        <v>0</v>
      </c>
      <c r="S20" s="30">
        <f aca="true" t="shared" si="18" ref="S20:S26">IF(I20+J20-K20-L20-M20&lt;0,-(I20+J20-K20-L20-M20),0)</f>
        <v>80320</v>
      </c>
    </row>
    <row r="21" spans="1:19" s="5" customFormat="1" ht="27" customHeight="1">
      <c r="A21" s="32">
        <v>603</v>
      </c>
      <c r="B21" s="32" t="s">
        <v>60</v>
      </c>
      <c r="C21" s="32" t="s">
        <v>60</v>
      </c>
      <c r="D21" s="24">
        <f>SUM(D22:D26)</f>
        <v>180</v>
      </c>
      <c r="E21" s="24">
        <f>SUM(E22:E26)</f>
        <v>87</v>
      </c>
      <c r="F21" s="24">
        <f>SUM(F22:F26)</f>
        <v>0</v>
      </c>
      <c r="G21" s="24">
        <f>SUM(G22:G26)</f>
        <v>21</v>
      </c>
      <c r="H21" s="24"/>
      <c r="I21" s="24">
        <f aca="true" t="shared" si="19" ref="H21:S21">SUM(I22:I26)</f>
        <v>358005</v>
      </c>
      <c r="J21" s="24">
        <f t="shared" si="19"/>
        <v>224505</v>
      </c>
      <c r="K21" s="24">
        <f t="shared" si="19"/>
        <v>24255</v>
      </c>
      <c r="L21" s="24">
        <f t="shared" si="19"/>
        <v>1155</v>
      </c>
      <c r="M21" s="24">
        <f t="shared" si="19"/>
        <v>625000</v>
      </c>
      <c r="N21" s="24">
        <f t="shared" si="19"/>
        <v>1655</v>
      </c>
      <c r="O21" s="24">
        <f t="shared" si="19"/>
        <v>1655</v>
      </c>
      <c r="P21" s="24">
        <f t="shared" si="19"/>
        <v>1655</v>
      </c>
      <c r="Q21" s="24">
        <f t="shared" si="19"/>
        <v>0</v>
      </c>
      <c r="R21" s="24">
        <f t="shared" si="19"/>
        <v>0</v>
      </c>
      <c r="S21" s="24">
        <f t="shared" si="19"/>
        <v>69555</v>
      </c>
    </row>
    <row r="22" spans="1:19" s="6" customFormat="1" ht="21.75" customHeight="1">
      <c r="A22" s="33">
        <v>603001</v>
      </c>
      <c r="B22" s="33" t="s">
        <v>61</v>
      </c>
      <c r="C22" s="33" t="s">
        <v>62</v>
      </c>
      <c r="D22" s="29">
        <v>177</v>
      </c>
      <c r="E22" s="29">
        <v>85</v>
      </c>
      <c r="F22" s="29">
        <v>0</v>
      </c>
      <c r="G22" s="30">
        <v>20</v>
      </c>
      <c r="H22" s="31">
        <v>0.3</v>
      </c>
      <c r="I22" s="30">
        <f t="shared" si="12"/>
        <v>350600</v>
      </c>
      <c r="J22" s="30">
        <f t="shared" si="13"/>
        <v>219600</v>
      </c>
      <c r="K22" s="30">
        <v>23100</v>
      </c>
      <c r="L22" s="30">
        <v>0</v>
      </c>
      <c r="M22" s="30">
        <v>577500</v>
      </c>
      <c r="N22" s="30">
        <f t="shared" si="14"/>
        <v>0</v>
      </c>
      <c r="O22" s="30">
        <f t="shared" si="15"/>
        <v>0</v>
      </c>
      <c r="P22" s="30">
        <f t="shared" si="11"/>
        <v>0</v>
      </c>
      <c r="Q22" s="30">
        <f t="shared" si="16"/>
        <v>0</v>
      </c>
      <c r="R22" s="30">
        <f t="shared" si="17"/>
        <v>0</v>
      </c>
      <c r="S22" s="30">
        <f t="shared" si="18"/>
        <v>30400</v>
      </c>
    </row>
    <row r="23" spans="1:19" s="6" customFormat="1" ht="21.75" customHeight="1">
      <c r="A23" s="33">
        <v>603001</v>
      </c>
      <c r="B23" s="33" t="s">
        <v>61</v>
      </c>
      <c r="C23" s="33" t="s">
        <v>63</v>
      </c>
      <c r="D23" s="29">
        <v>1</v>
      </c>
      <c r="E23" s="29">
        <v>0</v>
      </c>
      <c r="F23" s="29">
        <v>0</v>
      </c>
      <c r="G23" s="30">
        <v>0</v>
      </c>
      <c r="H23" s="31">
        <v>0.3</v>
      </c>
      <c r="I23" s="30">
        <f t="shared" si="12"/>
        <v>1250</v>
      </c>
      <c r="J23" s="30">
        <f t="shared" si="13"/>
        <v>750</v>
      </c>
      <c r="K23" s="30">
        <v>0</v>
      </c>
      <c r="L23" s="30">
        <v>385</v>
      </c>
      <c r="M23" s="30">
        <v>5000</v>
      </c>
      <c r="N23" s="30">
        <f t="shared" si="14"/>
        <v>0</v>
      </c>
      <c r="O23" s="30">
        <f t="shared" si="15"/>
        <v>0</v>
      </c>
      <c r="P23" s="30">
        <f t="shared" si="11"/>
        <v>0</v>
      </c>
      <c r="Q23" s="30">
        <f t="shared" si="16"/>
        <v>0</v>
      </c>
      <c r="R23" s="30">
        <f t="shared" si="17"/>
        <v>0</v>
      </c>
      <c r="S23" s="30">
        <f t="shared" si="18"/>
        <v>3385</v>
      </c>
    </row>
    <row r="24" spans="1:19" s="6" customFormat="1" ht="21.75" customHeight="1">
      <c r="A24" s="33">
        <v>603002</v>
      </c>
      <c r="B24" s="33" t="s">
        <v>64</v>
      </c>
      <c r="C24" s="33" t="s">
        <v>64</v>
      </c>
      <c r="D24" s="29">
        <v>0</v>
      </c>
      <c r="E24" s="29">
        <v>0</v>
      </c>
      <c r="F24" s="29">
        <v>0</v>
      </c>
      <c r="G24" s="30">
        <v>0</v>
      </c>
      <c r="H24" s="31">
        <v>0.3</v>
      </c>
      <c r="I24" s="30">
        <f t="shared" si="12"/>
        <v>0</v>
      </c>
      <c r="J24" s="30">
        <f t="shared" si="13"/>
        <v>0</v>
      </c>
      <c r="K24" s="30">
        <v>0</v>
      </c>
      <c r="L24" s="30">
        <v>770</v>
      </c>
      <c r="M24" s="30">
        <f>20000+10000</f>
        <v>30000</v>
      </c>
      <c r="N24" s="30">
        <f t="shared" si="14"/>
        <v>0</v>
      </c>
      <c r="O24" s="30">
        <f t="shared" si="15"/>
        <v>0</v>
      </c>
      <c r="P24" s="30">
        <f t="shared" si="11"/>
        <v>0</v>
      </c>
      <c r="Q24" s="30">
        <f t="shared" si="16"/>
        <v>0</v>
      </c>
      <c r="R24" s="30">
        <f t="shared" si="17"/>
        <v>0</v>
      </c>
      <c r="S24" s="30">
        <f t="shared" si="18"/>
        <v>30770</v>
      </c>
    </row>
    <row r="25" spans="1:19" s="6" customFormat="1" ht="21.75" customHeight="1">
      <c r="A25" s="33">
        <v>603003</v>
      </c>
      <c r="B25" s="33" t="s">
        <v>65</v>
      </c>
      <c r="C25" s="33" t="s">
        <v>65</v>
      </c>
      <c r="D25" s="29">
        <v>2</v>
      </c>
      <c r="E25" s="29">
        <v>2</v>
      </c>
      <c r="F25" s="29">
        <v>0</v>
      </c>
      <c r="G25" s="30">
        <v>1</v>
      </c>
      <c r="H25" s="31">
        <v>0.3</v>
      </c>
      <c r="I25" s="30">
        <f t="shared" si="12"/>
        <v>6155</v>
      </c>
      <c r="J25" s="30">
        <f t="shared" si="13"/>
        <v>4155</v>
      </c>
      <c r="K25" s="30">
        <v>1155</v>
      </c>
      <c r="L25" s="30">
        <v>0</v>
      </c>
      <c r="M25" s="30">
        <v>7500</v>
      </c>
      <c r="N25" s="30">
        <f t="shared" si="14"/>
        <v>1655</v>
      </c>
      <c r="O25" s="30">
        <f t="shared" si="15"/>
        <v>1655</v>
      </c>
      <c r="P25" s="30">
        <f t="shared" si="11"/>
        <v>1655</v>
      </c>
      <c r="Q25" s="30">
        <f t="shared" si="16"/>
        <v>0</v>
      </c>
      <c r="R25" s="30">
        <f t="shared" si="17"/>
        <v>0</v>
      </c>
      <c r="S25" s="30">
        <f t="shared" si="18"/>
        <v>0</v>
      </c>
    </row>
    <row r="26" spans="1:19" s="6" customFormat="1" ht="21.75" customHeight="1">
      <c r="A26" s="33">
        <v>603004</v>
      </c>
      <c r="B26" s="33" t="s">
        <v>66</v>
      </c>
      <c r="C26" s="33" t="s">
        <v>66</v>
      </c>
      <c r="D26" s="29"/>
      <c r="E26" s="29"/>
      <c r="F26" s="29"/>
      <c r="G26" s="30"/>
      <c r="H26" s="31">
        <v>0.3</v>
      </c>
      <c r="I26" s="30"/>
      <c r="J26" s="30"/>
      <c r="K26" s="30"/>
      <c r="L26" s="30"/>
      <c r="M26" s="30">
        <v>5000</v>
      </c>
      <c r="N26" s="30">
        <f t="shared" si="14"/>
        <v>0</v>
      </c>
      <c r="O26" s="30">
        <f t="shared" si="15"/>
        <v>0</v>
      </c>
      <c r="P26" s="30">
        <f t="shared" si="11"/>
        <v>0</v>
      </c>
      <c r="Q26" s="30">
        <f t="shared" si="16"/>
        <v>0</v>
      </c>
      <c r="R26" s="30">
        <f t="shared" si="17"/>
        <v>0</v>
      </c>
      <c r="S26" s="30">
        <f t="shared" si="18"/>
        <v>5000</v>
      </c>
    </row>
    <row r="27" spans="1:19" s="5" customFormat="1" ht="27" customHeight="1">
      <c r="A27" s="34">
        <v>604</v>
      </c>
      <c r="B27" s="34" t="s">
        <v>67</v>
      </c>
      <c r="C27" s="34" t="s">
        <v>67</v>
      </c>
      <c r="D27" s="35">
        <f aca="true" t="shared" si="20" ref="D27:G27">SUM(D28:D34)</f>
        <v>187</v>
      </c>
      <c r="E27" s="35">
        <f t="shared" si="20"/>
        <v>387</v>
      </c>
      <c r="F27" s="35">
        <f t="shared" si="20"/>
        <v>0</v>
      </c>
      <c r="G27" s="35">
        <f t="shared" si="20"/>
        <v>53</v>
      </c>
      <c r="H27" s="35"/>
      <c r="I27" s="35">
        <f aca="true" t="shared" si="21" ref="H27:S27">SUM(I28:I34)</f>
        <v>894985</v>
      </c>
      <c r="J27" s="35">
        <f t="shared" si="21"/>
        <v>1482735</v>
      </c>
      <c r="K27" s="35">
        <f t="shared" si="21"/>
        <v>390197.5</v>
      </c>
      <c r="L27" s="35">
        <f t="shared" si="21"/>
        <v>0</v>
      </c>
      <c r="M27" s="35">
        <f t="shared" si="21"/>
        <v>540000</v>
      </c>
      <c r="N27" s="35">
        <f t="shared" si="21"/>
        <v>1538702.5</v>
      </c>
      <c r="O27" s="35">
        <f t="shared" si="21"/>
        <v>1538702.5</v>
      </c>
      <c r="P27" s="35">
        <f t="shared" si="21"/>
        <v>1538702.5</v>
      </c>
      <c r="Q27" s="35">
        <f t="shared" si="21"/>
        <v>0</v>
      </c>
      <c r="R27" s="35">
        <f t="shared" si="21"/>
        <v>0</v>
      </c>
      <c r="S27" s="35">
        <f t="shared" si="21"/>
        <v>91180</v>
      </c>
    </row>
    <row r="28" spans="1:19" s="6" customFormat="1" ht="21.75" customHeight="1">
      <c r="A28" s="36">
        <v>604001</v>
      </c>
      <c r="B28" s="36" t="s">
        <v>68</v>
      </c>
      <c r="C28" s="36" t="s">
        <v>69</v>
      </c>
      <c r="D28" s="29">
        <v>6</v>
      </c>
      <c r="E28" s="29">
        <v>1</v>
      </c>
      <c r="F28" s="29">
        <v>0</v>
      </c>
      <c r="G28" s="30">
        <v>5</v>
      </c>
      <c r="H28" s="31">
        <v>0.85</v>
      </c>
      <c r="I28" s="30">
        <f aca="true" t="shared" si="22" ref="I27:I42">(D28+E28+F28)*1250+G28*3850*H28</f>
        <v>25112.5</v>
      </c>
      <c r="J28" s="30">
        <f aca="true" t="shared" si="23" ref="J27:J42">(D28+E28+F28)*2500*H28+G28*3850*H28</f>
        <v>31237.5</v>
      </c>
      <c r="K28" s="30">
        <v>26180</v>
      </c>
      <c r="L28" s="30">
        <v>0</v>
      </c>
      <c r="M28" s="30">
        <v>32500</v>
      </c>
      <c r="N28" s="30">
        <f aca="true" t="shared" si="24" ref="N27:N42">IF(I28+J28-K28-L28-M28&lt;0,0,I28+J28-K28-L28-M28)</f>
        <v>0</v>
      </c>
      <c r="O28" s="30">
        <f aca="true" t="shared" si="25" ref="O27:O42">N28</f>
        <v>0</v>
      </c>
      <c r="P28" s="30">
        <f t="shared" si="11"/>
        <v>0</v>
      </c>
      <c r="Q28" s="30">
        <f aca="true" t="shared" si="26" ref="Q27:Q42">O28-P28</f>
        <v>0</v>
      </c>
      <c r="R28" s="30">
        <f aca="true" t="shared" si="27" ref="R27:R42">N28-O28</f>
        <v>0</v>
      </c>
      <c r="S28" s="30">
        <f aca="true" t="shared" si="28" ref="S27:S42">IF(I28+J28-K28-L28-M28&lt;0,-(I28+J28-K28-L28-M28),0)</f>
        <v>2330</v>
      </c>
    </row>
    <row r="29" spans="1:19" s="6" customFormat="1" ht="21.75" customHeight="1">
      <c r="A29" s="36">
        <v>604002</v>
      </c>
      <c r="B29" s="36" t="s">
        <v>70</v>
      </c>
      <c r="C29" s="36" t="s">
        <v>70</v>
      </c>
      <c r="D29" s="29">
        <v>72</v>
      </c>
      <c r="E29" s="29">
        <v>9</v>
      </c>
      <c r="F29" s="29">
        <v>0</v>
      </c>
      <c r="G29" s="30">
        <v>21</v>
      </c>
      <c r="H29" s="31">
        <v>0.85</v>
      </c>
      <c r="I29" s="30">
        <f t="shared" si="22"/>
        <v>169972.5</v>
      </c>
      <c r="J29" s="30">
        <f t="shared" si="23"/>
        <v>240847.5</v>
      </c>
      <c r="K29" s="30">
        <v>65450</v>
      </c>
      <c r="L29" s="30">
        <v>0</v>
      </c>
      <c r="M29" s="30">
        <v>170000</v>
      </c>
      <c r="N29" s="30">
        <f t="shared" si="24"/>
        <v>175370</v>
      </c>
      <c r="O29" s="30">
        <f t="shared" si="25"/>
        <v>175370</v>
      </c>
      <c r="P29" s="30">
        <f t="shared" si="11"/>
        <v>175370</v>
      </c>
      <c r="Q29" s="30">
        <f t="shared" si="26"/>
        <v>0</v>
      </c>
      <c r="R29" s="30">
        <f t="shared" si="27"/>
        <v>0</v>
      </c>
      <c r="S29" s="30">
        <f t="shared" si="28"/>
        <v>0</v>
      </c>
    </row>
    <row r="30" spans="1:19" s="6" customFormat="1" ht="21.75" customHeight="1">
      <c r="A30" s="36">
        <v>604003</v>
      </c>
      <c r="B30" s="36" t="s">
        <v>71</v>
      </c>
      <c r="C30" s="36" t="s">
        <v>71</v>
      </c>
      <c r="D30" s="29">
        <v>47</v>
      </c>
      <c r="E30" s="29">
        <v>62</v>
      </c>
      <c r="F30" s="29">
        <v>0</v>
      </c>
      <c r="G30" s="30">
        <v>2</v>
      </c>
      <c r="H30" s="31">
        <v>0.85</v>
      </c>
      <c r="I30" s="30">
        <f t="shared" si="22"/>
        <v>142795</v>
      </c>
      <c r="J30" s="30">
        <f t="shared" si="23"/>
        <v>238170</v>
      </c>
      <c r="K30" s="30">
        <v>32725</v>
      </c>
      <c r="L30" s="30">
        <v>0</v>
      </c>
      <c r="M30" s="30">
        <v>145000</v>
      </c>
      <c r="N30" s="30">
        <f t="shared" si="24"/>
        <v>203240</v>
      </c>
      <c r="O30" s="30">
        <f t="shared" si="25"/>
        <v>203240</v>
      </c>
      <c r="P30" s="30">
        <f t="shared" si="11"/>
        <v>203240</v>
      </c>
      <c r="Q30" s="30">
        <f t="shared" si="26"/>
        <v>0</v>
      </c>
      <c r="R30" s="30">
        <f t="shared" si="27"/>
        <v>0</v>
      </c>
      <c r="S30" s="30">
        <f t="shared" si="28"/>
        <v>0</v>
      </c>
    </row>
    <row r="31" spans="1:19" s="6" customFormat="1" ht="21.75" customHeight="1">
      <c r="A31" s="36">
        <v>604004</v>
      </c>
      <c r="B31" s="36" t="s">
        <v>72</v>
      </c>
      <c r="C31" s="36" t="s">
        <v>72</v>
      </c>
      <c r="D31" s="29">
        <v>18</v>
      </c>
      <c r="E31" s="29">
        <v>130</v>
      </c>
      <c r="F31" s="29">
        <v>0</v>
      </c>
      <c r="G31" s="30">
        <v>10</v>
      </c>
      <c r="H31" s="31">
        <v>0.85</v>
      </c>
      <c r="I31" s="30">
        <f t="shared" si="22"/>
        <v>217725</v>
      </c>
      <c r="J31" s="30">
        <f t="shared" si="23"/>
        <v>347225</v>
      </c>
      <c r="K31" s="30">
        <v>22907.5</v>
      </c>
      <c r="L31" s="30">
        <v>0</v>
      </c>
      <c r="M31" s="30">
        <v>45000</v>
      </c>
      <c r="N31" s="30">
        <f t="shared" si="24"/>
        <v>497042.5</v>
      </c>
      <c r="O31" s="30">
        <f t="shared" si="25"/>
        <v>497042.5</v>
      </c>
      <c r="P31" s="30">
        <f t="shared" si="11"/>
        <v>497042.5</v>
      </c>
      <c r="Q31" s="30">
        <f t="shared" si="26"/>
        <v>0</v>
      </c>
      <c r="R31" s="30">
        <f t="shared" si="27"/>
        <v>0</v>
      </c>
      <c r="S31" s="30">
        <f t="shared" si="28"/>
        <v>0</v>
      </c>
    </row>
    <row r="32" spans="1:19" s="6" customFormat="1" ht="21.75" customHeight="1">
      <c r="A32" s="36">
        <v>604005</v>
      </c>
      <c r="B32" s="36" t="s">
        <v>73</v>
      </c>
      <c r="C32" s="36" t="s">
        <v>73</v>
      </c>
      <c r="D32" s="29">
        <v>1</v>
      </c>
      <c r="E32" s="29">
        <v>0</v>
      </c>
      <c r="F32" s="29">
        <v>0</v>
      </c>
      <c r="G32" s="30">
        <v>8</v>
      </c>
      <c r="H32" s="31">
        <v>0.85</v>
      </c>
      <c r="I32" s="30">
        <f t="shared" si="22"/>
        <v>27430</v>
      </c>
      <c r="J32" s="30">
        <f t="shared" si="23"/>
        <v>28305</v>
      </c>
      <c r="K32" s="30">
        <v>19635</v>
      </c>
      <c r="L32" s="30">
        <v>0</v>
      </c>
      <c r="M32" s="30">
        <v>7500</v>
      </c>
      <c r="N32" s="30">
        <f t="shared" si="24"/>
        <v>28600</v>
      </c>
      <c r="O32" s="30">
        <f t="shared" si="25"/>
        <v>28600</v>
      </c>
      <c r="P32" s="30">
        <f t="shared" si="11"/>
        <v>28600</v>
      </c>
      <c r="Q32" s="30">
        <f t="shared" si="26"/>
        <v>0</v>
      </c>
      <c r="R32" s="30">
        <f t="shared" si="27"/>
        <v>0</v>
      </c>
      <c r="S32" s="30">
        <f t="shared" si="28"/>
        <v>0</v>
      </c>
    </row>
    <row r="33" spans="1:19" s="6" customFormat="1" ht="21.75" customHeight="1">
      <c r="A33" s="36">
        <v>604006</v>
      </c>
      <c r="B33" s="36" t="s">
        <v>74</v>
      </c>
      <c r="C33" s="36" t="s">
        <v>74</v>
      </c>
      <c r="D33" s="29">
        <v>20</v>
      </c>
      <c r="E33" s="29">
        <v>185</v>
      </c>
      <c r="F33" s="29">
        <v>0</v>
      </c>
      <c r="G33" s="30">
        <v>7</v>
      </c>
      <c r="H33" s="31">
        <v>1</v>
      </c>
      <c r="I33" s="30">
        <f t="shared" si="22"/>
        <v>283200</v>
      </c>
      <c r="J33" s="30">
        <f t="shared" si="23"/>
        <v>539450</v>
      </c>
      <c r="K33" s="30">
        <v>123200</v>
      </c>
      <c r="L33" s="30">
        <v>0</v>
      </c>
      <c r="M33" s="30">
        <v>65000</v>
      </c>
      <c r="N33" s="30">
        <f t="shared" si="24"/>
        <v>634450</v>
      </c>
      <c r="O33" s="30">
        <f t="shared" si="25"/>
        <v>634450</v>
      </c>
      <c r="P33" s="30">
        <f t="shared" si="11"/>
        <v>634450</v>
      </c>
      <c r="Q33" s="30">
        <f t="shared" si="26"/>
        <v>0</v>
      </c>
      <c r="R33" s="30">
        <f t="shared" si="27"/>
        <v>0</v>
      </c>
      <c r="S33" s="30">
        <f t="shared" si="28"/>
        <v>0</v>
      </c>
    </row>
    <row r="34" spans="1:19" s="6" customFormat="1" ht="21.75" customHeight="1">
      <c r="A34" s="36">
        <v>604007</v>
      </c>
      <c r="B34" s="36" t="s">
        <v>75</v>
      </c>
      <c r="C34" s="36" t="s">
        <v>75</v>
      </c>
      <c r="D34" s="29">
        <v>23</v>
      </c>
      <c r="E34" s="29">
        <v>0</v>
      </c>
      <c r="F34" s="29">
        <v>0</v>
      </c>
      <c r="G34" s="30">
        <v>0</v>
      </c>
      <c r="H34" s="31">
        <v>1</v>
      </c>
      <c r="I34" s="30">
        <f t="shared" si="22"/>
        <v>28750</v>
      </c>
      <c r="J34" s="30">
        <f t="shared" si="23"/>
        <v>57500</v>
      </c>
      <c r="K34" s="30">
        <v>100100</v>
      </c>
      <c r="L34" s="30">
        <v>0</v>
      </c>
      <c r="M34" s="30">
        <v>75000</v>
      </c>
      <c r="N34" s="30">
        <f t="shared" si="24"/>
        <v>0</v>
      </c>
      <c r="O34" s="30">
        <f t="shared" si="25"/>
        <v>0</v>
      </c>
      <c r="P34" s="30">
        <f t="shared" si="11"/>
        <v>0</v>
      </c>
      <c r="Q34" s="30">
        <f t="shared" si="26"/>
        <v>0</v>
      </c>
      <c r="R34" s="30">
        <f t="shared" si="27"/>
        <v>0</v>
      </c>
      <c r="S34" s="30">
        <f t="shared" si="28"/>
        <v>88850</v>
      </c>
    </row>
    <row r="35" spans="1:19" s="5" customFormat="1" ht="27" customHeight="1">
      <c r="A35" s="34">
        <v>604008</v>
      </c>
      <c r="B35" s="34" t="s">
        <v>76</v>
      </c>
      <c r="C35" s="34" t="s">
        <v>76</v>
      </c>
      <c r="D35" s="35">
        <f aca="true" t="shared" si="29" ref="D35:G35">D36</f>
        <v>0</v>
      </c>
      <c r="E35" s="35">
        <f t="shared" si="29"/>
        <v>0</v>
      </c>
      <c r="F35" s="35">
        <f t="shared" si="29"/>
        <v>0</v>
      </c>
      <c r="G35" s="35">
        <f t="shared" si="29"/>
        <v>2</v>
      </c>
      <c r="H35" s="35"/>
      <c r="I35" s="35">
        <f aca="true" t="shared" si="30" ref="H35:S35">I36</f>
        <v>6545</v>
      </c>
      <c r="J35" s="35">
        <f t="shared" si="30"/>
        <v>6545</v>
      </c>
      <c r="K35" s="35">
        <f t="shared" si="30"/>
        <v>3272.5</v>
      </c>
      <c r="L35" s="35">
        <f t="shared" si="30"/>
        <v>0</v>
      </c>
      <c r="M35" s="35">
        <f t="shared" si="30"/>
        <v>2500</v>
      </c>
      <c r="N35" s="35">
        <f t="shared" si="30"/>
        <v>7317.5</v>
      </c>
      <c r="O35" s="35">
        <f t="shared" si="30"/>
        <v>7317.5</v>
      </c>
      <c r="P35" s="35">
        <f t="shared" si="30"/>
        <v>7317.5</v>
      </c>
      <c r="Q35" s="35">
        <f t="shared" si="30"/>
        <v>0</v>
      </c>
      <c r="R35" s="35">
        <f t="shared" si="30"/>
        <v>0</v>
      </c>
      <c r="S35" s="35">
        <f t="shared" si="30"/>
        <v>0</v>
      </c>
    </row>
    <row r="36" spans="1:19" s="6" customFormat="1" ht="21.75" customHeight="1">
      <c r="A36" s="36">
        <v>604008</v>
      </c>
      <c r="B36" s="36" t="s">
        <v>76</v>
      </c>
      <c r="C36" s="36" t="s">
        <v>76</v>
      </c>
      <c r="D36" s="29">
        <v>0</v>
      </c>
      <c r="E36" s="29">
        <v>0</v>
      </c>
      <c r="F36" s="29">
        <v>0</v>
      </c>
      <c r="G36" s="30">
        <v>2</v>
      </c>
      <c r="H36" s="31">
        <v>0.85</v>
      </c>
      <c r="I36" s="30">
        <f t="shared" si="22"/>
        <v>6545</v>
      </c>
      <c r="J36" s="30">
        <f t="shared" si="23"/>
        <v>6545</v>
      </c>
      <c r="K36" s="30">
        <v>3272.5</v>
      </c>
      <c r="L36" s="30">
        <v>0</v>
      </c>
      <c r="M36" s="30">
        <v>2500</v>
      </c>
      <c r="N36" s="30">
        <f t="shared" si="24"/>
        <v>7317.5</v>
      </c>
      <c r="O36" s="30">
        <f t="shared" si="25"/>
        <v>7317.5</v>
      </c>
      <c r="P36" s="30">
        <f t="shared" si="11"/>
        <v>7317.5</v>
      </c>
      <c r="Q36" s="30">
        <f t="shared" si="26"/>
        <v>0</v>
      </c>
      <c r="R36" s="30">
        <f t="shared" si="27"/>
        <v>0</v>
      </c>
      <c r="S36" s="30">
        <f t="shared" si="28"/>
        <v>0</v>
      </c>
    </row>
    <row r="37" spans="1:19" s="5" customFormat="1" ht="27" customHeight="1">
      <c r="A37" s="32">
        <v>605</v>
      </c>
      <c r="B37" s="32" t="s">
        <v>77</v>
      </c>
      <c r="C37" s="32" t="s">
        <v>77</v>
      </c>
      <c r="D37" s="24">
        <f aca="true" t="shared" si="31" ref="D37:G37">SUM(D38:D42)</f>
        <v>96</v>
      </c>
      <c r="E37" s="24">
        <f t="shared" si="31"/>
        <v>12</v>
      </c>
      <c r="F37" s="24">
        <f t="shared" si="31"/>
        <v>0</v>
      </c>
      <c r="G37" s="24">
        <f t="shared" si="31"/>
        <v>37</v>
      </c>
      <c r="H37" s="24"/>
      <c r="I37" s="24">
        <f aca="true" t="shared" si="32" ref="H37:S37">SUM(I38:I42)</f>
        <v>177735</v>
      </c>
      <c r="J37" s="24">
        <f t="shared" si="32"/>
        <v>123735</v>
      </c>
      <c r="K37" s="24">
        <f t="shared" si="32"/>
        <v>40425</v>
      </c>
      <c r="L37" s="24">
        <f t="shared" si="32"/>
        <v>385</v>
      </c>
      <c r="M37" s="24">
        <f t="shared" si="32"/>
        <v>545000</v>
      </c>
      <c r="N37" s="24">
        <f t="shared" si="32"/>
        <v>0</v>
      </c>
      <c r="O37" s="24">
        <f t="shared" si="32"/>
        <v>0</v>
      </c>
      <c r="P37" s="24">
        <f t="shared" si="32"/>
        <v>0</v>
      </c>
      <c r="Q37" s="24">
        <f t="shared" si="32"/>
        <v>0</v>
      </c>
      <c r="R37" s="24">
        <f t="shared" si="32"/>
        <v>0</v>
      </c>
      <c r="S37" s="24">
        <f t="shared" si="32"/>
        <v>284340</v>
      </c>
    </row>
    <row r="38" spans="1:19" s="6" customFormat="1" ht="21.75" customHeight="1">
      <c r="A38" s="33">
        <v>605001</v>
      </c>
      <c r="B38" s="33" t="s">
        <v>78</v>
      </c>
      <c r="C38" s="33" t="s">
        <v>79</v>
      </c>
      <c r="D38" s="29">
        <v>2</v>
      </c>
      <c r="E38" s="29">
        <v>1</v>
      </c>
      <c r="F38" s="29">
        <v>0</v>
      </c>
      <c r="G38" s="30">
        <v>0</v>
      </c>
      <c r="H38" s="31">
        <v>0.3</v>
      </c>
      <c r="I38" s="30">
        <f t="shared" si="22"/>
        <v>3750</v>
      </c>
      <c r="J38" s="30">
        <f t="shared" si="23"/>
        <v>2250</v>
      </c>
      <c r="K38" s="30">
        <v>0</v>
      </c>
      <c r="L38" s="30">
        <v>0</v>
      </c>
      <c r="M38" s="30">
        <v>32500</v>
      </c>
      <c r="N38" s="30">
        <f t="shared" si="24"/>
        <v>0</v>
      </c>
      <c r="O38" s="30">
        <f t="shared" si="25"/>
        <v>0</v>
      </c>
      <c r="P38" s="30">
        <f t="shared" si="11"/>
        <v>0</v>
      </c>
      <c r="Q38" s="30">
        <f t="shared" si="26"/>
        <v>0</v>
      </c>
      <c r="R38" s="30">
        <f t="shared" si="27"/>
        <v>0</v>
      </c>
      <c r="S38" s="30">
        <f t="shared" si="28"/>
        <v>26500</v>
      </c>
    </row>
    <row r="39" spans="1:19" s="6" customFormat="1" ht="21.75" customHeight="1">
      <c r="A39" s="33">
        <v>605002</v>
      </c>
      <c r="B39" s="33" t="s">
        <v>80</v>
      </c>
      <c r="C39" s="33" t="s">
        <v>80</v>
      </c>
      <c r="D39" s="29">
        <v>27</v>
      </c>
      <c r="E39" s="29">
        <v>3</v>
      </c>
      <c r="F39" s="29">
        <v>0</v>
      </c>
      <c r="G39" s="30">
        <v>12</v>
      </c>
      <c r="H39" s="31">
        <v>0.3</v>
      </c>
      <c r="I39" s="30">
        <f t="shared" si="22"/>
        <v>51360</v>
      </c>
      <c r="J39" s="30">
        <f t="shared" si="23"/>
        <v>36360</v>
      </c>
      <c r="K39" s="30">
        <v>4620</v>
      </c>
      <c r="L39" s="30">
        <v>0</v>
      </c>
      <c r="M39" s="30">
        <v>110000</v>
      </c>
      <c r="N39" s="30">
        <f t="shared" si="24"/>
        <v>0</v>
      </c>
      <c r="O39" s="30">
        <f t="shared" si="25"/>
        <v>0</v>
      </c>
      <c r="P39" s="30">
        <f t="shared" si="11"/>
        <v>0</v>
      </c>
      <c r="Q39" s="30">
        <f t="shared" si="26"/>
        <v>0</v>
      </c>
      <c r="R39" s="30">
        <f t="shared" si="27"/>
        <v>0</v>
      </c>
      <c r="S39" s="30">
        <f t="shared" si="28"/>
        <v>26900</v>
      </c>
    </row>
    <row r="40" spans="1:19" s="6" customFormat="1" ht="21.75" customHeight="1">
      <c r="A40" s="33">
        <v>605003</v>
      </c>
      <c r="B40" s="33" t="s">
        <v>81</v>
      </c>
      <c r="C40" s="33" t="s">
        <v>81</v>
      </c>
      <c r="D40" s="29">
        <v>27</v>
      </c>
      <c r="E40" s="29">
        <v>4</v>
      </c>
      <c r="F40" s="29">
        <v>0</v>
      </c>
      <c r="G40" s="30">
        <v>17</v>
      </c>
      <c r="H40" s="31">
        <v>0.3</v>
      </c>
      <c r="I40" s="30">
        <f t="shared" si="22"/>
        <v>58385</v>
      </c>
      <c r="J40" s="30">
        <f t="shared" si="23"/>
        <v>42885</v>
      </c>
      <c r="K40" s="30">
        <v>24255</v>
      </c>
      <c r="L40" s="30">
        <v>0</v>
      </c>
      <c r="M40" s="30">
        <v>260000</v>
      </c>
      <c r="N40" s="30">
        <f t="shared" si="24"/>
        <v>0</v>
      </c>
      <c r="O40" s="30">
        <f t="shared" si="25"/>
        <v>0</v>
      </c>
      <c r="P40" s="30">
        <f t="shared" si="11"/>
        <v>0</v>
      </c>
      <c r="Q40" s="30">
        <f t="shared" si="26"/>
        <v>0</v>
      </c>
      <c r="R40" s="30">
        <f t="shared" si="27"/>
        <v>0</v>
      </c>
      <c r="S40" s="30">
        <f t="shared" si="28"/>
        <v>182985</v>
      </c>
    </row>
    <row r="41" spans="1:19" s="6" customFormat="1" ht="21.75" customHeight="1">
      <c r="A41" s="33">
        <v>605005</v>
      </c>
      <c r="B41" s="33" t="s">
        <v>82</v>
      </c>
      <c r="C41" s="33" t="s">
        <v>82</v>
      </c>
      <c r="D41" s="29">
        <v>26</v>
      </c>
      <c r="E41" s="29">
        <v>1</v>
      </c>
      <c r="F41" s="29">
        <v>0</v>
      </c>
      <c r="G41" s="30">
        <v>5</v>
      </c>
      <c r="H41" s="31">
        <v>0.3</v>
      </c>
      <c r="I41" s="30">
        <f t="shared" si="22"/>
        <v>39525</v>
      </c>
      <c r="J41" s="30">
        <f t="shared" si="23"/>
        <v>26025</v>
      </c>
      <c r="K41" s="30">
        <v>0</v>
      </c>
      <c r="L41" s="30">
        <v>385</v>
      </c>
      <c r="M41" s="30">
        <v>70000</v>
      </c>
      <c r="N41" s="30">
        <f t="shared" si="24"/>
        <v>0</v>
      </c>
      <c r="O41" s="30">
        <f t="shared" si="25"/>
        <v>0</v>
      </c>
      <c r="P41" s="30">
        <f t="shared" si="11"/>
        <v>0</v>
      </c>
      <c r="Q41" s="30">
        <f t="shared" si="26"/>
        <v>0</v>
      </c>
      <c r="R41" s="30">
        <f t="shared" si="27"/>
        <v>0</v>
      </c>
      <c r="S41" s="30">
        <f t="shared" si="28"/>
        <v>4835</v>
      </c>
    </row>
    <row r="42" spans="1:19" s="6" customFormat="1" ht="21.75" customHeight="1">
      <c r="A42" s="33">
        <v>605006</v>
      </c>
      <c r="B42" s="33" t="s">
        <v>83</v>
      </c>
      <c r="C42" s="33" t="s">
        <v>83</v>
      </c>
      <c r="D42" s="29">
        <v>14</v>
      </c>
      <c r="E42" s="29">
        <v>3</v>
      </c>
      <c r="F42" s="29">
        <v>0</v>
      </c>
      <c r="G42" s="30">
        <v>3</v>
      </c>
      <c r="H42" s="31">
        <v>0.3</v>
      </c>
      <c r="I42" s="30">
        <f t="shared" si="22"/>
        <v>24715</v>
      </c>
      <c r="J42" s="30">
        <f t="shared" si="23"/>
        <v>16215</v>
      </c>
      <c r="K42" s="30">
        <v>11550</v>
      </c>
      <c r="L42" s="30">
        <v>0</v>
      </c>
      <c r="M42" s="30">
        <v>72500</v>
      </c>
      <c r="N42" s="30">
        <f t="shared" si="24"/>
        <v>0</v>
      </c>
      <c r="O42" s="30">
        <f t="shared" si="25"/>
        <v>0</v>
      </c>
      <c r="P42" s="30">
        <f aca="true" t="shared" si="33" ref="P42:P73">O42</f>
        <v>0</v>
      </c>
      <c r="Q42" s="30">
        <f t="shared" si="26"/>
        <v>0</v>
      </c>
      <c r="R42" s="30">
        <f t="shared" si="27"/>
        <v>0</v>
      </c>
      <c r="S42" s="30">
        <f t="shared" si="28"/>
        <v>43120</v>
      </c>
    </row>
    <row r="43" spans="1:19" s="5" customFormat="1" ht="27" customHeight="1">
      <c r="A43" s="32">
        <v>605004</v>
      </c>
      <c r="B43" s="32" t="s">
        <v>84</v>
      </c>
      <c r="C43" s="32" t="s">
        <v>84</v>
      </c>
      <c r="D43" s="35">
        <f aca="true" t="shared" si="34" ref="D43:G43">D44</f>
        <v>84</v>
      </c>
      <c r="E43" s="35">
        <f t="shared" si="34"/>
        <v>0</v>
      </c>
      <c r="F43" s="35">
        <f t="shared" si="34"/>
        <v>0</v>
      </c>
      <c r="G43" s="35">
        <f t="shared" si="34"/>
        <v>8</v>
      </c>
      <c r="H43" s="35"/>
      <c r="I43" s="35">
        <f aca="true" t="shared" si="35" ref="H43:S43">I44</f>
        <v>114240</v>
      </c>
      <c r="J43" s="35">
        <f t="shared" si="35"/>
        <v>72240</v>
      </c>
      <c r="K43" s="35">
        <f t="shared" si="35"/>
        <v>4620</v>
      </c>
      <c r="L43" s="35">
        <f t="shared" si="35"/>
        <v>0</v>
      </c>
      <c r="M43" s="35">
        <f t="shared" si="35"/>
        <v>652500</v>
      </c>
      <c r="N43" s="35">
        <f t="shared" si="35"/>
        <v>0</v>
      </c>
      <c r="O43" s="35">
        <f t="shared" si="35"/>
        <v>0</v>
      </c>
      <c r="P43" s="35">
        <f t="shared" si="35"/>
        <v>0</v>
      </c>
      <c r="Q43" s="35">
        <f t="shared" si="35"/>
        <v>0</v>
      </c>
      <c r="R43" s="35">
        <f t="shared" si="35"/>
        <v>0</v>
      </c>
      <c r="S43" s="35">
        <f t="shared" si="35"/>
        <v>470640</v>
      </c>
    </row>
    <row r="44" spans="1:19" s="6" customFormat="1" ht="21.75" customHeight="1">
      <c r="A44" s="33">
        <v>605004</v>
      </c>
      <c r="B44" s="33" t="s">
        <v>84</v>
      </c>
      <c r="C44" s="33" t="s">
        <v>84</v>
      </c>
      <c r="D44" s="29">
        <v>84</v>
      </c>
      <c r="E44" s="29">
        <v>0</v>
      </c>
      <c r="F44" s="29">
        <v>0</v>
      </c>
      <c r="G44" s="30">
        <v>8</v>
      </c>
      <c r="H44" s="31">
        <v>0.3</v>
      </c>
      <c r="I44" s="30">
        <f aca="true" t="shared" si="36" ref="I43:I74">(D44+E44+F44)*1250+G44*3850*H44</f>
        <v>114240</v>
      </c>
      <c r="J44" s="30">
        <f aca="true" t="shared" si="37" ref="J43:J74">(D44+E44+F44)*2500*H44+G44*3850*H44</f>
        <v>72240</v>
      </c>
      <c r="K44" s="30">
        <v>4620</v>
      </c>
      <c r="L44" s="30">
        <v>0</v>
      </c>
      <c r="M44" s="30">
        <v>652500</v>
      </c>
      <c r="N44" s="30">
        <f aca="true" t="shared" si="38" ref="N43:N74">IF(I44+J44-K44-L44-M44&lt;0,0,I44+J44-K44-L44-M44)</f>
        <v>0</v>
      </c>
      <c r="O44" s="30">
        <f aca="true" t="shared" si="39" ref="O43:O74">N44</f>
        <v>0</v>
      </c>
      <c r="P44" s="30">
        <f t="shared" si="33"/>
        <v>0</v>
      </c>
      <c r="Q44" s="30">
        <f>O44-P44</f>
        <v>0</v>
      </c>
      <c r="R44" s="30">
        <f>N44-O44</f>
        <v>0</v>
      </c>
      <c r="S44" s="30">
        <f aca="true" t="shared" si="40" ref="S43:S74">IF(I44+J44-K44-L44-M44&lt;0,-(I44+J44-K44-L44-M44),0)</f>
        <v>470640</v>
      </c>
    </row>
    <row r="45" spans="1:19" s="5" customFormat="1" ht="27" customHeight="1">
      <c r="A45" s="32">
        <v>606</v>
      </c>
      <c r="B45" s="32" t="s">
        <v>85</v>
      </c>
      <c r="C45" s="32" t="s">
        <v>85</v>
      </c>
      <c r="D45" s="24">
        <f>SUM(D46:D51)</f>
        <v>21</v>
      </c>
      <c r="E45" s="24">
        <f>SUM(E46:E51)</f>
        <v>2</v>
      </c>
      <c r="F45" s="24">
        <f>SUM(F46:F51)</f>
        <v>0</v>
      </c>
      <c r="G45" s="24">
        <f>SUM(G46:G51)</f>
        <v>44</v>
      </c>
      <c r="H45" s="24"/>
      <c r="I45" s="24">
        <f aca="true" t="shared" si="41" ref="H45:S45">SUM(I46:I51)</f>
        <v>172740</v>
      </c>
      <c r="J45" s="24">
        <f t="shared" si="41"/>
        <v>192865</v>
      </c>
      <c r="K45" s="24">
        <f t="shared" si="41"/>
        <v>111265</v>
      </c>
      <c r="L45" s="24">
        <f t="shared" si="41"/>
        <v>16940</v>
      </c>
      <c r="M45" s="24">
        <f t="shared" si="41"/>
        <v>55000</v>
      </c>
      <c r="N45" s="24">
        <f t="shared" si="41"/>
        <v>192985</v>
      </c>
      <c r="O45" s="24">
        <f t="shared" si="41"/>
        <v>192985</v>
      </c>
      <c r="P45" s="24">
        <f t="shared" si="41"/>
        <v>192985</v>
      </c>
      <c r="Q45" s="24">
        <f t="shared" si="41"/>
        <v>0</v>
      </c>
      <c r="R45" s="24">
        <f t="shared" si="41"/>
        <v>0</v>
      </c>
      <c r="S45" s="24">
        <f t="shared" si="41"/>
        <v>10585</v>
      </c>
    </row>
    <row r="46" spans="1:19" s="6" customFormat="1" ht="21.75" customHeight="1">
      <c r="A46" s="33">
        <v>606001</v>
      </c>
      <c r="B46" s="33" t="s">
        <v>86</v>
      </c>
      <c r="C46" s="33" t="s">
        <v>87</v>
      </c>
      <c r="D46" s="29">
        <v>17</v>
      </c>
      <c r="E46" s="29">
        <v>1</v>
      </c>
      <c r="F46" s="29">
        <v>0</v>
      </c>
      <c r="G46" s="30">
        <v>10</v>
      </c>
      <c r="H46" s="31">
        <v>0.85</v>
      </c>
      <c r="I46" s="30">
        <f t="shared" si="36"/>
        <v>55225</v>
      </c>
      <c r="J46" s="30">
        <f t="shared" si="37"/>
        <v>70975</v>
      </c>
      <c r="K46" s="30">
        <v>35997.5</v>
      </c>
      <c r="L46" s="30">
        <v>0</v>
      </c>
      <c r="M46" s="30">
        <v>40000</v>
      </c>
      <c r="N46" s="30">
        <f t="shared" si="38"/>
        <v>50202.5</v>
      </c>
      <c r="O46" s="30">
        <f t="shared" si="39"/>
        <v>50202.5</v>
      </c>
      <c r="P46" s="30">
        <f t="shared" si="33"/>
        <v>50202.5</v>
      </c>
      <c r="Q46" s="30">
        <f>O46-P46</f>
        <v>0</v>
      </c>
      <c r="R46" s="30">
        <f>N46-O46</f>
        <v>0</v>
      </c>
      <c r="S46" s="30">
        <f t="shared" si="40"/>
        <v>0</v>
      </c>
    </row>
    <row r="47" spans="1:19" s="6" customFormat="1" ht="21.75" customHeight="1">
      <c r="A47" s="33">
        <v>606002</v>
      </c>
      <c r="B47" s="33" t="s">
        <v>88</v>
      </c>
      <c r="C47" s="33" t="s">
        <v>88</v>
      </c>
      <c r="D47" s="29">
        <v>0</v>
      </c>
      <c r="E47" s="29">
        <v>0</v>
      </c>
      <c r="F47" s="29">
        <v>0</v>
      </c>
      <c r="G47" s="30">
        <v>0</v>
      </c>
      <c r="H47" s="31">
        <v>0.85</v>
      </c>
      <c r="I47" s="30">
        <f t="shared" si="36"/>
        <v>0</v>
      </c>
      <c r="J47" s="30">
        <f t="shared" si="37"/>
        <v>0</v>
      </c>
      <c r="K47" s="30">
        <v>0</v>
      </c>
      <c r="L47" s="30">
        <v>8085</v>
      </c>
      <c r="M47" s="30">
        <v>2500</v>
      </c>
      <c r="N47" s="30">
        <f t="shared" si="38"/>
        <v>0</v>
      </c>
      <c r="O47" s="30">
        <f t="shared" si="39"/>
        <v>0</v>
      </c>
      <c r="P47" s="30">
        <f t="shared" si="33"/>
        <v>0</v>
      </c>
      <c r="Q47" s="30">
        <v>0</v>
      </c>
      <c r="R47" s="30">
        <v>0</v>
      </c>
      <c r="S47" s="30">
        <f t="shared" si="40"/>
        <v>10585</v>
      </c>
    </row>
    <row r="48" spans="1:19" s="6" customFormat="1" ht="21.75" customHeight="1">
      <c r="A48" s="33">
        <v>606004</v>
      </c>
      <c r="B48" s="33" t="s">
        <v>89</v>
      </c>
      <c r="C48" s="33" t="s">
        <v>89</v>
      </c>
      <c r="D48" s="29">
        <v>0</v>
      </c>
      <c r="E48" s="29">
        <v>0</v>
      </c>
      <c r="F48" s="29">
        <v>0</v>
      </c>
      <c r="G48" s="30">
        <v>7</v>
      </c>
      <c r="H48" s="31">
        <v>0.85</v>
      </c>
      <c r="I48" s="30">
        <f t="shared" si="36"/>
        <v>22907.5</v>
      </c>
      <c r="J48" s="30">
        <f t="shared" si="37"/>
        <v>22907.5</v>
      </c>
      <c r="K48" s="30">
        <v>22907.5</v>
      </c>
      <c r="L48" s="30">
        <v>0</v>
      </c>
      <c r="M48" s="30"/>
      <c r="N48" s="30">
        <f t="shared" si="38"/>
        <v>22907.5</v>
      </c>
      <c r="O48" s="30">
        <f t="shared" si="39"/>
        <v>22907.5</v>
      </c>
      <c r="P48" s="30">
        <f t="shared" si="33"/>
        <v>22907.5</v>
      </c>
      <c r="Q48" s="30">
        <f aca="true" t="shared" si="42" ref="Q48:Q75">O48-P48</f>
        <v>0</v>
      </c>
      <c r="R48" s="30">
        <f aca="true" t="shared" si="43" ref="R48:R75">N48-O48</f>
        <v>0</v>
      </c>
      <c r="S48" s="30">
        <f t="shared" si="40"/>
        <v>0</v>
      </c>
    </row>
    <row r="49" spans="1:19" s="6" customFormat="1" ht="21.75" customHeight="1">
      <c r="A49" s="33">
        <v>606008</v>
      </c>
      <c r="B49" s="33" t="s">
        <v>90</v>
      </c>
      <c r="C49" s="33" t="s">
        <v>90</v>
      </c>
      <c r="D49" s="29">
        <v>2</v>
      </c>
      <c r="E49" s="29">
        <v>0</v>
      </c>
      <c r="F49" s="29">
        <v>0</v>
      </c>
      <c r="G49" s="30">
        <v>4</v>
      </c>
      <c r="H49" s="31">
        <v>0.85</v>
      </c>
      <c r="I49" s="30">
        <f t="shared" si="36"/>
        <v>15590</v>
      </c>
      <c r="J49" s="30">
        <f t="shared" si="37"/>
        <v>17340</v>
      </c>
      <c r="K49" s="30">
        <v>9817.5</v>
      </c>
      <c r="L49" s="30">
        <v>0</v>
      </c>
      <c r="M49" s="30">
        <v>2500</v>
      </c>
      <c r="N49" s="30">
        <f t="shared" si="38"/>
        <v>20612.5</v>
      </c>
      <c r="O49" s="30">
        <f t="shared" si="39"/>
        <v>20612.5</v>
      </c>
      <c r="P49" s="30">
        <f t="shared" si="33"/>
        <v>20612.5</v>
      </c>
      <c r="Q49" s="30">
        <f t="shared" si="42"/>
        <v>0</v>
      </c>
      <c r="R49" s="30">
        <f t="shared" si="43"/>
        <v>0</v>
      </c>
      <c r="S49" s="30">
        <f t="shared" si="40"/>
        <v>0</v>
      </c>
    </row>
    <row r="50" spans="1:19" s="6" customFormat="1" ht="21.75" customHeight="1">
      <c r="A50" s="33">
        <v>606010</v>
      </c>
      <c r="B50" s="33" t="s">
        <v>91</v>
      </c>
      <c r="C50" s="33" t="s">
        <v>91</v>
      </c>
      <c r="D50" s="29">
        <v>1</v>
      </c>
      <c r="E50" s="29">
        <v>0</v>
      </c>
      <c r="F50" s="29">
        <v>0</v>
      </c>
      <c r="G50" s="30">
        <v>6</v>
      </c>
      <c r="H50" s="31">
        <v>0.85</v>
      </c>
      <c r="I50" s="30">
        <f t="shared" si="36"/>
        <v>20885</v>
      </c>
      <c r="J50" s="30">
        <f t="shared" si="37"/>
        <v>21760</v>
      </c>
      <c r="K50" s="30">
        <v>16362.5</v>
      </c>
      <c r="L50" s="30">
        <v>0</v>
      </c>
      <c r="M50" s="30">
        <v>5000</v>
      </c>
      <c r="N50" s="30">
        <f t="shared" si="38"/>
        <v>21282.5</v>
      </c>
      <c r="O50" s="30">
        <f t="shared" si="39"/>
        <v>21282.5</v>
      </c>
      <c r="P50" s="30">
        <f t="shared" si="33"/>
        <v>21282.5</v>
      </c>
      <c r="Q50" s="30">
        <f t="shared" si="42"/>
        <v>0</v>
      </c>
      <c r="R50" s="30">
        <f t="shared" si="43"/>
        <v>0</v>
      </c>
      <c r="S50" s="30">
        <f t="shared" si="40"/>
        <v>0</v>
      </c>
    </row>
    <row r="51" spans="1:19" s="6" customFormat="1" ht="21.75" customHeight="1">
      <c r="A51" s="33">
        <v>606005</v>
      </c>
      <c r="B51" s="33" t="s">
        <v>92</v>
      </c>
      <c r="C51" s="33" t="s">
        <v>92</v>
      </c>
      <c r="D51" s="29">
        <v>1</v>
      </c>
      <c r="E51" s="29">
        <v>1</v>
      </c>
      <c r="F51" s="29">
        <v>0</v>
      </c>
      <c r="G51" s="30">
        <v>17</v>
      </c>
      <c r="H51" s="31">
        <v>0.85</v>
      </c>
      <c r="I51" s="30">
        <f t="shared" si="36"/>
        <v>58132.5</v>
      </c>
      <c r="J51" s="30">
        <f t="shared" si="37"/>
        <v>59882.5</v>
      </c>
      <c r="K51" s="30">
        <v>26180</v>
      </c>
      <c r="L51" s="30">
        <v>8855</v>
      </c>
      <c r="M51" s="30">
        <v>5000</v>
      </c>
      <c r="N51" s="30">
        <f t="shared" si="38"/>
        <v>77980</v>
      </c>
      <c r="O51" s="30">
        <f t="shared" si="39"/>
        <v>77980</v>
      </c>
      <c r="P51" s="30">
        <f t="shared" si="33"/>
        <v>77980</v>
      </c>
      <c r="Q51" s="30">
        <f t="shared" si="42"/>
        <v>0</v>
      </c>
      <c r="R51" s="30">
        <f t="shared" si="43"/>
        <v>0</v>
      </c>
      <c r="S51" s="30">
        <f t="shared" si="40"/>
        <v>0</v>
      </c>
    </row>
    <row r="52" spans="1:19" s="5" customFormat="1" ht="27" customHeight="1">
      <c r="A52" s="32">
        <v>606009</v>
      </c>
      <c r="B52" s="32" t="s">
        <v>93</v>
      </c>
      <c r="C52" s="32" t="s">
        <v>93</v>
      </c>
      <c r="D52" s="24">
        <f aca="true" t="shared" si="44" ref="D52:G52">D53</f>
        <v>0</v>
      </c>
      <c r="E52" s="24">
        <f t="shared" si="44"/>
        <v>0</v>
      </c>
      <c r="F52" s="24">
        <f t="shared" si="44"/>
        <v>0</v>
      </c>
      <c r="G52" s="24">
        <f t="shared" si="44"/>
        <v>13</v>
      </c>
      <c r="H52" s="24"/>
      <c r="I52" s="24">
        <f aca="true" t="shared" si="45" ref="H52:S52">I53</f>
        <v>42542.5</v>
      </c>
      <c r="J52" s="24">
        <f t="shared" si="45"/>
        <v>42542.5</v>
      </c>
      <c r="K52" s="24">
        <f t="shared" si="45"/>
        <v>32725</v>
      </c>
      <c r="L52" s="24">
        <f t="shared" si="45"/>
        <v>0</v>
      </c>
      <c r="M52" s="24">
        <f t="shared" si="45"/>
        <v>0</v>
      </c>
      <c r="N52" s="24">
        <f t="shared" si="45"/>
        <v>52360</v>
      </c>
      <c r="O52" s="24">
        <f t="shared" si="45"/>
        <v>52360</v>
      </c>
      <c r="P52" s="24">
        <f t="shared" si="45"/>
        <v>52360</v>
      </c>
      <c r="Q52" s="24">
        <f t="shared" si="45"/>
        <v>0</v>
      </c>
      <c r="R52" s="24">
        <f t="shared" si="45"/>
        <v>0</v>
      </c>
      <c r="S52" s="24">
        <f t="shared" si="45"/>
        <v>0</v>
      </c>
    </row>
    <row r="53" spans="1:19" s="6" customFormat="1" ht="21.75" customHeight="1">
      <c r="A53" s="33">
        <v>606009</v>
      </c>
      <c r="B53" s="33" t="s">
        <v>93</v>
      </c>
      <c r="C53" s="33" t="s">
        <v>93</v>
      </c>
      <c r="D53" s="29">
        <v>0</v>
      </c>
      <c r="E53" s="29">
        <v>0</v>
      </c>
      <c r="F53" s="29">
        <v>0</v>
      </c>
      <c r="G53" s="30">
        <v>13</v>
      </c>
      <c r="H53" s="31">
        <v>0.85</v>
      </c>
      <c r="I53" s="30">
        <f t="shared" si="36"/>
        <v>42542.5</v>
      </c>
      <c r="J53" s="30">
        <f t="shared" si="37"/>
        <v>42542.5</v>
      </c>
      <c r="K53" s="30">
        <v>32725</v>
      </c>
      <c r="L53" s="30">
        <v>0</v>
      </c>
      <c r="M53" s="30"/>
      <c r="N53" s="30">
        <f t="shared" si="38"/>
        <v>52360</v>
      </c>
      <c r="O53" s="30">
        <f t="shared" si="39"/>
        <v>52360</v>
      </c>
      <c r="P53" s="30">
        <f t="shared" si="33"/>
        <v>52360</v>
      </c>
      <c r="Q53" s="30">
        <f t="shared" si="42"/>
        <v>0</v>
      </c>
      <c r="R53" s="30">
        <f t="shared" si="43"/>
        <v>0</v>
      </c>
      <c r="S53" s="30">
        <f t="shared" si="40"/>
        <v>0</v>
      </c>
    </row>
    <row r="54" spans="1:19" s="5" customFormat="1" ht="27" customHeight="1">
      <c r="A54" s="32">
        <v>606011</v>
      </c>
      <c r="B54" s="32" t="s">
        <v>94</v>
      </c>
      <c r="C54" s="32" t="s">
        <v>94</v>
      </c>
      <c r="D54" s="24">
        <f aca="true" t="shared" si="46" ref="D54:G54">D55</f>
        <v>2</v>
      </c>
      <c r="E54" s="24">
        <f t="shared" si="46"/>
        <v>0</v>
      </c>
      <c r="F54" s="24">
        <f t="shared" si="46"/>
        <v>0</v>
      </c>
      <c r="G54" s="24">
        <f t="shared" si="46"/>
        <v>4</v>
      </c>
      <c r="H54" s="24"/>
      <c r="I54" s="24">
        <f aca="true" t="shared" si="47" ref="H54:S54">I55</f>
        <v>17900</v>
      </c>
      <c r="J54" s="24">
        <f t="shared" si="47"/>
        <v>20400</v>
      </c>
      <c r="K54" s="24">
        <f t="shared" si="47"/>
        <v>15400</v>
      </c>
      <c r="L54" s="24">
        <f t="shared" si="47"/>
        <v>0</v>
      </c>
      <c r="M54" s="24">
        <f t="shared" si="47"/>
        <v>2500</v>
      </c>
      <c r="N54" s="24">
        <f t="shared" si="47"/>
        <v>20400</v>
      </c>
      <c r="O54" s="24">
        <f t="shared" si="47"/>
        <v>20400</v>
      </c>
      <c r="P54" s="24">
        <f t="shared" si="47"/>
        <v>20400</v>
      </c>
      <c r="Q54" s="24">
        <f t="shared" si="47"/>
        <v>0</v>
      </c>
      <c r="R54" s="24">
        <f t="shared" si="47"/>
        <v>0</v>
      </c>
      <c r="S54" s="24">
        <f t="shared" si="47"/>
        <v>0</v>
      </c>
    </row>
    <row r="55" spans="1:19" s="6" customFormat="1" ht="21.75" customHeight="1">
      <c r="A55" s="33">
        <v>606011</v>
      </c>
      <c r="B55" s="33" t="s">
        <v>94</v>
      </c>
      <c r="C55" s="33" t="s">
        <v>94</v>
      </c>
      <c r="D55" s="29">
        <v>2</v>
      </c>
      <c r="E55" s="29">
        <v>0</v>
      </c>
      <c r="F55" s="29">
        <v>0</v>
      </c>
      <c r="G55" s="30">
        <v>4</v>
      </c>
      <c r="H55" s="31">
        <v>1</v>
      </c>
      <c r="I55" s="30">
        <f t="shared" si="36"/>
        <v>17900</v>
      </c>
      <c r="J55" s="30">
        <f t="shared" si="37"/>
        <v>20400</v>
      </c>
      <c r="K55" s="30">
        <v>15400</v>
      </c>
      <c r="L55" s="30">
        <v>0</v>
      </c>
      <c r="M55" s="30">
        <v>2500</v>
      </c>
      <c r="N55" s="30">
        <f t="shared" si="38"/>
        <v>20400</v>
      </c>
      <c r="O55" s="30">
        <f t="shared" si="39"/>
        <v>20400</v>
      </c>
      <c r="P55" s="30">
        <f t="shared" si="33"/>
        <v>20400</v>
      </c>
      <c r="Q55" s="30">
        <f t="shared" si="42"/>
        <v>0</v>
      </c>
      <c r="R55" s="30">
        <f t="shared" si="43"/>
        <v>0</v>
      </c>
      <c r="S55" s="30">
        <f t="shared" si="40"/>
        <v>0</v>
      </c>
    </row>
    <row r="56" spans="1:19" s="5" customFormat="1" ht="27" customHeight="1">
      <c r="A56" s="32">
        <v>606006</v>
      </c>
      <c r="B56" s="32" t="s">
        <v>95</v>
      </c>
      <c r="C56" s="32" t="s">
        <v>95</v>
      </c>
      <c r="D56" s="35">
        <f aca="true" t="shared" si="48" ref="D56:G56">D57</f>
        <v>3</v>
      </c>
      <c r="E56" s="35">
        <f t="shared" si="48"/>
        <v>0</v>
      </c>
      <c r="F56" s="35">
        <f t="shared" si="48"/>
        <v>0</v>
      </c>
      <c r="G56" s="35">
        <f t="shared" si="48"/>
        <v>10</v>
      </c>
      <c r="H56" s="35"/>
      <c r="I56" s="35">
        <f aca="true" t="shared" si="49" ref="H56:S56">I57</f>
        <v>42250</v>
      </c>
      <c r="J56" s="35">
        <f t="shared" si="49"/>
        <v>46000</v>
      </c>
      <c r="K56" s="35">
        <f t="shared" si="49"/>
        <v>30800</v>
      </c>
      <c r="L56" s="35">
        <f t="shared" si="49"/>
        <v>0</v>
      </c>
      <c r="M56" s="35">
        <f t="shared" si="49"/>
        <v>7500</v>
      </c>
      <c r="N56" s="35">
        <f t="shared" si="49"/>
        <v>49950</v>
      </c>
      <c r="O56" s="35">
        <f t="shared" si="49"/>
        <v>49950</v>
      </c>
      <c r="P56" s="35">
        <f t="shared" si="49"/>
        <v>49950</v>
      </c>
      <c r="Q56" s="35">
        <f t="shared" si="49"/>
        <v>0</v>
      </c>
      <c r="R56" s="35">
        <f t="shared" si="49"/>
        <v>0</v>
      </c>
      <c r="S56" s="35">
        <f t="shared" si="49"/>
        <v>0</v>
      </c>
    </row>
    <row r="57" spans="1:19" s="6" customFormat="1" ht="21.75" customHeight="1">
      <c r="A57" s="33">
        <v>606006</v>
      </c>
      <c r="B57" s="33" t="s">
        <v>95</v>
      </c>
      <c r="C57" s="33" t="s">
        <v>95</v>
      </c>
      <c r="D57" s="29">
        <v>3</v>
      </c>
      <c r="E57" s="29">
        <v>0</v>
      </c>
      <c r="F57" s="29">
        <v>0</v>
      </c>
      <c r="G57" s="30">
        <v>10</v>
      </c>
      <c r="H57" s="31">
        <v>1</v>
      </c>
      <c r="I57" s="30">
        <f t="shared" si="36"/>
        <v>42250</v>
      </c>
      <c r="J57" s="30">
        <f t="shared" si="37"/>
        <v>46000</v>
      </c>
      <c r="K57" s="30">
        <v>30800</v>
      </c>
      <c r="L57" s="30">
        <v>0</v>
      </c>
      <c r="M57" s="30">
        <v>7500</v>
      </c>
      <c r="N57" s="30">
        <f t="shared" si="38"/>
        <v>49950</v>
      </c>
      <c r="O57" s="30">
        <f t="shared" si="39"/>
        <v>49950</v>
      </c>
      <c r="P57" s="30">
        <f t="shared" si="33"/>
        <v>49950</v>
      </c>
      <c r="Q57" s="30">
        <f t="shared" si="42"/>
        <v>0</v>
      </c>
      <c r="R57" s="30">
        <f t="shared" si="43"/>
        <v>0</v>
      </c>
      <c r="S57" s="30">
        <f t="shared" si="40"/>
        <v>0</v>
      </c>
    </row>
    <row r="58" spans="1:19" s="5" customFormat="1" ht="27" customHeight="1">
      <c r="A58" s="32">
        <v>606007</v>
      </c>
      <c r="B58" s="32" t="s">
        <v>96</v>
      </c>
      <c r="C58" s="32" t="s">
        <v>96</v>
      </c>
      <c r="D58" s="24">
        <f aca="true" t="shared" si="50" ref="D58:G58">D59</f>
        <v>4</v>
      </c>
      <c r="E58" s="24">
        <f t="shared" si="50"/>
        <v>0</v>
      </c>
      <c r="F58" s="24">
        <f t="shared" si="50"/>
        <v>0</v>
      </c>
      <c r="G58" s="24">
        <f t="shared" si="50"/>
        <v>3</v>
      </c>
      <c r="H58" s="24"/>
      <c r="I58" s="24">
        <f aca="true" t="shared" si="51" ref="H58:S58">I59</f>
        <v>14817.5</v>
      </c>
      <c r="J58" s="24">
        <f t="shared" si="51"/>
        <v>18317.5</v>
      </c>
      <c r="K58" s="24">
        <f t="shared" si="51"/>
        <v>9817.5</v>
      </c>
      <c r="L58" s="24">
        <f t="shared" si="51"/>
        <v>0</v>
      </c>
      <c r="M58" s="24">
        <f t="shared" si="51"/>
        <v>15000</v>
      </c>
      <c r="N58" s="24">
        <f t="shared" si="51"/>
        <v>8317.5</v>
      </c>
      <c r="O58" s="24">
        <f t="shared" si="51"/>
        <v>8317.5</v>
      </c>
      <c r="P58" s="24">
        <f t="shared" si="51"/>
        <v>8317.5</v>
      </c>
      <c r="Q58" s="24">
        <f t="shared" si="51"/>
        <v>0</v>
      </c>
      <c r="R58" s="24">
        <f t="shared" si="51"/>
        <v>0</v>
      </c>
      <c r="S58" s="24">
        <f t="shared" si="51"/>
        <v>0</v>
      </c>
    </row>
    <row r="59" spans="1:19" s="6" customFormat="1" ht="21.75" customHeight="1">
      <c r="A59" s="33">
        <v>606007</v>
      </c>
      <c r="B59" s="33" t="s">
        <v>96</v>
      </c>
      <c r="C59" s="33" t="s">
        <v>96</v>
      </c>
      <c r="D59" s="29">
        <v>4</v>
      </c>
      <c r="E59" s="29">
        <v>0</v>
      </c>
      <c r="F59" s="29">
        <v>0</v>
      </c>
      <c r="G59" s="30">
        <v>3</v>
      </c>
      <c r="H59" s="31">
        <v>0.85</v>
      </c>
      <c r="I59" s="30">
        <f t="shared" si="36"/>
        <v>14817.5</v>
      </c>
      <c r="J59" s="30">
        <f t="shared" si="37"/>
        <v>18317.5</v>
      </c>
      <c r="K59" s="30">
        <v>9817.5</v>
      </c>
      <c r="L59" s="30">
        <v>0</v>
      </c>
      <c r="M59" s="30">
        <v>15000</v>
      </c>
      <c r="N59" s="30">
        <f t="shared" si="38"/>
        <v>8317.5</v>
      </c>
      <c r="O59" s="30">
        <f t="shared" si="39"/>
        <v>8317.5</v>
      </c>
      <c r="P59" s="30">
        <f t="shared" si="33"/>
        <v>8317.5</v>
      </c>
      <c r="Q59" s="30">
        <f t="shared" si="42"/>
        <v>0</v>
      </c>
      <c r="R59" s="30">
        <f t="shared" si="43"/>
        <v>0</v>
      </c>
      <c r="S59" s="30">
        <f t="shared" si="40"/>
        <v>0</v>
      </c>
    </row>
    <row r="60" spans="1:19" s="5" customFormat="1" ht="27" customHeight="1">
      <c r="A60" s="32">
        <v>607</v>
      </c>
      <c r="B60" s="32" t="s">
        <v>97</v>
      </c>
      <c r="C60" s="32" t="s">
        <v>97</v>
      </c>
      <c r="D60" s="24">
        <f aca="true" t="shared" si="52" ref="D60:G60">SUM(D61:D64)</f>
        <v>35</v>
      </c>
      <c r="E60" s="24">
        <f t="shared" si="52"/>
        <v>6</v>
      </c>
      <c r="F60" s="24">
        <f t="shared" si="52"/>
        <v>1</v>
      </c>
      <c r="G60" s="24">
        <f t="shared" si="52"/>
        <v>37</v>
      </c>
      <c r="H60" s="24"/>
      <c r="I60" s="24">
        <f aca="true" t="shared" si="53" ref="H60:S60">SUM(I61:I64)</f>
        <v>185132.5</v>
      </c>
      <c r="J60" s="24">
        <f t="shared" si="53"/>
        <v>222632.5</v>
      </c>
      <c r="K60" s="24">
        <f t="shared" si="53"/>
        <v>64680</v>
      </c>
      <c r="L60" s="24">
        <f t="shared" si="53"/>
        <v>30416</v>
      </c>
      <c r="M60" s="24">
        <f t="shared" si="53"/>
        <v>155000</v>
      </c>
      <c r="N60" s="24">
        <f t="shared" si="53"/>
        <v>172844.5</v>
      </c>
      <c r="O60" s="24">
        <f t="shared" si="53"/>
        <v>172844.5</v>
      </c>
      <c r="P60" s="24">
        <f t="shared" si="53"/>
        <v>172844.5</v>
      </c>
      <c r="Q60" s="24">
        <f t="shared" si="53"/>
        <v>0</v>
      </c>
      <c r="R60" s="24">
        <f t="shared" si="53"/>
        <v>0</v>
      </c>
      <c r="S60" s="24">
        <f t="shared" si="53"/>
        <v>15175.5</v>
      </c>
    </row>
    <row r="61" spans="1:19" s="6" customFormat="1" ht="21.75" customHeight="1">
      <c r="A61" s="33">
        <v>607001</v>
      </c>
      <c r="B61" s="33" t="s">
        <v>98</v>
      </c>
      <c r="C61" s="33" t="s">
        <v>99</v>
      </c>
      <c r="D61" s="29">
        <v>8</v>
      </c>
      <c r="E61" s="29">
        <v>3</v>
      </c>
      <c r="F61" s="29">
        <v>1</v>
      </c>
      <c r="G61" s="30">
        <v>6</v>
      </c>
      <c r="H61" s="31">
        <v>0.85</v>
      </c>
      <c r="I61" s="30">
        <f t="shared" si="36"/>
        <v>34635</v>
      </c>
      <c r="J61" s="30">
        <f t="shared" si="37"/>
        <v>45135</v>
      </c>
      <c r="K61" s="30">
        <v>6545</v>
      </c>
      <c r="L61" s="30">
        <v>6930</v>
      </c>
      <c r="M61" s="30">
        <v>45000</v>
      </c>
      <c r="N61" s="30">
        <f t="shared" si="38"/>
        <v>21295</v>
      </c>
      <c r="O61" s="30">
        <f t="shared" si="39"/>
        <v>21295</v>
      </c>
      <c r="P61" s="30">
        <f t="shared" si="33"/>
        <v>21295</v>
      </c>
      <c r="Q61" s="30">
        <f t="shared" si="42"/>
        <v>0</v>
      </c>
      <c r="R61" s="30">
        <f t="shared" si="43"/>
        <v>0</v>
      </c>
      <c r="S61" s="30">
        <f t="shared" si="40"/>
        <v>0</v>
      </c>
    </row>
    <row r="62" spans="1:19" s="6" customFormat="1" ht="21.75" customHeight="1">
      <c r="A62" s="33">
        <v>607002</v>
      </c>
      <c r="B62" s="33" t="s">
        <v>100</v>
      </c>
      <c r="C62" s="33" t="s">
        <v>100</v>
      </c>
      <c r="D62" s="29">
        <v>13</v>
      </c>
      <c r="E62" s="29">
        <v>2</v>
      </c>
      <c r="F62" s="29">
        <v>0</v>
      </c>
      <c r="G62" s="30">
        <v>7</v>
      </c>
      <c r="H62" s="31">
        <v>0.85</v>
      </c>
      <c r="I62" s="30">
        <f t="shared" si="36"/>
        <v>41657.5</v>
      </c>
      <c r="J62" s="30">
        <f t="shared" si="37"/>
        <v>54782.5</v>
      </c>
      <c r="K62" s="30">
        <v>3272.5</v>
      </c>
      <c r="L62" s="30">
        <v>2118</v>
      </c>
      <c r="M62" s="30">
        <v>55000</v>
      </c>
      <c r="N62" s="30">
        <f t="shared" si="38"/>
        <v>36049.5</v>
      </c>
      <c r="O62" s="30">
        <f t="shared" si="39"/>
        <v>36049.5</v>
      </c>
      <c r="P62" s="30">
        <f t="shared" si="33"/>
        <v>36049.5</v>
      </c>
      <c r="Q62" s="30">
        <f t="shared" si="42"/>
        <v>0</v>
      </c>
      <c r="R62" s="30">
        <f t="shared" si="43"/>
        <v>0</v>
      </c>
      <c r="S62" s="30">
        <f t="shared" si="40"/>
        <v>0</v>
      </c>
    </row>
    <row r="63" spans="1:19" s="6" customFormat="1" ht="21.75" customHeight="1">
      <c r="A63" s="33">
        <v>607004</v>
      </c>
      <c r="B63" s="33" t="s">
        <v>101</v>
      </c>
      <c r="C63" s="33" t="s">
        <v>101</v>
      </c>
      <c r="D63" s="29">
        <v>2</v>
      </c>
      <c r="E63" s="29">
        <v>0</v>
      </c>
      <c r="F63" s="29">
        <v>0</v>
      </c>
      <c r="G63" s="30">
        <v>20</v>
      </c>
      <c r="H63" s="31">
        <v>1</v>
      </c>
      <c r="I63" s="30">
        <f t="shared" si="36"/>
        <v>79500</v>
      </c>
      <c r="J63" s="30">
        <f t="shared" si="37"/>
        <v>82000</v>
      </c>
      <c r="K63" s="30">
        <v>38500</v>
      </c>
      <c r="L63" s="30">
        <v>0</v>
      </c>
      <c r="M63" s="30">
        <v>7500</v>
      </c>
      <c r="N63" s="30">
        <f t="shared" si="38"/>
        <v>115500</v>
      </c>
      <c r="O63" s="30">
        <f t="shared" si="39"/>
        <v>115500</v>
      </c>
      <c r="P63" s="30">
        <f t="shared" si="33"/>
        <v>115500</v>
      </c>
      <c r="Q63" s="30">
        <f t="shared" si="42"/>
        <v>0</v>
      </c>
      <c r="R63" s="30">
        <f t="shared" si="43"/>
        <v>0</v>
      </c>
      <c r="S63" s="30">
        <f t="shared" si="40"/>
        <v>0</v>
      </c>
    </row>
    <row r="64" spans="1:19" s="6" customFormat="1" ht="21.75" customHeight="1">
      <c r="A64" s="33">
        <v>607003</v>
      </c>
      <c r="B64" s="33" t="s">
        <v>102</v>
      </c>
      <c r="C64" s="33" t="s">
        <v>102</v>
      </c>
      <c r="D64" s="29">
        <v>12</v>
      </c>
      <c r="E64" s="29">
        <v>1</v>
      </c>
      <c r="F64" s="29">
        <v>0</v>
      </c>
      <c r="G64" s="30">
        <v>4</v>
      </c>
      <c r="H64" s="31">
        <v>0.85</v>
      </c>
      <c r="I64" s="30">
        <f t="shared" si="36"/>
        <v>29340</v>
      </c>
      <c r="J64" s="30">
        <f t="shared" si="37"/>
        <v>40715</v>
      </c>
      <c r="K64" s="30">
        <v>16362.5</v>
      </c>
      <c r="L64" s="30">
        <v>21368</v>
      </c>
      <c r="M64" s="30">
        <v>47500</v>
      </c>
      <c r="N64" s="30">
        <f t="shared" si="38"/>
        <v>0</v>
      </c>
      <c r="O64" s="30">
        <f t="shared" si="39"/>
        <v>0</v>
      </c>
      <c r="P64" s="30">
        <f t="shared" si="33"/>
        <v>0</v>
      </c>
      <c r="Q64" s="30">
        <f t="shared" si="42"/>
        <v>0</v>
      </c>
      <c r="R64" s="30">
        <f t="shared" si="43"/>
        <v>0</v>
      </c>
      <c r="S64" s="30">
        <f t="shared" si="40"/>
        <v>15175.5</v>
      </c>
    </row>
    <row r="65" spans="1:19" s="5" customFormat="1" ht="27" customHeight="1">
      <c r="A65" s="32">
        <v>607007</v>
      </c>
      <c r="B65" s="32" t="s">
        <v>103</v>
      </c>
      <c r="C65" s="32" t="s">
        <v>103</v>
      </c>
      <c r="D65" s="35">
        <f aca="true" t="shared" si="54" ref="D65:G65">D66</f>
        <v>5</v>
      </c>
      <c r="E65" s="35">
        <f t="shared" si="54"/>
        <v>1</v>
      </c>
      <c r="F65" s="35">
        <f t="shared" si="54"/>
        <v>0</v>
      </c>
      <c r="G65" s="35">
        <f t="shared" si="54"/>
        <v>4</v>
      </c>
      <c r="H65" s="35"/>
      <c r="I65" s="35">
        <f aca="true" t="shared" si="55" ref="H65:S65">I66</f>
        <v>22900</v>
      </c>
      <c r="J65" s="35">
        <f t="shared" si="55"/>
        <v>30400</v>
      </c>
      <c r="K65" s="35">
        <f t="shared" si="55"/>
        <v>34650</v>
      </c>
      <c r="L65" s="35">
        <f t="shared" si="55"/>
        <v>0</v>
      </c>
      <c r="M65" s="35">
        <f t="shared" si="55"/>
        <v>20000</v>
      </c>
      <c r="N65" s="35">
        <f t="shared" si="55"/>
        <v>0</v>
      </c>
      <c r="O65" s="35">
        <f t="shared" si="55"/>
        <v>0</v>
      </c>
      <c r="P65" s="35">
        <f t="shared" si="55"/>
        <v>0</v>
      </c>
      <c r="Q65" s="35">
        <f t="shared" si="55"/>
        <v>0</v>
      </c>
      <c r="R65" s="35">
        <f t="shared" si="55"/>
        <v>0</v>
      </c>
      <c r="S65" s="35">
        <f t="shared" si="55"/>
        <v>1350</v>
      </c>
    </row>
    <row r="66" spans="1:19" s="6" customFormat="1" ht="21.75" customHeight="1">
      <c r="A66" s="33">
        <v>607007</v>
      </c>
      <c r="B66" s="33" t="s">
        <v>103</v>
      </c>
      <c r="C66" s="33" t="s">
        <v>103</v>
      </c>
      <c r="D66" s="29">
        <v>5</v>
      </c>
      <c r="E66" s="29">
        <v>1</v>
      </c>
      <c r="F66" s="29">
        <v>0</v>
      </c>
      <c r="G66" s="30">
        <v>4</v>
      </c>
      <c r="H66" s="31">
        <v>1</v>
      </c>
      <c r="I66" s="30">
        <f t="shared" si="36"/>
        <v>22900</v>
      </c>
      <c r="J66" s="30">
        <f t="shared" si="37"/>
        <v>30400</v>
      </c>
      <c r="K66" s="30">
        <v>34650</v>
      </c>
      <c r="L66" s="30">
        <v>0</v>
      </c>
      <c r="M66" s="30">
        <v>20000</v>
      </c>
      <c r="N66" s="30">
        <f t="shared" si="38"/>
        <v>0</v>
      </c>
      <c r="O66" s="30">
        <f t="shared" si="39"/>
        <v>0</v>
      </c>
      <c r="P66" s="30">
        <f t="shared" si="33"/>
        <v>0</v>
      </c>
      <c r="Q66" s="30">
        <f t="shared" si="42"/>
        <v>0</v>
      </c>
      <c r="R66" s="30">
        <f t="shared" si="43"/>
        <v>0</v>
      </c>
      <c r="S66" s="30">
        <f t="shared" si="40"/>
        <v>1350</v>
      </c>
    </row>
    <row r="67" spans="1:19" s="5" customFormat="1" ht="27" customHeight="1">
      <c r="A67" s="32">
        <v>607006</v>
      </c>
      <c r="B67" s="32" t="s">
        <v>104</v>
      </c>
      <c r="C67" s="32" t="s">
        <v>104</v>
      </c>
      <c r="D67" s="35">
        <f aca="true" t="shared" si="56" ref="D67:G67">D68</f>
        <v>8</v>
      </c>
      <c r="E67" s="35">
        <f t="shared" si="56"/>
        <v>1</v>
      </c>
      <c r="F67" s="35">
        <f t="shared" si="56"/>
        <v>1</v>
      </c>
      <c r="G67" s="35">
        <f t="shared" si="56"/>
        <v>24</v>
      </c>
      <c r="H67" s="35"/>
      <c r="I67" s="35">
        <f aca="true" t="shared" si="57" ref="H67:S67">I68</f>
        <v>104900</v>
      </c>
      <c r="J67" s="35">
        <f t="shared" si="57"/>
        <v>117400</v>
      </c>
      <c r="K67" s="35">
        <f t="shared" si="57"/>
        <v>100100</v>
      </c>
      <c r="L67" s="35">
        <f t="shared" si="57"/>
        <v>0</v>
      </c>
      <c r="M67" s="35">
        <f t="shared" si="57"/>
        <v>20000</v>
      </c>
      <c r="N67" s="35">
        <f t="shared" si="57"/>
        <v>102200</v>
      </c>
      <c r="O67" s="35">
        <f t="shared" si="57"/>
        <v>102200</v>
      </c>
      <c r="P67" s="35">
        <f t="shared" si="57"/>
        <v>102200</v>
      </c>
      <c r="Q67" s="35">
        <f t="shared" si="57"/>
        <v>0</v>
      </c>
      <c r="R67" s="35">
        <f t="shared" si="57"/>
        <v>0</v>
      </c>
      <c r="S67" s="35">
        <f t="shared" si="57"/>
        <v>0</v>
      </c>
    </row>
    <row r="68" spans="1:19" s="6" customFormat="1" ht="21.75" customHeight="1">
      <c r="A68" s="33">
        <v>607006</v>
      </c>
      <c r="B68" s="33" t="s">
        <v>104</v>
      </c>
      <c r="C68" s="33" t="s">
        <v>104</v>
      </c>
      <c r="D68" s="29">
        <v>8</v>
      </c>
      <c r="E68" s="29">
        <v>1</v>
      </c>
      <c r="F68" s="29">
        <v>1</v>
      </c>
      <c r="G68" s="30">
        <v>24</v>
      </c>
      <c r="H68" s="31">
        <v>1</v>
      </c>
      <c r="I68" s="30">
        <f t="shared" si="36"/>
        <v>104900</v>
      </c>
      <c r="J68" s="30">
        <f t="shared" si="37"/>
        <v>117400</v>
      </c>
      <c r="K68" s="30">
        <v>100100</v>
      </c>
      <c r="L68" s="30">
        <v>0</v>
      </c>
      <c r="M68" s="30">
        <v>20000</v>
      </c>
      <c r="N68" s="30">
        <f t="shared" si="38"/>
        <v>102200</v>
      </c>
      <c r="O68" s="30">
        <f t="shared" si="39"/>
        <v>102200</v>
      </c>
      <c r="P68" s="30">
        <f t="shared" si="33"/>
        <v>102200</v>
      </c>
      <c r="Q68" s="30">
        <f t="shared" si="42"/>
        <v>0</v>
      </c>
      <c r="R68" s="30">
        <f t="shared" si="43"/>
        <v>0</v>
      </c>
      <c r="S68" s="30">
        <f t="shared" si="40"/>
        <v>0</v>
      </c>
    </row>
    <row r="69" spans="1:19" s="5" customFormat="1" ht="27" customHeight="1">
      <c r="A69" s="32">
        <v>607005</v>
      </c>
      <c r="B69" s="32" t="s">
        <v>105</v>
      </c>
      <c r="C69" s="32" t="s">
        <v>105</v>
      </c>
      <c r="D69" s="35">
        <f aca="true" t="shared" si="58" ref="D69:G69">D70</f>
        <v>7</v>
      </c>
      <c r="E69" s="35">
        <f t="shared" si="58"/>
        <v>0</v>
      </c>
      <c r="F69" s="35">
        <f t="shared" si="58"/>
        <v>0</v>
      </c>
      <c r="G69" s="35">
        <f t="shared" si="58"/>
        <v>22</v>
      </c>
      <c r="H69" s="35"/>
      <c r="I69" s="35">
        <f aca="true" t="shared" si="59" ref="H69:S69">I70</f>
        <v>93450</v>
      </c>
      <c r="J69" s="35">
        <f t="shared" si="59"/>
        <v>102200</v>
      </c>
      <c r="K69" s="35">
        <f t="shared" si="59"/>
        <v>38500</v>
      </c>
      <c r="L69" s="35">
        <f t="shared" si="59"/>
        <v>1925</v>
      </c>
      <c r="M69" s="35">
        <f t="shared" si="59"/>
        <v>22500</v>
      </c>
      <c r="N69" s="35">
        <f t="shared" si="59"/>
        <v>132725</v>
      </c>
      <c r="O69" s="35">
        <f t="shared" si="59"/>
        <v>132725</v>
      </c>
      <c r="P69" s="35">
        <f t="shared" si="59"/>
        <v>132725</v>
      </c>
      <c r="Q69" s="35">
        <f t="shared" si="59"/>
        <v>0</v>
      </c>
      <c r="R69" s="35">
        <f t="shared" si="59"/>
        <v>0</v>
      </c>
      <c r="S69" s="35">
        <f t="shared" si="59"/>
        <v>0</v>
      </c>
    </row>
    <row r="70" spans="1:19" s="6" customFormat="1" ht="21.75" customHeight="1">
      <c r="A70" s="33">
        <v>607005</v>
      </c>
      <c r="B70" s="33" t="s">
        <v>105</v>
      </c>
      <c r="C70" s="33" t="s">
        <v>105</v>
      </c>
      <c r="D70" s="29">
        <v>7</v>
      </c>
      <c r="E70" s="29">
        <v>0</v>
      </c>
      <c r="F70" s="29">
        <v>0</v>
      </c>
      <c r="G70" s="30">
        <v>22</v>
      </c>
      <c r="H70" s="31">
        <v>1</v>
      </c>
      <c r="I70" s="30">
        <f t="shared" si="36"/>
        <v>93450</v>
      </c>
      <c r="J70" s="30">
        <f t="shared" si="37"/>
        <v>102200</v>
      </c>
      <c r="K70" s="30">
        <v>38500</v>
      </c>
      <c r="L70" s="30">
        <v>1925</v>
      </c>
      <c r="M70" s="30">
        <v>22500</v>
      </c>
      <c r="N70" s="30">
        <f t="shared" si="38"/>
        <v>132725</v>
      </c>
      <c r="O70" s="30">
        <f t="shared" si="39"/>
        <v>132725</v>
      </c>
      <c r="P70" s="30">
        <f t="shared" si="33"/>
        <v>132725</v>
      </c>
      <c r="Q70" s="30">
        <f t="shared" si="42"/>
        <v>0</v>
      </c>
      <c r="R70" s="30">
        <f t="shared" si="43"/>
        <v>0</v>
      </c>
      <c r="S70" s="30">
        <f t="shared" si="40"/>
        <v>0</v>
      </c>
    </row>
    <row r="71" spans="1:19" s="5" customFormat="1" ht="27" customHeight="1">
      <c r="A71" s="32">
        <v>608</v>
      </c>
      <c r="B71" s="32" t="s">
        <v>106</v>
      </c>
      <c r="C71" s="32" t="s">
        <v>106</v>
      </c>
      <c r="D71" s="24">
        <f aca="true" t="shared" si="60" ref="D71:G71">SUM(D72:D76)</f>
        <v>34</v>
      </c>
      <c r="E71" s="24">
        <f t="shared" si="60"/>
        <v>11</v>
      </c>
      <c r="F71" s="24">
        <f t="shared" si="60"/>
        <v>0</v>
      </c>
      <c r="G71" s="24">
        <f t="shared" si="60"/>
        <v>18</v>
      </c>
      <c r="H71" s="24"/>
      <c r="I71" s="24">
        <f aca="true" t="shared" si="61" ref="H71:S71">SUM(I72:I76)</f>
        <v>124972.5</v>
      </c>
      <c r="J71" s="24">
        <f t="shared" si="61"/>
        <v>179347.5</v>
      </c>
      <c r="K71" s="24">
        <f t="shared" si="61"/>
        <v>159967.5</v>
      </c>
      <c r="L71" s="24">
        <f t="shared" si="61"/>
        <v>0</v>
      </c>
      <c r="M71" s="24">
        <f t="shared" si="61"/>
        <v>150000</v>
      </c>
      <c r="N71" s="24">
        <f t="shared" si="61"/>
        <v>44500</v>
      </c>
      <c r="O71" s="24">
        <f t="shared" si="61"/>
        <v>44500</v>
      </c>
      <c r="P71" s="24">
        <f t="shared" si="61"/>
        <v>44500</v>
      </c>
      <c r="Q71" s="24">
        <f t="shared" si="61"/>
        <v>0</v>
      </c>
      <c r="R71" s="24">
        <f t="shared" si="61"/>
        <v>0</v>
      </c>
      <c r="S71" s="24">
        <f t="shared" si="61"/>
        <v>50147.5</v>
      </c>
    </row>
    <row r="72" spans="1:19" s="6" customFormat="1" ht="21.75" customHeight="1">
      <c r="A72" s="33">
        <v>608001</v>
      </c>
      <c r="B72" s="33" t="s">
        <v>107</v>
      </c>
      <c r="C72" s="33" t="s">
        <v>108</v>
      </c>
      <c r="D72" s="29">
        <v>5</v>
      </c>
      <c r="E72" s="29">
        <v>0</v>
      </c>
      <c r="F72" s="29">
        <v>0</v>
      </c>
      <c r="G72" s="30">
        <v>1</v>
      </c>
      <c r="H72" s="31">
        <v>0.85</v>
      </c>
      <c r="I72" s="30">
        <f t="shared" si="36"/>
        <v>9522.5</v>
      </c>
      <c r="J72" s="30">
        <f t="shared" si="37"/>
        <v>13897.5</v>
      </c>
      <c r="K72" s="30">
        <v>9817.5</v>
      </c>
      <c r="L72" s="30">
        <v>0</v>
      </c>
      <c r="M72" s="30">
        <v>15000</v>
      </c>
      <c r="N72" s="30">
        <f t="shared" si="38"/>
        <v>0</v>
      </c>
      <c r="O72" s="30">
        <f t="shared" si="39"/>
        <v>0</v>
      </c>
      <c r="P72" s="30">
        <f t="shared" si="33"/>
        <v>0</v>
      </c>
      <c r="Q72" s="30">
        <f t="shared" si="42"/>
        <v>0</v>
      </c>
      <c r="R72" s="30">
        <f t="shared" si="43"/>
        <v>0</v>
      </c>
      <c r="S72" s="30">
        <f t="shared" si="40"/>
        <v>1397.5</v>
      </c>
    </row>
    <row r="73" spans="1:19" s="6" customFormat="1" ht="21.75" customHeight="1">
      <c r="A73" s="33">
        <v>608002</v>
      </c>
      <c r="B73" s="33" t="s">
        <v>109</v>
      </c>
      <c r="C73" s="33" t="s">
        <v>109</v>
      </c>
      <c r="D73" s="29">
        <v>3</v>
      </c>
      <c r="E73" s="29">
        <v>1</v>
      </c>
      <c r="F73" s="29">
        <v>0</v>
      </c>
      <c r="G73" s="30">
        <v>4</v>
      </c>
      <c r="H73" s="31">
        <v>1</v>
      </c>
      <c r="I73" s="30">
        <f t="shared" si="36"/>
        <v>20400</v>
      </c>
      <c r="J73" s="30">
        <f t="shared" si="37"/>
        <v>25400</v>
      </c>
      <c r="K73" s="30">
        <v>11550</v>
      </c>
      <c r="L73" s="30">
        <v>0</v>
      </c>
      <c r="M73" s="30">
        <v>60000</v>
      </c>
      <c r="N73" s="30">
        <f t="shared" si="38"/>
        <v>0</v>
      </c>
      <c r="O73" s="30">
        <f t="shared" si="39"/>
        <v>0</v>
      </c>
      <c r="P73" s="30">
        <f t="shared" si="33"/>
        <v>0</v>
      </c>
      <c r="Q73" s="30">
        <f t="shared" si="42"/>
        <v>0</v>
      </c>
      <c r="R73" s="30">
        <f t="shared" si="43"/>
        <v>0</v>
      </c>
      <c r="S73" s="30">
        <f t="shared" si="40"/>
        <v>25750</v>
      </c>
    </row>
    <row r="74" spans="1:19" ht="21.75" customHeight="1">
      <c r="A74" s="33">
        <v>608004</v>
      </c>
      <c r="B74" s="33" t="s">
        <v>110</v>
      </c>
      <c r="C74" s="33" t="s">
        <v>111</v>
      </c>
      <c r="D74" s="29">
        <v>16</v>
      </c>
      <c r="E74" s="29">
        <v>3</v>
      </c>
      <c r="F74" s="29">
        <v>0</v>
      </c>
      <c r="G74" s="30">
        <v>6</v>
      </c>
      <c r="H74" s="31">
        <v>1</v>
      </c>
      <c r="I74" s="30">
        <f t="shared" si="36"/>
        <v>46850</v>
      </c>
      <c r="J74" s="30">
        <f t="shared" si="37"/>
        <v>70600</v>
      </c>
      <c r="K74" s="30">
        <v>38500</v>
      </c>
      <c r="L74" s="30">
        <v>0</v>
      </c>
      <c r="M74" s="30">
        <v>45000</v>
      </c>
      <c r="N74" s="30">
        <f t="shared" si="38"/>
        <v>33950</v>
      </c>
      <c r="O74" s="30">
        <f t="shared" si="39"/>
        <v>33950</v>
      </c>
      <c r="P74" s="30">
        <f aca="true" t="shared" si="62" ref="P74:P105">O74</f>
        <v>33950</v>
      </c>
      <c r="Q74" s="30">
        <f t="shared" si="42"/>
        <v>0</v>
      </c>
      <c r="R74" s="30">
        <f t="shared" si="43"/>
        <v>0</v>
      </c>
      <c r="S74" s="30">
        <f t="shared" si="40"/>
        <v>0</v>
      </c>
    </row>
    <row r="75" spans="1:19" ht="21.75" customHeight="1">
      <c r="A75" s="33">
        <v>608005</v>
      </c>
      <c r="B75" s="33" t="s">
        <v>112</v>
      </c>
      <c r="C75" s="33" t="s">
        <v>112</v>
      </c>
      <c r="D75" s="29">
        <v>7</v>
      </c>
      <c r="E75" s="29">
        <v>7</v>
      </c>
      <c r="F75" s="29">
        <v>0</v>
      </c>
      <c r="G75" s="30">
        <v>4</v>
      </c>
      <c r="H75" s="31">
        <v>1</v>
      </c>
      <c r="I75" s="30">
        <f aca="true" t="shared" si="63" ref="I75:I106">(D75+E75+F75)*1250+G75*3850*H75</f>
        <v>32900</v>
      </c>
      <c r="J75" s="30">
        <f aca="true" t="shared" si="64" ref="J75:J106">(D75+E75+F75)*2500*H75+G75*3850*H75</f>
        <v>50400</v>
      </c>
      <c r="K75" s="30">
        <v>57750</v>
      </c>
      <c r="L75" s="30">
        <v>0</v>
      </c>
      <c r="M75" s="30">
        <v>15000</v>
      </c>
      <c r="N75" s="30">
        <f aca="true" t="shared" si="65" ref="N75:N106">IF(I75+J75-K75-L75-M75&lt;0,0,I75+J75-K75-L75-M75)</f>
        <v>10550</v>
      </c>
      <c r="O75" s="30">
        <f aca="true" t="shared" si="66" ref="O75:O106">N75</f>
        <v>10550</v>
      </c>
      <c r="P75" s="30">
        <f t="shared" si="62"/>
        <v>10550</v>
      </c>
      <c r="Q75" s="30">
        <f t="shared" si="42"/>
        <v>0</v>
      </c>
      <c r="R75" s="30">
        <f t="shared" si="43"/>
        <v>0</v>
      </c>
      <c r="S75" s="30">
        <f aca="true" t="shared" si="67" ref="S75:S106">IF(I75+J75-K75-L75-M75&lt;0,-(I75+J75-K75-L75-M75),0)</f>
        <v>0</v>
      </c>
    </row>
    <row r="76" spans="1:19" ht="21.75" customHeight="1">
      <c r="A76" s="33">
        <v>608006</v>
      </c>
      <c r="B76" s="33" t="s">
        <v>113</v>
      </c>
      <c r="C76" s="33" t="s">
        <v>113</v>
      </c>
      <c r="D76" s="29">
        <v>3</v>
      </c>
      <c r="E76" s="29">
        <v>0</v>
      </c>
      <c r="F76" s="29">
        <v>0</v>
      </c>
      <c r="G76" s="30">
        <v>3</v>
      </c>
      <c r="H76" s="31">
        <v>1</v>
      </c>
      <c r="I76" s="30">
        <f t="shared" si="63"/>
        <v>15300</v>
      </c>
      <c r="J76" s="30">
        <f t="shared" si="64"/>
        <v>19050</v>
      </c>
      <c r="K76" s="30">
        <v>42350</v>
      </c>
      <c r="L76" s="30">
        <v>0</v>
      </c>
      <c r="M76" s="30">
        <v>15000</v>
      </c>
      <c r="N76" s="30">
        <f t="shared" si="65"/>
        <v>0</v>
      </c>
      <c r="O76" s="30">
        <f t="shared" si="66"/>
        <v>0</v>
      </c>
      <c r="P76" s="30">
        <f t="shared" si="62"/>
        <v>0</v>
      </c>
      <c r="Q76" s="30">
        <f aca="true" t="shared" si="68" ref="Q76:Q107">O76-P76</f>
        <v>0</v>
      </c>
      <c r="R76" s="30">
        <f aca="true" t="shared" si="69" ref="R76:R107">N76-O76</f>
        <v>0</v>
      </c>
      <c r="S76" s="30">
        <f t="shared" si="67"/>
        <v>23000</v>
      </c>
    </row>
    <row r="77" spans="1:19" s="7" customFormat="1" ht="27" customHeight="1">
      <c r="A77" s="32">
        <v>608007</v>
      </c>
      <c r="B77" s="32" t="s">
        <v>114</v>
      </c>
      <c r="C77" s="32" t="s">
        <v>114</v>
      </c>
      <c r="D77" s="24">
        <f aca="true" t="shared" si="70" ref="D77:G77">D78</f>
        <v>5</v>
      </c>
      <c r="E77" s="24">
        <f t="shared" si="70"/>
        <v>0</v>
      </c>
      <c r="F77" s="24">
        <f t="shared" si="70"/>
        <v>0</v>
      </c>
      <c r="G77" s="24">
        <f t="shared" si="70"/>
        <v>15</v>
      </c>
      <c r="H77" s="24"/>
      <c r="I77" s="24">
        <f aca="true" t="shared" si="71" ref="H77:S77">I78</f>
        <v>64000</v>
      </c>
      <c r="J77" s="24">
        <f t="shared" si="71"/>
        <v>70250</v>
      </c>
      <c r="K77" s="24">
        <f t="shared" si="71"/>
        <v>53900</v>
      </c>
      <c r="L77" s="24">
        <f t="shared" si="71"/>
        <v>0</v>
      </c>
      <c r="M77" s="24">
        <f t="shared" si="71"/>
        <v>12500</v>
      </c>
      <c r="N77" s="24">
        <f t="shared" si="71"/>
        <v>67850</v>
      </c>
      <c r="O77" s="24">
        <f t="shared" si="71"/>
        <v>67850</v>
      </c>
      <c r="P77" s="24">
        <f t="shared" si="71"/>
        <v>67850</v>
      </c>
      <c r="Q77" s="24">
        <f t="shared" si="71"/>
        <v>0</v>
      </c>
      <c r="R77" s="24">
        <f t="shared" si="71"/>
        <v>0</v>
      </c>
      <c r="S77" s="24">
        <f t="shared" si="71"/>
        <v>0</v>
      </c>
    </row>
    <row r="78" spans="1:19" ht="21.75" customHeight="1">
      <c r="A78" s="33">
        <v>608007</v>
      </c>
      <c r="B78" s="33" t="s">
        <v>114</v>
      </c>
      <c r="C78" s="33" t="s">
        <v>114</v>
      </c>
      <c r="D78" s="29">
        <v>5</v>
      </c>
      <c r="E78" s="29">
        <v>0</v>
      </c>
      <c r="F78" s="29">
        <v>0</v>
      </c>
      <c r="G78" s="30">
        <v>15</v>
      </c>
      <c r="H78" s="31">
        <v>1</v>
      </c>
      <c r="I78" s="30">
        <f t="shared" si="63"/>
        <v>64000</v>
      </c>
      <c r="J78" s="30">
        <f t="shared" si="64"/>
        <v>70250</v>
      </c>
      <c r="K78" s="30">
        <v>53900</v>
      </c>
      <c r="L78" s="30">
        <v>0</v>
      </c>
      <c r="M78" s="30">
        <v>12500</v>
      </c>
      <c r="N78" s="30">
        <f t="shared" si="65"/>
        <v>67850</v>
      </c>
      <c r="O78" s="30">
        <f t="shared" si="66"/>
        <v>67850</v>
      </c>
      <c r="P78" s="30">
        <f t="shared" si="62"/>
        <v>67850</v>
      </c>
      <c r="Q78" s="30">
        <f t="shared" si="68"/>
        <v>0</v>
      </c>
      <c r="R78" s="30">
        <f t="shared" si="69"/>
        <v>0</v>
      </c>
      <c r="S78" s="30">
        <f t="shared" si="67"/>
        <v>0</v>
      </c>
    </row>
    <row r="79" spans="1:19" s="7" customFormat="1" ht="27" customHeight="1">
      <c r="A79" s="32">
        <v>608009</v>
      </c>
      <c r="B79" s="32" t="s">
        <v>115</v>
      </c>
      <c r="C79" s="32" t="s">
        <v>115</v>
      </c>
      <c r="D79" s="35">
        <f aca="true" t="shared" si="72" ref="D79:G79">D80</f>
        <v>2</v>
      </c>
      <c r="E79" s="35">
        <f t="shared" si="72"/>
        <v>0</v>
      </c>
      <c r="F79" s="35">
        <f t="shared" si="72"/>
        <v>0</v>
      </c>
      <c r="G79" s="35">
        <f t="shared" si="72"/>
        <v>34</v>
      </c>
      <c r="H79" s="35"/>
      <c r="I79" s="35">
        <f aca="true" t="shared" si="73" ref="H79:S79">I80</f>
        <v>133400</v>
      </c>
      <c r="J79" s="35">
        <f t="shared" si="73"/>
        <v>135900</v>
      </c>
      <c r="K79" s="35">
        <f t="shared" si="73"/>
        <v>154000</v>
      </c>
      <c r="L79" s="35">
        <f t="shared" si="73"/>
        <v>0</v>
      </c>
      <c r="M79" s="35">
        <f t="shared" si="73"/>
        <v>15000</v>
      </c>
      <c r="N79" s="35">
        <f t="shared" si="73"/>
        <v>100300</v>
      </c>
      <c r="O79" s="35">
        <f t="shared" si="73"/>
        <v>100300</v>
      </c>
      <c r="P79" s="35">
        <f t="shared" si="73"/>
        <v>100300</v>
      </c>
      <c r="Q79" s="35">
        <f t="shared" si="73"/>
        <v>0</v>
      </c>
      <c r="R79" s="35">
        <f t="shared" si="73"/>
        <v>0</v>
      </c>
      <c r="S79" s="35">
        <f t="shared" si="73"/>
        <v>0</v>
      </c>
    </row>
    <row r="80" spans="1:19" ht="21.75" customHeight="1">
      <c r="A80" s="33">
        <v>608009</v>
      </c>
      <c r="B80" s="33" t="s">
        <v>115</v>
      </c>
      <c r="C80" s="33" t="s">
        <v>115</v>
      </c>
      <c r="D80" s="29">
        <v>2</v>
      </c>
      <c r="E80" s="29">
        <v>0</v>
      </c>
      <c r="F80" s="29">
        <v>0</v>
      </c>
      <c r="G80" s="30">
        <v>34</v>
      </c>
      <c r="H80" s="31">
        <v>1</v>
      </c>
      <c r="I80" s="30">
        <f t="shared" si="63"/>
        <v>133400</v>
      </c>
      <c r="J80" s="30">
        <f t="shared" si="64"/>
        <v>135900</v>
      </c>
      <c r="K80" s="30">
        <v>154000</v>
      </c>
      <c r="L80" s="30">
        <v>0</v>
      </c>
      <c r="M80" s="30">
        <v>15000</v>
      </c>
      <c r="N80" s="30">
        <f t="shared" si="65"/>
        <v>100300</v>
      </c>
      <c r="O80" s="30">
        <f t="shared" si="66"/>
        <v>100300</v>
      </c>
      <c r="P80" s="30">
        <f t="shared" si="62"/>
        <v>100300</v>
      </c>
      <c r="Q80" s="30">
        <f t="shared" si="68"/>
        <v>0</v>
      </c>
      <c r="R80" s="30">
        <f t="shared" si="69"/>
        <v>0</v>
      </c>
      <c r="S80" s="30">
        <f t="shared" si="67"/>
        <v>0</v>
      </c>
    </row>
    <row r="81" spans="1:19" s="7" customFormat="1" ht="27" customHeight="1">
      <c r="A81" s="32">
        <v>608003</v>
      </c>
      <c r="B81" s="32" t="s">
        <v>116</v>
      </c>
      <c r="C81" s="32" t="s">
        <v>116</v>
      </c>
      <c r="D81" s="35">
        <f aca="true" t="shared" si="74" ref="D81:G81">D82</f>
        <v>1</v>
      </c>
      <c r="E81" s="35">
        <f t="shared" si="74"/>
        <v>2</v>
      </c>
      <c r="F81" s="35">
        <f t="shared" si="74"/>
        <v>0</v>
      </c>
      <c r="G81" s="35">
        <f t="shared" si="74"/>
        <v>14</v>
      </c>
      <c r="H81" s="35"/>
      <c r="I81" s="35">
        <f aca="true" t="shared" si="75" ref="H81:S81">I82</f>
        <v>57650</v>
      </c>
      <c r="J81" s="35">
        <f t="shared" si="75"/>
        <v>61400</v>
      </c>
      <c r="K81" s="35">
        <f t="shared" si="75"/>
        <v>53900</v>
      </c>
      <c r="L81" s="35">
        <f t="shared" si="75"/>
        <v>0</v>
      </c>
      <c r="M81" s="35">
        <f t="shared" si="75"/>
        <v>22500</v>
      </c>
      <c r="N81" s="35">
        <f t="shared" si="75"/>
        <v>42650</v>
      </c>
      <c r="O81" s="35">
        <f t="shared" si="75"/>
        <v>42650</v>
      </c>
      <c r="P81" s="35">
        <f t="shared" si="75"/>
        <v>42650</v>
      </c>
      <c r="Q81" s="35">
        <f t="shared" si="75"/>
        <v>0</v>
      </c>
      <c r="R81" s="35">
        <f t="shared" si="75"/>
        <v>0</v>
      </c>
      <c r="S81" s="35">
        <f t="shared" si="75"/>
        <v>0</v>
      </c>
    </row>
    <row r="82" spans="1:19" ht="21.75" customHeight="1">
      <c r="A82" s="33">
        <v>608003</v>
      </c>
      <c r="B82" s="33" t="s">
        <v>116</v>
      </c>
      <c r="C82" s="33" t="s">
        <v>116</v>
      </c>
      <c r="D82" s="29">
        <v>1</v>
      </c>
      <c r="E82" s="29">
        <v>2</v>
      </c>
      <c r="F82" s="29">
        <v>0</v>
      </c>
      <c r="G82" s="30">
        <v>14</v>
      </c>
      <c r="H82" s="31">
        <v>1</v>
      </c>
      <c r="I82" s="30">
        <f t="shared" si="63"/>
        <v>57650</v>
      </c>
      <c r="J82" s="30">
        <f t="shared" si="64"/>
        <v>61400</v>
      </c>
      <c r="K82" s="30">
        <v>53900</v>
      </c>
      <c r="L82" s="30">
        <v>0</v>
      </c>
      <c r="M82" s="30">
        <v>22500</v>
      </c>
      <c r="N82" s="30">
        <f t="shared" si="65"/>
        <v>42650</v>
      </c>
      <c r="O82" s="30">
        <f t="shared" si="66"/>
        <v>42650</v>
      </c>
      <c r="P82" s="30">
        <f t="shared" si="62"/>
        <v>42650</v>
      </c>
      <c r="Q82" s="30">
        <f t="shared" si="68"/>
        <v>0</v>
      </c>
      <c r="R82" s="30">
        <f t="shared" si="69"/>
        <v>0</v>
      </c>
      <c r="S82" s="30">
        <f t="shared" si="67"/>
        <v>0</v>
      </c>
    </row>
    <row r="83" spans="1:19" s="7" customFormat="1" ht="27" customHeight="1">
      <c r="A83" s="32">
        <v>608008</v>
      </c>
      <c r="B83" s="32" t="s">
        <v>117</v>
      </c>
      <c r="C83" s="32" t="s">
        <v>117</v>
      </c>
      <c r="D83" s="24">
        <f aca="true" t="shared" si="76" ref="D83:G83">D84</f>
        <v>6</v>
      </c>
      <c r="E83" s="24">
        <f t="shared" si="76"/>
        <v>0</v>
      </c>
      <c r="F83" s="24">
        <f t="shared" si="76"/>
        <v>0</v>
      </c>
      <c r="G83" s="24">
        <f t="shared" si="76"/>
        <v>17</v>
      </c>
      <c r="H83" s="24"/>
      <c r="I83" s="24">
        <f aca="true" t="shared" si="77" ref="H83:S83">I84</f>
        <v>72950</v>
      </c>
      <c r="J83" s="24">
        <f t="shared" si="77"/>
        <v>80450</v>
      </c>
      <c r="K83" s="24">
        <f t="shared" si="77"/>
        <v>53900</v>
      </c>
      <c r="L83" s="24">
        <f t="shared" si="77"/>
        <v>0</v>
      </c>
      <c r="M83" s="24">
        <f t="shared" si="77"/>
        <v>20000</v>
      </c>
      <c r="N83" s="24">
        <f t="shared" si="77"/>
        <v>79500</v>
      </c>
      <c r="O83" s="24">
        <f t="shared" si="77"/>
        <v>79500</v>
      </c>
      <c r="P83" s="24">
        <f t="shared" si="77"/>
        <v>79500</v>
      </c>
      <c r="Q83" s="24">
        <f t="shared" si="77"/>
        <v>0</v>
      </c>
      <c r="R83" s="24">
        <f t="shared" si="77"/>
        <v>0</v>
      </c>
      <c r="S83" s="24">
        <f t="shared" si="77"/>
        <v>0</v>
      </c>
    </row>
    <row r="84" spans="1:19" ht="21.75" customHeight="1">
      <c r="A84" s="33">
        <v>608008</v>
      </c>
      <c r="B84" s="33" t="s">
        <v>117</v>
      </c>
      <c r="C84" s="33" t="s">
        <v>117</v>
      </c>
      <c r="D84" s="29">
        <v>6</v>
      </c>
      <c r="E84" s="29">
        <v>0</v>
      </c>
      <c r="F84" s="29">
        <v>0</v>
      </c>
      <c r="G84" s="30">
        <v>17</v>
      </c>
      <c r="H84" s="31">
        <v>1</v>
      </c>
      <c r="I84" s="30">
        <f t="shared" si="63"/>
        <v>72950</v>
      </c>
      <c r="J84" s="30">
        <f t="shared" si="64"/>
        <v>80450</v>
      </c>
      <c r="K84" s="30">
        <v>53900</v>
      </c>
      <c r="L84" s="30">
        <v>0</v>
      </c>
      <c r="M84" s="30">
        <v>20000</v>
      </c>
      <c r="N84" s="30">
        <f t="shared" si="65"/>
        <v>79500</v>
      </c>
      <c r="O84" s="30">
        <f t="shared" si="66"/>
        <v>79500</v>
      </c>
      <c r="P84" s="30">
        <f t="shared" si="62"/>
        <v>79500</v>
      </c>
      <c r="Q84" s="30">
        <f t="shared" si="68"/>
        <v>0</v>
      </c>
      <c r="R84" s="30">
        <f t="shared" si="69"/>
        <v>0</v>
      </c>
      <c r="S84" s="30">
        <f t="shared" si="67"/>
        <v>0</v>
      </c>
    </row>
    <row r="85" spans="1:19" s="7" customFormat="1" ht="27" customHeight="1">
      <c r="A85" s="34">
        <v>609</v>
      </c>
      <c r="B85" s="34" t="s">
        <v>118</v>
      </c>
      <c r="C85" s="34" t="s">
        <v>118</v>
      </c>
      <c r="D85" s="35">
        <f aca="true" t="shared" si="78" ref="D85:G85">SUM(D86:D92)</f>
        <v>135</v>
      </c>
      <c r="E85" s="35">
        <f t="shared" si="78"/>
        <v>20</v>
      </c>
      <c r="F85" s="35">
        <f t="shared" si="78"/>
        <v>0</v>
      </c>
      <c r="G85" s="35">
        <f t="shared" si="78"/>
        <v>106</v>
      </c>
      <c r="H85" s="35"/>
      <c r="I85" s="35">
        <f aca="true" t="shared" si="79" ref="H85:S85">SUM(I86:I92)</f>
        <v>486350</v>
      </c>
      <c r="J85" s="35">
        <f t="shared" si="79"/>
        <v>558100</v>
      </c>
      <c r="K85" s="35">
        <f t="shared" si="79"/>
        <v>254292.5</v>
      </c>
      <c r="L85" s="35">
        <f t="shared" si="79"/>
        <v>25026</v>
      </c>
      <c r="M85" s="35">
        <f t="shared" si="79"/>
        <v>632500</v>
      </c>
      <c r="N85" s="35">
        <f t="shared" si="79"/>
        <v>210657</v>
      </c>
      <c r="O85" s="35">
        <f t="shared" si="79"/>
        <v>210657</v>
      </c>
      <c r="P85" s="35">
        <f t="shared" si="79"/>
        <v>210657</v>
      </c>
      <c r="Q85" s="35">
        <f t="shared" si="79"/>
        <v>0</v>
      </c>
      <c r="R85" s="35">
        <f t="shared" si="79"/>
        <v>0</v>
      </c>
      <c r="S85" s="35">
        <f t="shared" si="79"/>
        <v>78025.5</v>
      </c>
    </row>
    <row r="86" spans="1:19" ht="21.75" customHeight="1">
      <c r="A86" s="36">
        <v>609001</v>
      </c>
      <c r="B86" s="36" t="s">
        <v>119</v>
      </c>
      <c r="C86" s="36" t="s">
        <v>120</v>
      </c>
      <c r="D86" s="29">
        <v>29</v>
      </c>
      <c r="E86" s="29">
        <v>14</v>
      </c>
      <c r="F86" s="29">
        <v>0</v>
      </c>
      <c r="G86" s="30">
        <v>65</v>
      </c>
      <c r="H86" s="31">
        <v>0.65</v>
      </c>
      <c r="I86" s="30">
        <f t="shared" si="63"/>
        <v>216412.5</v>
      </c>
      <c r="J86" s="30">
        <f t="shared" si="64"/>
        <v>232537.5</v>
      </c>
      <c r="K86" s="30">
        <v>172672.5</v>
      </c>
      <c r="L86" s="30">
        <v>0</v>
      </c>
      <c r="M86" s="30">
        <v>205000</v>
      </c>
      <c r="N86" s="30">
        <f t="shared" si="65"/>
        <v>71277.5</v>
      </c>
      <c r="O86" s="30">
        <f t="shared" si="66"/>
        <v>71277.5</v>
      </c>
      <c r="P86" s="30">
        <f t="shared" si="62"/>
        <v>71277.5</v>
      </c>
      <c r="Q86" s="30">
        <f t="shared" si="68"/>
        <v>0</v>
      </c>
      <c r="R86" s="30">
        <f t="shared" si="69"/>
        <v>0</v>
      </c>
      <c r="S86" s="30">
        <f t="shared" si="67"/>
        <v>0</v>
      </c>
    </row>
    <row r="87" spans="1:19" ht="21.75" customHeight="1">
      <c r="A87" s="36">
        <v>609002</v>
      </c>
      <c r="B87" s="36" t="s">
        <v>121</v>
      </c>
      <c r="C87" s="36" t="s">
        <v>121</v>
      </c>
      <c r="D87" s="29">
        <v>1</v>
      </c>
      <c r="E87" s="29">
        <v>0</v>
      </c>
      <c r="F87" s="29">
        <v>0</v>
      </c>
      <c r="G87" s="30">
        <v>1</v>
      </c>
      <c r="H87" s="31">
        <v>0.65</v>
      </c>
      <c r="I87" s="30">
        <f t="shared" si="63"/>
        <v>3752.5</v>
      </c>
      <c r="J87" s="30">
        <f t="shared" si="64"/>
        <v>4127.5</v>
      </c>
      <c r="K87" s="30">
        <v>10010</v>
      </c>
      <c r="L87" s="30">
        <v>0</v>
      </c>
      <c r="M87" s="30">
        <v>60000</v>
      </c>
      <c r="N87" s="30">
        <f t="shared" si="65"/>
        <v>0</v>
      </c>
      <c r="O87" s="30">
        <f t="shared" si="66"/>
        <v>0</v>
      </c>
      <c r="P87" s="30">
        <f t="shared" si="62"/>
        <v>0</v>
      </c>
      <c r="Q87" s="30">
        <f t="shared" si="68"/>
        <v>0</v>
      </c>
      <c r="R87" s="30">
        <f t="shared" si="69"/>
        <v>0</v>
      </c>
      <c r="S87" s="30">
        <f t="shared" si="67"/>
        <v>62130</v>
      </c>
    </row>
    <row r="88" spans="1:19" ht="21.75" customHeight="1">
      <c r="A88" s="36">
        <v>609003</v>
      </c>
      <c r="B88" s="36" t="s">
        <v>122</v>
      </c>
      <c r="C88" s="36" t="s">
        <v>122</v>
      </c>
      <c r="D88" s="29">
        <v>55</v>
      </c>
      <c r="E88" s="29">
        <v>0</v>
      </c>
      <c r="F88" s="29">
        <v>0</v>
      </c>
      <c r="G88" s="30">
        <v>8</v>
      </c>
      <c r="H88" s="31">
        <v>0.65</v>
      </c>
      <c r="I88" s="30">
        <f t="shared" si="63"/>
        <v>88770</v>
      </c>
      <c r="J88" s="30">
        <f t="shared" si="64"/>
        <v>109395</v>
      </c>
      <c r="K88" s="30">
        <v>7507.5</v>
      </c>
      <c r="L88" s="30">
        <v>14053</v>
      </c>
      <c r="M88" s="30">
        <v>192500</v>
      </c>
      <c r="N88" s="30">
        <f t="shared" si="65"/>
        <v>0</v>
      </c>
      <c r="O88" s="30">
        <f t="shared" si="66"/>
        <v>0</v>
      </c>
      <c r="P88" s="30">
        <f t="shared" si="62"/>
        <v>0</v>
      </c>
      <c r="Q88" s="30">
        <f t="shared" si="68"/>
        <v>0</v>
      </c>
      <c r="R88" s="30">
        <f t="shared" si="69"/>
        <v>0</v>
      </c>
      <c r="S88" s="30">
        <f t="shared" si="67"/>
        <v>15895.5</v>
      </c>
    </row>
    <row r="89" spans="1:19" ht="21.75" customHeight="1">
      <c r="A89" s="36">
        <v>609004</v>
      </c>
      <c r="B89" s="36" t="s">
        <v>123</v>
      </c>
      <c r="C89" s="36" t="s">
        <v>123</v>
      </c>
      <c r="D89" s="29">
        <v>15</v>
      </c>
      <c r="E89" s="29">
        <v>0</v>
      </c>
      <c r="F89" s="29">
        <v>0</v>
      </c>
      <c r="G89" s="30">
        <v>18</v>
      </c>
      <c r="H89" s="31">
        <v>1</v>
      </c>
      <c r="I89" s="30">
        <f t="shared" si="63"/>
        <v>88050</v>
      </c>
      <c r="J89" s="30">
        <f t="shared" si="64"/>
        <v>106800</v>
      </c>
      <c r="K89" s="30">
        <v>61600</v>
      </c>
      <c r="L89" s="30">
        <v>0</v>
      </c>
      <c r="M89" s="30">
        <v>55000</v>
      </c>
      <c r="N89" s="30">
        <f t="shared" si="65"/>
        <v>78250</v>
      </c>
      <c r="O89" s="30">
        <f t="shared" si="66"/>
        <v>78250</v>
      </c>
      <c r="P89" s="30">
        <f t="shared" si="62"/>
        <v>78250</v>
      </c>
      <c r="Q89" s="30">
        <f t="shared" si="68"/>
        <v>0</v>
      </c>
      <c r="R89" s="30">
        <f t="shared" si="69"/>
        <v>0</v>
      </c>
      <c r="S89" s="30">
        <f t="shared" si="67"/>
        <v>0</v>
      </c>
    </row>
    <row r="90" spans="1:19" ht="21.75" customHeight="1">
      <c r="A90" s="36">
        <v>609006</v>
      </c>
      <c r="B90" s="36" t="s">
        <v>124</v>
      </c>
      <c r="C90" s="36" t="s">
        <v>124</v>
      </c>
      <c r="D90" s="29">
        <v>1</v>
      </c>
      <c r="E90" s="29">
        <v>0</v>
      </c>
      <c r="F90" s="29">
        <v>0</v>
      </c>
      <c r="G90" s="30">
        <v>4</v>
      </c>
      <c r="H90" s="31">
        <v>0.85</v>
      </c>
      <c r="I90" s="30">
        <f t="shared" si="63"/>
        <v>14340</v>
      </c>
      <c r="J90" s="30">
        <f t="shared" si="64"/>
        <v>15215</v>
      </c>
      <c r="K90" s="30">
        <v>0</v>
      </c>
      <c r="L90" s="30">
        <v>10780</v>
      </c>
      <c r="M90" s="30">
        <v>2500</v>
      </c>
      <c r="N90" s="30">
        <f t="shared" si="65"/>
        <v>16275</v>
      </c>
      <c r="O90" s="30">
        <f t="shared" si="66"/>
        <v>16275</v>
      </c>
      <c r="P90" s="30">
        <f t="shared" si="62"/>
        <v>16275</v>
      </c>
      <c r="Q90" s="30">
        <f t="shared" si="68"/>
        <v>0</v>
      </c>
      <c r="R90" s="30">
        <f t="shared" si="69"/>
        <v>0</v>
      </c>
      <c r="S90" s="30">
        <f t="shared" si="67"/>
        <v>0</v>
      </c>
    </row>
    <row r="91" spans="1:19" ht="21.75" customHeight="1">
      <c r="A91" s="33">
        <v>609003</v>
      </c>
      <c r="B91" s="43" t="s">
        <v>122</v>
      </c>
      <c r="C91" s="43" t="s">
        <v>125</v>
      </c>
      <c r="D91" s="29">
        <v>15</v>
      </c>
      <c r="E91" s="29">
        <v>1</v>
      </c>
      <c r="F91" s="29">
        <v>0</v>
      </c>
      <c r="G91" s="30">
        <v>5</v>
      </c>
      <c r="H91" s="31">
        <v>0.65</v>
      </c>
      <c r="I91" s="30">
        <f t="shared" si="63"/>
        <v>32512.5</v>
      </c>
      <c r="J91" s="30">
        <f t="shared" si="64"/>
        <v>38512.5</v>
      </c>
      <c r="K91" s="30">
        <v>0</v>
      </c>
      <c r="L91" s="30">
        <v>0</v>
      </c>
      <c r="M91" s="30">
        <v>40000</v>
      </c>
      <c r="N91" s="30">
        <f t="shared" si="65"/>
        <v>31025</v>
      </c>
      <c r="O91" s="30">
        <f t="shared" si="66"/>
        <v>31025</v>
      </c>
      <c r="P91" s="30">
        <f t="shared" si="62"/>
        <v>31025</v>
      </c>
      <c r="Q91" s="30">
        <f t="shared" si="68"/>
        <v>0</v>
      </c>
      <c r="R91" s="30">
        <f t="shared" si="69"/>
        <v>0</v>
      </c>
      <c r="S91" s="30">
        <f t="shared" si="67"/>
        <v>0</v>
      </c>
    </row>
    <row r="92" spans="1:19" ht="21.75" customHeight="1">
      <c r="A92" s="33">
        <v>609002</v>
      </c>
      <c r="B92" s="43" t="s">
        <v>121</v>
      </c>
      <c r="C92" s="43" t="s">
        <v>126</v>
      </c>
      <c r="D92" s="29">
        <v>19</v>
      </c>
      <c r="E92" s="29">
        <v>5</v>
      </c>
      <c r="F92" s="29">
        <v>0</v>
      </c>
      <c r="G92" s="30">
        <v>5</v>
      </c>
      <c r="H92" s="31">
        <v>0.65</v>
      </c>
      <c r="I92" s="30">
        <f t="shared" si="63"/>
        <v>42512.5</v>
      </c>
      <c r="J92" s="30">
        <f t="shared" si="64"/>
        <v>51512.5</v>
      </c>
      <c r="K92" s="45">
        <v>2502.5</v>
      </c>
      <c r="L92" s="45">
        <v>193</v>
      </c>
      <c r="M92" s="30">
        <v>77500</v>
      </c>
      <c r="N92" s="30">
        <f t="shared" si="65"/>
        <v>13829.5</v>
      </c>
      <c r="O92" s="30">
        <f t="shared" si="66"/>
        <v>13829.5</v>
      </c>
      <c r="P92" s="30">
        <f t="shared" si="62"/>
        <v>13829.5</v>
      </c>
      <c r="Q92" s="30">
        <f t="shared" si="68"/>
        <v>0</v>
      </c>
      <c r="R92" s="30">
        <f t="shared" si="69"/>
        <v>0</v>
      </c>
      <c r="S92" s="30">
        <f t="shared" si="67"/>
        <v>0</v>
      </c>
    </row>
    <row r="93" spans="1:19" s="7" customFormat="1" ht="27" customHeight="1">
      <c r="A93" s="34">
        <v>609005</v>
      </c>
      <c r="B93" s="34" t="s">
        <v>127</v>
      </c>
      <c r="C93" s="34" t="s">
        <v>127</v>
      </c>
      <c r="D93" s="35">
        <f aca="true" t="shared" si="80" ref="D93:G93">D94</f>
        <v>38</v>
      </c>
      <c r="E93" s="35">
        <f t="shared" si="80"/>
        <v>10</v>
      </c>
      <c r="F93" s="35">
        <f t="shared" si="80"/>
        <v>0</v>
      </c>
      <c r="G93" s="35">
        <f t="shared" si="80"/>
        <v>7</v>
      </c>
      <c r="H93" s="35"/>
      <c r="I93" s="35">
        <f aca="true" t="shared" si="81" ref="H93:S93">I94</f>
        <v>77517.5</v>
      </c>
      <c r="J93" s="35">
        <f t="shared" si="81"/>
        <v>95517.5</v>
      </c>
      <c r="K93" s="35">
        <f t="shared" si="81"/>
        <v>0</v>
      </c>
      <c r="L93" s="35">
        <f t="shared" si="81"/>
        <v>10780</v>
      </c>
      <c r="M93" s="35">
        <f t="shared" si="81"/>
        <v>190000</v>
      </c>
      <c r="N93" s="35">
        <f t="shared" si="81"/>
        <v>0</v>
      </c>
      <c r="O93" s="35">
        <f t="shared" si="81"/>
        <v>0</v>
      </c>
      <c r="P93" s="35">
        <f t="shared" si="81"/>
        <v>0</v>
      </c>
      <c r="Q93" s="35">
        <f t="shared" si="81"/>
        <v>0</v>
      </c>
      <c r="R93" s="35">
        <f t="shared" si="81"/>
        <v>0</v>
      </c>
      <c r="S93" s="35">
        <f t="shared" si="81"/>
        <v>27745</v>
      </c>
    </row>
    <row r="94" spans="1:19" ht="21.75" customHeight="1">
      <c r="A94" s="36">
        <v>609005</v>
      </c>
      <c r="B94" s="36" t="s">
        <v>127</v>
      </c>
      <c r="C94" s="36" t="s">
        <v>127</v>
      </c>
      <c r="D94" s="29">
        <v>38</v>
      </c>
      <c r="E94" s="29">
        <v>10</v>
      </c>
      <c r="F94" s="29">
        <v>0</v>
      </c>
      <c r="G94" s="30">
        <v>7</v>
      </c>
      <c r="H94" s="31">
        <v>0.65</v>
      </c>
      <c r="I94" s="30">
        <f t="shared" si="63"/>
        <v>77517.5</v>
      </c>
      <c r="J94" s="30">
        <f t="shared" si="64"/>
        <v>95517.5</v>
      </c>
      <c r="K94" s="30">
        <v>0</v>
      </c>
      <c r="L94" s="30">
        <v>10780</v>
      </c>
      <c r="M94" s="30">
        <v>190000</v>
      </c>
      <c r="N94" s="30">
        <f t="shared" si="65"/>
        <v>0</v>
      </c>
      <c r="O94" s="30">
        <f t="shared" si="66"/>
        <v>0</v>
      </c>
      <c r="P94" s="30">
        <f t="shared" si="62"/>
        <v>0</v>
      </c>
      <c r="Q94" s="30">
        <f t="shared" si="68"/>
        <v>0</v>
      </c>
      <c r="R94" s="30">
        <f t="shared" si="69"/>
        <v>0</v>
      </c>
      <c r="S94" s="30">
        <f t="shared" si="67"/>
        <v>27745</v>
      </c>
    </row>
    <row r="95" spans="1:19" s="7" customFormat="1" ht="27" customHeight="1">
      <c r="A95" s="32">
        <v>610</v>
      </c>
      <c r="B95" s="32" t="s">
        <v>128</v>
      </c>
      <c r="C95" s="32" t="s">
        <v>128</v>
      </c>
      <c r="D95" s="24">
        <f aca="true" t="shared" si="82" ref="D95:G95">SUM(D96:D97)</f>
        <v>9</v>
      </c>
      <c r="E95" s="24">
        <f t="shared" si="82"/>
        <v>1</v>
      </c>
      <c r="F95" s="24">
        <f t="shared" si="82"/>
        <v>0</v>
      </c>
      <c r="G95" s="24">
        <f t="shared" si="82"/>
        <v>8</v>
      </c>
      <c r="H95" s="24"/>
      <c r="I95" s="24">
        <f aca="true" t="shared" si="83" ref="H95:S95">SUM(I96:I97)</f>
        <v>43300</v>
      </c>
      <c r="J95" s="24">
        <f t="shared" si="83"/>
        <v>55425</v>
      </c>
      <c r="K95" s="24">
        <f t="shared" si="83"/>
        <v>11550</v>
      </c>
      <c r="L95" s="24">
        <f t="shared" si="83"/>
        <v>2695</v>
      </c>
      <c r="M95" s="24">
        <f t="shared" si="83"/>
        <v>25000</v>
      </c>
      <c r="N95" s="24">
        <f t="shared" si="83"/>
        <v>61300</v>
      </c>
      <c r="O95" s="24">
        <f t="shared" si="83"/>
        <v>61300</v>
      </c>
      <c r="P95" s="24">
        <f t="shared" si="83"/>
        <v>61300</v>
      </c>
      <c r="Q95" s="24">
        <f t="shared" si="83"/>
        <v>0</v>
      </c>
      <c r="R95" s="24">
        <f t="shared" si="83"/>
        <v>0</v>
      </c>
      <c r="S95" s="24">
        <f t="shared" si="83"/>
        <v>1820</v>
      </c>
    </row>
    <row r="96" spans="1:19" ht="21.75" customHeight="1">
      <c r="A96" s="33">
        <v>610001</v>
      </c>
      <c r="B96" s="33" t="s">
        <v>129</v>
      </c>
      <c r="C96" s="33" t="s">
        <v>130</v>
      </c>
      <c r="D96" s="29">
        <v>0</v>
      </c>
      <c r="E96" s="29">
        <v>1</v>
      </c>
      <c r="F96" s="29">
        <v>0</v>
      </c>
      <c r="G96" s="30">
        <v>0</v>
      </c>
      <c r="H96" s="31">
        <v>0.85</v>
      </c>
      <c r="I96" s="30">
        <f t="shared" si="63"/>
        <v>1250</v>
      </c>
      <c r="J96" s="30">
        <f t="shared" si="64"/>
        <v>2125</v>
      </c>
      <c r="K96" s="30">
        <v>0</v>
      </c>
      <c r="L96" s="30">
        <v>2695</v>
      </c>
      <c r="M96" s="30">
        <v>2500</v>
      </c>
      <c r="N96" s="30">
        <f t="shared" si="65"/>
        <v>0</v>
      </c>
      <c r="O96" s="30">
        <f t="shared" si="66"/>
        <v>0</v>
      </c>
      <c r="P96" s="30">
        <f t="shared" si="62"/>
        <v>0</v>
      </c>
      <c r="Q96" s="30">
        <f t="shared" si="68"/>
        <v>0</v>
      </c>
      <c r="R96" s="30">
        <f t="shared" si="69"/>
        <v>0</v>
      </c>
      <c r="S96" s="30">
        <f t="shared" si="67"/>
        <v>1820</v>
      </c>
    </row>
    <row r="97" spans="1:19" ht="21.75" customHeight="1">
      <c r="A97" s="33">
        <v>610002</v>
      </c>
      <c r="B97" s="33" t="s">
        <v>131</v>
      </c>
      <c r="C97" s="33" t="s">
        <v>131</v>
      </c>
      <c r="D97" s="29">
        <v>9</v>
      </c>
      <c r="E97" s="29">
        <v>0</v>
      </c>
      <c r="F97" s="29">
        <v>0</v>
      </c>
      <c r="G97" s="30">
        <v>8</v>
      </c>
      <c r="H97" s="31">
        <v>1</v>
      </c>
      <c r="I97" s="30">
        <f t="shared" si="63"/>
        <v>42050</v>
      </c>
      <c r="J97" s="30">
        <f t="shared" si="64"/>
        <v>53300</v>
      </c>
      <c r="K97" s="30">
        <v>11550</v>
      </c>
      <c r="L97" s="30">
        <v>0</v>
      </c>
      <c r="M97" s="30">
        <v>22500</v>
      </c>
      <c r="N97" s="30">
        <f t="shared" si="65"/>
        <v>61300</v>
      </c>
      <c r="O97" s="30">
        <f t="shared" si="66"/>
        <v>61300</v>
      </c>
      <c r="P97" s="30">
        <f t="shared" si="62"/>
        <v>61300</v>
      </c>
      <c r="Q97" s="30">
        <f t="shared" si="68"/>
        <v>0</v>
      </c>
      <c r="R97" s="30">
        <f t="shared" si="69"/>
        <v>0</v>
      </c>
      <c r="S97" s="30">
        <f t="shared" si="67"/>
        <v>0</v>
      </c>
    </row>
    <row r="98" spans="1:19" s="7" customFormat="1" ht="27" customHeight="1">
      <c r="A98" s="34">
        <v>610004</v>
      </c>
      <c r="B98" s="34" t="s">
        <v>132</v>
      </c>
      <c r="C98" s="34" t="s">
        <v>132</v>
      </c>
      <c r="D98" s="24">
        <f aca="true" t="shared" si="84" ref="D98:G98">D99+D100</f>
        <v>29</v>
      </c>
      <c r="E98" s="24">
        <f t="shared" si="84"/>
        <v>4</v>
      </c>
      <c r="F98" s="24">
        <f t="shared" si="84"/>
        <v>0</v>
      </c>
      <c r="G98" s="24">
        <f t="shared" si="84"/>
        <v>16</v>
      </c>
      <c r="H98" s="24"/>
      <c r="I98" s="24">
        <f aca="true" t="shared" si="85" ref="H98:S98">I99+I100</f>
        <v>102850</v>
      </c>
      <c r="J98" s="24">
        <f t="shared" si="85"/>
        <v>144100</v>
      </c>
      <c r="K98" s="24">
        <f t="shared" si="85"/>
        <v>38500</v>
      </c>
      <c r="L98" s="24">
        <f t="shared" si="85"/>
        <v>5390</v>
      </c>
      <c r="M98" s="24">
        <f t="shared" si="85"/>
        <v>97500</v>
      </c>
      <c r="N98" s="24">
        <f t="shared" si="85"/>
        <v>113450</v>
      </c>
      <c r="O98" s="24">
        <f t="shared" si="85"/>
        <v>113450</v>
      </c>
      <c r="P98" s="24">
        <f t="shared" si="85"/>
        <v>113450</v>
      </c>
      <c r="Q98" s="24">
        <f t="shared" si="85"/>
        <v>0</v>
      </c>
      <c r="R98" s="24">
        <f t="shared" si="85"/>
        <v>0</v>
      </c>
      <c r="S98" s="24">
        <f t="shared" si="85"/>
        <v>7890</v>
      </c>
    </row>
    <row r="99" spans="1:19" ht="21.75" customHeight="1">
      <c r="A99" s="36">
        <v>610004</v>
      </c>
      <c r="B99" s="36" t="s">
        <v>132</v>
      </c>
      <c r="C99" s="36" t="s">
        <v>132</v>
      </c>
      <c r="D99" s="29">
        <v>29</v>
      </c>
      <c r="E99" s="29">
        <v>4</v>
      </c>
      <c r="F99" s="29">
        <v>0</v>
      </c>
      <c r="G99" s="30">
        <v>16</v>
      </c>
      <c r="H99" s="31">
        <v>1</v>
      </c>
      <c r="I99" s="30">
        <f t="shared" si="63"/>
        <v>102850</v>
      </c>
      <c r="J99" s="30">
        <f t="shared" si="64"/>
        <v>144100</v>
      </c>
      <c r="K99" s="30">
        <v>38500</v>
      </c>
      <c r="L99" s="30">
        <v>0</v>
      </c>
      <c r="M99" s="30">
        <v>95000</v>
      </c>
      <c r="N99" s="30">
        <f t="shared" si="65"/>
        <v>113450</v>
      </c>
      <c r="O99" s="30">
        <f t="shared" si="66"/>
        <v>113450</v>
      </c>
      <c r="P99" s="30">
        <f t="shared" si="62"/>
        <v>113450</v>
      </c>
      <c r="Q99" s="30">
        <f t="shared" si="68"/>
        <v>0</v>
      </c>
      <c r="R99" s="30">
        <f t="shared" si="69"/>
        <v>0</v>
      </c>
      <c r="S99" s="30">
        <f t="shared" si="67"/>
        <v>0</v>
      </c>
    </row>
    <row r="100" spans="1:19" ht="21.75" customHeight="1">
      <c r="A100" s="33">
        <v>610004</v>
      </c>
      <c r="B100" s="43" t="s">
        <v>132</v>
      </c>
      <c r="C100" s="43" t="s">
        <v>133</v>
      </c>
      <c r="D100" s="29">
        <v>0</v>
      </c>
      <c r="E100" s="29">
        <v>0</v>
      </c>
      <c r="F100" s="29">
        <v>0</v>
      </c>
      <c r="G100" s="30">
        <v>0</v>
      </c>
      <c r="H100" s="31">
        <v>1</v>
      </c>
      <c r="I100" s="30">
        <f t="shared" si="63"/>
        <v>0</v>
      </c>
      <c r="J100" s="30">
        <f t="shared" si="64"/>
        <v>0</v>
      </c>
      <c r="K100" s="45">
        <v>0</v>
      </c>
      <c r="L100" s="45">
        <v>5390</v>
      </c>
      <c r="M100" s="30">
        <v>2500</v>
      </c>
      <c r="N100" s="30">
        <f t="shared" si="65"/>
        <v>0</v>
      </c>
      <c r="O100" s="30">
        <f t="shared" si="66"/>
        <v>0</v>
      </c>
      <c r="P100" s="30">
        <f t="shared" si="62"/>
        <v>0</v>
      </c>
      <c r="Q100" s="30">
        <f t="shared" si="68"/>
        <v>0</v>
      </c>
      <c r="R100" s="30">
        <f t="shared" si="69"/>
        <v>0</v>
      </c>
      <c r="S100" s="30">
        <f t="shared" si="67"/>
        <v>7890</v>
      </c>
    </row>
    <row r="101" spans="1:19" s="7" customFormat="1" ht="27" customHeight="1">
      <c r="A101" s="32">
        <v>610003</v>
      </c>
      <c r="B101" s="32" t="s">
        <v>134</v>
      </c>
      <c r="C101" s="32" t="s">
        <v>134</v>
      </c>
      <c r="D101" s="24">
        <f aca="true" t="shared" si="86" ref="D101:G101">SUM(D102:D103)</f>
        <v>6</v>
      </c>
      <c r="E101" s="24">
        <f t="shared" si="86"/>
        <v>1</v>
      </c>
      <c r="F101" s="24">
        <f t="shared" si="86"/>
        <v>0</v>
      </c>
      <c r="G101" s="24">
        <f t="shared" si="86"/>
        <v>20</v>
      </c>
      <c r="H101" s="24"/>
      <c r="I101" s="24">
        <f aca="true" t="shared" si="87" ref="H101:S101">SUM(I102:I103)</f>
        <v>85750</v>
      </c>
      <c r="J101" s="24">
        <f t="shared" si="87"/>
        <v>94500</v>
      </c>
      <c r="K101" s="24">
        <f t="shared" si="87"/>
        <v>69300</v>
      </c>
      <c r="L101" s="24">
        <f t="shared" si="87"/>
        <v>0</v>
      </c>
      <c r="M101" s="24">
        <f t="shared" si="87"/>
        <v>12500</v>
      </c>
      <c r="N101" s="24">
        <f t="shared" si="87"/>
        <v>98450</v>
      </c>
      <c r="O101" s="24">
        <f t="shared" si="87"/>
        <v>98450</v>
      </c>
      <c r="P101" s="24">
        <f t="shared" si="87"/>
        <v>98450</v>
      </c>
      <c r="Q101" s="24">
        <f t="shared" si="87"/>
        <v>0</v>
      </c>
      <c r="R101" s="24">
        <f t="shared" si="87"/>
        <v>0</v>
      </c>
      <c r="S101" s="24">
        <f t="shared" si="87"/>
        <v>0</v>
      </c>
    </row>
    <row r="102" spans="1:19" ht="21.75" customHeight="1">
      <c r="A102" s="33">
        <v>610003</v>
      </c>
      <c r="B102" s="33" t="s">
        <v>134</v>
      </c>
      <c r="C102" s="33" t="s">
        <v>134</v>
      </c>
      <c r="D102" s="29">
        <v>6</v>
      </c>
      <c r="E102" s="29">
        <v>1</v>
      </c>
      <c r="F102" s="29">
        <v>0</v>
      </c>
      <c r="G102" s="30">
        <v>19</v>
      </c>
      <c r="H102" s="31">
        <v>1</v>
      </c>
      <c r="I102" s="30">
        <f t="shared" si="63"/>
        <v>81900</v>
      </c>
      <c r="J102" s="30">
        <f t="shared" si="64"/>
        <v>90650</v>
      </c>
      <c r="K102" s="30">
        <v>65450</v>
      </c>
      <c r="L102" s="30">
        <v>0</v>
      </c>
      <c r="M102" s="30">
        <v>12500</v>
      </c>
      <c r="N102" s="30">
        <f t="shared" si="65"/>
        <v>94600</v>
      </c>
      <c r="O102" s="30">
        <f t="shared" si="66"/>
        <v>94600</v>
      </c>
      <c r="P102" s="30">
        <f t="shared" si="62"/>
        <v>94600</v>
      </c>
      <c r="Q102" s="30">
        <f t="shared" si="68"/>
        <v>0</v>
      </c>
      <c r="R102" s="30">
        <f t="shared" si="69"/>
        <v>0</v>
      </c>
      <c r="S102" s="30">
        <f t="shared" si="67"/>
        <v>0</v>
      </c>
    </row>
    <row r="103" spans="1:19" ht="21.75" customHeight="1">
      <c r="A103" s="33">
        <v>610003</v>
      </c>
      <c r="B103" s="43" t="s">
        <v>134</v>
      </c>
      <c r="C103" s="43" t="s">
        <v>135</v>
      </c>
      <c r="D103" s="29">
        <v>0</v>
      </c>
      <c r="E103" s="29">
        <v>0</v>
      </c>
      <c r="F103" s="29">
        <v>0</v>
      </c>
      <c r="G103" s="30">
        <v>1</v>
      </c>
      <c r="H103" s="31">
        <v>1</v>
      </c>
      <c r="I103" s="30">
        <f t="shared" si="63"/>
        <v>3850</v>
      </c>
      <c r="J103" s="30">
        <f t="shared" si="64"/>
        <v>3850</v>
      </c>
      <c r="K103" s="45">
        <v>3850</v>
      </c>
      <c r="L103" s="45">
        <v>0</v>
      </c>
      <c r="M103" s="30"/>
      <c r="N103" s="30">
        <f t="shared" si="65"/>
        <v>3850</v>
      </c>
      <c r="O103" s="30">
        <f t="shared" si="66"/>
        <v>3850</v>
      </c>
      <c r="P103" s="30">
        <f t="shared" si="62"/>
        <v>3850</v>
      </c>
      <c r="Q103" s="30">
        <f t="shared" si="68"/>
        <v>0</v>
      </c>
      <c r="R103" s="30">
        <f t="shared" si="69"/>
        <v>0</v>
      </c>
      <c r="S103" s="30">
        <f t="shared" si="67"/>
        <v>0</v>
      </c>
    </row>
    <row r="104" spans="1:19" s="7" customFormat="1" ht="27" customHeight="1">
      <c r="A104" s="32">
        <v>610005</v>
      </c>
      <c r="B104" s="32" t="s">
        <v>136</v>
      </c>
      <c r="C104" s="32" t="s">
        <v>136</v>
      </c>
      <c r="D104" s="24">
        <f aca="true" t="shared" si="88" ref="D104:G104">D105</f>
        <v>5</v>
      </c>
      <c r="E104" s="24">
        <f t="shared" si="88"/>
        <v>0</v>
      </c>
      <c r="F104" s="24">
        <f t="shared" si="88"/>
        <v>0</v>
      </c>
      <c r="G104" s="24">
        <f t="shared" si="88"/>
        <v>7</v>
      </c>
      <c r="H104" s="24"/>
      <c r="I104" s="24">
        <f aca="true" t="shared" si="89" ref="H104:S104">I105</f>
        <v>33200</v>
      </c>
      <c r="J104" s="24">
        <f t="shared" si="89"/>
        <v>39450</v>
      </c>
      <c r="K104" s="24">
        <f t="shared" si="89"/>
        <v>15400</v>
      </c>
      <c r="L104" s="24">
        <f t="shared" si="89"/>
        <v>770</v>
      </c>
      <c r="M104" s="24">
        <f t="shared" si="89"/>
        <v>20000</v>
      </c>
      <c r="N104" s="24">
        <f t="shared" si="89"/>
        <v>36480</v>
      </c>
      <c r="O104" s="24">
        <f t="shared" si="89"/>
        <v>36480</v>
      </c>
      <c r="P104" s="24">
        <f t="shared" si="89"/>
        <v>36480</v>
      </c>
      <c r="Q104" s="24">
        <f t="shared" si="89"/>
        <v>0</v>
      </c>
      <c r="R104" s="24">
        <f t="shared" si="89"/>
        <v>0</v>
      </c>
      <c r="S104" s="24">
        <f t="shared" si="89"/>
        <v>0</v>
      </c>
    </row>
    <row r="105" spans="1:19" ht="21.75" customHeight="1">
      <c r="A105" s="33">
        <v>610005</v>
      </c>
      <c r="B105" s="33" t="s">
        <v>136</v>
      </c>
      <c r="C105" s="33" t="s">
        <v>136</v>
      </c>
      <c r="D105" s="29">
        <v>5</v>
      </c>
      <c r="E105" s="29">
        <v>0</v>
      </c>
      <c r="F105" s="29">
        <v>0</v>
      </c>
      <c r="G105" s="30">
        <v>7</v>
      </c>
      <c r="H105" s="31">
        <v>1</v>
      </c>
      <c r="I105" s="30">
        <f t="shared" si="63"/>
        <v>33200</v>
      </c>
      <c r="J105" s="30">
        <f t="shared" si="64"/>
        <v>39450</v>
      </c>
      <c r="K105" s="30">
        <v>15400</v>
      </c>
      <c r="L105" s="30">
        <v>770</v>
      </c>
      <c r="M105" s="30">
        <v>20000</v>
      </c>
      <c r="N105" s="30">
        <f t="shared" si="65"/>
        <v>36480</v>
      </c>
      <c r="O105" s="30">
        <f t="shared" si="66"/>
        <v>36480</v>
      </c>
      <c r="P105" s="30">
        <f t="shared" si="62"/>
        <v>36480</v>
      </c>
      <c r="Q105" s="30">
        <f t="shared" si="68"/>
        <v>0</v>
      </c>
      <c r="R105" s="30">
        <f t="shared" si="69"/>
        <v>0</v>
      </c>
      <c r="S105" s="30">
        <f t="shared" si="67"/>
        <v>0</v>
      </c>
    </row>
    <row r="106" spans="1:19" s="7" customFormat="1" ht="27" customHeight="1">
      <c r="A106" s="32">
        <v>611</v>
      </c>
      <c r="B106" s="32" t="s">
        <v>137</v>
      </c>
      <c r="C106" s="32" t="s">
        <v>137</v>
      </c>
      <c r="D106" s="35">
        <f aca="true" t="shared" si="90" ref="D106:G106">D107</f>
        <v>166</v>
      </c>
      <c r="E106" s="35">
        <f t="shared" si="90"/>
        <v>63</v>
      </c>
      <c r="F106" s="35">
        <f t="shared" si="90"/>
        <v>0</v>
      </c>
      <c r="G106" s="35">
        <f t="shared" si="90"/>
        <v>30</v>
      </c>
      <c r="H106" s="35"/>
      <c r="I106" s="35">
        <f aca="true" t="shared" si="91" ref="H106:S106">I107</f>
        <v>320900</v>
      </c>
      <c r="J106" s="35">
        <f t="shared" si="91"/>
        <v>206400</v>
      </c>
      <c r="K106" s="35">
        <f t="shared" si="91"/>
        <v>35805</v>
      </c>
      <c r="L106" s="35">
        <f t="shared" si="91"/>
        <v>0</v>
      </c>
      <c r="M106" s="35">
        <f t="shared" si="91"/>
        <v>872500</v>
      </c>
      <c r="N106" s="35">
        <f t="shared" si="91"/>
        <v>0</v>
      </c>
      <c r="O106" s="35">
        <f t="shared" si="91"/>
        <v>0</v>
      </c>
      <c r="P106" s="35">
        <f t="shared" si="91"/>
        <v>0</v>
      </c>
      <c r="Q106" s="35">
        <f t="shared" si="91"/>
        <v>0</v>
      </c>
      <c r="R106" s="35">
        <f t="shared" si="91"/>
        <v>0</v>
      </c>
      <c r="S106" s="35">
        <f t="shared" si="91"/>
        <v>381005</v>
      </c>
    </row>
    <row r="107" spans="1:19" ht="21.75" customHeight="1">
      <c r="A107" s="33">
        <v>611</v>
      </c>
      <c r="B107" s="33" t="s">
        <v>137</v>
      </c>
      <c r="C107" s="33" t="s">
        <v>137</v>
      </c>
      <c r="D107" s="29">
        <v>166</v>
      </c>
      <c r="E107" s="29">
        <v>63</v>
      </c>
      <c r="F107" s="29">
        <v>0</v>
      </c>
      <c r="G107" s="30">
        <v>30</v>
      </c>
      <c r="H107" s="31">
        <v>0.3</v>
      </c>
      <c r="I107" s="30">
        <f>(D107+E107+F107)*1250+G107*3850*H107</f>
        <v>320900</v>
      </c>
      <c r="J107" s="30">
        <f>(D107+E107+F107)*2500*H107+G107*3850*H107</f>
        <v>206400</v>
      </c>
      <c r="K107" s="30">
        <v>35805</v>
      </c>
      <c r="L107" s="30">
        <v>0</v>
      </c>
      <c r="M107" s="30">
        <v>872500</v>
      </c>
      <c r="N107" s="30">
        <f>IF(I107+J107-K107-L107-M107&lt;0,0,I107+J107-K107-L107-M107)</f>
        <v>0</v>
      </c>
      <c r="O107" s="30">
        <f>N107</f>
        <v>0</v>
      </c>
      <c r="P107" s="30">
        <f aca="true" t="shared" si="92" ref="P106:P137">O107</f>
        <v>0</v>
      </c>
      <c r="Q107" s="30">
        <f t="shared" si="68"/>
        <v>0</v>
      </c>
      <c r="R107" s="30">
        <f t="shared" si="69"/>
        <v>0</v>
      </c>
      <c r="S107" s="30">
        <f>IF(I107+J107-K107-L107-M107&lt;0,-(I107+J107-K107-L107-M107),0)</f>
        <v>381005</v>
      </c>
    </row>
    <row r="108" spans="1:19" s="7" customFormat="1" ht="27" customHeight="1">
      <c r="A108" s="32">
        <v>612</v>
      </c>
      <c r="B108" s="32" t="s">
        <v>138</v>
      </c>
      <c r="C108" s="32" t="s">
        <v>138</v>
      </c>
      <c r="D108" s="35">
        <f aca="true" t="shared" si="93" ref="D108:G108">D109</f>
        <v>55</v>
      </c>
      <c r="E108" s="35">
        <f t="shared" si="93"/>
        <v>6</v>
      </c>
      <c r="F108" s="35">
        <f t="shared" si="93"/>
        <v>2</v>
      </c>
      <c r="G108" s="35">
        <f t="shared" si="93"/>
        <v>87</v>
      </c>
      <c r="H108" s="35"/>
      <c r="I108" s="35">
        <f aca="true" t="shared" si="94" ref="H108:S108">I109</f>
        <v>179235</v>
      </c>
      <c r="J108" s="35">
        <f t="shared" si="94"/>
        <v>147735</v>
      </c>
      <c r="K108" s="35">
        <f t="shared" si="94"/>
        <v>103950</v>
      </c>
      <c r="L108" s="35">
        <f t="shared" si="94"/>
        <v>0</v>
      </c>
      <c r="M108" s="35">
        <f t="shared" si="94"/>
        <v>567500</v>
      </c>
      <c r="N108" s="35">
        <f t="shared" si="94"/>
        <v>0</v>
      </c>
      <c r="O108" s="35">
        <f t="shared" si="94"/>
        <v>0</v>
      </c>
      <c r="P108" s="35">
        <f t="shared" si="94"/>
        <v>0</v>
      </c>
      <c r="Q108" s="35">
        <f t="shared" si="94"/>
        <v>0</v>
      </c>
      <c r="R108" s="35">
        <f t="shared" si="94"/>
        <v>0</v>
      </c>
      <c r="S108" s="35">
        <f t="shared" si="94"/>
        <v>344480</v>
      </c>
    </row>
    <row r="109" spans="1:19" ht="21.75" customHeight="1">
      <c r="A109" s="33">
        <v>612</v>
      </c>
      <c r="B109" s="33" t="s">
        <v>138</v>
      </c>
      <c r="C109" s="33" t="s">
        <v>138</v>
      </c>
      <c r="D109" s="29">
        <v>55</v>
      </c>
      <c r="E109" s="29">
        <v>6</v>
      </c>
      <c r="F109" s="29">
        <v>2</v>
      </c>
      <c r="G109" s="30">
        <v>87</v>
      </c>
      <c r="H109" s="31">
        <v>0.3</v>
      </c>
      <c r="I109" s="30">
        <f>(D109+E109+F109)*1250+G109*3850*H109</f>
        <v>179235</v>
      </c>
      <c r="J109" s="30">
        <f>(D109+E109+F109)*2500*H109+G109*3850*H109</f>
        <v>147735</v>
      </c>
      <c r="K109" s="30">
        <v>103950</v>
      </c>
      <c r="L109" s="30">
        <v>0</v>
      </c>
      <c r="M109" s="30">
        <v>567500</v>
      </c>
      <c r="N109" s="30">
        <f>IF(I109+J109-K109-L109-M109&lt;0,0,I109+J109-K109-L109-M109)</f>
        <v>0</v>
      </c>
      <c r="O109" s="30">
        <f>N109</f>
        <v>0</v>
      </c>
      <c r="P109" s="30">
        <f t="shared" si="92"/>
        <v>0</v>
      </c>
      <c r="Q109" s="30">
        <f>O109-P109</f>
        <v>0</v>
      </c>
      <c r="R109" s="30">
        <f>N109-O109</f>
        <v>0</v>
      </c>
      <c r="S109" s="30">
        <f>IF(I109+J109-K109-L109-M109&lt;0,-(I109+J109-K109-L109-M109),0)</f>
        <v>344480</v>
      </c>
    </row>
    <row r="110" spans="1:19" s="7" customFormat="1" ht="27" customHeight="1">
      <c r="A110" s="32">
        <v>613</v>
      </c>
      <c r="B110" s="32" t="s">
        <v>139</v>
      </c>
      <c r="C110" s="32" t="s">
        <v>139</v>
      </c>
      <c r="D110" s="24">
        <f aca="true" t="shared" si="95" ref="D110:G110">SUM(D111:D118)</f>
        <v>352</v>
      </c>
      <c r="E110" s="24">
        <f t="shared" si="95"/>
        <v>87</v>
      </c>
      <c r="F110" s="24">
        <f t="shared" si="95"/>
        <v>1</v>
      </c>
      <c r="G110" s="24">
        <f t="shared" si="95"/>
        <v>77</v>
      </c>
      <c r="H110" s="24"/>
      <c r="I110" s="24">
        <f aca="true" t="shared" si="96" ref="H110:S110">SUM(I111:I118)</f>
        <v>703615</v>
      </c>
      <c r="J110" s="24">
        <f t="shared" si="96"/>
        <v>663865</v>
      </c>
      <c r="K110" s="24">
        <f t="shared" si="96"/>
        <v>111072.5</v>
      </c>
      <c r="L110" s="24">
        <f t="shared" si="96"/>
        <v>0</v>
      </c>
      <c r="M110" s="24">
        <f t="shared" si="96"/>
        <v>1570000</v>
      </c>
      <c r="N110" s="24">
        <f t="shared" si="96"/>
        <v>76312.5</v>
      </c>
      <c r="O110" s="24">
        <f t="shared" si="96"/>
        <v>76312.5</v>
      </c>
      <c r="P110" s="24">
        <f t="shared" si="96"/>
        <v>76312.5</v>
      </c>
      <c r="Q110" s="24">
        <f t="shared" si="96"/>
        <v>0</v>
      </c>
      <c r="R110" s="24">
        <f t="shared" si="96"/>
        <v>0</v>
      </c>
      <c r="S110" s="24">
        <f t="shared" si="96"/>
        <v>389905</v>
      </c>
    </row>
    <row r="111" spans="1:19" ht="21.75" customHeight="1">
      <c r="A111" s="33">
        <v>613001</v>
      </c>
      <c r="B111" s="33" t="s">
        <v>140</v>
      </c>
      <c r="C111" s="33" t="s">
        <v>141</v>
      </c>
      <c r="D111" s="29">
        <v>54</v>
      </c>
      <c r="E111" s="29">
        <v>42</v>
      </c>
      <c r="F111" s="29">
        <v>0</v>
      </c>
      <c r="G111" s="30">
        <v>7</v>
      </c>
      <c r="H111" s="31">
        <v>0.3</v>
      </c>
      <c r="I111" s="30">
        <f>(D111+E111+F111)*1250+G111*3850*H111</f>
        <v>128085</v>
      </c>
      <c r="J111" s="30">
        <f>(D111+E111+F111)*2500*H111+G111*3850*H111</f>
        <v>80085</v>
      </c>
      <c r="K111" s="30">
        <v>2310</v>
      </c>
      <c r="L111" s="30">
        <v>0</v>
      </c>
      <c r="M111" s="30">
        <v>375000</v>
      </c>
      <c r="N111" s="30">
        <f>IF(I111+J111-K111-L111-M111&lt;0,0,I111+J111-K111-L111-M111)</f>
        <v>0</v>
      </c>
      <c r="O111" s="30">
        <f>N111</f>
        <v>0</v>
      </c>
      <c r="P111" s="30">
        <f t="shared" si="92"/>
        <v>0</v>
      </c>
      <c r="Q111" s="30">
        <f>O111-P111</f>
        <v>0</v>
      </c>
      <c r="R111" s="30">
        <f>N111-O111</f>
        <v>0</v>
      </c>
      <c r="S111" s="30">
        <f>IF(I111+J111-K111-L111-M111&lt;0,-(I111+J111-K111-L111-M111),0)</f>
        <v>169140</v>
      </c>
    </row>
    <row r="112" spans="1:19" ht="21.75" customHeight="1">
      <c r="A112" s="33">
        <v>613002</v>
      </c>
      <c r="B112" s="33" t="s">
        <v>142</v>
      </c>
      <c r="C112" s="33" t="s">
        <v>142</v>
      </c>
      <c r="D112" s="29">
        <v>28</v>
      </c>
      <c r="E112" s="29">
        <v>3</v>
      </c>
      <c r="F112" s="29">
        <v>0</v>
      </c>
      <c r="G112" s="30">
        <v>2</v>
      </c>
      <c r="H112" s="31">
        <v>0.3</v>
      </c>
      <c r="I112" s="30">
        <f>(D112+E112+F112)*1250+G112*3850*H112</f>
        <v>41060</v>
      </c>
      <c r="J112" s="30">
        <f>(D112+E112+F112)*2500*H112+G112*3850*H112</f>
        <v>25560</v>
      </c>
      <c r="K112" s="30">
        <v>2310</v>
      </c>
      <c r="L112" s="30">
        <v>0</v>
      </c>
      <c r="M112" s="30">
        <v>80000</v>
      </c>
      <c r="N112" s="30">
        <f>IF(I112+J112-K112-L112-M112&lt;0,0,I112+J112-K112-L112-M112)</f>
        <v>0</v>
      </c>
      <c r="O112" s="30">
        <f>N112</f>
        <v>0</v>
      </c>
      <c r="P112" s="30">
        <f t="shared" si="92"/>
        <v>0</v>
      </c>
      <c r="Q112" s="30">
        <f>O112-P112</f>
        <v>0</v>
      </c>
      <c r="R112" s="30">
        <f>N112-O112</f>
        <v>0</v>
      </c>
      <c r="S112" s="30">
        <f>IF(I112+J112-K112-L112-M112&lt;0,-(I112+J112-K112-L112-M112),0)</f>
        <v>15690</v>
      </c>
    </row>
    <row r="113" spans="1:19" ht="21.75" customHeight="1">
      <c r="A113" s="33">
        <v>613003</v>
      </c>
      <c r="B113" s="33" t="s">
        <v>143</v>
      </c>
      <c r="C113" s="33" t="s">
        <v>143</v>
      </c>
      <c r="D113" s="29">
        <v>26</v>
      </c>
      <c r="E113" s="29">
        <v>10</v>
      </c>
      <c r="F113" s="29">
        <v>1</v>
      </c>
      <c r="G113" s="30">
        <v>6</v>
      </c>
      <c r="H113" s="31">
        <v>0.3</v>
      </c>
      <c r="I113" s="30">
        <f>(D113+E113+F113)*1250+G113*3850*H113</f>
        <v>53180</v>
      </c>
      <c r="J113" s="30">
        <f>(D113+E113+F113)*2500*H113+G113*3850*H113</f>
        <v>34680</v>
      </c>
      <c r="K113" s="30">
        <v>5775</v>
      </c>
      <c r="L113" s="30">
        <v>0</v>
      </c>
      <c r="M113" s="30">
        <v>85000</v>
      </c>
      <c r="N113" s="30">
        <f>IF(I113+J113-K113-L113-M113&lt;0,0,I113+J113-K113-L113-M113)</f>
        <v>0</v>
      </c>
      <c r="O113" s="30">
        <f>N113</f>
        <v>0</v>
      </c>
      <c r="P113" s="30">
        <f t="shared" si="92"/>
        <v>0</v>
      </c>
      <c r="Q113" s="30">
        <f>O113-P113</f>
        <v>0</v>
      </c>
      <c r="R113" s="30">
        <f>N113-O113</f>
        <v>0</v>
      </c>
      <c r="S113" s="30">
        <f>IF(I113+J113-K113-L113-M113&lt;0,-(I113+J113-K113-L113-M113),0)</f>
        <v>2915</v>
      </c>
    </row>
    <row r="114" spans="1:19" ht="21.75" customHeight="1">
      <c r="A114" s="33">
        <v>613004</v>
      </c>
      <c r="B114" s="33" t="s">
        <v>144</v>
      </c>
      <c r="C114" s="33" t="s">
        <v>144</v>
      </c>
      <c r="D114" s="29">
        <v>62</v>
      </c>
      <c r="E114" s="29">
        <v>8</v>
      </c>
      <c r="F114" s="29">
        <v>0</v>
      </c>
      <c r="G114" s="30">
        <v>14</v>
      </c>
      <c r="H114" s="31">
        <v>0.3</v>
      </c>
      <c r="I114" s="30">
        <f>(D114+E114+F114)*1250+G114*3850*H114</f>
        <v>103670</v>
      </c>
      <c r="J114" s="30">
        <f>(D114+E114+F114)*2500*H114+G114*3850*H114</f>
        <v>68670</v>
      </c>
      <c r="K114" s="30">
        <v>23100</v>
      </c>
      <c r="L114" s="30">
        <v>0</v>
      </c>
      <c r="M114" s="30">
        <v>312500</v>
      </c>
      <c r="N114" s="30">
        <f>IF(I114+J114-K114-L114-M114&lt;0,0,I114+J114-K114-L114-M114)</f>
        <v>0</v>
      </c>
      <c r="O114" s="30">
        <f>N114</f>
        <v>0</v>
      </c>
      <c r="P114" s="30">
        <f t="shared" si="92"/>
        <v>0</v>
      </c>
      <c r="Q114" s="30">
        <f>O114-P114</f>
        <v>0</v>
      </c>
      <c r="R114" s="30">
        <f>N114-O114</f>
        <v>0</v>
      </c>
      <c r="S114" s="30">
        <f>IF(I114+J114-K114-L114-M114&lt;0,-(I114+J114-K114-L114-M114),0)</f>
        <v>163260</v>
      </c>
    </row>
    <row r="115" spans="1:19" ht="21.75" customHeight="1">
      <c r="A115" s="33">
        <v>613005</v>
      </c>
      <c r="B115" s="33" t="s">
        <v>145</v>
      </c>
      <c r="C115" s="33" t="s">
        <v>145</v>
      </c>
      <c r="D115" s="29">
        <v>32</v>
      </c>
      <c r="E115" s="29">
        <v>1</v>
      </c>
      <c r="F115" s="29">
        <v>0</v>
      </c>
      <c r="G115" s="30">
        <v>13</v>
      </c>
      <c r="H115" s="31">
        <v>0.65</v>
      </c>
      <c r="I115" s="30">
        <f>(D115+E115+F115)*1250+G115*3850*H115</f>
        <v>73782.5</v>
      </c>
      <c r="J115" s="30">
        <f>(D115+E115+F115)*2500*H115+G115*3850*H115</f>
        <v>86157.5</v>
      </c>
      <c r="K115" s="30">
        <v>22522.5</v>
      </c>
      <c r="L115" s="30">
        <v>0</v>
      </c>
      <c r="M115" s="30">
        <v>152500</v>
      </c>
      <c r="N115" s="30">
        <f>IF(I115+J115-K115-L115-M115&lt;0,0,I115+J115-K115-L115-M115)</f>
        <v>0</v>
      </c>
      <c r="O115" s="30">
        <f>N115</f>
        <v>0</v>
      </c>
      <c r="P115" s="30">
        <f t="shared" si="92"/>
        <v>0</v>
      </c>
      <c r="Q115" s="30">
        <f>O115-P115</f>
        <v>0</v>
      </c>
      <c r="R115" s="30">
        <f>N115-O115</f>
        <v>0</v>
      </c>
      <c r="S115" s="30">
        <f>IF(I115+J115-K115-L115-M115&lt;0,-(I115+J115-K115-L115-M115),0)</f>
        <v>15082.5</v>
      </c>
    </row>
    <row r="116" spans="1:19" ht="21.75" customHeight="1">
      <c r="A116" s="33">
        <v>613006</v>
      </c>
      <c r="B116" s="33" t="s">
        <v>146</v>
      </c>
      <c r="C116" s="33" t="s">
        <v>146</v>
      </c>
      <c r="D116" s="29">
        <v>63</v>
      </c>
      <c r="E116" s="29">
        <v>20</v>
      </c>
      <c r="F116" s="29">
        <v>0</v>
      </c>
      <c r="G116" s="30">
        <v>17</v>
      </c>
      <c r="H116" s="31">
        <v>0.65</v>
      </c>
      <c r="I116" s="30">
        <f aca="true" t="shared" si="97" ref="I116:I121">(D116+E116+F116)*1250+G116*3850*H116</f>
        <v>146292.5</v>
      </c>
      <c r="J116" s="30">
        <f aca="true" t="shared" si="98" ref="J116:J121">(D116+E116+F116)*2500*H116+G116*3850*H116</f>
        <v>177417.5</v>
      </c>
      <c r="K116" s="30">
        <v>27527.5</v>
      </c>
      <c r="L116" s="30">
        <v>0</v>
      </c>
      <c r="M116" s="30">
        <v>320000</v>
      </c>
      <c r="N116" s="30">
        <f aca="true" t="shared" si="99" ref="N116:N121">IF(I116+J116-K116-L116-M116&lt;0,0,I116+J116-K116-L116-M116)</f>
        <v>0</v>
      </c>
      <c r="O116" s="30">
        <f aca="true" t="shared" si="100" ref="O116:O121">N116</f>
        <v>0</v>
      </c>
      <c r="P116" s="30">
        <f t="shared" si="92"/>
        <v>0</v>
      </c>
      <c r="Q116" s="30">
        <f aca="true" t="shared" si="101" ref="Q116:Q121">O116-P116</f>
        <v>0</v>
      </c>
      <c r="R116" s="30">
        <f aca="true" t="shared" si="102" ref="R116:R121">N116-O116</f>
        <v>0</v>
      </c>
      <c r="S116" s="30">
        <f aca="true" t="shared" si="103" ref="S116:S121">IF(I116+J116-K116-L116-M116&lt;0,-(I116+J116-K116-L116-M116),0)</f>
        <v>23817.5</v>
      </c>
    </row>
    <row r="117" spans="1:19" ht="21.75" customHeight="1">
      <c r="A117" s="33">
        <v>613007</v>
      </c>
      <c r="B117" s="33" t="s">
        <v>147</v>
      </c>
      <c r="C117" s="33" t="s">
        <v>147</v>
      </c>
      <c r="D117" s="29">
        <v>65</v>
      </c>
      <c r="E117" s="29">
        <v>1</v>
      </c>
      <c r="F117" s="29">
        <v>0</v>
      </c>
      <c r="G117" s="30">
        <v>6</v>
      </c>
      <c r="H117" s="31">
        <v>0.65</v>
      </c>
      <c r="I117" s="30">
        <f t="shared" si="97"/>
        <v>97515</v>
      </c>
      <c r="J117" s="30">
        <f t="shared" si="98"/>
        <v>122265</v>
      </c>
      <c r="K117" s="30">
        <v>7507.5</v>
      </c>
      <c r="L117" s="30">
        <v>0</v>
      </c>
      <c r="M117" s="30">
        <v>162500</v>
      </c>
      <c r="N117" s="30">
        <f t="shared" si="99"/>
        <v>49772.5</v>
      </c>
      <c r="O117" s="30">
        <f t="shared" si="100"/>
        <v>49772.5</v>
      </c>
      <c r="P117" s="30">
        <f t="shared" si="92"/>
        <v>49772.5</v>
      </c>
      <c r="Q117" s="30">
        <f t="shared" si="101"/>
        <v>0</v>
      </c>
      <c r="R117" s="30">
        <f t="shared" si="102"/>
        <v>0</v>
      </c>
      <c r="S117" s="30">
        <f t="shared" si="103"/>
        <v>0</v>
      </c>
    </row>
    <row r="118" spans="1:19" ht="21.75" customHeight="1">
      <c r="A118" s="33">
        <v>613008</v>
      </c>
      <c r="B118" s="33" t="s">
        <v>148</v>
      </c>
      <c r="C118" s="33" t="s">
        <v>148</v>
      </c>
      <c r="D118" s="29">
        <v>22</v>
      </c>
      <c r="E118" s="29">
        <v>2</v>
      </c>
      <c r="F118" s="29">
        <v>0</v>
      </c>
      <c r="G118" s="30">
        <v>12</v>
      </c>
      <c r="H118" s="31">
        <v>0.65</v>
      </c>
      <c r="I118" s="30">
        <f t="shared" si="97"/>
        <v>60030</v>
      </c>
      <c r="J118" s="30">
        <f t="shared" si="98"/>
        <v>69030</v>
      </c>
      <c r="K118" s="30">
        <v>20020</v>
      </c>
      <c r="L118" s="30">
        <v>0</v>
      </c>
      <c r="M118" s="30">
        <v>82500</v>
      </c>
      <c r="N118" s="30">
        <f t="shared" si="99"/>
        <v>26540</v>
      </c>
      <c r="O118" s="30">
        <f t="shared" si="100"/>
        <v>26540</v>
      </c>
      <c r="P118" s="30">
        <f t="shared" si="92"/>
        <v>26540</v>
      </c>
      <c r="Q118" s="30">
        <f t="shared" si="101"/>
        <v>0</v>
      </c>
      <c r="R118" s="30">
        <f t="shared" si="102"/>
        <v>0</v>
      </c>
      <c r="S118" s="30">
        <f t="shared" si="103"/>
        <v>0</v>
      </c>
    </row>
    <row r="119" spans="1:19" s="7" customFormat="1" ht="27" customHeight="1">
      <c r="A119" s="32">
        <v>614</v>
      </c>
      <c r="B119" s="32" t="s">
        <v>149</v>
      </c>
      <c r="C119" s="32" t="s">
        <v>149</v>
      </c>
      <c r="D119" s="44">
        <f>SUM(D120:D123)</f>
        <v>28</v>
      </c>
      <c r="E119" s="44">
        <f>SUM(E120:E123)</f>
        <v>9</v>
      </c>
      <c r="F119" s="44">
        <f>SUM(F120:F123)</f>
        <v>5</v>
      </c>
      <c r="G119" s="44">
        <f>SUM(G120:G123)</f>
        <v>26</v>
      </c>
      <c r="H119" s="44"/>
      <c r="I119" s="44">
        <f aca="true" t="shared" si="104" ref="H119:S119">SUM(I120:I123)</f>
        <v>137585</v>
      </c>
      <c r="J119" s="44">
        <f t="shared" si="104"/>
        <v>174335</v>
      </c>
      <c r="K119" s="44">
        <f t="shared" si="104"/>
        <v>81812.5</v>
      </c>
      <c r="L119" s="44">
        <f t="shared" si="104"/>
        <v>0</v>
      </c>
      <c r="M119" s="44">
        <f t="shared" si="104"/>
        <v>212500</v>
      </c>
      <c r="N119" s="44">
        <f t="shared" si="104"/>
        <v>81950</v>
      </c>
      <c r="O119" s="44">
        <f t="shared" si="104"/>
        <v>81950</v>
      </c>
      <c r="P119" s="44">
        <f t="shared" si="104"/>
        <v>81950</v>
      </c>
      <c r="Q119" s="44">
        <f t="shared" si="104"/>
        <v>0</v>
      </c>
      <c r="R119" s="44">
        <f t="shared" si="104"/>
        <v>0</v>
      </c>
      <c r="S119" s="44">
        <f t="shared" si="104"/>
        <v>64342.5</v>
      </c>
    </row>
    <row r="120" spans="1:19" ht="21.75" customHeight="1">
      <c r="A120" s="33">
        <v>614001</v>
      </c>
      <c r="B120" s="33" t="s">
        <v>150</v>
      </c>
      <c r="C120" s="33" t="s">
        <v>151</v>
      </c>
      <c r="D120" s="29">
        <v>3</v>
      </c>
      <c r="E120" s="29">
        <v>3</v>
      </c>
      <c r="F120" s="29">
        <v>0</v>
      </c>
      <c r="G120" s="30">
        <v>8</v>
      </c>
      <c r="H120" s="31">
        <v>0.85</v>
      </c>
      <c r="I120" s="30">
        <f t="shared" si="97"/>
        <v>33680</v>
      </c>
      <c r="J120" s="30">
        <f t="shared" si="98"/>
        <v>38930</v>
      </c>
      <c r="K120" s="30">
        <v>29452.5</v>
      </c>
      <c r="L120" s="30">
        <v>0</v>
      </c>
      <c r="M120" s="30">
        <v>100000</v>
      </c>
      <c r="N120" s="30">
        <f t="shared" si="99"/>
        <v>0</v>
      </c>
      <c r="O120" s="30">
        <f t="shared" si="100"/>
        <v>0</v>
      </c>
      <c r="P120" s="30">
        <f t="shared" si="92"/>
        <v>0</v>
      </c>
      <c r="Q120" s="30">
        <f t="shared" si="101"/>
        <v>0</v>
      </c>
      <c r="R120" s="30">
        <f t="shared" si="102"/>
        <v>0</v>
      </c>
      <c r="S120" s="30">
        <f t="shared" si="103"/>
        <v>56842.5</v>
      </c>
    </row>
    <row r="121" spans="1:19" s="8" customFormat="1" ht="21.75" customHeight="1">
      <c r="A121" s="33">
        <v>614002</v>
      </c>
      <c r="B121" s="33" t="s">
        <v>152</v>
      </c>
      <c r="C121" s="33" t="s">
        <v>152</v>
      </c>
      <c r="D121" s="29"/>
      <c r="E121" s="29"/>
      <c r="F121" s="29"/>
      <c r="G121" s="30"/>
      <c r="H121" s="31">
        <v>0.85</v>
      </c>
      <c r="I121" s="30">
        <f t="shared" si="97"/>
        <v>0</v>
      </c>
      <c r="J121" s="30">
        <f t="shared" si="98"/>
        <v>0</v>
      </c>
      <c r="K121" s="30"/>
      <c r="L121" s="30">
        <v>0</v>
      </c>
      <c r="M121" s="30">
        <v>7500</v>
      </c>
      <c r="N121" s="30">
        <f t="shared" si="99"/>
        <v>0</v>
      </c>
      <c r="O121" s="30">
        <f t="shared" si="100"/>
        <v>0</v>
      </c>
      <c r="P121" s="30">
        <f t="shared" si="92"/>
        <v>0</v>
      </c>
      <c r="Q121" s="30">
        <f t="shared" si="101"/>
        <v>0</v>
      </c>
      <c r="R121" s="30">
        <f t="shared" si="102"/>
        <v>0</v>
      </c>
      <c r="S121" s="30">
        <f t="shared" si="103"/>
        <v>7500</v>
      </c>
    </row>
    <row r="122" spans="1:19" ht="21.75" customHeight="1">
      <c r="A122" s="33">
        <v>614004</v>
      </c>
      <c r="B122" s="33" t="s">
        <v>153</v>
      </c>
      <c r="C122" s="33" t="s">
        <v>154</v>
      </c>
      <c r="D122" s="29">
        <v>20</v>
      </c>
      <c r="E122" s="29">
        <v>2</v>
      </c>
      <c r="F122" s="29">
        <v>0</v>
      </c>
      <c r="G122" s="30">
        <v>9</v>
      </c>
      <c r="H122" s="31">
        <v>0.85</v>
      </c>
      <c r="I122" s="30">
        <f aca="true" t="shared" si="105" ref="I122:I139">(D122+E122+F122)*1250+G122*3850*H122</f>
        <v>56952.5</v>
      </c>
      <c r="J122" s="30">
        <f aca="true" t="shared" si="106" ref="J122:J139">(D122+E122+F122)*2500*H122+G122*3850*H122</f>
        <v>76202.5</v>
      </c>
      <c r="K122" s="30">
        <v>32725</v>
      </c>
      <c r="L122" s="30">
        <v>0</v>
      </c>
      <c r="M122" s="30">
        <v>80000</v>
      </c>
      <c r="N122" s="30">
        <f aca="true" t="shared" si="107" ref="N122:N139">IF(I122+J122-K122-L122-M122&lt;0,0,I122+J122-K122-L122-M122)</f>
        <v>20430</v>
      </c>
      <c r="O122" s="30">
        <f aca="true" t="shared" si="108" ref="O122:O139">N122</f>
        <v>20430</v>
      </c>
      <c r="P122" s="30">
        <f t="shared" si="92"/>
        <v>20430</v>
      </c>
      <c r="Q122" s="30">
        <f aca="true" t="shared" si="109" ref="Q122:Q140">O122-P122</f>
        <v>0</v>
      </c>
      <c r="R122" s="30">
        <f aca="true" t="shared" si="110" ref="R122:R140">N122-O122</f>
        <v>0</v>
      </c>
      <c r="S122" s="30">
        <f aca="true" t="shared" si="111" ref="S122:S139">IF(I122+J122-K122-L122-M122&lt;0,-(I122+J122-K122-L122-M122),0)</f>
        <v>0</v>
      </c>
    </row>
    <row r="123" spans="1:19" ht="21.75" customHeight="1">
      <c r="A123" s="36">
        <v>614005</v>
      </c>
      <c r="B123" s="36" t="s">
        <v>155</v>
      </c>
      <c r="C123" s="36" t="s">
        <v>155</v>
      </c>
      <c r="D123" s="29">
        <v>5</v>
      </c>
      <c r="E123" s="29">
        <v>4</v>
      </c>
      <c r="F123" s="29">
        <v>5</v>
      </c>
      <c r="G123" s="30">
        <v>9</v>
      </c>
      <c r="H123" s="31">
        <v>0.85</v>
      </c>
      <c r="I123" s="30">
        <f t="shared" si="105"/>
        <v>46952.5</v>
      </c>
      <c r="J123" s="30">
        <f t="shared" si="106"/>
        <v>59202.5</v>
      </c>
      <c r="K123" s="30">
        <v>19635</v>
      </c>
      <c r="L123" s="30">
        <v>0</v>
      </c>
      <c r="M123" s="30">
        <v>25000</v>
      </c>
      <c r="N123" s="30">
        <f t="shared" si="107"/>
        <v>61520</v>
      </c>
      <c r="O123" s="30">
        <f t="shared" si="108"/>
        <v>61520</v>
      </c>
      <c r="P123" s="30">
        <f t="shared" si="92"/>
        <v>61520</v>
      </c>
      <c r="Q123" s="30">
        <f t="shared" si="109"/>
        <v>0</v>
      </c>
      <c r="R123" s="30">
        <f t="shared" si="110"/>
        <v>0</v>
      </c>
      <c r="S123" s="30">
        <f t="shared" si="111"/>
        <v>0</v>
      </c>
    </row>
    <row r="124" spans="1:19" s="7" customFormat="1" ht="27" customHeight="1">
      <c r="A124" s="32">
        <v>614003</v>
      </c>
      <c r="B124" s="32" t="s">
        <v>156</v>
      </c>
      <c r="C124" s="32" t="s">
        <v>156</v>
      </c>
      <c r="D124" s="35">
        <f aca="true" t="shared" si="112" ref="D124:G124">D125</f>
        <v>6</v>
      </c>
      <c r="E124" s="35">
        <f t="shared" si="112"/>
        <v>0</v>
      </c>
      <c r="F124" s="35">
        <f t="shared" si="112"/>
        <v>0</v>
      </c>
      <c r="G124" s="35">
        <f t="shared" si="112"/>
        <v>26</v>
      </c>
      <c r="H124" s="35"/>
      <c r="I124" s="35">
        <f aca="true" t="shared" si="113" ref="H124:S124">I125</f>
        <v>92585</v>
      </c>
      <c r="J124" s="35">
        <f t="shared" si="113"/>
        <v>97835</v>
      </c>
      <c r="K124" s="35">
        <f t="shared" si="113"/>
        <v>32725</v>
      </c>
      <c r="L124" s="35">
        <f t="shared" si="113"/>
        <v>0</v>
      </c>
      <c r="M124" s="35">
        <f t="shared" si="113"/>
        <v>32500</v>
      </c>
      <c r="N124" s="35">
        <f t="shared" si="113"/>
        <v>125195</v>
      </c>
      <c r="O124" s="35">
        <f t="shared" si="113"/>
        <v>125195</v>
      </c>
      <c r="P124" s="35">
        <f t="shared" si="113"/>
        <v>125195</v>
      </c>
      <c r="Q124" s="35">
        <f t="shared" si="113"/>
        <v>0</v>
      </c>
      <c r="R124" s="35">
        <f t="shared" si="113"/>
        <v>0</v>
      </c>
      <c r="S124" s="35">
        <f t="shared" si="113"/>
        <v>0</v>
      </c>
    </row>
    <row r="125" spans="1:19" ht="21.75" customHeight="1">
      <c r="A125" s="33">
        <v>614003</v>
      </c>
      <c r="B125" s="33" t="s">
        <v>156</v>
      </c>
      <c r="C125" s="33" t="s">
        <v>156</v>
      </c>
      <c r="D125" s="29">
        <v>6</v>
      </c>
      <c r="E125" s="29">
        <v>0</v>
      </c>
      <c r="F125" s="29">
        <v>0</v>
      </c>
      <c r="G125" s="30">
        <v>26</v>
      </c>
      <c r="H125" s="31">
        <v>0.85</v>
      </c>
      <c r="I125" s="30">
        <f t="shared" si="105"/>
        <v>92585</v>
      </c>
      <c r="J125" s="30">
        <f t="shared" si="106"/>
        <v>97835</v>
      </c>
      <c r="K125" s="30">
        <v>32725</v>
      </c>
      <c r="L125" s="30">
        <v>0</v>
      </c>
      <c r="M125" s="30">
        <v>32500</v>
      </c>
      <c r="N125" s="30">
        <f t="shared" si="107"/>
        <v>125195</v>
      </c>
      <c r="O125" s="30">
        <f t="shared" si="108"/>
        <v>125195</v>
      </c>
      <c r="P125" s="30">
        <f t="shared" si="92"/>
        <v>125195</v>
      </c>
      <c r="Q125" s="30">
        <f t="shared" si="109"/>
        <v>0</v>
      </c>
      <c r="R125" s="30">
        <f t="shared" si="110"/>
        <v>0</v>
      </c>
      <c r="S125" s="30">
        <f t="shared" si="111"/>
        <v>0</v>
      </c>
    </row>
    <row r="126" spans="1:19" s="7" customFormat="1" ht="27" customHeight="1">
      <c r="A126" s="32">
        <v>615</v>
      </c>
      <c r="B126" s="32" t="s">
        <v>157</v>
      </c>
      <c r="C126" s="32" t="s">
        <v>157</v>
      </c>
      <c r="D126" s="24">
        <f aca="true" t="shared" si="114" ref="D126:G126">SUM(D127:D134)</f>
        <v>23</v>
      </c>
      <c r="E126" s="24">
        <f t="shared" si="114"/>
        <v>1</v>
      </c>
      <c r="F126" s="24">
        <f t="shared" si="114"/>
        <v>2</v>
      </c>
      <c r="G126" s="24">
        <f t="shared" si="114"/>
        <v>92</v>
      </c>
      <c r="H126" s="24"/>
      <c r="I126" s="24">
        <f aca="true" t="shared" si="115" ref="H126:S126">SUM(I127:I134)</f>
        <v>333570</v>
      </c>
      <c r="J126" s="24">
        <f t="shared" si="115"/>
        <v>356320</v>
      </c>
      <c r="K126" s="24">
        <f t="shared" si="115"/>
        <v>310887.5</v>
      </c>
      <c r="L126" s="24">
        <f t="shared" si="115"/>
        <v>0</v>
      </c>
      <c r="M126" s="24">
        <f t="shared" si="115"/>
        <v>137500</v>
      </c>
      <c r="N126" s="24">
        <f t="shared" si="115"/>
        <v>294612.5</v>
      </c>
      <c r="O126" s="24">
        <f t="shared" si="115"/>
        <v>294612.5</v>
      </c>
      <c r="P126" s="24">
        <f t="shared" si="115"/>
        <v>294612.5</v>
      </c>
      <c r="Q126" s="24">
        <f t="shared" si="115"/>
        <v>0</v>
      </c>
      <c r="R126" s="24">
        <f t="shared" si="115"/>
        <v>0</v>
      </c>
      <c r="S126" s="24">
        <f t="shared" si="115"/>
        <v>53110</v>
      </c>
    </row>
    <row r="127" spans="1:19" ht="21.75" customHeight="1">
      <c r="A127" s="33">
        <v>615001</v>
      </c>
      <c r="B127" s="33" t="s">
        <v>158</v>
      </c>
      <c r="C127" s="33" t="s">
        <v>159</v>
      </c>
      <c r="D127" s="29">
        <v>8</v>
      </c>
      <c r="E127" s="29">
        <v>1</v>
      </c>
      <c r="F127" s="29">
        <v>1</v>
      </c>
      <c r="G127" s="30">
        <v>16</v>
      </c>
      <c r="H127" s="31">
        <v>0.85</v>
      </c>
      <c r="I127" s="30">
        <f t="shared" si="105"/>
        <v>64860</v>
      </c>
      <c r="J127" s="30">
        <f t="shared" si="106"/>
        <v>73610</v>
      </c>
      <c r="K127" s="30">
        <v>49087.5</v>
      </c>
      <c r="L127" s="30">
        <v>0</v>
      </c>
      <c r="M127" s="30">
        <v>37500</v>
      </c>
      <c r="N127" s="30">
        <f t="shared" si="107"/>
        <v>51882.5</v>
      </c>
      <c r="O127" s="30">
        <f t="shared" si="108"/>
        <v>51882.5</v>
      </c>
      <c r="P127" s="30">
        <f t="shared" si="92"/>
        <v>51882.5</v>
      </c>
      <c r="Q127" s="30">
        <f t="shared" si="109"/>
        <v>0</v>
      </c>
      <c r="R127" s="30">
        <f t="shared" si="110"/>
        <v>0</v>
      </c>
      <c r="S127" s="30">
        <f t="shared" si="111"/>
        <v>0</v>
      </c>
    </row>
    <row r="128" spans="1:19" ht="21.75" customHeight="1">
      <c r="A128" s="33">
        <v>615002</v>
      </c>
      <c r="B128" s="33" t="s">
        <v>160</v>
      </c>
      <c r="C128" s="33" t="s">
        <v>160</v>
      </c>
      <c r="D128" s="29">
        <v>1</v>
      </c>
      <c r="E128" s="29">
        <v>0</v>
      </c>
      <c r="F128" s="29">
        <v>0</v>
      </c>
      <c r="G128" s="30">
        <v>5</v>
      </c>
      <c r="H128" s="31">
        <v>0.85</v>
      </c>
      <c r="I128" s="30">
        <f t="shared" si="105"/>
        <v>17612.5</v>
      </c>
      <c r="J128" s="30">
        <f t="shared" si="106"/>
        <v>18487.5</v>
      </c>
      <c r="K128" s="30">
        <v>9817.5</v>
      </c>
      <c r="L128" s="30">
        <v>0</v>
      </c>
      <c r="M128" s="30">
        <v>5000</v>
      </c>
      <c r="N128" s="30">
        <f t="shared" si="107"/>
        <v>21282.5</v>
      </c>
      <c r="O128" s="30">
        <f t="shared" si="108"/>
        <v>21282.5</v>
      </c>
      <c r="P128" s="30">
        <f t="shared" si="92"/>
        <v>21282.5</v>
      </c>
      <c r="Q128" s="30">
        <f t="shared" si="109"/>
        <v>0</v>
      </c>
      <c r="R128" s="30">
        <f t="shared" si="110"/>
        <v>0</v>
      </c>
      <c r="S128" s="30">
        <f t="shared" si="111"/>
        <v>0</v>
      </c>
    </row>
    <row r="129" spans="1:19" ht="21.75" customHeight="1">
      <c r="A129" s="36">
        <v>615003</v>
      </c>
      <c r="B129" s="36" t="s">
        <v>161</v>
      </c>
      <c r="C129" s="36" t="s">
        <v>161</v>
      </c>
      <c r="D129" s="29">
        <v>0</v>
      </c>
      <c r="E129" s="29">
        <v>0</v>
      </c>
      <c r="F129" s="29">
        <v>0</v>
      </c>
      <c r="G129" s="30">
        <v>15</v>
      </c>
      <c r="H129" s="31">
        <v>0.85</v>
      </c>
      <c r="I129" s="30">
        <f t="shared" si="105"/>
        <v>49087.5</v>
      </c>
      <c r="J129" s="30">
        <f t="shared" si="106"/>
        <v>49087.5</v>
      </c>
      <c r="K129" s="30">
        <v>32725</v>
      </c>
      <c r="L129" s="30">
        <v>0</v>
      </c>
      <c r="M129" s="30">
        <v>20000</v>
      </c>
      <c r="N129" s="30">
        <f t="shared" si="107"/>
        <v>45450</v>
      </c>
      <c r="O129" s="30">
        <f t="shared" si="108"/>
        <v>45450</v>
      </c>
      <c r="P129" s="30">
        <f t="shared" si="92"/>
        <v>45450</v>
      </c>
      <c r="Q129" s="30">
        <f t="shared" si="109"/>
        <v>0</v>
      </c>
      <c r="R129" s="30">
        <f t="shared" si="110"/>
        <v>0</v>
      </c>
      <c r="S129" s="30">
        <f t="shared" si="111"/>
        <v>0</v>
      </c>
    </row>
    <row r="130" spans="1:19" ht="21.75" customHeight="1">
      <c r="A130" s="36">
        <v>615005</v>
      </c>
      <c r="B130" s="36" t="s">
        <v>162</v>
      </c>
      <c r="C130" s="36" t="s">
        <v>162</v>
      </c>
      <c r="D130" s="29">
        <v>2</v>
      </c>
      <c r="E130" s="29">
        <v>0</v>
      </c>
      <c r="F130" s="29">
        <v>1</v>
      </c>
      <c r="G130" s="30">
        <v>8</v>
      </c>
      <c r="H130" s="31">
        <v>0.85</v>
      </c>
      <c r="I130" s="30">
        <f t="shared" si="105"/>
        <v>29930</v>
      </c>
      <c r="J130" s="30">
        <f t="shared" si="106"/>
        <v>32555</v>
      </c>
      <c r="K130" s="30">
        <v>16362.5</v>
      </c>
      <c r="L130" s="30">
        <v>0</v>
      </c>
      <c r="M130" s="30">
        <v>7500</v>
      </c>
      <c r="N130" s="30">
        <f t="shared" si="107"/>
        <v>38622.5</v>
      </c>
      <c r="O130" s="30">
        <f t="shared" si="108"/>
        <v>38622.5</v>
      </c>
      <c r="P130" s="30">
        <f t="shared" si="92"/>
        <v>38622.5</v>
      </c>
      <c r="Q130" s="30">
        <f t="shared" si="109"/>
        <v>0</v>
      </c>
      <c r="R130" s="30">
        <f t="shared" si="110"/>
        <v>0</v>
      </c>
      <c r="S130" s="30">
        <f t="shared" si="111"/>
        <v>0</v>
      </c>
    </row>
    <row r="131" spans="1:19" ht="21.75" customHeight="1">
      <c r="A131" s="36">
        <v>615004</v>
      </c>
      <c r="B131" s="36" t="s">
        <v>163</v>
      </c>
      <c r="C131" s="36" t="s">
        <v>163</v>
      </c>
      <c r="D131" s="29">
        <v>2</v>
      </c>
      <c r="E131" s="29">
        <v>0</v>
      </c>
      <c r="F131" s="29">
        <v>0</v>
      </c>
      <c r="G131" s="30">
        <v>3</v>
      </c>
      <c r="H131" s="31">
        <v>0.85</v>
      </c>
      <c r="I131" s="30">
        <f t="shared" si="105"/>
        <v>12317.5</v>
      </c>
      <c r="J131" s="30">
        <f t="shared" si="106"/>
        <v>14067.5</v>
      </c>
      <c r="K131" s="30">
        <v>71995</v>
      </c>
      <c r="L131" s="30">
        <v>0</v>
      </c>
      <c r="M131" s="30">
        <v>7500</v>
      </c>
      <c r="N131" s="30">
        <f t="shared" si="107"/>
        <v>0</v>
      </c>
      <c r="O131" s="30">
        <f t="shared" si="108"/>
        <v>0</v>
      </c>
      <c r="P131" s="30">
        <f t="shared" si="92"/>
        <v>0</v>
      </c>
      <c r="Q131" s="30">
        <f t="shared" si="109"/>
        <v>0</v>
      </c>
      <c r="R131" s="30">
        <f t="shared" si="110"/>
        <v>0</v>
      </c>
      <c r="S131" s="30">
        <f t="shared" si="111"/>
        <v>53110</v>
      </c>
    </row>
    <row r="132" spans="1:19" ht="21.75" customHeight="1">
      <c r="A132" s="33">
        <v>615003</v>
      </c>
      <c r="B132" s="43" t="s">
        <v>161</v>
      </c>
      <c r="C132" s="43" t="s">
        <v>164</v>
      </c>
      <c r="D132" s="29">
        <v>2</v>
      </c>
      <c r="E132" s="29">
        <v>0</v>
      </c>
      <c r="F132" s="29">
        <v>0</v>
      </c>
      <c r="G132" s="30">
        <v>8</v>
      </c>
      <c r="H132" s="31">
        <v>0.85</v>
      </c>
      <c r="I132" s="30">
        <f t="shared" si="105"/>
        <v>28680</v>
      </c>
      <c r="J132" s="30">
        <f t="shared" si="106"/>
        <v>30430</v>
      </c>
      <c r="K132" s="30">
        <v>13090</v>
      </c>
      <c r="L132" s="30">
        <v>0</v>
      </c>
      <c r="M132" s="30">
        <v>12500</v>
      </c>
      <c r="N132" s="30">
        <f t="shared" si="107"/>
        <v>33520</v>
      </c>
      <c r="O132" s="30">
        <f t="shared" si="108"/>
        <v>33520</v>
      </c>
      <c r="P132" s="30">
        <f t="shared" si="92"/>
        <v>33520</v>
      </c>
      <c r="Q132" s="30">
        <f t="shared" si="109"/>
        <v>0</v>
      </c>
      <c r="R132" s="30">
        <f t="shared" si="110"/>
        <v>0</v>
      </c>
      <c r="S132" s="30">
        <f t="shared" si="111"/>
        <v>0</v>
      </c>
    </row>
    <row r="133" spans="1:19" ht="21.75" customHeight="1">
      <c r="A133" s="36">
        <v>615009</v>
      </c>
      <c r="B133" s="36" t="s">
        <v>165</v>
      </c>
      <c r="C133" s="36" t="s">
        <v>165</v>
      </c>
      <c r="D133" s="29">
        <v>2</v>
      </c>
      <c r="E133" s="29">
        <v>0</v>
      </c>
      <c r="F133" s="29">
        <v>0</v>
      </c>
      <c r="G133" s="30">
        <v>18</v>
      </c>
      <c r="H133" s="31">
        <v>0.85</v>
      </c>
      <c r="I133" s="30">
        <f t="shared" si="105"/>
        <v>61405</v>
      </c>
      <c r="J133" s="30">
        <f t="shared" si="106"/>
        <v>63155</v>
      </c>
      <c r="K133" s="30">
        <v>75267.5</v>
      </c>
      <c r="L133" s="30">
        <v>0</v>
      </c>
      <c r="M133" s="30">
        <v>25000</v>
      </c>
      <c r="N133" s="30">
        <f t="shared" si="107"/>
        <v>24292.5</v>
      </c>
      <c r="O133" s="30">
        <f t="shared" si="108"/>
        <v>24292.5</v>
      </c>
      <c r="P133" s="30">
        <f t="shared" si="92"/>
        <v>24292.5</v>
      </c>
      <c r="Q133" s="30">
        <f t="shared" si="109"/>
        <v>0</v>
      </c>
      <c r="R133" s="30">
        <f t="shared" si="110"/>
        <v>0</v>
      </c>
      <c r="S133" s="30">
        <f t="shared" si="111"/>
        <v>0</v>
      </c>
    </row>
    <row r="134" spans="1:19" ht="21.75" customHeight="1">
      <c r="A134" s="36">
        <v>615008</v>
      </c>
      <c r="B134" s="36" t="s">
        <v>166</v>
      </c>
      <c r="C134" s="36" t="s">
        <v>166</v>
      </c>
      <c r="D134" s="29">
        <v>6</v>
      </c>
      <c r="E134" s="29">
        <v>0</v>
      </c>
      <c r="F134" s="29">
        <v>0</v>
      </c>
      <c r="G134" s="30">
        <v>19</v>
      </c>
      <c r="H134" s="31">
        <v>0.85</v>
      </c>
      <c r="I134" s="30">
        <f t="shared" si="105"/>
        <v>69677.5</v>
      </c>
      <c r="J134" s="30">
        <f t="shared" si="106"/>
        <v>74927.5</v>
      </c>
      <c r="K134" s="30">
        <v>42542.5</v>
      </c>
      <c r="L134" s="30">
        <v>0</v>
      </c>
      <c r="M134" s="30">
        <v>22500</v>
      </c>
      <c r="N134" s="30">
        <f t="shared" si="107"/>
        <v>79562.5</v>
      </c>
      <c r="O134" s="30">
        <f t="shared" si="108"/>
        <v>79562.5</v>
      </c>
      <c r="P134" s="30">
        <f t="shared" si="92"/>
        <v>79562.5</v>
      </c>
      <c r="Q134" s="30">
        <f t="shared" si="109"/>
        <v>0</v>
      </c>
      <c r="R134" s="30">
        <f t="shared" si="110"/>
        <v>0</v>
      </c>
      <c r="S134" s="30">
        <f t="shared" si="111"/>
        <v>0</v>
      </c>
    </row>
    <row r="135" spans="1:19" s="7" customFormat="1" ht="27" customHeight="1">
      <c r="A135" s="34">
        <v>615006</v>
      </c>
      <c r="B135" s="34" t="s">
        <v>167</v>
      </c>
      <c r="C135" s="34" t="s">
        <v>167</v>
      </c>
      <c r="D135" s="24">
        <f aca="true" t="shared" si="116" ref="D135:G135">D136</f>
        <v>5</v>
      </c>
      <c r="E135" s="24">
        <f t="shared" si="116"/>
        <v>0</v>
      </c>
      <c r="F135" s="24">
        <f t="shared" si="116"/>
        <v>0</v>
      </c>
      <c r="G135" s="24">
        <f t="shared" si="116"/>
        <v>20</v>
      </c>
      <c r="H135" s="24"/>
      <c r="I135" s="24">
        <f aca="true" t="shared" si="117" ref="H135:S135">I136</f>
        <v>71700</v>
      </c>
      <c r="J135" s="24">
        <f t="shared" si="117"/>
        <v>76075</v>
      </c>
      <c r="K135" s="24">
        <f t="shared" si="117"/>
        <v>81812.5</v>
      </c>
      <c r="L135" s="24">
        <f t="shared" si="117"/>
        <v>47548</v>
      </c>
      <c r="M135" s="24">
        <f t="shared" si="117"/>
        <v>22500</v>
      </c>
      <c r="N135" s="24">
        <f t="shared" si="117"/>
        <v>0</v>
      </c>
      <c r="O135" s="24">
        <f t="shared" si="117"/>
        <v>0</v>
      </c>
      <c r="P135" s="24">
        <f t="shared" si="117"/>
        <v>0</v>
      </c>
      <c r="Q135" s="24">
        <f t="shared" si="117"/>
        <v>0</v>
      </c>
      <c r="R135" s="24">
        <f t="shared" si="117"/>
        <v>0</v>
      </c>
      <c r="S135" s="24">
        <f t="shared" si="117"/>
        <v>4085.5</v>
      </c>
    </row>
    <row r="136" spans="1:19" ht="21.75" customHeight="1">
      <c r="A136" s="36">
        <v>615006</v>
      </c>
      <c r="B136" s="36" t="s">
        <v>167</v>
      </c>
      <c r="C136" s="36" t="s">
        <v>167</v>
      </c>
      <c r="D136" s="29">
        <v>5</v>
      </c>
      <c r="E136" s="29">
        <v>0</v>
      </c>
      <c r="F136" s="29">
        <v>0</v>
      </c>
      <c r="G136" s="30">
        <v>20</v>
      </c>
      <c r="H136" s="31">
        <v>0.85</v>
      </c>
      <c r="I136" s="30">
        <f t="shared" si="105"/>
        <v>71700</v>
      </c>
      <c r="J136" s="30">
        <f t="shared" si="106"/>
        <v>76075</v>
      </c>
      <c r="K136" s="30">
        <v>81812.5</v>
      </c>
      <c r="L136" s="30">
        <v>47548</v>
      </c>
      <c r="M136" s="30">
        <v>22500</v>
      </c>
      <c r="N136" s="30">
        <f t="shared" si="107"/>
        <v>0</v>
      </c>
      <c r="O136" s="30">
        <f t="shared" si="108"/>
        <v>0</v>
      </c>
      <c r="P136" s="30">
        <f t="shared" si="92"/>
        <v>0</v>
      </c>
      <c r="Q136" s="30">
        <f t="shared" si="109"/>
        <v>0</v>
      </c>
      <c r="R136" s="30">
        <f t="shared" si="110"/>
        <v>0</v>
      </c>
      <c r="S136" s="30">
        <f t="shared" si="111"/>
        <v>4085.5</v>
      </c>
    </row>
    <row r="137" spans="1:19" s="7" customFormat="1" ht="27" customHeight="1">
      <c r="A137" s="34">
        <v>615007</v>
      </c>
      <c r="B137" s="34" t="s">
        <v>168</v>
      </c>
      <c r="C137" s="34" t="s">
        <v>168</v>
      </c>
      <c r="D137" s="24">
        <f aca="true" t="shared" si="118" ref="D137:G137">D138</f>
        <v>10</v>
      </c>
      <c r="E137" s="24">
        <f t="shared" si="118"/>
        <v>0</v>
      </c>
      <c r="F137" s="24">
        <f t="shared" si="118"/>
        <v>0</v>
      </c>
      <c r="G137" s="24">
        <f t="shared" si="118"/>
        <v>42</v>
      </c>
      <c r="H137" s="24"/>
      <c r="I137" s="24">
        <f aca="true" t="shared" si="119" ref="H137:S137">I138</f>
        <v>149945</v>
      </c>
      <c r="J137" s="24">
        <f t="shared" si="119"/>
        <v>158695</v>
      </c>
      <c r="K137" s="24">
        <f t="shared" si="119"/>
        <v>157080</v>
      </c>
      <c r="L137" s="24">
        <f t="shared" si="119"/>
        <v>0</v>
      </c>
      <c r="M137" s="24">
        <f t="shared" si="119"/>
        <v>12500</v>
      </c>
      <c r="N137" s="24">
        <f t="shared" si="119"/>
        <v>139060</v>
      </c>
      <c r="O137" s="24">
        <f t="shared" si="119"/>
        <v>139060</v>
      </c>
      <c r="P137" s="24">
        <f t="shared" si="119"/>
        <v>139060</v>
      </c>
      <c r="Q137" s="24">
        <f t="shared" si="119"/>
        <v>0</v>
      </c>
      <c r="R137" s="24">
        <f t="shared" si="119"/>
        <v>0</v>
      </c>
      <c r="S137" s="24">
        <f t="shared" si="119"/>
        <v>0</v>
      </c>
    </row>
    <row r="138" spans="1:19" ht="21.75" customHeight="1">
      <c r="A138" s="36">
        <v>615007</v>
      </c>
      <c r="B138" s="36" t="s">
        <v>168</v>
      </c>
      <c r="C138" s="36" t="s">
        <v>168</v>
      </c>
      <c r="D138" s="29">
        <v>10</v>
      </c>
      <c r="E138" s="29">
        <v>0</v>
      </c>
      <c r="F138" s="29">
        <v>0</v>
      </c>
      <c r="G138" s="30">
        <v>42</v>
      </c>
      <c r="H138" s="31">
        <v>0.85</v>
      </c>
      <c r="I138" s="30">
        <f t="shared" si="105"/>
        <v>149945</v>
      </c>
      <c r="J138" s="30">
        <f t="shared" si="106"/>
        <v>158695</v>
      </c>
      <c r="K138" s="30">
        <v>157080</v>
      </c>
      <c r="L138" s="30">
        <v>0</v>
      </c>
      <c r="M138" s="30">
        <v>12500</v>
      </c>
      <c r="N138" s="30">
        <f t="shared" si="107"/>
        <v>139060</v>
      </c>
      <c r="O138" s="30">
        <f t="shared" si="108"/>
        <v>139060</v>
      </c>
      <c r="P138" s="30">
        <f aca="true" t="shared" si="120" ref="P138:P169">O138</f>
        <v>139060</v>
      </c>
      <c r="Q138" s="30">
        <f t="shared" si="109"/>
        <v>0</v>
      </c>
      <c r="R138" s="30">
        <f t="shared" si="110"/>
        <v>0</v>
      </c>
      <c r="S138" s="30">
        <f t="shared" si="111"/>
        <v>0</v>
      </c>
    </row>
    <row r="139" spans="1:19" s="7" customFormat="1" ht="27" customHeight="1">
      <c r="A139" s="32">
        <v>615010</v>
      </c>
      <c r="B139" s="32" t="s">
        <v>169</v>
      </c>
      <c r="C139" s="32" t="s">
        <v>169</v>
      </c>
      <c r="D139" s="35">
        <f aca="true" t="shared" si="121" ref="D139:G139">D140</f>
        <v>14</v>
      </c>
      <c r="E139" s="35">
        <f t="shared" si="121"/>
        <v>0</v>
      </c>
      <c r="F139" s="35">
        <f t="shared" si="121"/>
        <v>0</v>
      </c>
      <c r="G139" s="35">
        <f t="shared" si="121"/>
        <v>12</v>
      </c>
      <c r="H139" s="35"/>
      <c r="I139" s="35">
        <f aca="true" t="shared" si="122" ref="H139:S139">I140</f>
        <v>56770</v>
      </c>
      <c r="J139" s="35">
        <f t="shared" si="122"/>
        <v>69020</v>
      </c>
      <c r="K139" s="35">
        <f t="shared" si="122"/>
        <v>65450</v>
      </c>
      <c r="L139" s="35">
        <f t="shared" si="122"/>
        <v>0</v>
      </c>
      <c r="M139" s="35">
        <f t="shared" si="122"/>
        <v>55000</v>
      </c>
      <c r="N139" s="35">
        <f t="shared" si="122"/>
        <v>5340</v>
      </c>
      <c r="O139" s="35">
        <f t="shared" si="122"/>
        <v>5340</v>
      </c>
      <c r="P139" s="35">
        <f t="shared" si="122"/>
        <v>5340</v>
      </c>
      <c r="Q139" s="35">
        <f t="shared" si="122"/>
        <v>0</v>
      </c>
      <c r="R139" s="35">
        <f t="shared" si="122"/>
        <v>0</v>
      </c>
      <c r="S139" s="35">
        <f t="shared" si="122"/>
        <v>0</v>
      </c>
    </row>
    <row r="140" spans="1:19" ht="21.75" customHeight="1">
      <c r="A140" s="33">
        <v>615010</v>
      </c>
      <c r="B140" s="33" t="s">
        <v>169</v>
      </c>
      <c r="C140" s="33" t="s">
        <v>169</v>
      </c>
      <c r="D140" s="29">
        <v>14</v>
      </c>
      <c r="E140" s="29">
        <v>0</v>
      </c>
      <c r="F140" s="29">
        <v>0</v>
      </c>
      <c r="G140" s="30">
        <v>12</v>
      </c>
      <c r="H140" s="31">
        <v>0.85</v>
      </c>
      <c r="I140" s="30">
        <f aca="true" t="shared" si="123" ref="I140:I172">(D140+E140+F140)*1250+G140*3850*H140</f>
        <v>56770</v>
      </c>
      <c r="J140" s="30">
        <f aca="true" t="shared" si="124" ref="J140:J172">(D140+E140+F140)*2500*H140+G140*3850*H140</f>
        <v>69020</v>
      </c>
      <c r="K140" s="30">
        <v>65450</v>
      </c>
      <c r="L140" s="30">
        <v>0</v>
      </c>
      <c r="M140" s="30">
        <v>55000</v>
      </c>
      <c r="N140" s="30">
        <f aca="true" t="shared" si="125" ref="N140:N172">IF(I140+J140-K140-L140-M140&lt;0,0,I140+J140-K140-L140-M140)</f>
        <v>5340</v>
      </c>
      <c r="O140" s="30">
        <f aca="true" t="shared" si="126" ref="O140:O172">N140</f>
        <v>5340</v>
      </c>
      <c r="P140" s="30">
        <f t="shared" si="120"/>
        <v>5340</v>
      </c>
      <c r="Q140" s="30">
        <f t="shared" si="109"/>
        <v>0</v>
      </c>
      <c r="R140" s="30">
        <f t="shared" si="110"/>
        <v>0</v>
      </c>
      <c r="S140" s="30">
        <f aca="true" t="shared" si="127" ref="S140:S172">IF(I140+J140-K140-L140-M140&lt;0,-(I140+J140-K140-L140-M140),0)</f>
        <v>0</v>
      </c>
    </row>
    <row r="141" spans="1:19" s="7" customFormat="1" ht="27" customHeight="1">
      <c r="A141" s="32">
        <v>616</v>
      </c>
      <c r="B141" s="32" t="s">
        <v>170</v>
      </c>
      <c r="C141" s="32" t="s">
        <v>170</v>
      </c>
      <c r="D141" s="24">
        <f aca="true" t="shared" si="128" ref="D141:G141">SUM(D142:D146)</f>
        <v>23</v>
      </c>
      <c r="E141" s="24">
        <f t="shared" si="128"/>
        <v>0</v>
      </c>
      <c r="F141" s="24">
        <f t="shared" si="128"/>
        <v>0</v>
      </c>
      <c r="G141" s="24">
        <f t="shared" si="128"/>
        <v>96</v>
      </c>
      <c r="H141" s="24"/>
      <c r="I141" s="24">
        <f aca="true" t="shared" si="129" ref="H141:S141">SUM(I142:I146)</f>
        <v>342910</v>
      </c>
      <c r="J141" s="24">
        <f t="shared" si="129"/>
        <v>363035</v>
      </c>
      <c r="K141" s="24">
        <f t="shared" si="129"/>
        <v>287980</v>
      </c>
      <c r="L141" s="24">
        <f t="shared" si="129"/>
        <v>0</v>
      </c>
      <c r="M141" s="24">
        <f t="shared" si="129"/>
        <v>82500</v>
      </c>
      <c r="N141" s="24">
        <f t="shared" si="129"/>
        <v>335465</v>
      </c>
      <c r="O141" s="24">
        <f t="shared" si="129"/>
        <v>335465</v>
      </c>
      <c r="P141" s="24">
        <f t="shared" si="129"/>
        <v>335465</v>
      </c>
      <c r="Q141" s="24">
        <f t="shared" si="129"/>
        <v>0</v>
      </c>
      <c r="R141" s="24">
        <f t="shared" si="129"/>
        <v>0</v>
      </c>
      <c r="S141" s="24">
        <f t="shared" si="129"/>
        <v>0</v>
      </c>
    </row>
    <row r="142" spans="1:19" ht="21.75" customHeight="1">
      <c r="A142" s="33">
        <v>616001</v>
      </c>
      <c r="B142" s="33" t="s">
        <v>171</v>
      </c>
      <c r="C142" s="33" t="s">
        <v>172</v>
      </c>
      <c r="D142" s="29">
        <v>3</v>
      </c>
      <c r="E142" s="29">
        <v>0</v>
      </c>
      <c r="F142" s="29">
        <v>0</v>
      </c>
      <c r="G142" s="30">
        <v>6</v>
      </c>
      <c r="H142" s="31">
        <v>0.85</v>
      </c>
      <c r="I142" s="30">
        <f t="shared" si="123"/>
        <v>23385</v>
      </c>
      <c r="J142" s="30">
        <f t="shared" si="124"/>
        <v>26010</v>
      </c>
      <c r="K142" s="30">
        <v>26180</v>
      </c>
      <c r="L142" s="30">
        <v>0</v>
      </c>
      <c r="M142" s="30">
        <v>17500</v>
      </c>
      <c r="N142" s="30">
        <f t="shared" si="125"/>
        <v>5715</v>
      </c>
      <c r="O142" s="30">
        <f t="shared" si="126"/>
        <v>5715</v>
      </c>
      <c r="P142" s="30">
        <f t="shared" si="120"/>
        <v>5715</v>
      </c>
      <c r="Q142" s="30">
        <f aca="true" t="shared" si="130" ref="Q141:Q172">O142-P142</f>
        <v>0</v>
      </c>
      <c r="R142" s="30">
        <f aca="true" t="shared" si="131" ref="R141:R172">N142-O142</f>
        <v>0</v>
      </c>
      <c r="S142" s="30">
        <f t="shared" si="127"/>
        <v>0</v>
      </c>
    </row>
    <row r="143" spans="1:19" ht="21.75" customHeight="1">
      <c r="A143" s="33">
        <v>616002</v>
      </c>
      <c r="B143" s="33" t="s">
        <v>173</v>
      </c>
      <c r="C143" s="33" t="s">
        <v>173</v>
      </c>
      <c r="D143" s="29">
        <v>11</v>
      </c>
      <c r="E143" s="29">
        <v>0</v>
      </c>
      <c r="F143" s="29">
        <v>0</v>
      </c>
      <c r="G143" s="30">
        <v>10</v>
      </c>
      <c r="H143" s="31">
        <v>0.85</v>
      </c>
      <c r="I143" s="30">
        <f t="shared" si="123"/>
        <v>46475</v>
      </c>
      <c r="J143" s="30">
        <f t="shared" si="124"/>
        <v>56100</v>
      </c>
      <c r="K143" s="30">
        <v>26180</v>
      </c>
      <c r="L143" s="30">
        <v>0</v>
      </c>
      <c r="M143" s="30">
        <v>37500</v>
      </c>
      <c r="N143" s="30">
        <f t="shared" si="125"/>
        <v>38895</v>
      </c>
      <c r="O143" s="30">
        <f t="shared" si="126"/>
        <v>38895</v>
      </c>
      <c r="P143" s="30">
        <f t="shared" si="120"/>
        <v>38895</v>
      </c>
      <c r="Q143" s="30">
        <f t="shared" si="130"/>
        <v>0</v>
      </c>
      <c r="R143" s="30">
        <f t="shared" si="131"/>
        <v>0</v>
      </c>
      <c r="S143" s="30">
        <f t="shared" si="127"/>
        <v>0</v>
      </c>
    </row>
    <row r="144" spans="1:19" ht="21.75" customHeight="1">
      <c r="A144" s="33">
        <v>616007</v>
      </c>
      <c r="B144" s="33" t="s">
        <v>174</v>
      </c>
      <c r="C144" s="33" t="s">
        <v>175</v>
      </c>
      <c r="D144" s="29">
        <v>0</v>
      </c>
      <c r="E144" s="29">
        <v>0</v>
      </c>
      <c r="F144" s="29">
        <v>0</v>
      </c>
      <c r="G144" s="30">
        <v>2</v>
      </c>
      <c r="H144" s="31">
        <v>0.85</v>
      </c>
      <c r="I144" s="30">
        <f t="shared" si="123"/>
        <v>6545</v>
      </c>
      <c r="J144" s="30">
        <f t="shared" si="124"/>
        <v>6545</v>
      </c>
      <c r="K144" s="45">
        <v>6545</v>
      </c>
      <c r="L144" s="30">
        <v>0</v>
      </c>
      <c r="M144" s="30"/>
      <c r="N144" s="30">
        <f t="shared" si="125"/>
        <v>6545</v>
      </c>
      <c r="O144" s="30">
        <f t="shared" si="126"/>
        <v>6545</v>
      </c>
      <c r="P144" s="30">
        <f t="shared" si="120"/>
        <v>6545</v>
      </c>
      <c r="Q144" s="30">
        <f t="shared" si="130"/>
        <v>0</v>
      </c>
      <c r="R144" s="30">
        <f t="shared" si="131"/>
        <v>0</v>
      </c>
      <c r="S144" s="30">
        <f t="shared" si="127"/>
        <v>0</v>
      </c>
    </row>
    <row r="145" spans="1:19" ht="21.75" customHeight="1">
      <c r="A145" s="33">
        <v>616007</v>
      </c>
      <c r="B145" s="33" t="s">
        <v>174</v>
      </c>
      <c r="C145" s="33" t="s">
        <v>176</v>
      </c>
      <c r="D145" s="29">
        <v>3</v>
      </c>
      <c r="E145" s="29">
        <v>0</v>
      </c>
      <c r="F145" s="29">
        <v>0</v>
      </c>
      <c r="G145" s="30">
        <v>35</v>
      </c>
      <c r="H145" s="31">
        <v>0.85</v>
      </c>
      <c r="I145" s="30">
        <f t="shared" si="123"/>
        <v>118287.5</v>
      </c>
      <c r="J145" s="30">
        <f t="shared" si="124"/>
        <v>120912.5</v>
      </c>
      <c r="K145" s="30">
        <v>111265</v>
      </c>
      <c r="L145" s="30">
        <v>0</v>
      </c>
      <c r="M145" s="30">
        <v>10000</v>
      </c>
      <c r="N145" s="30">
        <f t="shared" si="125"/>
        <v>117935</v>
      </c>
      <c r="O145" s="30">
        <f t="shared" si="126"/>
        <v>117935</v>
      </c>
      <c r="P145" s="30">
        <f t="shared" si="120"/>
        <v>117935</v>
      </c>
      <c r="Q145" s="30">
        <f t="shared" si="130"/>
        <v>0</v>
      </c>
      <c r="R145" s="30">
        <f t="shared" si="131"/>
        <v>0</v>
      </c>
      <c r="S145" s="30">
        <f t="shared" si="127"/>
        <v>0</v>
      </c>
    </row>
    <row r="146" spans="1:19" ht="21.75" customHeight="1">
      <c r="A146" s="36">
        <v>616004</v>
      </c>
      <c r="B146" s="36" t="s">
        <v>177</v>
      </c>
      <c r="C146" s="36" t="s">
        <v>177</v>
      </c>
      <c r="D146" s="29">
        <v>6</v>
      </c>
      <c r="E146" s="29">
        <v>0</v>
      </c>
      <c r="F146" s="29">
        <v>0</v>
      </c>
      <c r="G146" s="30">
        <v>43</v>
      </c>
      <c r="H146" s="31">
        <v>0.85</v>
      </c>
      <c r="I146" s="30">
        <f t="shared" si="123"/>
        <v>148217.5</v>
      </c>
      <c r="J146" s="30">
        <f t="shared" si="124"/>
        <v>153467.5</v>
      </c>
      <c r="K146" s="30">
        <v>117810</v>
      </c>
      <c r="L146" s="30">
        <v>0</v>
      </c>
      <c r="M146" s="30">
        <v>17500</v>
      </c>
      <c r="N146" s="30">
        <f t="shared" si="125"/>
        <v>166375</v>
      </c>
      <c r="O146" s="30">
        <f t="shared" si="126"/>
        <v>166375</v>
      </c>
      <c r="P146" s="30">
        <f t="shared" si="120"/>
        <v>166375</v>
      </c>
      <c r="Q146" s="30">
        <f t="shared" si="130"/>
        <v>0</v>
      </c>
      <c r="R146" s="30">
        <f t="shared" si="131"/>
        <v>0</v>
      </c>
      <c r="S146" s="30">
        <f t="shared" si="127"/>
        <v>0</v>
      </c>
    </row>
    <row r="147" spans="1:19" s="7" customFormat="1" ht="27" customHeight="1">
      <c r="A147" s="32">
        <v>616006</v>
      </c>
      <c r="B147" s="32" t="s">
        <v>178</v>
      </c>
      <c r="C147" s="32" t="s">
        <v>178</v>
      </c>
      <c r="D147" s="24">
        <f aca="true" t="shared" si="132" ref="D147:G147">D148</f>
        <v>11</v>
      </c>
      <c r="E147" s="24">
        <f t="shared" si="132"/>
        <v>0</v>
      </c>
      <c r="F147" s="24">
        <f t="shared" si="132"/>
        <v>0</v>
      </c>
      <c r="G147" s="24">
        <f t="shared" si="132"/>
        <v>39</v>
      </c>
      <c r="H147" s="24"/>
      <c r="I147" s="24">
        <f aca="true" t="shared" si="133" ref="H147:S147">I148</f>
        <v>141377.5</v>
      </c>
      <c r="J147" s="24">
        <f t="shared" si="133"/>
        <v>151002.5</v>
      </c>
      <c r="K147" s="24">
        <f t="shared" si="133"/>
        <v>117810</v>
      </c>
      <c r="L147" s="24">
        <f t="shared" si="133"/>
        <v>0</v>
      </c>
      <c r="M147" s="24">
        <f t="shared" si="133"/>
        <v>42500</v>
      </c>
      <c r="N147" s="24">
        <f t="shared" si="133"/>
        <v>132070</v>
      </c>
      <c r="O147" s="24">
        <f t="shared" si="133"/>
        <v>132070</v>
      </c>
      <c r="P147" s="24">
        <f t="shared" si="133"/>
        <v>132070</v>
      </c>
      <c r="Q147" s="24">
        <f t="shared" si="133"/>
        <v>0</v>
      </c>
      <c r="R147" s="24">
        <f t="shared" si="133"/>
        <v>0</v>
      </c>
      <c r="S147" s="24">
        <f t="shared" si="133"/>
        <v>0</v>
      </c>
    </row>
    <row r="148" spans="1:19" ht="21.75" customHeight="1">
      <c r="A148" s="33">
        <v>616006</v>
      </c>
      <c r="B148" s="33" t="s">
        <v>178</v>
      </c>
      <c r="C148" s="33" t="s">
        <v>178</v>
      </c>
      <c r="D148" s="29">
        <v>11</v>
      </c>
      <c r="E148" s="29">
        <v>0</v>
      </c>
      <c r="F148" s="29">
        <v>0</v>
      </c>
      <c r="G148" s="30">
        <v>39</v>
      </c>
      <c r="H148" s="31">
        <v>0.85</v>
      </c>
      <c r="I148" s="30">
        <f t="shared" si="123"/>
        <v>141377.5</v>
      </c>
      <c r="J148" s="30">
        <f t="shared" si="124"/>
        <v>151002.5</v>
      </c>
      <c r="K148" s="30">
        <v>117810</v>
      </c>
      <c r="L148" s="30">
        <v>0</v>
      </c>
      <c r="M148" s="30">
        <v>42500</v>
      </c>
      <c r="N148" s="30">
        <f t="shared" si="125"/>
        <v>132070</v>
      </c>
      <c r="O148" s="30">
        <f t="shared" si="126"/>
        <v>132070</v>
      </c>
      <c r="P148" s="30">
        <f t="shared" si="120"/>
        <v>132070</v>
      </c>
      <c r="Q148" s="30">
        <f t="shared" si="130"/>
        <v>0</v>
      </c>
      <c r="R148" s="30">
        <f t="shared" si="131"/>
        <v>0</v>
      </c>
      <c r="S148" s="30">
        <f t="shared" si="127"/>
        <v>0</v>
      </c>
    </row>
    <row r="149" spans="1:19" s="7" customFormat="1" ht="27" customHeight="1">
      <c r="A149" s="32">
        <v>616005</v>
      </c>
      <c r="B149" s="32" t="s">
        <v>179</v>
      </c>
      <c r="C149" s="32" t="s">
        <v>179</v>
      </c>
      <c r="D149" s="35">
        <f aca="true" t="shared" si="134" ref="D149:G149">D150</f>
        <v>9</v>
      </c>
      <c r="E149" s="35">
        <f t="shared" si="134"/>
        <v>0</v>
      </c>
      <c r="F149" s="35">
        <f t="shared" si="134"/>
        <v>0</v>
      </c>
      <c r="G149" s="35">
        <f t="shared" si="134"/>
        <v>26</v>
      </c>
      <c r="H149" s="35"/>
      <c r="I149" s="35">
        <f aca="true" t="shared" si="135" ref="H149:S149">I150</f>
        <v>96335</v>
      </c>
      <c r="J149" s="35">
        <f t="shared" si="135"/>
        <v>104210</v>
      </c>
      <c r="K149" s="35">
        <f t="shared" si="135"/>
        <v>143990</v>
      </c>
      <c r="L149" s="35">
        <f t="shared" si="135"/>
        <v>0</v>
      </c>
      <c r="M149" s="35">
        <f t="shared" si="135"/>
        <v>42500</v>
      </c>
      <c r="N149" s="35">
        <f t="shared" si="135"/>
        <v>14055</v>
      </c>
      <c r="O149" s="35">
        <f t="shared" si="135"/>
        <v>14055</v>
      </c>
      <c r="P149" s="35">
        <f t="shared" si="135"/>
        <v>14055</v>
      </c>
      <c r="Q149" s="35">
        <f t="shared" si="135"/>
        <v>0</v>
      </c>
      <c r="R149" s="35">
        <f t="shared" si="135"/>
        <v>0</v>
      </c>
      <c r="S149" s="35">
        <f t="shared" si="135"/>
        <v>0</v>
      </c>
    </row>
    <row r="150" spans="1:19" ht="21.75" customHeight="1">
      <c r="A150" s="33">
        <v>616005</v>
      </c>
      <c r="B150" s="33" t="s">
        <v>179</v>
      </c>
      <c r="C150" s="33" t="s">
        <v>179</v>
      </c>
      <c r="D150" s="29">
        <v>9</v>
      </c>
      <c r="E150" s="29">
        <v>0</v>
      </c>
      <c r="F150" s="29">
        <v>0</v>
      </c>
      <c r="G150" s="30">
        <v>26</v>
      </c>
      <c r="H150" s="31">
        <v>0.85</v>
      </c>
      <c r="I150" s="30">
        <f t="shared" si="123"/>
        <v>96335</v>
      </c>
      <c r="J150" s="30">
        <f t="shared" si="124"/>
        <v>104210</v>
      </c>
      <c r="K150" s="30">
        <v>143990</v>
      </c>
      <c r="L150" s="30">
        <v>0</v>
      </c>
      <c r="M150" s="30">
        <v>42500</v>
      </c>
      <c r="N150" s="30">
        <f t="shared" si="125"/>
        <v>14055</v>
      </c>
      <c r="O150" s="30">
        <f t="shared" si="126"/>
        <v>14055</v>
      </c>
      <c r="P150" s="30">
        <f t="shared" si="120"/>
        <v>14055</v>
      </c>
      <c r="Q150" s="30">
        <f t="shared" si="130"/>
        <v>0</v>
      </c>
      <c r="R150" s="30">
        <f t="shared" si="131"/>
        <v>0</v>
      </c>
      <c r="S150" s="30">
        <f t="shared" si="127"/>
        <v>0</v>
      </c>
    </row>
    <row r="151" spans="1:19" s="7" customFormat="1" ht="27" customHeight="1">
      <c r="A151" s="32">
        <v>617</v>
      </c>
      <c r="B151" s="32" t="s">
        <v>180</v>
      </c>
      <c r="C151" s="32" t="s">
        <v>180</v>
      </c>
      <c r="D151" s="24">
        <f aca="true" t="shared" si="136" ref="D151:G151">SUM(D152:D157)</f>
        <v>203</v>
      </c>
      <c r="E151" s="24">
        <f t="shared" si="136"/>
        <v>53</v>
      </c>
      <c r="F151" s="24">
        <f t="shared" si="136"/>
        <v>0</v>
      </c>
      <c r="G151" s="24">
        <f t="shared" si="136"/>
        <v>25</v>
      </c>
      <c r="H151" s="24"/>
      <c r="I151" s="24">
        <f aca="true" t="shared" si="137" ref="H151:S151">SUM(I152:I157)</f>
        <v>382562.5</v>
      </c>
      <c r="J151" s="24">
        <f t="shared" si="137"/>
        <v>478562.5</v>
      </c>
      <c r="K151" s="24">
        <f t="shared" si="137"/>
        <v>42542.5</v>
      </c>
      <c r="L151" s="24">
        <f t="shared" si="137"/>
        <v>19058</v>
      </c>
      <c r="M151" s="24">
        <f t="shared" si="137"/>
        <v>510000</v>
      </c>
      <c r="N151" s="24">
        <f t="shared" si="137"/>
        <v>291639.5</v>
      </c>
      <c r="O151" s="24">
        <f t="shared" si="137"/>
        <v>291639.5</v>
      </c>
      <c r="P151" s="24">
        <f t="shared" si="137"/>
        <v>291639.5</v>
      </c>
      <c r="Q151" s="24">
        <f t="shared" si="137"/>
        <v>0</v>
      </c>
      <c r="R151" s="24">
        <f t="shared" si="137"/>
        <v>0</v>
      </c>
      <c r="S151" s="24">
        <f t="shared" si="137"/>
        <v>2115</v>
      </c>
    </row>
    <row r="152" spans="1:19" ht="21.75" customHeight="1">
      <c r="A152" s="33">
        <v>617001</v>
      </c>
      <c r="B152" s="33" t="s">
        <v>181</v>
      </c>
      <c r="C152" s="33" t="s">
        <v>182</v>
      </c>
      <c r="D152" s="29">
        <v>94</v>
      </c>
      <c r="E152" s="29">
        <v>39</v>
      </c>
      <c r="F152" s="29">
        <v>0</v>
      </c>
      <c r="G152" s="30">
        <v>1</v>
      </c>
      <c r="H152" s="31">
        <v>0.65</v>
      </c>
      <c r="I152" s="30">
        <f t="shared" si="123"/>
        <v>168752.5</v>
      </c>
      <c r="J152" s="30">
        <f t="shared" si="124"/>
        <v>218627.5</v>
      </c>
      <c r="K152" s="30">
        <v>7507.5</v>
      </c>
      <c r="L152" s="30">
        <v>0</v>
      </c>
      <c r="M152" s="30">
        <v>215000</v>
      </c>
      <c r="N152" s="30">
        <f t="shared" si="125"/>
        <v>164872.5</v>
      </c>
      <c r="O152" s="30">
        <f t="shared" si="126"/>
        <v>164872.5</v>
      </c>
      <c r="P152" s="30">
        <f t="shared" si="120"/>
        <v>164872.5</v>
      </c>
      <c r="Q152" s="30">
        <f t="shared" si="130"/>
        <v>0</v>
      </c>
      <c r="R152" s="30">
        <f t="shared" si="131"/>
        <v>0</v>
      </c>
      <c r="S152" s="30">
        <f t="shared" si="127"/>
        <v>0</v>
      </c>
    </row>
    <row r="153" spans="1:19" ht="21.75" customHeight="1">
      <c r="A153" s="33">
        <v>617002</v>
      </c>
      <c r="B153" s="33" t="s">
        <v>183</v>
      </c>
      <c r="C153" s="33" t="s">
        <v>183</v>
      </c>
      <c r="D153" s="29">
        <v>36</v>
      </c>
      <c r="E153" s="29">
        <v>6</v>
      </c>
      <c r="F153" s="29">
        <v>0</v>
      </c>
      <c r="G153" s="30">
        <v>12</v>
      </c>
      <c r="H153" s="31">
        <v>0.65</v>
      </c>
      <c r="I153" s="30">
        <f t="shared" si="123"/>
        <v>82530</v>
      </c>
      <c r="J153" s="30">
        <f t="shared" si="124"/>
        <v>98280</v>
      </c>
      <c r="K153" s="30">
        <v>22522.5</v>
      </c>
      <c r="L153" s="30">
        <v>0</v>
      </c>
      <c r="M153" s="30">
        <v>75000</v>
      </c>
      <c r="N153" s="30">
        <f t="shared" si="125"/>
        <v>83287.5</v>
      </c>
      <c r="O153" s="30">
        <f t="shared" si="126"/>
        <v>83287.5</v>
      </c>
      <c r="P153" s="30">
        <f t="shared" si="120"/>
        <v>83287.5</v>
      </c>
      <c r="Q153" s="30">
        <f t="shared" si="130"/>
        <v>0</v>
      </c>
      <c r="R153" s="30">
        <f t="shared" si="131"/>
        <v>0</v>
      </c>
      <c r="S153" s="30">
        <f t="shared" si="127"/>
        <v>0</v>
      </c>
    </row>
    <row r="154" spans="1:19" ht="21.75" customHeight="1">
      <c r="A154" s="33">
        <v>617003</v>
      </c>
      <c r="B154" s="33" t="s">
        <v>184</v>
      </c>
      <c r="C154" s="33" t="s">
        <v>184</v>
      </c>
      <c r="D154" s="29">
        <v>11</v>
      </c>
      <c r="E154" s="29">
        <v>0</v>
      </c>
      <c r="F154" s="29">
        <v>0</v>
      </c>
      <c r="G154" s="30">
        <v>3</v>
      </c>
      <c r="H154" s="31">
        <v>0.65</v>
      </c>
      <c r="I154" s="30">
        <f t="shared" si="123"/>
        <v>21257.5</v>
      </c>
      <c r="J154" s="30">
        <f t="shared" si="124"/>
        <v>25382.5</v>
      </c>
      <c r="K154" s="30">
        <v>5005</v>
      </c>
      <c r="L154" s="30">
        <v>0</v>
      </c>
      <c r="M154" s="30">
        <v>27500</v>
      </c>
      <c r="N154" s="30">
        <f t="shared" si="125"/>
        <v>14135</v>
      </c>
      <c r="O154" s="30">
        <f t="shared" si="126"/>
        <v>14135</v>
      </c>
      <c r="P154" s="30">
        <f t="shared" si="120"/>
        <v>14135</v>
      </c>
      <c r="Q154" s="30">
        <f t="shared" si="130"/>
        <v>0</v>
      </c>
      <c r="R154" s="30">
        <f t="shared" si="131"/>
        <v>0</v>
      </c>
      <c r="S154" s="30">
        <f t="shared" si="127"/>
        <v>0</v>
      </c>
    </row>
    <row r="155" spans="1:19" ht="21.75" customHeight="1">
      <c r="A155" s="33">
        <v>617004</v>
      </c>
      <c r="B155" s="33" t="s">
        <v>185</v>
      </c>
      <c r="C155" s="33" t="s">
        <v>185</v>
      </c>
      <c r="D155" s="29">
        <v>20</v>
      </c>
      <c r="E155" s="29">
        <v>1</v>
      </c>
      <c r="F155" s="29">
        <v>0</v>
      </c>
      <c r="G155" s="30">
        <v>3</v>
      </c>
      <c r="H155" s="31">
        <v>0.65</v>
      </c>
      <c r="I155" s="30">
        <f t="shared" si="123"/>
        <v>33757.5</v>
      </c>
      <c r="J155" s="30">
        <f t="shared" si="124"/>
        <v>41632.5</v>
      </c>
      <c r="K155" s="30">
        <v>5005</v>
      </c>
      <c r="L155" s="30">
        <v>0</v>
      </c>
      <c r="M155" s="30">
        <v>72500</v>
      </c>
      <c r="N155" s="30">
        <f t="shared" si="125"/>
        <v>0</v>
      </c>
      <c r="O155" s="30">
        <f t="shared" si="126"/>
        <v>0</v>
      </c>
      <c r="P155" s="30">
        <f t="shared" si="120"/>
        <v>0</v>
      </c>
      <c r="Q155" s="30">
        <f t="shared" si="130"/>
        <v>0</v>
      </c>
      <c r="R155" s="30">
        <f t="shared" si="131"/>
        <v>0</v>
      </c>
      <c r="S155" s="30">
        <f t="shared" si="127"/>
        <v>2115</v>
      </c>
    </row>
    <row r="156" spans="1:19" ht="21.75" customHeight="1">
      <c r="A156" s="33">
        <v>617004</v>
      </c>
      <c r="B156" s="33" t="s">
        <v>185</v>
      </c>
      <c r="C156" s="33" t="s">
        <v>186</v>
      </c>
      <c r="D156" s="29">
        <v>17</v>
      </c>
      <c r="E156" s="29">
        <v>3</v>
      </c>
      <c r="F156" s="29">
        <v>0</v>
      </c>
      <c r="G156" s="30">
        <v>0</v>
      </c>
      <c r="H156" s="31">
        <v>0.65</v>
      </c>
      <c r="I156" s="30">
        <f t="shared" si="123"/>
        <v>25000</v>
      </c>
      <c r="J156" s="30">
        <f t="shared" si="124"/>
        <v>32500</v>
      </c>
      <c r="K156" s="30">
        <v>0</v>
      </c>
      <c r="L156" s="30">
        <v>2695</v>
      </c>
      <c r="M156" s="30">
        <v>37500</v>
      </c>
      <c r="N156" s="30">
        <f t="shared" si="125"/>
        <v>17305</v>
      </c>
      <c r="O156" s="30">
        <f t="shared" si="126"/>
        <v>17305</v>
      </c>
      <c r="P156" s="30">
        <f t="shared" si="120"/>
        <v>17305</v>
      </c>
      <c r="Q156" s="30">
        <f t="shared" si="130"/>
        <v>0</v>
      </c>
      <c r="R156" s="30">
        <f t="shared" si="131"/>
        <v>0</v>
      </c>
      <c r="S156" s="30">
        <f t="shared" si="127"/>
        <v>0</v>
      </c>
    </row>
    <row r="157" spans="1:19" ht="21.75" customHeight="1">
      <c r="A157" s="33">
        <v>617005</v>
      </c>
      <c r="B157" s="33" t="s">
        <v>187</v>
      </c>
      <c r="C157" s="33" t="s">
        <v>188</v>
      </c>
      <c r="D157" s="29">
        <v>25</v>
      </c>
      <c r="E157" s="29">
        <v>4</v>
      </c>
      <c r="F157" s="29">
        <v>0</v>
      </c>
      <c r="G157" s="30">
        <v>6</v>
      </c>
      <c r="H157" s="31">
        <v>0.65</v>
      </c>
      <c r="I157" s="30">
        <f t="shared" si="123"/>
        <v>51265</v>
      </c>
      <c r="J157" s="30">
        <f t="shared" si="124"/>
        <v>62140</v>
      </c>
      <c r="K157" s="30">
        <v>2502.5</v>
      </c>
      <c r="L157" s="30">
        <v>16363</v>
      </c>
      <c r="M157" s="30">
        <v>82500</v>
      </c>
      <c r="N157" s="30">
        <f t="shared" si="125"/>
        <v>12039.5</v>
      </c>
      <c r="O157" s="30">
        <f t="shared" si="126"/>
        <v>12039.5</v>
      </c>
      <c r="P157" s="30">
        <f t="shared" si="120"/>
        <v>12039.5</v>
      </c>
      <c r="Q157" s="30">
        <f t="shared" si="130"/>
        <v>0</v>
      </c>
      <c r="R157" s="30">
        <f t="shared" si="131"/>
        <v>0</v>
      </c>
      <c r="S157" s="30">
        <f t="shared" si="127"/>
        <v>0</v>
      </c>
    </row>
    <row r="158" spans="1:19" s="7" customFormat="1" ht="27" customHeight="1">
      <c r="A158" s="32">
        <v>617006</v>
      </c>
      <c r="B158" s="32" t="s">
        <v>189</v>
      </c>
      <c r="C158" s="32" t="s">
        <v>189</v>
      </c>
      <c r="D158" s="24">
        <f aca="true" t="shared" si="138" ref="D158:G158">D159</f>
        <v>0</v>
      </c>
      <c r="E158" s="24">
        <f t="shared" si="138"/>
        <v>0</v>
      </c>
      <c r="F158" s="24">
        <f t="shared" si="138"/>
        <v>0</v>
      </c>
      <c r="G158" s="24">
        <f t="shared" si="138"/>
        <v>6</v>
      </c>
      <c r="H158" s="24"/>
      <c r="I158" s="24">
        <f aca="true" t="shared" si="139" ref="H158:S158">I159</f>
        <v>19635</v>
      </c>
      <c r="J158" s="24">
        <f t="shared" si="139"/>
        <v>19635</v>
      </c>
      <c r="K158" s="24">
        <f t="shared" si="139"/>
        <v>19635</v>
      </c>
      <c r="L158" s="24">
        <f t="shared" si="139"/>
        <v>0</v>
      </c>
      <c r="M158" s="24">
        <f t="shared" si="139"/>
        <v>0</v>
      </c>
      <c r="N158" s="24">
        <f t="shared" si="139"/>
        <v>19635</v>
      </c>
      <c r="O158" s="24">
        <f t="shared" si="139"/>
        <v>19635</v>
      </c>
      <c r="P158" s="24">
        <f t="shared" si="139"/>
        <v>19635</v>
      </c>
      <c r="Q158" s="24">
        <f t="shared" si="139"/>
        <v>0</v>
      </c>
      <c r="R158" s="24">
        <f t="shared" si="139"/>
        <v>0</v>
      </c>
      <c r="S158" s="24">
        <f t="shared" si="139"/>
        <v>0</v>
      </c>
    </row>
    <row r="159" spans="1:19" ht="21.75" customHeight="1">
      <c r="A159" s="33">
        <v>617006</v>
      </c>
      <c r="B159" s="33" t="s">
        <v>189</v>
      </c>
      <c r="C159" s="33" t="s">
        <v>189</v>
      </c>
      <c r="D159" s="29">
        <v>0</v>
      </c>
      <c r="E159" s="29">
        <v>0</v>
      </c>
      <c r="F159" s="29">
        <v>0</v>
      </c>
      <c r="G159" s="30">
        <v>6</v>
      </c>
      <c r="H159" s="31">
        <v>0.85</v>
      </c>
      <c r="I159" s="30">
        <f t="shared" si="123"/>
        <v>19635</v>
      </c>
      <c r="J159" s="30">
        <f t="shared" si="124"/>
        <v>19635</v>
      </c>
      <c r="K159" s="30">
        <v>19635</v>
      </c>
      <c r="L159" s="30">
        <v>0</v>
      </c>
      <c r="M159" s="30"/>
      <c r="N159" s="30">
        <f t="shared" si="125"/>
        <v>19635</v>
      </c>
      <c r="O159" s="30">
        <f t="shared" si="126"/>
        <v>19635</v>
      </c>
      <c r="P159" s="30">
        <f t="shared" si="120"/>
        <v>19635</v>
      </c>
      <c r="Q159" s="30">
        <f t="shared" si="130"/>
        <v>0</v>
      </c>
      <c r="R159" s="30">
        <f t="shared" si="131"/>
        <v>0</v>
      </c>
      <c r="S159" s="30">
        <f t="shared" si="127"/>
        <v>0</v>
      </c>
    </row>
    <row r="160" spans="1:19" s="7" customFormat="1" ht="27" customHeight="1">
      <c r="A160" s="32">
        <v>617007</v>
      </c>
      <c r="B160" s="32" t="s">
        <v>190</v>
      </c>
      <c r="C160" s="32" t="s">
        <v>190</v>
      </c>
      <c r="D160" s="24">
        <f aca="true" t="shared" si="140" ref="D160:G160">D161</f>
        <v>0</v>
      </c>
      <c r="E160" s="24">
        <f t="shared" si="140"/>
        <v>0</v>
      </c>
      <c r="F160" s="24">
        <f t="shared" si="140"/>
        <v>0</v>
      </c>
      <c r="G160" s="24">
        <f t="shared" si="140"/>
        <v>4</v>
      </c>
      <c r="H160" s="24"/>
      <c r="I160" s="24">
        <f aca="true" t="shared" si="141" ref="H160:S160">I161</f>
        <v>13090</v>
      </c>
      <c r="J160" s="24">
        <f t="shared" si="141"/>
        <v>13090</v>
      </c>
      <c r="K160" s="24">
        <f t="shared" si="141"/>
        <v>29452.5</v>
      </c>
      <c r="L160" s="24">
        <f t="shared" si="141"/>
        <v>0</v>
      </c>
      <c r="M160" s="24">
        <f t="shared" si="141"/>
        <v>2500</v>
      </c>
      <c r="N160" s="24">
        <f t="shared" si="141"/>
        <v>0</v>
      </c>
      <c r="O160" s="24">
        <f t="shared" si="141"/>
        <v>0</v>
      </c>
      <c r="P160" s="24">
        <f t="shared" si="141"/>
        <v>0</v>
      </c>
      <c r="Q160" s="24">
        <f t="shared" si="141"/>
        <v>0</v>
      </c>
      <c r="R160" s="24">
        <f t="shared" si="141"/>
        <v>0</v>
      </c>
      <c r="S160" s="24">
        <f t="shared" si="141"/>
        <v>5772.5</v>
      </c>
    </row>
    <row r="161" spans="1:19" ht="21.75" customHeight="1">
      <c r="A161" s="33">
        <v>617007</v>
      </c>
      <c r="B161" s="33" t="s">
        <v>190</v>
      </c>
      <c r="C161" s="33" t="s">
        <v>190</v>
      </c>
      <c r="D161" s="29">
        <v>0</v>
      </c>
      <c r="E161" s="29">
        <v>0</v>
      </c>
      <c r="F161" s="29">
        <v>0</v>
      </c>
      <c r="G161" s="30">
        <v>4</v>
      </c>
      <c r="H161" s="31">
        <v>0.85</v>
      </c>
      <c r="I161" s="30">
        <f t="shared" si="123"/>
        <v>13090</v>
      </c>
      <c r="J161" s="30">
        <f t="shared" si="124"/>
        <v>13090</v>
      </c>
      <c r="K161" s="30">
        <v>29452.5</v>
      </c>
      <c r="L161" s="30">
        <v>0</v>
      </c>
      <c r="M161" s="30">
        <v>2500</v>
      </c>
      <c r="N161" s="30">
        <f t="shared" si="125"/>
        <v>0</v>
      </c>
      <c r="O161" s="30">
        <f t="shared" si="126"/>
        <v>0</v>
      </c>
      <c r="P161" s="30">
        <f t="shared" si="120"/>
        <v>0</v>
      </c>
      <c r="Q161" s="30">
        <f t="shared" si="130"/>
        <v>0</v>
      </c>
      <c r="R161" s="30">
        <f t="shared" si="131"/>
        <v>0</v>
      </c>
      <c r="S161" s="30">
        <f t="shared" si="127"/>
        <v>5772.5</v>
      </c>
    </row>
    <row r="162" spans="1:19" s="7" customFormat="1" ht="27" customHeight="1">
      <c r="A162" s="32">
        <v>617008</v>
      </c>
      <c r="B162" s="32" t="s">
        <v>191</v>
      </c>
      <c r="C162" s="32" t="s">
        <v>191</v>
      </c>
      <c r="D162" s="35">
        <f aca="true" t="shared" si="142" ref="D162:G162">D163</f>
        <v>2</v>
      </c>
      <c r="E162" s="35">
        <f t="shared" si="142"/>
        <v>0</v>
      </c>
      <c r="F162" s="35">
        <f t="shared" si="142"/>
        <v>0</v>
      </c>
      <c r="G162" s="35">
        <f t="shared" si="142"/>
        <v>4</v>
      </c>
      <c r="H162" s="35"/>
      <c r="I162" s="35">
        <f aca="true" t="shared" si="143" ref="H162:S162">I163</f>
        <v>15590</v>
      </c>
      <c r="J162" s="35">
        <f t="shared" si="143"/>
        <v>17340</v>
      </c>
      <c r="K162" s="35">
        <f t="shared" si="143"/>
        <v>19635</v>
      </c>
      <c r="L162" s="35">
        <f t="shared" si="143"/>
        <v>0</v>
      </c>
      <c r="M162" s="35">
        <f t="shared" si="143"/>
        <v>5000</v>
      </c>
      <c r="N162" s="35">
        <f t="shared" si="143"/>
        <v>8295</v>
      </c>
      <c r="O162" s="35">
        <f t="shared" si="143"/>
        <v>8295</v>
      </c>
      <c r="P162" s="35">
        <f t="shared" si="143"/>
        <v>8295</v>
      </c>
      <c r="Q162" s="35">
        <f t="shared" si="143"/>
        <v>0</v>
      </c>
      <c r="R162" s="35">
        <f t="shared" si="143"/>
        <v>0</v>
      </c>
      <c r="S162" s="35">
        <f t="shared" si="143"/>
        <v>0</v>
      </c>
    </row>
    <row r="163" spans="1:19" ht="21.75" customHeight="1">
      <c r="A163" s="33">
        <v>617008</v>
      </c>
      <c r="B163" s="33" t="s">
        <v>191</v>
      </c>
      <c r="C163" s="33" t="s">
        <v>191</v>
      </c>
      <c r="D163" s="29">
        <v>2</v>
      </c>
      <c r="E163" s="29">
        <v>0</v>
      </c>
      <c r="F163" s="29">
        <v>0</v>
      </c>
      <c r="G163" s="30">
        <v>4</v>
      </c>
      <c r="H163" s="31">
        <v>0.85</v>
      </c>
      <c r="I163" s="30">
        <f t="shared" si="123"/>
        <v>15590</v>
      </c>
      <c r="J163" s="30">
        <f t="shared" si="124"/>
        <v>17340</v>
      </c>
      <c r="K163" s="30">
        <v>19635</v>
      </c>
      <c r="L163" s="30">
        <v>0</v>
      </c>
      <c r="M163" s="30">
        <v>5000</v>
      </c>
      <c r="N163" s="30">
        <f t="shared" si="125"/>
        <v>8295</v>
      </c>
      <c r="O163" s="30">
        <f t="shared" si="126"/>
        <v>8295</v>
      </c>
      <c r="P163" s="30">
        <f t="shared" si="120"/>
        <v>8295</v>
      </c>
      <c r="Q163" s="30">
        <f t="shared" si="130"/>
        <v>0</v>
      </c>
      <c r="R163" s="30">
        <f t="shared" si="131"/>
        <v>0</v>
      </c>
      <c r="S163" s="30">
        <f t="shared" si="127"/>
        <v>0</v>
      </c>
    </row>
    <row r="164" spans="1:19" s="7" customFormat="1" ht="27" customHeight="1">
      <c r="A164" s="32">
        <v>617009</v>
      </c>
      <c r="B164" s="32" t="s">
        <v>192</v>
      </c>
      <c r="C164" s="32" t="s">
        <v>192</v>
      </c>
      <c r="D164" s="24">
        <f aca="true" t="shared" si="144" ref="D164:G164">D165</f>
        <v>1</v>
      </c>
      <c r="E164" s="24">
        <f t="shared" si="144"/>
        <v>1</v>
      </c>
      <c r="F164" s="24">
        <f t="shared" si="144"/>
        <v>0</v>
      </c>
      <c r="G164" s="24">
        <f t="shared" si="144"/>
        <v>24</v>
      </c>
      <c r="H164" s="24"/>
      <c r="I164" s="24">
        <f aca="true" t="shared" si="145" ref="H164:S164">I165</f>
        <v>81040</v>
      </c>
      <c r="J164" s="24">
        <f t="shared" si="145"/>
        <v>82790</v>
      </c>
      <c r="K164" s="24">
        <f t="shared" si="145"/>
        <v>94902.5</v>
      </c>
      <c r="L164" s="24">
        <f t="shared" si="145"/>
        <v>0</v>
      </c>
      <c r="M164" s="24">
        <f t="shared" si="145"/>
        <v>10000</v>
      </c>
      <c r="N164" s="24">
        <f t="shared" si="145"/>
        <v>58927.5</v>
      </c>
      <c r="O164" s="24">
        <f t="shared" si="145"/>
        <v>58927.5</v>
      </c>
      <c r="P164" s="24">
        <f t="shared" si="145"/>
        <v>58927.5</v>
      </c>
      <c r="Q164" s="24">
        <f t="shared" si="145"/>
        <v>0</v>
      </c>
      <c r="R164" s="24">
        <f t="shared" si="145"/>
        <v>0</v>
      </c>
      <c r="S164" s="24">
        <f t="shared" si="145"/>
        <v>0</v>
      </c>
    </row>
    <row r="165" spans="1:19" ht="21.75" customHeight="1">
      <c r="A165" s="33">
        <v>617009</v>
      </c>
      <c r="B165" s="33" t="s">
        <v>192</v>
      </c>
      <c r="C165" s="33" t="s">
        <v>192</v>
      </c>
      <c r="D165" s="29">
        <v>1</v>
      </c>
      <c r="E165" s="29">
        <v>1</v>
      </c>
      <c r="F165" s="29">
        <v>0</v>
      </c>
      <c r="G165" s="30">
        <v>24</v>
      </c>
      <c r="H165" s="31">
        <v>0.85</v>
      </c>
      <c r="I165" s="30">
        <f t="shared" si="123"/>
        <v>81040</v>
      </c>
      <c r="J165" s="30">
        <f t="shared" si="124"/>
        <v>82790</v>
      </c>
      <c r="K165" s="30">
        <v>94902.5</v>
      </c>
      <c r="L165" s="30">
        <v>0</v>
      </c>
      <c r="M165" s="30">
        <v>10000</v>
      </c>
      <c r="N165" s="30">
        <f t="shared" si="125"/>
        <v>58927.5</v>
      </c>
      <c r="O165" s="30">
        <f t="shared" si="126"/>
        <v>58927.5</v>
      </c>
      <c r="P165" s="30">
        <f t="shared" si="120"/>
        <v>58927.5</v>
      </c>
      <c r="Q165" s="30">
        <f t="shared" si="130"/>
        <v>0</v>
      </c>
      <c r="R165" s="30">
        <f t="shared" si="131"/>
        <v>0</v>
      </c>
      <c r="S165" s="30">
        <f t="shared" si="127"/>
        <v>0</v>
      </c>
    </row>
    <row r="166" spans="1:19" s="7" customFormat="1" ht="27" customHeight="1">
      <c r="A166" s="32">
        <v>618</v>
      </c>
      <c r="B166" s="32" t="s">
        <v>193</v>
      </c>
      <c r="C166" s="32" t="s">
        <v>193</v>
      </c>
      <c r="D166" s="24">
        <f>SUM(D167:D172)</f>
        <v>38</v>
      </c>
      <c r="E166" s="24">
        <f>SUM(E167:E172)</f>
        <v>8</v>
      </c>
      <c r="F166" s="24">
        <f>SUM(F167:F172)</f>
        <v>1</v>
      </c>
      <c r="G166" s="24">
        <f>SUM(G167:G172)</f>
        <v>44</v>
      </c>
      <c r="H166" s="24"/>
      <c r="I166" s="24">
        <f aca="true" t="shared" si="146" ref="H166:S166">SUM(I167:I172)</f>
        <v>202740</v>
      </c>
      <c r="J166" s="24">
        <f t="shared" si="146"/>
        <v>243865</v>
      </c>
      <c r="K166" s="24">
        <f t="shared" si="146"/>
        <v>179987.5</v>
      </c>
      <c r="L166" s="24">
        <f t="shared" si="146"/>
        <v>0</v>
      </c>
      <c r="M166" s="24">
        <f t="shared" si="146"/>
        <v>240000</v>
      </c>
      <c r="N166" s="24">
        <f t="shared" si="146"/>
        <v>84915</v>
      </c>
      <c r="O166" s="24">
        <f t="shared" si="146"/>
        <v>84915</v>
      </c>
      <c r="P166" s="24">
        <f t="shared" si="146"/>
        <v>84915</v>
      </c>
      <c r="Q166" s="24">
        <f t="shared" si="146"/>
        <v>0</v>
      </c>
      <c r="R166" s="24">
        <f t="shared" si="146"/>
        <v>0</v>
      </c>
      <c r="S166" s="24">
        <f t="shared" si="146"/>
        <v>58297.5</v>
      </c>
    </row>
    <row r="167" spans="1:19" ht="21.75" customHeight="1">
      <c r="A167" s="33">
        <v>618001</v>
      </c>
      <c r="B167" s="33" t="s">
        <v>194</v>
      </c>
      <c r="C167" s="33" t="s">
        <v>195</v>
      </c>
      <c r="D167" s="29">
        <v>19</v>
      </c>
      <c r="E167" s="29">
        <v>4</v>
      </c>
      <c r="F167" s="29">
        <v>0</v>
      </c>
      <c r="G167" s="30">
        <v>9</v>
      </c>
      <c r="H167" s="31">
        <v>0.85</v>
      </c>
      <c r="I167" s="30">
        <f t="shared" si="123"/>
        <v>58202.5</v>
      </c>
      <c r="J167" s="30">
        <f t="shared" si="124"/>
        <v>78327.5</v>
      </c>
      <c r="K167" s="30">
        <v>62177.5</v>
      </c>
      <c r="L167" s="30">
        <v>0</v>
      </c>
      <c r="M167" s="30">
        <v>107500</v>
      </c>
      <c r="N167" s="30">
        <f t="shared" si="125"/>
        <v>0</v>
      </c>
      <c r="O167" s="30">
        <f t="shared" si="126"/>
        <v>0</v>
      </c>
      <c r="P167" s="30">
        <f t="shared" si="120"/>
        <v>0</v>
      </c>
      <c r="Q167" s="30">
        <f t="shared" si="130"/>
        <v>0</v>
      </c>
      <c r="R167" s="30">
        <f t="shared" si="131"/>
        <v>0</v>
      </c>
      <c r="S167" s="30">
        <f t="shared" si="127"/>
        <v>33147.5</v>
      </c>
    </row>
    <row r="168" spans="1:19" s="8" customFormat="1" ht="21.75" customHeight="1">
      <c r="A168" s="46">
        <v>618002</v>
      </c>
      <c r="B168" s="47" t="s">
        <v>196</v>
      </c>
      <c r="C168" s="47" t="s">
        <v>196</v>
      </c>
      <c r="D168" s="29"/>
      <c r="E168" s="29"/>
      <c r="F168" s="29"/>
      <c r="G168" s="30"/>
      <c r="H168" s="31">
        <v>0.85</v>
      </c>
      <c r="I168" s="30">
        <f t="shared" si="123"/>
        <v>0</v>
      </c>
      <c r="J168" s="30">
        <f t="shared" si="124"/>
        <v>0</v>
      </c>
      <c r="K168" s="30">
        <v>0</v>
      </c>
      <c r="L168" s="30">
        <v>0</v>
      </c>
      <c r="M168" s="30">
        <v>22500</v>
      </c>
      <c r="N168" s="30">
        <f t="shared" si="125"/>
        <v>0</v>
      </c>
      <c r="O168" s="30">
        <f t="shared" si="126"/>
        <v>0</v>
      </c>
      <c r="P168" s="30">
        <f t="shared" si="120"/>
        <v>0</v>
      </c>
      <c r="Q168" s="30">
        <f t="shared" si="130"/>
        <v>0</v>
      </c>
      <c r="R168" s="30">
        <f t="shared" si="131"/>
        <v>0</v>
      </c>
      <c r="S168" s="30">
        <f t="shared" si="127"/>
        <v>22500</v>
      </c>
    </row>
    <row r="169" spans="1:19" ht="21.75" customHeight="1">
      <c r="A169" s="48">
        <v>618003</v>
      </c>
      <c r="B169" s="48" t="s">
        <v>197</v>
      </c>
      <c r="C169" s="48" t="s">
        <v>198</v>
      </c>
      <c r="D169" s="29">
        <v>8</v>
      </c>
      <c r="E169" s="29">
        <v>2</v>
      </c>
      <c r="F169" s="29">
        <v>1</v>
      </c>
      <c r="G169" s="30">
        <v>10</v>
      </c>
      <c r="H169" s="31">
        <v>0.85</v>
      </c>
      <c r="I169" s="30">
        <f t="shared" si="123"/>
        <v>46475</v>
      </c>
      <c r="J169" s="30">
        <f t="shared" si="124"/>
        <v>56100</v>
      </c>
      <c r="K169" s="30">
        <v>32725</v>
      </c>
      <c r="L169" s="30">
        <v>0</v>
      </c>
      <c r="M169" s="30">
        <v>72500</v>
      </c>
      <c r="N169" s="30">
        <f t="shared" si="125"/>
        <v>0</v>
      </c>
      <c r="O169" s="30">
        <f t="shared" si="126"/>
        <v>0</v>
      </c>
      <c r="P169" s="30">
        <f t="shared" si="120"/>
        <v>0</v>
      </c>
      <c r="Q169" s="30">
        <f t="shared" si="130"/>
        <v>0</v>
      </c>
      <c r="R169" s="30">
        <f t="shared" si="131"/>
        <v>0</v>
      </c>
      <c r="S169" s="30">
        <f t="shared" si="127"/>
        <v>2650</v>
      </c>
    </row>
    <row r="170" spans="1:19" ht="21.75" customHeight="1">
      <c r="A170" s="49">
        <v>618005</v>
      </c>
      <c r="B170" s="49" t="s">
        <v>199</v>
      </c>
      <c r="C170" s="49" t="s">
        <v>199</v>
      </c>
      <c r="D170" s="29">
        <v>3</v>
      </c>
      <c r="E170" s="29">
        <v>0</v>
      </c>
      <c r="F170" s="29">
        <v>0</v>
      </c>
      <c r="G170" s="30">
        <v>12</v>
      </c>
      <c r="H170" s="31">
        <v>0.85</v>
      </c>
      <c r="I170" s="30">
        <f t="shared" si="123"/>
        <v>43020</v>
      </c>
      <c r="J170" s="30">
        <f t="shared" si="124"/>
        <v>45645</v>
      </c>
      <c r="K170" s="30">
        <v>52360</v>
      </c>
      <c r="L170" s="30">
        <v>0</v>
      </c>
      <c r="M170" s="30">
        <v>5000</v>
      </c>
      <c r="N170" s="30">
        <f t="shared" si="125"/>
        <v>31305</v>
      </c>
      <c r="O170" s="30">
        <f t="shared" si="126"/>
        <v>31305</v>
      </c>
      <c r="P170" s="30">
        <f aca="true" t="shared" si="147" ref="P170:P203">O170</f>
        <v>31305</v>
      </c>
      <c r="Q170" s="30">
        <f t="shared" si="130"/>
        <v>0</v>
      </c>
      <c r="R170" s="30">
        <f t="shared" si="131"/>
        <v>0</v>
      </c>
      <c r="S170" s="30">
        <f t="shared" si="127"/>
        <v>0</v>
      </c>
    </row>
    <row r="171" spans="1:19" ht="21.75" customHeight="1">
      <c r="A171" s="50">
        <v>618006</v>
      </c>
      <c r="B171" s="50" t="s">
        <v>200</v>
      </c>
      <c r="C171" s="50" t="s">
        <v>200</v>
      </c>
      <c r="D171" s="29">
        <v>5</v>
      </c>
      <c r="E171" s="29">
        <v>2</v>
      </c>
      <c r="F171" s="29">
        <v>0</v>
      </c>
      <c r="G171" s="30">
        <v>6</v>
      </c>
      <c r="H171" s="31">
        <v>0.85</v>
      </c>
      <c r="I171" s="30">
        <f t="shared" si="123"/>
        <v>28385</v>
      </c>
      <c r="J171" s="30">
        <f t="shared" si="124"/>
        <v>34510</v>
      </c>
      <c r="K171" s="30">
        <v>13090</v>
      </c>
      <c r="L171" s="30">
        <v>0</v>
      </c>
      <c r="M171" s="30">
        <v>17500</v>
      </c>
      <c r="N171" s="30">
        <f t="shared" si="125"/>
        <v>32305</v>
      </c>
      <c r="O171" s="30">
        <f t="shared" si="126"/>
        <v>32305</v>
      </c>
      <c r="P171" s="30">
        <f t="shared" si="147"/>
        <v>32305</v>
      </c>
      <c r="Q171" s="30">
        <f t="shared" si="130"/>
        <v>0</v>
      </c>
      <c r="R171" s="30">
        <f t="shared" si="131"/>
        <v>0</v>
      </c>
      <c r="S171" s="30">
        <f t="shared" si="127"/>
        <v>0</v>
      </c>
    </row>
    <row r="172" spans="1:19" ht="21.75" customHeight="1">
      <c r="A172" s="51">
        <v>618009</v>
      </c>
      <c r="B172" s="51" t="s">
        <v>201</v>
      </c>
      <c r="C172" s="51" t="s">
        <v>201</v>
      </c>
      <c r="D172" s="29">
        <v>3</v>
      </c>
      <c r="E172" s="29">
        <v>0</v>
      </c>
      <c r="F172" s="29">
        <v>0</v>
      </c>
      <c r="G172" s="30">
        <v>7</v>
      </c>
      <c r="H172" s="31">
        <v>0.85</v>
      </c>
      <c r="I172" s="30">
        <f t="shared" si="123"/>
        <v>26657.5</v>
      </c>
      <c r="J172" s="30">
        <f t="shared" si="124"/>
        <v>29282.5</v>
      </c>
      <c r="K172" s="30">
        <v>19635</v>
      </c>
      <c r="L172" s="30">
        <v>0</v>
      </c>
      <c r="M172" s="30">
        <v>15000</v>
      </c>
      <c r="N172" s="30">
        <f t="shared" si="125"/>
        <v>21305</v>
      </c>
      <c r="O172" s="30">
        <f t="shared" si="126"/>
        <v>21305</v>
      </c>
      <c r="P172" s="30">
        <f t="shared" si="147"/>
        <v>21305</v>
      </c>
      <c r="Q172" s="30">
        <f t="shared" si="130"/>
        <v>0</v>
      </c>
      <c r="R172" s="30">
        <f t="shared" si="131"/>
        <v>0</v>
      </c>
      <c r="S172" s="30">
        <f t="shared" si="127"/>
        <v>0</v>
      </c>
    </row>
    <row r="173" spans="1:19" s="7" customFormat="1" ht="27" customHeight="1">
      <c r="A173" s="52">
        <v>618007</v>
      </c>
      <c r="B173" s="52" t="s">
        <v>202</v>
      </c>
      <c r="C173" s="52" t="s">
        <v>202</v>
      </c>
      <c r="D173" s="24">
        <f aca="true" t="shared" si="148" ref="D173:G173">D174</f>
        <v>2</v>
      </c>
      <c r="E173" s="24">
        <f t="shared" si="148"/>
        <v>0</v>
      </c>
      <c r="F173" s="24">
        <f t="shared" si="148"/>
        <v>0</v>
      </c>
      <c r="G173" s="24">
        <f t="shared" si="148"/>
        <v>1</v>
      </c>
      <c r="H173" s="24"/>
      <c r="I173" s="24">
        <f aca="true" t="shared" si="149" ref="H173:S173">I174</f>
        <v>6350</v>
      </c>
      <c r="J173" s="24">
        <f t="shared" si="149"/>
        <v>8850</v>
      </c>
      <c r="K173" s="24">
        <f t="shared" si="149"/>
        <v>3850</v>
      </c>
      <c r="L173" s="24">
        <f t="shared" si="149"/>
        <v>1540</v>
      </c>
      <c r="M173" s="24">
        <f t="shared" si="149"/>
        <v>2500</v>
      </c>
      <c r="N173" s="24">
        <f t="shared" si="149"/>
        <v>7310</v>
      </c>
      <c r="O173" s="24">
        <f t="shared" si="149"/>
        <v>7310</v>
      </c>
      <c r="P173" s="24">
        <f t="shared" si="149"/>
        <v>7310</v>
      </c>
      <c r="Q173" s="24">
        <f t="shared" si="149"/>
        <v>0</v>
      </c>
      <c r="R173" s="24">
        <f t="shared" si="149"/>
        <v>0</v>
      </c>
      <c r="S173" s="24">
        <f t="shared" si="149"/>
        <v>0</v>
      </c>
    </row>
    <row r="174" spans="1:19" ht="21.75" customHeight="1">
      <c r="A174" s="53">
        <v>618007</v>
      </c>
      <c r="B174" s="53" t="s">
        <v>202</v>
      </c>
      <c r="C174" s="53" t="s">
        <v>202</v>
      </c>
      <c r="D174" s="29">
        <v>2</v>
      </c>
      <c r="E174" s="29">
        <v>0</v>
      </c>
      <c r="F174" s="29">
        <v>0</v>
      </c>
      <c r="G174" s="30">
        <v>1</v>
      </c>
      <c r="H174" s="31">
        <v>1</v>
      </c>
      <c r="I174" s="30">
        <f aca="true" t="shared" si="150" ref="I173:I204">(D174+E174+F174)*1250+G174*3850*H174</f>
        <v>6350</v>
      </c>
      <c r="J174" s="30">
        <f aca="true" t="shared" si="151" ref="J173:J204">(D174+E174+F174)*2500*H174+G174*3850*H174</f>
        <v>8850</v>
      </c>
      <c r="K174" s="30">
        <v>3850</v>
      </c>
      <c r="L174" s="30">
        <v>1540</v>
      </c>
      <c r="M174" s="30">
        <v>2500</v>
      </c>
      <c r="N174" s="30">
        <f aca="true" t="shared" si="152" ref="N173:N204">IF(I174+J174-K174-L174-M174&lt;0,0,I174+J174-K174-L174-M174)</f>
        <v>7310</v>
      </c>
      <c r="O174" s="30">
        <f aca="true" t="shared" si="153" ref="O173:O204">N174</f>
        <v>7310</v>
      </c>
      <c r="P174" s="30">
        <f t="shared" si="147"/>
        <v>7310</v>
      </c>
      <c r="Q174" s="30">
        <f aca="true" t="shared" si="154" ref="Q174:Q205">O174-P174</f>
        <v>0</v>
      </c>
      <c r="R174" s="30">
        <f aca="true" t="shared" si="155" ref="R174:R205">N174-O174</f>
        <v>0</v>
      </c>
      <c r="S174" s="30">
        <f aca="true" t="shared" si="156" ref="S173:S204">IF(I174+J174-K174-L174-M174&lt;0,-(I174+J174-K174-L174-M174),0)</f>
        <v>0</v>
      </c>
    </row>
    <row r="175" spans="1:19" s="7" customFormat="1" ht="27" customHeight="1">
      <c r="A175" s="54">
        <v>618008</v>
      </c>
      <c r="B175" s="54" t="s">
        <v>203</v>
      </c>
      <c r="C175" s="54" t="s">
        <v>203</v>
      </c>
      <c r="D175" s="24">
        <f aca="true" t="shared" si="157" ref="D175:G175">D176</f>
        <v>1</v>
      </c>
      <c r="E175" s="24">
        <f t="shared" si="157"/>
        <v>0</v>
      </c>
      <c r="F175" s="24">
        <f t="shared" si="157"/>
        <v>0</v>
      </c>
      <c r="G175" s="24">
        <f t="shared" si="157"/>
        <v>11</v>
      </c>
      <c r="H175" s="24"/>
      <c r="I175" s="24">
        <f aca="true" t="shared" si="158" ref="H175:S175">I176</f>
        <v>43600</v>
      </c>
      <c r="J175" s="24">
        <f t="shared" si="158"/>
        <v>44850</v>
      </c>
      <c r="K175" s="24">
        <f t="shared" si="158"/>
        <v>46200</v>
      </c>
      <c r="L175" s="24">
        <f t="shared" si="158"/>
        <v>0</v>
      </c>
      <c r="M175" s="24">
        <f t="shared" si="158"/>
        <v>7500</v>
      </c>
      <c r="N175" s="24">
        <f t="shared" si="158"/>
        <v>34750</v>
      </c>
      <c r="O175" s="24">
        <f t="shared" si="158"/>
        <v>34750</v>
      </c>
      <c r="P175" s="24">
        <f t="shared" si="158"/>
        <v>34750</v>
      </c>
      <c r="Q175" s="24">
        <f t="shared" si="158"/>
        <v>0</v>
      </c>
      <c r="R175" s="24">
        <f t="shared" si="158"/>
        <v>0</v>
      </c>
      <c r="S175" s="24">
        <f t="shared" si="158"/>
        <v>0</v>
      </c>
    </row>
    <row r="176" spans="1:19" ht="21.75" customHeight="1">
      <c r="A176" s="55">
        <v>618008</v>
      </c>
      <c r="B176" s="55" t="s">
        <v>203</v>
      </c>
      <c r="C176" s="55" t="s">
        <v>203</v>
      </c>
      <c r="D176" s="29">
        <v>1</v>
      </c>
      <c r="E176" s="29">
        <v>0</v>
      </c>
      <c r="F176" s="29">
        <v>0</v>
      </c>
      <c r="G176" s="30">
        <v>11</v>
      </c>
      <c r="H176" s="31">
        <v>1</v>
      </c>
      <c r="I176" s="30">
        <f t="shared" si="150"/>
        <v>43600</v>
      </c>
      <c r="J176" s="30">
        <f t="shared" si="151"/>
        <v>44850</v>
      </c>
      <c r="K176" s="30">
        <v>46200</v>
      </c>
      <c r="L176" s="30">
        <v>0</v>
      </c>
      <c r="M176" s="30">
        <v>7500</v>
      </c>
      <c r="N176" s="30">
        <f t="shared" si="152"/>
        <v>34750</v>
      </c>
      <c r="O176" s="30">
        <f t="shared" si="153"/>
        <v>34750</v>
      </c>
      <c r="P176" s="30">
        <f t="shared" si="147"/>
        <v>34750</v>
      </c>
      <c r="Q176" s="30">
        <f t="shared" si="154"/>
        <v>0</v>
      </c>
      <c r="R176" s="30">
        <f t="shared" si="155"/>
        <v>0</v>
      </c>
      <c r="S176" s="30">
        <f t="shared" si="156"/>
        <v>0</v>
      </c>
    </row>
    <row r="177" spans="1:19" s="7" customFormat="1" ht="27" customHeight="1">
      <c r="A177" s="56">
        <v>618004</v>
      </c>
      <c r="B177" s="56" t="s">
        <v>204</v>
      </c>
      <c r="C177" s="56" t="s">
        <v>204</v>
      </c>
      <c r="D177" s="35">
        <f aca="true" t="shared" si="159" ref="D177:G177">D178</f>
        <v>8</v>
      </c>
      <c r="E177" s="35">
        <f t="shared" si="159"/>
        <v>2</v>
      </c>
      <c r="F177" s="35">
        <f t="shared" si="159"/>
        <v>0</v>
      </c>
      <c r="G177" s="35">
        <f t="shared" si="159"/>
        <v>27</v>
      </c>
      <c r="H177" s="35"/>
      <c r="I177" s="35">
        <f aca="true" t="shared" si="160" ref="H177:S177">I178</f>
        <v>100857.5</v>
      </c>
      <c r="J177" s="35">
        <f t="shared" si="160"/>
        <v>109607.5</v>
      </c>
      <c r="K177" s="35">
        <f t="shared" si="160"/>
        <v>58905</v>
      </c>
      <c r="L177" s="35">
        <f t="shared" si="160"/>
        <v>0</v>
      </c>
      <c r="M177" s="35">
        <f t="shared" si="160"/>
        <v>22500</v>
      </c>
      <c r="N177" s="35">
        <f t="shared" si="160"/>
        <v>129060</v>
      </c>
      <c r="O177" s="35">
        <f t="shared" si="160"/>
        <v>129060</v>
      </c>
      <c r="P177" s="35">
        <f t="shared" si="160"/>
        <v>129060</v>
      </c>
      <c r="Q177" s="35">
        <f t="shared" si="160"/>
        <v>0</v>
      </c>
      <c r="R177" s="35">
        <f t="shared" si="160"/>
        <v>0</v>
      </c>
      <c r="S177" s="35">
        <f t="shared" si="160"/>
        <v>0</v>
      </c>
    </row>
    <row r="178" spans="1:19" ht="21.75" customHeight="1">
      <c r="A178" s="49">
        <v>618004</v>
      </c>
      <c r="B178" s="49" t="s">
        <v>204</v>
      </c>
      <c r="C178" s="49" t="s">
        <v>204</v>
      </c>
      <c r="D178" s="29">
        <v>8</v>
      </c>
      <c r="E178" s="29">
        <v>2</v>
      </c>
      <c r="F178" s="29">
        <v>0</v>
      </c>
      <c r="G178" s="30">
        <v>27</v>
      </c>
      <c r="H178" s="31">
        <v>0.85</v>
      </c>
      <c r="I178" s="30">
        <f t="shared" si="150"/>
        <v>100857.5</v>
      </c>
      <c r="J178" s="30">
        <f t="shared" si="151"/>
        <v>109607.5</v>
      </c>
      <c r="K178" s="30">
        <v>58905</v>
      </c>
      <c r="L178" s="30">
        <v>0</v>
      </c>
      <c r="M178" s="30">
        <v>22500</v>
      </c>
      <c r="N178" s="30">
        <f t="shared" si="152"/>
        <v>129060</v>
      </c>
      <c r="O178" s="30">
        <f t="shared" si="153"/>
        <v>129060</v>
      </c>
      <c r="P178" s="30">
        <f t="shared" si="147"/>
        <v>129060</v>
      </c>
      <c r="Q178" s="30">
        <f t="shared" si="154"/>
        <v>0</v>
      </c>
      <c r="R178" s="30">
        <f t="shared" si="155"/>
        <v>0</v>
      </c>
      <c r="S178" s="30">
        <f t="shared" si="156"/>
        <v>0</v>
      </c>
    </row>
    <row r="179" spans="1:19" s="7" customFormat="1" ht="27" customHeight="1">
      <c r="A179" s="32">
        <v>619</v>
      </c>
      <c r="B179" s="32" t="s">
        <v>205</v>
      </c>
      <c r="C179" s="32" t="s">
        <v>205</v>
      </c>
      <c r="D179" s="24">
        <f aca="true" t="shared" si="161" ref="D179:G179">SUM(D180:D184)</f>
        <v>57</v>
      </c>
      <c r="E179" s="24">
        <f t="shared" si="161"/>
        <v>2</v>
      </c>
      <c r="F179" s="24">
        <f t="shared" si="161"/>
        <v>0</v>
      </c>
      <c r="G179" s="24">
        <f t="shared" si="161"/>
        <v>25</v>
      </c>
      <c r="H179" s="24"/>
      <c r="I179" s="24">
        <f aca="true" t="shared" si="162" ref="H179:S179">SUM(I180:I184)</f>
        <v>155562.5</v>
      </c>
      <c r="J179" s="24">
        <f t="shared" si="162"/>
        <v>207187.5</v>
      </c>
      <c r="K179" s="24">
        <f t="shared" si="162"/>
        <v>58905</v>
      </c>
      <c r="L179" s="24">
        <f t="shared" si="162"/>
        <v>2118</v>
      </c>
      <c r="M179" s="24">
        <f t="shared" si="162"/>
        <v>190000</v>
      </c>
      <c r="N179" s="24">
        <f t="shared" si="162"/>
        <v>111727</v>
      </c>
      <c r="O179" s="24">
        <f t="shared" si="162"/>
        <v>111727</v>
      </c>
      <c r="P179" s="24">
        <f t="shared" si="162"/>
        <v>111727</v>
      </c>
      <c r="Q179" s="24">
        <f t="shared" si="162"/>
        <v>0</v>
      </c>
      <c r="R179" s="24">
        <f t="shared" si="162"/>
        <v>0</v>
      </c>
      <c r="S179" s="24">
        <f t="shared" si="162"/>
        <v>0</v>
      </c>
    </row>
    <row r="180" spans="1:19" ht="21.75" customHeight="1">
      <c r="A180" s="33">
        <v>619001</v>
      </c>
      <c r="B180" s="33" t="s">
        <v>206</v>
      </c>
      <c r="C180" s="33" t="s">
        <v>207</v>
      </c>
      <c r="D180" s="29">
        <v>6</v>
      </c>
      <c r="E180" s="29">
        <v>0</v>
      </c>
      <c r="F180" s="29">
        <v>0</v>
      </c>
      <c r="G180" s="30">
        <v>3</v>
      </c>
      <c r="H180" s="31">
        <v>0.85</v>
      </c>
      <c r="I180" s="30">
        <f t="shared" si="150"/>
        <v>17317.5</v>
      </c>
      <c r="J180" s="30">
        <f t="shared" si="151"/>
        <v>22567.5</v>
      </c>
      <c r="K180" s="30">
        <v>3272.5</v>
      </c>
      <c r="L180" s="30">
        <v>2118</v>
      </c>
      <c r="M180" s="30">
        <v>15000</v>
      </c>
      <c r="N180" s="30">
        <f t="shared" si="152"/>
        <v>19494.5</v>
      </c>
      <c r="O180" s="30">
        <f t="shared" si="153"/>
        <v>19494.5</v>
      </c>
      <c r="P180" s="30">
        <f t="shared" si="147"/>
        <v>19494.5</v>
      </c>
      <c r="Q180" s="30">
        <f t="shared" si="154"/>
        <v>0</v>
      </c>
      <c r="R180" s="30">
        <f t="shared" si="155"/>
        <v>0</v>
      </c>
      <c r="S180" s="30">
        <f t="shared" si="156"/>
        <v>0</v>
      </c>
    </row>
    <row r="181" spans="1:19" ht="21.75" customHeight="1">
      <c r="A181" s="33">
        <v>619001</v>
      </c>
      <c r="B181" s="33" t="s">
        <v>206</v>
      </c>
      <c r="C181" s="33" t="s">
        <v>208</v>
      </c>
      <c r="D181" s="29">
        <v>7</v>
      </c>
      <c r="E181" s="29">
        <v>0</v>
      </c>
      <c r="F181" s="29">
        <v>0</v>
      </c>
      <c r="G181" s="30">
        <v>2</v>
      </c>
      <c r="H181" s="31">
        <v>0.85</v>
      </c>
      <c r="I181" s="30">
        <f t="shared" si="150"/>
        <v>15295</v>
      </c>
      <c r="J181" s="30">
        <f t="shared" si="151"/>
        <v>21420</v>
      </c>
      <c r="K181" s="30">
        <v>0</v>
      </c>
      <c r="L181" s="30">
        <v>0</v>
      </c>
      <c r="M181" s="30"/>
      <c r="N181" s="30">
        <f t="shared" si="152"/>
        <v>36715</v>
      </c>
      <c r="O181" s="30">
        <f t="shared" si="153"/>
        <v>36715</v>
      </c>
      <c r="P181" s="30">
        <f t="shared" si="147"/>
        <v>36715</v>
      </c>
      <c r="Q181" s="30">
        <f t="shared" si="154"/>
        <v>0</v>
      </c>
      <c r="R181" s="30">
        <f t="shared" si="155"/>
        <v>0</v>
      </c>
      <c r="S181" s="30">
        <f t="shared" si="156"/>
        <v>0</v>
      </c>
    </row>
    <row r="182" spans="1:19" ht="21.75" customHeight="1">
      <c r="A182" s="33">
        <v>619002</v>
      </c>
      <c r="B182" s="33" t="s">
        <v>209</v>
      </c>
      <c r="C182" s="33" t="s">
        <v>209</v>
      </c>
      <c r="D182" s="29">
        <v>13</v>
      </c>
      <c r="E182" s="29">
        <v>0</v>
      </c>
      <c r="F182" s="29">
        <v>0</v>
      </c>
      <c r="G182" s="30">
        <v>4</v>
      </c>
      <c r="H182" s="31">
        <v>0.85</v>
      </c>
      <c r="I182" s="30">
        <f t="shared" si="150"/>
        <v>29340</v>
      </c>
      <c r="J182" s="30">
        <f t="shared" si="151"/>
        <v>40715</v>
      </c>
      <c r="K182" s="30">
        <v>16362.5</v>
      </c>
      <c r="L182" s="30">
        <v>0</v>
      </c>
      <c r="M182" s="30">
        <v>25000</v>
      </c>
      <c r="N182" s="30">
        <f t="shared" si="152"/>
        <v>28692.5</v>
      </c>
      <c r="O182" s="30">
        <f t="shared" si="153"/>
        <v>28692.5</v>
      </c>
      <c r="P182" s="30">
        <f t="shared" si="147"/>
        <v>28692.5</v>
      </c>
      <c r="Q182" s="30">
        <f t="shared" si="154"/>
        <v>0</v>
      </c>
      <c r="R182" s="30">
        <f t="shared" si="155"/>
        <v>0</v>
      </c>
      <c r="S182" s="30">
        <f t="shared" si="156"/>
        <v>0</v>
      </c>
    </row>
    <row r="183" spans="1:19" ht="21.75" customHeight="1">
      <c r="A183" s="33">
        <v>619004</v>
      </c>
      <c r="B183" s="33" t="s">
        <v>210</v>
      </c>
      <c r="C183" s="33" t="s">
        <v>211</v>
      </c>
      <c r="D183" s="29">
        <v>1</v>
      </c>
      <c r="E183" s="29">
        <v>0</v>
      </c>
      <c r="F183" s="29">
        <v>0</v>
      </c>
      <c r="G183" s="30">
        <v>4</v>
      </c>
      <c r="H183" s="31">
        <v>0.85</v>
      </c>
      <c r="I183" s="30">
        <f t="shared" si="150"/>
        <v>14340</v>
      </c>
      <c r="J183" s="30">
        <f t="shared" si="151"/>
        <v>15215</v>
      </c>
      <c r="K183" s="30">
        <v>3272.5</v>
      </c>
      <c r="L183" s="30">
        <v>0</v>
      </c>
      <c r="M183" s="30">
        <v>5000</v>
      </c>
      <c r="N183" s="30">
        <f t="shared" si="152"/>
        <v>21282.5</v>
      </c>
      <c r="O183" s="30">
        <f t="shared" si="153"/>
        <v>21282.5</v>
      </c>
      <c r="P183" s="30">
        <f t="shared" si="147"/>
        <v>21282.5</v>
      </c>
      <c r="Q183" s="30">
        <f t="shared" si="154"/>
        <v>0</v>
      </c>
      <c r="R183" s="30">
        <f t="shared" si="155"/>
        <v>0</v>
      </c>
      <c r="S183" s="30">
        <f t="shared" si="156"/>
        <v>0</v>
      </c>
    </row>
    <row r="184" spans="1:19" ht="21.75" customHeight="1">
      <c r="A184" s="33">
        <v>619004</v>
      </c>
      <c r="B184" s="43" t="s">
        <v>210</v>
      </c>
      <c r="C184" s="43" t="s">
        <v>212</v>
      </c>
      <c r="D184" s="29">
        <v>30</v>
      </c>
      <c r="E184" s="29">
        <v>2</v>
      </c>
      <c r="F184" s="29">
        <v>0</v>
      </c>
      <c r="G184" s="30">
        <v>12</v>
      </c>
      <c r="H184" s="31">
        <v>0.85</v>
      </c>
      <c r="I184" s="30">
        <f t="shared" si="150"/>
        <v>79270</v>
      </c>
      <c r="J184" s="30">
        <f t="shared" si="151"/>
        <v>107270</v>
      </c>
      <c r="K184" s="30">
        <v>35997.5</v>
      </c>
      <c r="L184" s="30">
        <v>0</v>
      </c>
      <c r="M184" s="30">
        <v>145000</v>
      </c>
      <c r="N184" s="30">
        <f t="shared" si="152"/>
        <v>5542.5</v>
      </c>
      <c r="O184" s="30">
        <f t="shared" si="153"/>
        <v>5542.5</v>
      </c>
      <c r="P184" s="30">
        <f t="shared" si="147"/>
        <v>5542.5</v>
      </c>
      <c r="Q184" s="30">
        <f t="shared" si="154"/>
        <v>0</v>
      </c>
      <c r="R184" s="30">
        <f t="shared" si="155"/>
        <v>0</v>
      </c>
      <c r="S184" s="30">
        <f t="shared" si="156"/>
        <v>0</v>
      </c>
    </row>
    <row r="185" spans="1:19" s="7" customFormat="1" ht="27" customHeight="1">
      <c r="A185" s="32">
        <v>619003</v>
      </c>
      <c r="B185" s="32" t="s">
        <v>213</v>
      </c>
      <c r="C185" s="32" t="s">
        <v>213</v>
      </c>
      <c r="D185" s="35">
        <f aca="true" t="shared" si="163" ref="D185:G185">D186</f>
        <v>1</v>
      </c>
      <c r="E185" s="35">
        <f t="shared" si="163"/>
        <v>1</v>
      </c>
      <c r="F185" s="35">
        <f t="shared" si="163"/>
        <v>0</v>
      </c>
      <c r="G185" s="35">
        <f t="shared" si="163"/>
        <v>28</v>
      </c>
      <c r="H185" s="35"/>
      <c r="I185" s="35">
        <f aca="true" t="shared" si="164" ref="H185:S185">I186</f>
        <v>110300</v>
      </c>
      <c r="J185" s="35">
        <f t="shared" si="164"/>
        <v>112800</v>
      </c>
      <c r="K185" s="35">
        <f t="shared" si="164"/>
        <v>96250</v>
      </c>
      <c r="L185" s="35">
        <f t="shared" si="164"/>
        <v>0</v>
      </c>
      <c r="M185" s="35">
        <f t="shared" si="164"/>
        <v>2500</v>
      </c>
      <c r="N185" s="35">
        <f t="shared" si="164"/>
        <v>124350</v>
      </c>
      <c r="O185" s="35">
        <f t="shared" si="164"/>
        <v>124350</v>
      </c>
      <c r="P185" s="35">
        <f t="shared" si="164"/>
        <v>124350</v>
      </c>
      <c r="Q185" s="35">
        <f t="shared" si="164"/>
        <v>0</v>
      </c>
      <c r="R185" s="35">
        <f t="shared" si="164"/>
        <v>0</v>
      </c>
      <c r="S185" s="35">
        <f t="shared" si="164"/>
        <v>0</v>
      </c>
    </row>
    <row r="186" spans="1:19" ht="21.75" customHeight="1">
      <c r="A186" s="33">
        <v>619003</v>
      </c>
      <c r="B186" s="33" t="s">
        <v>213</v>
      </c>
      <c r="C186" s="33" t="s">
        <v>213</v>
      </c>
      <c r="D186" s="29">
        <v>1</v>
      </c>
      <c r="E186" s="29">
        <v>1</v>
      </c>
      <c r="F186" s="29">
        <v>0</v>
      </c>
      <c r="G186" s="30">
        <v>28</v>
      </c>
      <c r="H186" s="31">
        <v>1</v>
      </c>
      <c r="I186" s="30">
        <f t="shared" si="150"/>
        <v>110300</v>
      </c>
      <c r="J186" s="30">
        <f t="shared" si="151"/>
        <v>112800</v>
      </c>
      <c r="K186" s="30">
        <v>96250</v>
      </c>
      <c r="L186" s="30">
        <v>0</v>
      </c>
      <c r="M186" s="30">
        <v>2500</v>
      </c>
      <c r="N186" s="30">
        <f t="shared" si="152"/>
        <v>124350</v>
      </c>
      <c r="O186" s="30">
        <f t="shared" si="153"/>
        <v>124350</v>
      </c>
      <c r="P186" s="30">
        <f t="shared" si="147"/>
        <v>124350</v>
      </c>
      <c r="Q186" s="30">
        <f t="shared" si="154"/>
        <v>0</v>
      </c>
      <c r="R186" s="30">
        <f t="shared" si="155"/>
        <v>0</v>
      </c>
      <c r="S186" s="30">
        <f t="shared" si="156"/>
        <v>0</v>
      </c>
    </row>
    <row r="187" spans="1:19" s="7" customFormat="1" ht="27" customHeight="1">
      <c r="A187" s="32">
        <v>620</v>
      </c>
      <c r="B187" s="32" t="s">
        <v>214</v>
      </c>
      <c r="C187" s="32" t="s">
        <v>214</v>
      </c>
      <c r="D187" s="24">
        <f aca="true" t="shared" si="165" ref="D187:G187">SUM(D188:D192)</f>
        <v>36</v>
      </c>
      <c r="E187" s="24">
        <f t="shared" si="165"/>
        <v>4</v>
      </c>
      <c r="F187" s="24">
        <f t="shared" si="165"/>
        <v>1</v>
      </c>
      <c r="G187" s="24">
        <f t="shared" si="165"/>
        <v>38</v>
      </c>
      <c r="H187" s="24"/>
      <c r="I187" s="24">
        <f aca="true" t="shared" si="166" ref="H187:S187">SUM(I188:I192)</f>
        <v>175605</v>
      </c>
      <c r="J187" s="24">
        <f t="shared" si="166"/>
        <v>211480</v>
      </c>
      <c r="K187" s="24">
        <f t="shared" si="166"/>
        <v>98175</v>
      </c>
      <c r="L187" s="24">
        <f t="shared" si="166"/>
        <v>24640</v>
      </c>
      <c r="M187" s="24">
        <f t="shared" si="166"/>
        <v>147500</v>
      </c>
      <c r="N187" s="24">
        <f t="shared" si="166"/>
        <v>119180</v>
      </c>
      <c r="O187" s="24">
        <f t="shared" si="166"/>
        <v>119180</v>
      </c>
      <c r="P187" s="24">
        <f t="shared" si="166"/>
        <v>119180</v>
      </c>
      <c r="Q187" s="24">
        <f t="shared" si="166"/>
        <v>0</v>
      </c>
      <c r="R187" s="24">
        <f t="shared" si="166"/>
        <v>0</v>
      </c>
      <c r="S187" s="24">
        <f t="shared" si="166"/>
        <v>2410</v>
      </c>
    </row>
    <row r="188" spans="1:19" ht="21.75" customHeight="1">
      <c r="A188" s="33">
        <v>620001</v>
      </c>
      <c r="B188" s="33" t="s">
        <v>215</v>
      </c>
      <c r="C188" s="33" t="s">
        <v>216</v>
      </c>
      <c r="D188" s="29">
        <v>1</v>
      </c>
      <c r="E188" s="29">
        <v>0</v>
      </c>
      <c r="F188" s="29">
        <v>1</v>
      </c>
      <c r="G188" s="30">
        <v>7</v>
      </c>
      <c r="H188" s="31">
        <v>0.85</v>
      </c>
      <c r="I188" s="30">
        <f t="shared" si="150"/>
        <v>25407.5</v>
      </c>
      <c r="J188" s="30">
        <f t="shared" si="151"/>
        <v>27157.5</v>
      </c>
      <c r="K188" s="30">
        <v>13090</v>
      </c>
      <c r="L188" s="30">
        <v>24640</v>
      </c>
      <c r="M188" s="30">
        <v>2500</v>
      </c>
      <c r="N188" s="30">
        <f t="shared" si="152"/>
        <v>12335</v>
      </c>
      <c r="O188" s="30">
        <f t="shared" si="153"/>
        <v>12335</v>
      </c>
      <c r="P188" s="30">
        <f t="shared" si="147"/>
        <v>12335</v>
      </c>
      <c r="Q188" s="30">
        <f t="shared" si="154"/>
        <v>0</v>
      </c>
      <c r="R188" s="30">
        <f t="shared" si="155"/>
        <v>0</v>
      </c>
      <c r="S188" s="30">
        <f t="shared" si="156"/>
        <v>0</v>
      </c>
    </row>
    <row r="189" spans="1:19" ht="21.75" customHeight="1">
      <c r="A189" s="57">
        <v>620002</v>
      </c>
      <c r="B189" s="57" t="s">
        <v>217</v>
      </c>
      <c r="C189" s="57" t="s">
        <v>217</v>
      </c>
      <c r="D189" s="29">
        <v>16</v>
      </c>
      <c r="E189" s="29">
        <v>1</v>
      </c>
      <c r="F189" s="29">
        <v>0</v>
      </c>
      <c r="G189" s="30">
        <v>8</v>
      </c>
      <c r="H189" s="31">
        <v>0.85</v>
      </c>
      <c r="I189" s="30">
        <f t="shared" si="150"/>
        <v>47430</v>
      </c>
      <c r="J189" s="30">
        <f t="shared" si="151"/>
        <v>62305</v>
      </c>
      <c r="K189" s="30">
        <v>32725</v>
      </c>
      <c r="L189" s="30">
        <v>0</v>
      </c>
      <c r="M189" s="30">
        <v>70000</v>
      </c>
      <c r="N189" s="30">
        <f t="shared" si="152"/>
        <v>7010</v>
      </c>
      <c r="O189" s="30">
        <f t="shared" si="153"/>
        <v>7010</v>
      </c>
      <c r="P189" s="30">
        <f t="shared" si="147"/>
        <v>7010</v>
      </c>
      <c r="Q189" s="30">
        <f t="shared" si="154"/>
        <v>0</v>
      </c>
      <c r="R189" s="30">
        <f t="shared" si="155"/>
        <v>0</v>
      </c>
      <c r="S189" s="30">
        <f t="shared" si="156"/>
        <v>0</v>
      </c>
    </row>
    <row r="190" spans="1:19" ht="21.75" customHeight="1">
      <c r="A190" s="58">
        <v>620003</v>
      </c>
      <c r="B190" s="58" t="s">
        <v>218</v>
      </c>
      <c r="C190" s="58" t="s">
        <v>219</v>
      </c>
      <c r="D190" s="29">
        <v>8</v>
      </c>
      <c r="E190" s="29">
        <v>0</v>
      </c>
      <c r="F190" s="29">
        <v>0</v>
      </c>
      <c r="G190" s="30">
        <v>5</v>
      </c>
      <c r="H190" s="31">
        <v>0.85</v>
      </c>
      <c r="I190" s="30">
        <f t="shared" si="150"/>
        <v>26362.5</v>
      </c>
      <c r="J190" s="30">
        <f t="shared" si="151"/>
        <v>33362.5</v>
      </c>
      <c r="K190" s="30">
        <v>19635</v>
      </c>
      <c r="L190" s="30">
        <v>0</v>
      </c>
      <c r="M190" s="30">
        <v>42500</v>
      </c>
      <c r="N190" s="30">
        <f t="shared" si="152"/>
        <v>0</v>
      </c>
      <c r="O190" s="30">
        <f t="shared" si="153"/>
        <v>0</v>
      </c>
      <c r="P190" s="30">
        <f t="shared" si="147"/>
        <v>0</v>
      </c>
      <c r="Q190" s="30">
        <f t="shared" si="154"/>
        <v>0</v>
      </c>
      <c r="R190" s="30">
        <f t="shared" si="155"/>
        <v>0</v>
      </c>
      <c r="S190" s="30">
        <f t="shared" si="156"/>
        <v>2410</v>
      </c>
    </row>
    <row r="191" spans="1:19" ht="21.75" customHeight="1">
      <c r="A191" s="59">
        <v>620003</v>
      </c>
      <c r="B191" s="59" t="s">
        <v>218</v>
      </c>
      <c r="C191" s="59" t="s">
        <v>220</v>
      </c>
      <c r="D191" s="29">
        <v>8</v>
      </c>
      <c r="E191" s="29">
        <v>1</v>
      </c>
      <c r="F191" s="29">
        <v>0</v>
      </c>
      <c r="G191" s="30">
        <v>6</v>
      </c>
      <c r="H191" s="31">
        <v>0.85</v>
      </c>
      <c r="I191" s="30">
        <f t="shared" si="150"/>
        <v>30885</v>
      </c>
      <c r="J191" s="30">
        <f t="shared" si="151"/>
        <v>38760</v>
      </c>
      <c r="K191" s="30">
        <v>13090</v>
      </c>
      <c r="L191" s="30">
        <v>0</v>
      </c>
      <c r="M191" s="30">
        <v>17500</v>
      </c>
      <c r="N191" s="30">
        <f t="shared" si="152"/>
        <v>39055</v>
      </c>
      <c r="O191" s="30">
        <f t="shared" si="153"/>
        <v>39055</v>
      </c>
      <c r="P191" s="30">
        <f t="shared" si="147"/>
        <v>39055</v>
      </c>
      <c r="Q191" s="30">
        <f t="shared" si="154"/>
        <v>0</v>
      </c>
      <c r="R191" s="30">
        <f t="shared" si="155"/>
        <v>0</v>
      </c>
      <c r="S191" s="30">
        <f t="shared" si="156"/>
        <v>0</v>
      </c>
    </row>
    <row r="192" spans="1:19" ht="21.75" customHeight="1">
      <c r="A192" s="33">
        <v>620002</v>
      </c>
      <c r="B192" s="33" t="s">
        <v>217</v>
      </c>
      <c r="C192" s="33" t="s">
        <v>221</v>
      </c>
      <c r="D192" s="29">
        <v>3</v>
      </c>
      <c r="E192" s="29">
        <v>2</v>
      </c>
      <c r="F192" s="29">
        <v>0</v>
      </c>
      <c r="G192" s="30">
        <v>12</v>
      </c>
      <c r="H192" s="31">
        <v>0.85</v>
      </c>
      <c r="I192" s="30">
        <f t="shared" si="150"/>
        <v>45520</v>
      </c>
      <c r="J192" s="30">
        <f t="shared" si="151"/>
        <v>49895</v>
      </c>
      <c r="K192" s="30">
        <v>19635</v>
      </c>
      <c r="L192" s="30">
        <v>0</v>
      </c>
      <c r="M192" s="30">
        <v>15000</v>
      </c>
      <c r="N192" s="30">
        <f t="shared" si="152"/>
        <v>60780</v>
      </c>
      <c r="O192" s="30">
        <f t="shared" si="153"/>
        <v>60780</v>
      </c>
      <c r="P192" s="30">
        <f t="shared" si="147"/>
        <v>60780</v>
      </c>
      <c r="Q192" s="30">
        <f t="shared" si="154"/>
        <v>0</v>
      </c>
      <c r="R192" s="30">
        <f t="shared" si="155"/>
        <v>0</v>
      </c>
      <c r="S192" s="30">
        <f t="shared" si="156"/>
        <v>0</v>
      </c>
    </row>
    <row r="193" spans="1:19" s="7" customFormat="1" ht="27" customHeight="1">
      <c r="A193" s="60">
        <v>620006</v>
      </c>
      <c r="B193" s="60" t="s">
        <v>222</v>
      </c>
      <c r="C193" s="60" t="s">
        <v>222</v>
      </c>
      <c r="D193" s="24">
        <f aca="true" t="shared" si="167" ref="D193:G193">D194</f>
        <v>0</v>
      </c>
      <c r="E193" s="24">
        <f t="shared" si="167"/>
        <v>0</v>
      </c>
      <c r="F193" s="24">
        <f t="shared" si="167"/>
        <v>0</v>
      </c>
      <c r="G193" s="24">
        <f t="shared" si="167"/>
        <v>15</v>
      </c>
      <c r="H193" s="24"/>
      <c r="I193" s="24">
        <f aca="true" t="shared" si="168" ref="H193:S193">I194</f>
        <v>57750</v>
      </c>
      <c r="J193" s="24">
        <f t="shared" si="168"/>
        <v>57750</v>
      </c>
      <c r="K193" s="24">
        <f t="shared" si="168"/>
        <v>173250</v>
      </c>
      <c r="L193" s="24">
        <f t="shared" si="168"/>
        <v>0</v>
      </c>
      <c r="M193" s="24">
        <f t="shared" si="168"/>
        <v>2500</v>
      </c>
      <c r="N193" s="24">
        <f t="shared" si="168"/>
        <v>0</v>
      </c>
      <c r="O193" s="24">
        <f t="shared" si="168"/>
        <v>0</v>
      </c>
      <c r="P193" s="24">
        <f t="shared" si="168"/>
        <v>0</v>
      </c>
      <c r="Q193" s="24">
        <f t="shared" si="168"/>
        <v>0</v>
      </c>
      <c r="R193" s="24">
        <f t="shared" si="168"/>
        <v>0</v>
      </c>
      <c r="S193" s="24">
        <f t="shared" si="168"/>
        <v>60250</v>
      </c>
    </row>
    <row r="194" spans="1:19" ht="21.75" customHeight="1">
      <c r="A194" s="48">
        <v>620006</v>
      </c>
      <c r="B194" s="48" t="s">
        <v>222</v>
      </c>
      <c r="C194" s="48" t="s">
        <v>222</v>
      </c>
      <c r="D194" s="29">
        <v>0</v>
      </c>
      <c r="E194" s="29">
        <v>0</v>
      </c>
      <c r="F194" s="29">
        <v>0</v>
      </c>
      <c r="G194" s="30">
        <v>15</v>
      </c>
      <c r="H194" s="31">
        <v>1</v>
      </c>
      <c r="I194" s="30">
        <f t="shared" si="150"/>
        <v>57750</v>
      </c>
      <c r="J194" s="30">
        <f t="shared" si="151"/>
        <v>57750</v>
      </c>
      <c r="K194" s="30">
        <v>173250</v>
      </c>
      <c r="L194" s="30">
        <v>0</v>
      </c>
      <c r="M194" s="30">
        <v>2500</v>
      </c>
      <c r="N194" s="30">
        <f t="shared" si="152"/>
        <v>0</v>
      </c>
      <c r="O194" s="30">
        <f t="shared" si="153"/>
        <v>0</v>
      </c>
      <c r="P194" s="30">
        <f t="shared" si="147"/>
        <v>0</v>
      </c>
      <c r="Q194" s="30">
        <f t="shared" si="154"/>
        <v>0</v>
      </c>
      <c r="R194" s="30">
        <f t="shared" si="155"/>
        <v>0</v>
      </c>
      <c r="S194" s="30">
        <f t="shared" si="156"/>
        <v>60250</v>
      </c>
    </row>
    <row r="195" spans="1:19" s="7" customFormat="1" ht="27" customHeight="1">
      <c r="A195" s="61">
        <v>620004</v>
      </c>
      <c r="B195" s="61" t="s">
        <v>223</v>
      </c>
      <c r="C195" s="61" t="s">
        <v>223</v>
      </c>
      <c r="D195" s="35">
        <f aca="true" t="shared" si="169" ref="D195:G195">D196</f>
        <v>24</v>
      </c>
      <c r="E195" s="35">
        <f t="shared" si="169"/>
        <v>3</v>
      </c>
      <c r="F195" s="35">
        <f t="shared" si="169"/>
        <v>0</v>
      </c>
      <c r="G195" s="35">
        <f t="shared" si="169"/>
        <v>46</v>
      </c>
      <c r="H195" s="35"/>
      <c r="I195" s="35">
        <f aca="true" t="shared" si="170" ref="H195:S195">I196</f>
        <v>210850</v>
      </c>
      <c r="J195" s="35">
        <f t="shared" si="170"/>
        <v>244600</v>
      </c>
      <c r="K195" s="35">
        <f t="shared" si="170"/>
        <v>115500</v>
      </c>
      <c r="L195" s="35">
        <f t="shared" si="170"/>
        <v>0</v>
      </c>
      <c r="M195" s="35">
        <f t="shared" si="170"/>
        <v>147500</v>
      </c>
      <c r="N195" s="35">
        <f t="shared" si="170"/>
        <v>192450</v>
      </c>
      <c r="O195" s="35">
        <f t="shared" si="170"/>
        <v>192450</v>
      </c>
      <c r="P195" s="35">
        <f t="shared" si="170"/>
        <v>192450</v>
      </c>
      <c r="Q195" s="35">
        <f t="shared" si="170"/>
        <v>0</v>
      </c>
      <c r="R195" s="35">
        <f t="shared" si="170"/>
        <v>0</v>
      </c>
      <c r="S195" s="35">
        <f t="shared" si="170"/>
        <v>0</v>
      </c>
    </row>
    <row r="196" spans="1:19" ht="21.75" customHeight="1">
      <c r="A196" s="59">
        <v>620004</v>
      </c>
      <c r="B196" s="59" t="s">
        <v>223</v>
      </c>
      <c r="C196" s="59" t="s">
        <v>223</v>
      </c>
      <c r="D196" s="29">
        <v>24</v>
      </c>
      <c r="E196" s="29">
        <v>3</v>
      </c>
      <c r="F196" s="29">
        <v>0</v>
      </c>
      <c r="G196" s="30">
        <v>46</v>
      </c>
      <c r="H196" s="31">
        <v>1</v>
      </c>
      <c r="I196" s="30">
        <f t="shared" si="150"/>
        <v>210850</v>
      </c>
      <c r="J196" s="30">
        <f t="shared" si="151"/>
        <v>244600</v>
      </c>
      <c r="K196" s="30">
        <v>115500</v>
      </c>
      <c r="L196" s="30">
        <v>0</v>
      </c>
      <c r="M196" s="30">
        <v>147500</v>
      </c>
      <c r="N196" s="30">
        <f t="shared" si="152"/>
        <v>192450</v>
      </c>
      <c r="O196" s="30">
        <f t="shared" si="153"/>
        <v>192450</v>
      </c>
      <c r="P196" s="30">
        <f t="shared" si="147"/>
        <v>192450</v>
      </c>
      <c r="Q196" s="30">
        <f t="shared" si="154"/>
        <v>0</v>
      </c>
      <c r="R196" s="30">
        <f t="shared" si="155"/>
        <v>0</v>
      </c>
      <c r="S196" s="30">
        <f t="shared" si="156"/>
        <v>0</v>
      </c>
    </row>
    <row r="197" spans="1:19" s="7" customFormat="1" ht="27" customHeight="1">
      <c r="A197" s="61">
        <v>620005</v>
      </c>
      <c r="B197" s="61" t="s">
        <v>224</v>
      </c>
      <c r="C197" s="61" t="s">
        <v>224</v>
      </c>
      <c r="D197" s="24">
        <f aca="true" t="shared" si="171" ref="D197:G197">D198</f>
        <v>3</v>
      </c>
      <c r="E197" s="24">
        <f t="shared" si="171"/>
        <v>0</v>
      </c>
      <c r="F197" s="24">
        <f t="shared" si="171"/>
        <v>0</v>
      </c>
      <c r="G197" s="24">
        <f t="shared" si="171"/>
        <v>34</v>
      </c>
      <c r="H197" s="24"/>
      <c r="I197" s="24">
        <f aca="true" t="shared" si="172" ref="H197:S197">I198</f>
        <v>134650</v>
      </c>
      <c r="J197" s="24">
        <f t="shared" si="172"/>
        <v>138400</v>
      </c>
      <c r="K197" s="24">
        <f t="shared" si="172"/>
        <v>96250</v>
      </c>
      <c r="L197" s="24">
        <f t="shared" si="172"/>
        <v>0</v>
      </c>
      <c r="M197" s="24">
        <f t="shared" si="172"/>
        <v>17500</v>
      </c>
      <c r="N197" s="24">
        <f t="shared" si="172"/>
        <v>159300</v>
      </c>
      <c r="O197" s="24">
        <f t="shared" si="172"/>
        <v>159300</v>
      </c>
      <c r="P197" s="24">
        <f t="shared" si="172"/>
        <v>159300</v>
      </c>
      <c r="Q197" s="24">
        <f t="shared" si="172"/>
        <v>0</v>
      </c>
      <c r="R197" s="24">
        <f t="shared" si="172"/>
        <v>0</v>
      </c>
      <c r="S197" s="24">
        <f t="shared" si="172"/>
        <v>0</v>
      </c>
    </row>
    <row r="198" spans="1:19" ht="21.75" customHeight="1">
      <c r="A198" s="59">
        <v>620005</v>
      </c>
      <c r="B198" s="59" t="s">
        <v>224</v>
      </c>
      <c r="C198" s="59" t="s">
        <v>224</v>
      </c>
      <c r="D198" s="29">
        <v>3</v>
      </c>
      <c r="E198" s="29">
        <v>0</v>
      </c>
      <c r="F198" s="29">
        <v>0</v>
      </c>
      <c r="G198" s="30">
        <v>34</v>
      </c>
      <c r="H198" s="31">
        <v>1</v>
      </c>
      <c r="I198" s="30">
        <f t="shared" si="150"/>
        <v>134650</v>
      </c>
      <c r="J198" s="30">
        <f t="shared" si="151"/>
        <v>138400</v>
      </c>
      <c r="K198" s="30">
        <v>96250</v>
      </c>
      <c r="L198" s="30">
        <v>0</v>
      </c>
      <c r="M198" s="30">
        <v>17500</v>
      </c>
      <c r="N198" s="30">
        <f t="shared" si="152"/>
        <v>159300</v>
      </c>
      <c r="O198" s="30">
        <f t="shared" si="153"/>
        <v>159300</v>
      </c>
      <c r="P198" s="30">
        <f t="shared" si="147"/>
        <v>159300</v>
      </c>
      <c r="Q198" s="30">
        <f t="shared" si="154"/>
        <v>0</v>
      </c>
      <c r="R198" s="30">
        <f t="shared" si="155"/>
        <v>0</v>
      </c>
      <c r="S198" s="30">
        <f t="shared" si="156"/>
        <v>0</v>
      </c>
    </row>
    <row r="199" spans="1:19" s="7" customFormat="1" ht="27" customHeight="1">
      <c r="A199" s="32">
        <v>621</v>
      </c>
      <c r="B199" s="32" t="s">
        <v>225</v>
      </c>
      <c r="C199" s="32" t="s">
        <v>225</v>
      </c>
      <c r="D199" s="35">
        <f aca="true" t="shared" si="173" ref="D199:G199">SUM(D200:D203)</f>
        <v>14</v>
      </c>
      <c r="E199" s="35">
        <f t="shared" si="173"/>
        <v>7</v>
      </c>
      <c r="F199" s="35">
        <f t="shared" si="173"/>
        <v>0</v>
      </c>
      <c r="G199" s="35">
        <f t="shared" si="173"/>
        <v>10</v>
      </c>
      <c r="H199" s="35"/>
      <c r="I199" s="35">
        <f aca="true" t="shared" si="174" ref="H199:S199">SUM(I200:I203)</f>
        <v>58975</v>
      </c>
      <c r="J199" s="35">
        <f t="shared" si="174"/>
        <v>77350</v>
      </c>
      <c r="K199" s="35">
        <f t="shared" si="174"/>
        <v>35997.5</v>
      </c>
      <c r="L199" s="35">
        <f t="shared" si="174"/>
        <v>13283</v>
      </c>
      <c r="M199" s="35">
        <f t="shared" si="174"/>
        <v>42500</v>
      </c>
      <c r="N199" s="35">
        <f t="shared" si="174"/>
        <v>44544.5</v>
      </c>
      <c r="O199" s="35">
        <f t="shared" si="174"/>
        <v>44544.5</v>
      </c>
      <c r="P199" s="35">
        <f t="shared" si="174"/>
        <v>44544.5</v>
      </c>
      <c r="Q199" s="35">
        <f t="shared" si="174"/>
        <v>0</v>
      </c>
      <c r="R199" s="35">
        <f t="shared" si="174"/>
        <v>0</v>
      </c>
      <c r="S199" s="35">
        <f t="shared" si="174"/>
        <v>0</v>
      </c>
    </row>
    <row r="200" spans="1:19" ht="21.75" customHeight="1">
      <c r="A200" s="33">
        <v>621001</v>
      </c>
      <c r="B200" s="33" t="s">
        <v>226</v>
      </c>
      <c r="C200" s="33" t="s">
        <v>227</v>
      </c>
      <c r="D200" s="29">
        <v>0</v>
      </c>
      <c r="E200" s="29">
        <v>2</v>
      </c>
      <c r="F200" s="29">
        <v>0</v>
      </c>
      <c r="G200" s="30">
        <v>0</v>
      </c>
      <c r="H200" s="31">
        <v>0.85</v>
      </c>
      <c r="I200" s="30">
        <f t="shared" si="150"/>
        <v>2500</v>
      </c>
      <c r="J200" s="30">
        <f t="shared" si="151"/>
        <v>4250</v>
      </c>
      <c r="K200" s="30">
        <v>3272.5</v>
      </c>
      <c r="L200" s="30">
        <v>2118</v>
      </c>
      <c r="M200" s="30">
        <v>0</v>
      </c>
      <c r="N200" s="30">
        <f t="shared" si="152"/>
        <v>1359.5</v>
      </c>
      <c r="O200" s="30">
        <f t="shared" si="153"/>
        <v>1359.5</v>
      </c>
      <c r="P200" s="30">
        <f t="shared" si="147"/>
        <v>1359.5</v>
      </c>
      <c r="Q200" s="30">
        <f t="shared" si="154"/>
        <v>0</v>
      </c>
      <c r="R200" s="30">
        <f t="shared" si="155"/>
        <v>0</v>
      </c>
      <c r="S200" s="30">
        <f t="shared" si="156"/>
        <v>0</v>
      </c>
    </row>
    <row r="201" spans="1:19" ht="21.75" customHeight="1">
      <c r="A201" s="36">
        <v>621002</v>
      </c>
      <c r="B201" s="36" t="s">
        <v>228</v>
      </c>
      <c r="C201" s="36" t="s">
        <v>228</v>
      </c>
      <c r="D201" s="29">
        <v>9</v>
      </c>
      <c r="E201" s="29">
        <v>4</v>
      </c>
      <c r="F201" s="29">
        <v>0</v>
      </c>
      <c r="G201" s="30">
        <v>3</v>
      </c>
      <c r="H201" s="31">
        <v>0.85</v>
      </c>
      <c r="I201" s="30">
        <f t="shared" si="150"/>
        <v>26067.5</v>
      </c>
      <c r="J201" s="30">
        <f t="shared" si="151"/>
        <v>37442.5</v>
      </c>
      <c r="K201" s="30">
        <v>6545</v>
      </c>
      <c r="L201" s="30">
        <v>6930</v>
      </c>
      <c r="M201" s="30">
        <v>25000</v>
      </c>
      <c r="N201" s="30">
        <f t="shared" si="152"/>
        <v>25035</v>
      </c>
      <c r="O201" s="30">
        <f t="shared" si="153"/>
        <v>25035</v>
      </c>
      <c r="P201" s="30">
        <f t="shared" si="147"/>
        <v>25035</v>
      </c>
      <c r="Q201" s="30">
        <f t="shared" si="154"/>
        <v>0</v>
      </c>
      <c r="R201" s="30">
        <f t="shared" si="155"/>
        <v>0</v>
      </c>
      <c r="S201" s="30">
        <f t="shared" si="156"/>
        <v>0</v>
      </c>
    </row>
    <row r="202" spans="1:19" ht="21.75" customHeight="1">
      <c r="A202" s="36">
        <v>621005</v>
      </c>
      <c r="B202" s="36" t="s">
        <v>229</v>
      </c>
      <c r="C202" s="36" t="s">
        <v>229</v>
      </c>
      <c r="D202" s="29">
        <v>3</v>
      </c>
      <c r="E202" s="29">
        <v>1</v>
      </c>
      <c r="F202" s="29">
        <v>0</v>
      </c>
      <c r="G202" s="30">
        <v>3</v>
      </c>
      <c r="H202" s="31">
        <v>0.85</v>
      </c>
      <c r="I202" s="30">
        <f t="shared" si="150"/>
        <v>14817.5</v>
      </c>
      <c r="J202" s="30">
        <f t="shared" si="151"/>
        <v>18317.5</v>
      </c>
      <c r="K202" s="30">
        <v>6545</v>
      </c>
      <c r="L202" s="30">
        <v>4235</v>
      </c>
      <c r="M202" s="30">
        <v>12500</v>
      </c>
      <c r="N202" s="30">
        <f t="shared" si="152"/>
        <v>9855</v>
      </c>
      <c r="O202" s="30">
        <f t="shared" si="153"/>
        <v>9855</v>
      </c>
      <c r="P202" s="30">
        <f t="shared" si="147"/>
        <v>9855</v>
      </c>
      <c r="Q202" s="30">
        <f t="shared" si="154"/>
        <v>0</v>
      </c>
      <c r="R202" s="30">
        <f t="shared" si="155"/>
        <v>0</v>
      </c>
      <c r="S202" s="30">
        <f t="shared" si="156"/>
        <v>0</v>
      </c>
    </row>
    <row r="203" spans="1:19" ht="21.75" customHeight="1">
      <c r="A203" s="36">
        <v>621006</v>
      </c>
      <c r="B203" s="36" t="s">
        <v>230</v>
      </c>
      <c r="C203" s="36" t="s">
        <v>231</v>
      </c>
      <c r="D203" s="29">
        <v>2</v>
      </c>
      <c r="E203" s="29">
        <v>0</v>
      </c>
      <c r="F203" s="29">
        <v>0</v>
      </c>
      <c r="G203" s="30">
        <v>4</v>
      </c>
      <c r="H203" s="31">
        <v>0.85</v>
      </c>
      <c r="I203" s="30">
        <f t="shared" si="150"/>
        <v>15590</v>
      </c>
      <c r="J203" s="30">
        <f t="shared" si="151"/>
        <v>17340</v>
      </c>
      <c r="K203" s="30">
        <v>19635</v>
      </c>
      <c r="L203" s="30">
        <v>0</v>
      </c>
      <c r="M203" s="30">
        <v>5000</v>
      </c>
      <c r="N203" s="30">
        <f t="shared" si="152"/>
        <v>8295</v>
      </c>
      <c r="O203" s="30">
        <f t="shared" si="153"/>
        <v>8295</v>
      </c>
      <c r="P203" s="30">
        <f t="shared" si="147"/>
        <v>8295</v>
      </c>
      <c r="Q203" s="30">
        <f t="shared" si="154"/>
        <v>0</v>
      </c>
      <c r="R203" s="30">
        <f t="shared" si="155"/>
        <v>0</v>
      </c>
      <c r="S203" s="30">
        <f t="shared" si="156"/>
        <v>0</v>
      </c>
    </row>
    <row r="204" spans="1:19" s="7" customFormat="1" ht="27" customHeight="1">
      <c r="A204" s="34">
        <v>621004</v>
      </c>
      <c r="B204" s="34" t="s">
        <v>232</v>
      </c>
      <c r="C204" s="34" t="s">
        <v>232</v>
      </c>
      <c r="D204" s="35">
        <f aca="true" t="shared" si="175" ref="D204:G204">D205</f>
        <v>9</v>
      </c>
      <c r="E204" s="35">
        <f t="shared" si="175"/>
        <v>0</v>
      </c>
      <c r="F204" s="35">
        <f t="shared" si="175"/>
        <v>0</v>
      </c>
      <c r="G204" s="35">
        <f t="shared" si="175"/>
        <v>2</v>
      </c>
      <c r="H204" s="35"/>
      <c r="I204" s="35">
        <f aca="true" t="shared" si="176" ref="H204:S204">I205</f>
        <v>17795</v>
      </c>
      <c r="J204" s="35">
        <f t="shared" si="176"/>
        <v>25670</v>
      </c>
      <c r="K204" s="35">
        <f t="shared" si="176"/>
        <v>13090</v>
      </c>
      <c r="L204" s="35">
        <f t="shared" si="176"/>
        <v>11165</v>
      </c>
      <c r="M204" s="35">
        <f t="shared" si="176"/>
        <v>35000</v>
      </c>
      <c r="N204" s="35">
        <f t="shared" si="176"/>
        <v>0</v>
      </c>
      <c r="O204" s="35">
        <f t="shared" si="176"/>
        <v>0</v>
      </c>
      <c r="P204" s="35">
        <f t="shared" si="176"/>
        <v>0</v>
      </c>
      <c r="Q204" s="35">
        <f t="shared" si="176"/>
        <v>0</v>
      </c>
      <c r="R204" s="35">
        <f t="shared" si="176"/>
        <v>0</v>
      </c>
      <c r="S204" s="35">
        <f t="shared" si="176"/>
        <v>15790</v>
      </c>
    </row>
    <row r="205" spans="1:19" ht="21.75" customHeight="1">
      <c r="A205" s="36">
        <v>621004</v>
      </c>
      <c r="B205" s="36" t="s">
        <v>232</v>
      </c>
      <c r="C205" s="36" t="s">
        <v>232</v>
      </c>
      <c r="D205" s="29">
        <v>9</v>
      </c>
      <c r="E205" s="29">
        <v>0</v>
      </c>
      <c r="F205" s="29">
        <v>0</v>
      </c>
      <c r="G205" s="30">
        <v>2</v>
      </c>
      <c r="H205" s="31">
        <v>0.85</v>
      </c>
      <c r="I205" s="30">
        <f>(D205+E205+F205)*1250+G205*3850*H205</f>
        <v>17795</v>
      </c>
      <c r="J205" s="30">
        <f>(D205+E205+F205)*2500*H205+G205*3850*H205</f>
        <v>25670</v>
      </c>
      <c r="K205" s="30">
        <v>13090</v>
      </c>
      <c r="L205" s="30">
        <v>11165</v>
      </c>
      <c r="M205" s="30">
        <v>35000</v>
      </c>
      <c r="N205" s="30">
        <f>IF(I205+J205-K205-L205-M205&lt;0,0,I205+J205-K205-L205-M205)</f>
        <v>0</v>
      </c>
      <c r="O205" s="30">
        <f>N205</f>
        <v>0</v>
      </c>
      <c r="P205" s="30">
        <f>O205</f>
        <v>0</v>
      </c>
      <c r="Q205" s="30">
        <f t="shared" si="154"/>
        <v>0</v>
      </c>
      <c r="R205" s="30">
        <f t="shared" si="155"/>
        <v>0</v>
      </c>
      <c r="S205" s="30">
        <f>IF(I205+J205-K205-L205-M205&lt;0,-(I205+J205-K205-L205-M205),0)</f>
        <v>15790</v>
      </c>
    </row>
    <row r="206" spans="1:19" s="7" customFormat="1" ht="27" customHeight="1">
      <c r="A206" s="34">
        <v>621003</v>
      </c>
      <c r="B206" s="34" t="s">
        <v>233</v>
      </c>
      <c r="C206" s="34" t="s">
        <v>233</v>
      </c>
      <c r="D206" s="35">
        <f aca="true" t="shared" si="177" ref="D206:G206">D207</f>
        <v>4</v>
      </c>
      <c r="E206" s="35">
        <f t="shared" si="177"/>
        <v>0</v>
      </c>
      <c r="F206" s="35">
        <f t="shared" si="177"/>
        <v>0</v>
      </c>
      <c r="G206" s="35">
        <f t="shared" si="177"/>
        <v>25</v>
      </c>
      <c r="H206" s="35"/>
      <c r="I206" s="35">
        <f aca="true" t="shared" si="178" ref="H206:S206">I207</f>
        <v>86812.5</v>
      </c>
      <c r="J206" s="35">
        <f t="shared" si="178"/>
        <v>90312.5</v>
      </c>
      <c r="K206" s="35">
        <f t="shared" si="178"/>
        <v>42542.5</v>
      </c>
      <c r="L206" s="35">
        <f t="shared" si="178"/>
        <v>51783</v>
      </c>
      <c r="M206" s="35">
        <f t="shared" si="178"/>
        <v>20000</v>
      </c>
      <c r="N206" s="35">
        <f t="shared" si="178"/>
        <v>62799.5</v>
      </c>
      <c r="O206" s="35">
        <f t="shared" si="178"/>
        <v>62799.5</v>
      </c>
      <c r="P206" s="35">
        <f t="shared" si="178"/>
        <v>62799.5</v>
      </c>
      <c r="Q206" s="35">
        <f t="shared" si="178"/>
        <v>0</v>
      </c>
      <c r="R206" s="35">
        <f t="shared" si="178"/>
        <v>0</v>
      </c>
      <c r="S206" s="35">
        <f t="shared" si="178"/>
        <v>0</v>
      </c>
    </row>
    <row r="207" spans="1:19" ht="21.75" customHeight="1">
      <c r="A207" s="36">
        <v>621003</v>
      </c>
      <c r="B207" s="36" t="s">
        <v>233</v>
      </c>
      <c r="C207" s="36" t="s">
        <v>233</v>
      </c>
      <c r="D207" s="29">
        <v>4</v>
      </c>
      <c r="E207" s="29">
        <v>0</v>
      </c>
      <c r="F207" s="29">
        <v>0</v>
      </c>
      <c r="G207" s="30">
        <v>25</v>
      </c>
      <c r="H207" s="31">
        <v>0.85</v>
      </c>
      <c r="I207" s="30">
        <f>(D207+E207+F207)*1250+G207*3850*H207</f>
        <v>86812.5</v>
      </c>
      <c r="J207" s="30">
        <f>(D207+E207+F207)*2500*H207+G207*3850*H207</f>
        <v>90312.5</v>
      </c>
      <c r="K207" s="30">
        <v>42542.5</v>
      </c>
      <c r="L207" s="30">
        <v>51783</v>
      </c>
      <c r="M207" s="30">
        <v>20000</v>
      </c>
      <c r="N207" s="30">
        <f>IF(I207+J207-K207-L207-M207&lt;0,0,I207+J207-K207-L207-M207)</f>
        <v>62799.5</v>
      </c>
      <c r="O207" s="30">
        <f>N207</f>
        <v>62799.5</v>
      </c>
      <c r="P207" s="30">
        <f>O207</f>
        <v>62799.5</v>
      </c>
      <c r="Q207" s="30">
        <f>O207-P207</f>
        <v>0</v>
      </c>
      <c r="R207" s="30">
        <f>N207-O207</f>
        <v>0</v>
      </c>
      <c r="S207" s="30">
        <f>IF(I207+J207-K207-L207-M207&lt;0,-(I207+J207-K207-L207-M207),0)</f>
        <v>0</v>
      </c>
    </row>
  </sheetData>
  <sheetProtection/>
  <mergeCells count="12">
    <mergeCell ref="A2:S2"/>
    <mergeCell ref="D4:F4"/>
    <mergeCell ref="I4:N4"/>
    <mergeCell ref="O4:Q4"/>
    <mergeCell ref="A7:C7"/>
    <mergeCell ref="A4:A5"/>
    <mergeCell ref="B4:B5"/>
    <mergeCell ref="C4:C5"/>
    <mergeCell ref="G4:G5"/>
    <mergeCell ref="H4:H5"/>
    <mergeCell ref="R4:R5"/>
    <mergeCell ref="S4:S5"/>
  </mergeCells>
  <printOptions/>
  <pageMargins left="0.28" right="0.12" top="0.39" bottom="0.35" header="0.16" footer="0"/>
  <pageSetup fitToHeight="0" fitToWidth="1" orientation="landscape" paperSize="9" scale="4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陈允</dc:creator>
  <cp:keywords/>
  <dc:description/>
  <cp:lastModifiedBy>林瑜</cp:lastModifiedBy>
  <cp:lastPrinted>2018-11-01T07:28:00Z</cp:lastPrinted>
  <dcterms:created xsi:type="dcterms:W3CDTF">2015-11-04T07:26:00Z</dcterms:created>
  <dcterms:modified xsi:type="dcterms:W3CDTF">2019-12-05T08:34:12Z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