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Sheet1" sheetId="1" r:id="rId1"/>
  </sheets>
  <definedNames>
    <definedName name="_xlnm.Print_Titles" localSheetId="0">'Sheet1'!$4:$7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M7" authorId="0">
      <text>
        <r>
          <rPr>
            <b/>
            <sz val="9"/>
            <rFont val="宋体"/>
            <family val="0"/>
          </rPr>
          <t>（按在校生、困难生、提取比例、结余资金超过1000万占比，4:4:1:1）</t>
        </r>
      </text>
    </comment>
    <comment ref="G7" authorId="0">
      <text>
        <r>
          <rPr>
            <b/>
            <sz val="9"/>
            <rFont val="宋体"/>
            <family val="0"/>
          </rPr>
          <t>按在校生、提取比例、结余资金超过1000万占比，7:1.5:1.5）</t>
        </r>
      </text>
    </comment>
    <comment ref="V7" authorId="0">
      <text>
        <r>
          <rPr>
            <b/>
            <sz val="9"/>
            <rFont val="宋体"/>
            <family val="0"/>
          </rPr>
          <t>（按特殊困难人数100%，困难人数100%，一般困难人数70%，合计总人数*在校增长比例，按新标准人均3300元/人/年）</t>
        </r>
      </text>
    </comment>
    <comment ref="S7" authorId="0">
      <text>
        <r>
          <rPr>
            <b/>
            <sz val="9"/>
            <rFont val="宋体"/>
            <family val="0"/>
          </rPr>
          <t>根据系统录入各等级人数，按照新标准困难3300元/人/年，一般困难2300元/人/年。</t>
        </r>
      </text>
    </comment>
  </commentList>
</comments>
</file>

<file path=xl/sharedStrings.xml><?xml version="1.0" encoding="utf-8"?>
<sst xmlns="http://schemas.openxmlformats.org/spreadsheetml/2006/main" count="451" uniqueCount="275">
  <si>
    <t>附件2</t>
  </si>
  <si>
    <t>广东省2019年追加下达高校本专科生国家奖助学安排表</t>
  </si>
  <si>
    <t>单位：人、万元</t>
  </si>
  <si>
    <t>序号</t>
  </si>
  <si>
    <t>学校分类</t>
  </si>
  <si>
    <t>学校名称</t>
  </si>
  <si>
    <t>用款编码</t>
  </si>
  <si>
    <t>预算科目</t>
  </si>
  <si>
    <t>国家奖学金</t>
  </si>
  <si>
    <t>国家励志奖学金</t>
  </si>
  <si>
    <t>国家助学金</t>
  </si>
  <si>
    <t>已提前下达2018年国家奖助学金</t>
  </si>
  <si>
    <t>清算往年国家奖助学资金</t>
  </si>
  <si>
    <t>（粤财教【2018】213号文）2018年结转预安排2019年国家奖助学金</t>
  </si>
  <si>
    <t>2019已下达国家奖助学金粤财教[2019]19号</t>
  </si>
  <si>
    <t>本次应追加下达国家奖助学资金</t>
  </si>
  <si>
    <t>本次实际追加下达国家奖助学资金（中央资金）</t>
  </si>
  <si>
    <t>结转预安排2020年国家奖助学金</t>
  </si>
  <si>
    <t>以后年度待
抵扣/下达资金</t>
  </si>
  <si>
    <t>粤财教[2018]369号、粤财教函[2018]549号</t>
  </si>
  <si>
    <t>名额</t>
  </si>
  <si>
    <t>中央资金</t>
  </si>
  <si>
    <t>2019年春季额度</t>
  </si>
  <si>
    <t>2019年秋季额度</t>
  </si>
  <si>
    <t>2019年总额度</t>
  </si>
  <si>
    <t>原名额</t>
  </si>
  <si>
    <t>追加名额</t>
  </si>
  <si>
    <t>总名额</t>
  </si>
  <si>
    <t>原资金</t>
  </si>
  <si>
    <t>追加资金</t>
  </si>
  <si>
    <t>小计</t>
  </si>
  <si>
    <t>其中：省以上财政</t>
  </si>
  <si>
    <t>其中：中央财政</t>
  </si>
  <si>
    <t>其中：省财政</t>
  </si>
  <si>
    <t>合计</t>
  </si>
  <si>
    <t>省属学校合计</t>
  </si>
  <si>
    <t>一、省教育厅所属学校</t>
  </si>
  <si>
    <t>省属</t>
  </si>
  <si>
    <t>华南农业大学</t>
  </si>
  <si>
    <t>156003</t>
  </si>
  <si>
    <r>
      <t>2050205</t>
    </r>
    <r>
      <rPr>
        <sz val="10"/>
        <rFont val="微软雅黑"/>
        <family val="2"/>
      </rPr>
      <t>高等教育</t>
    </r>
  </si>
  <si>
    <t>南方医科大学</t>
  </si>
  <si>
    <t>156002</t>
  </si>
  <si>
    <t>广州中医药大学</t>
  </si>
  <si>
    <t>156022</t>
  </si>
  <si>
    <t>华南师范大学</t>
  </si>
  <si>
    <t>156004</t>
  </si>
  <si>
    <t>广东工业大学</t>
  </si>
  <si>
    <t>156006</t>
  </si>
  <si>
    <t>广东外语外贸大学</t>
  </si>
  <si>
    <t>156005</t>
  </si>
  <si>
    <t>汕头大学</t>
  </si>
  <si>
    <t>156010</t>
  </si>
  <si>
    <t>广东财经大学</t>
  </si>
  <si>
    <t>156014</t>
  </si>
  <si>
    <t>广东医科大学</t>
  </si>
  <si>
    <t>156011</t>
  </si>
  <si>
    <t>广东海洋大学</t>
  </si>
  <si>
    <t>156007</t>
  </si>
  <si>
    <t>仲恺农业工程学院</t>
  </si>
  <si>
    <t>156015</t>
  </si>
  <si>
    <t>广东药科大学</t>
  </si>
  <si>
    <t>156012</t>
  </si>
  <si>
    <t>星海音乐学院</t>
  </si>
  <si>
    <t>156018</t>
  </si>
  <si>
    <t>广州美术学院</t>
  </si>
  <si>
    <t>156017</t>
  </si>
  <si>
    <t>广州体育学院</t>
  </si>
  <si>
    <t>156016</t>
  </si>
  <si>
    <t>广东技术师范大学</t>
  </si>
  <si>
    <t>156013</t>
  </si>
  <si>
    <t>岭南师范学院</t>
  </si>
  <si>
    <t>156008</t>
  </si>
  <si>
    <t>韩山师范学院</t>
  </si>
  <si>
    <t>156009</t>
  </si>
  <si>
    <t>广东石油化工学院</t>
  </si>
  <si>
    <t>156027</t>
  </si>
  <si>
    <t>广东金融学院</t>
  </si>
  <si>
    <t>156020</t>
  </si>
  <si>
    <t>广东第二师范学院</t>
  </si>
  <si>
    <t>156024</t>
  </si>
  <si>
    <t>韶关学院</t>
  </si>
  <si>
    <t>156030</t>
  </si>
  <si>
    <t>嘉应学院</t>
  </si>
  <si>
    <t>156031</t>
  </si>
  <si>
    <t>惠州学院</t>
  </si>
  <si>
    <t>156029</t>
  </si>
  <si>
    <t>肇庆学院</t>
  </si>
  <si>
    <t>156028</t>
  </si>
  <si>
    <t>广东轻工职业技术学院</t>
  </si>
  <si>
    <t>156021</t>
  </si>
  <si>
    <r>
      <t>2050305</t>
    </r>
    <r>
      <rPr>
        <sz val="10"/>
        <rFont val="微软雅黑"/>
        <family val="2"/>
      </rPr>
      <t>高等职业教育</t>
    </r>
  </si>
  <si>
    <t>广东省外语艺术职业学院</t>
  </si>
  <si>
    <t>156040</t>
  </si>
  <si>
    <t>广东机电职业技术学院</t>
  </si>
  <si>
    <t>156057</t>
  </si>
  <si>
    <t>广东工贸职业技术学院</t>
  </si>
  <si>
    <t>156023</t>
  </si>
  <si>
    <t>广东职业技术学院</t>
  </si>
  <si>
    <t>156062</t>
  </si>
  <si>
    <t>广东建设职业技术学院</t>
  </si>
  <si>
    <t>156063</t>
  </si>
  <si>
    <t>广东理工职业学院</t>
  </si>
  <si>
    <t>广东科学技术职业学院</t>
  </si>
  <si>
    <t>156068</t>
  </si>
  <si>
    <t>广东交通职业技术学院</t>
  </si>
  <si>
    <t>156071</t>
  </si>
  <si>
    <t>广东松山职业技术学院</t>
  </si>
  <si>
    <t>156077</t>
  </si>
  <si>
    <t>广东工程职业技术学院</t>
  </si>
  <si>
    <t>156076</t>
  </si>
  <si>
    <t>广东科贸职业学院</t>
  </si>
  <si>
    <t>156072</t>
  </si>
  <si>
    <t>广东食品药品职业学院</t>
  </si>
  <si>
    <t>156078</t>
  </si>
  <si>
    <t>广东水利电力职业技术学院</t>
  </si>
  <si>
    <t>156081</t>
  </si>
  <si>
    <t>广东女子职业技术学院</t>
  </si>
  <si>
    <t>156085</t>
  </si>
  <si>
    <t>广东文艺职业学院</t>
  </si>
  <si>
    <t>156084</t>
  </si>
  <si>
    <t>广东环境保护工程职业学院</t>
  </si>
  <si>
    <t>156083</t>
  </si>
  <si>
    <t>广东舞蹈戏剧职业学院</t>
  </si>
  <si>
    <t>156080</t>
  </si>
  <si>
    <t>广东生态工程职业学院</t>
  </si>
  <si>
    <t>156086</t>
  </si>
  <si>
    <t>二、省属部门所办学校</t>
  </si>
  <si>
    <t>部门</t>
  </si>
  <si>
    <t>广东警官学院</t>
  </si>
  <si>
    <t>广东司法警官职业学院</t>
  </si>
  <si>
    <t>317001</t>
  </si>
  <si>
    <t>广东行政职业学院</t>
  </si>
  <si>
    <t>157002</t>
  </si>
  <si>
    <t>广东体育职业技术学院</t>
  </si>
  <si>
    <t>156082</t>
  </si>
  <si>
    <t>广东邮电职业技术学院</t>
  </si>
  <si>
    <t>156033</t>
  </si>
  <si>
    <t>广东青年职业学院</t>
  </si>
  <si>
    <t>139002</t>
  </si>
  <si>
    <t>广东南华工商职业学院</t>
  </si>
  <si>
    <t>广东财贸职业学院</t>
  </si>
  <si>
    <t>三、民办高校（含独立学院）</t>
  </si>
  <si>
    <t>民办</t>
  </si>
  <si>
    <t>广东培正学院</t>
  </si>
  <si>
    <t>广东白云学院</t>
  </si>
  <si>
    <t>广东科技学院</t>
  </si>
  <si>
    <t>广州商学院</t>
  </si>
  <si>
    <t>广东东软学院</t>
  </si>
  <si>
    <t>广州工商学院</t>
  </si>
  <si>
    <t>广东理工学院</t>
  </si>
  <si>
    <t>广州科技职业技术大学</t>
  </si>
  <si>
    <t>广东工商职业大学</t>
  </si>
  <si>
    <t>私立华联学院</t>
  </si>
  <si>
    <t>潮汕职业技术学院</t>
  </si>
  <si>
    <t>广东新安职业技术学院</t>
  </si>
  <si>
    <t>广东岭南职业技术学院</t>
  </si>
  <si>
    <t>广东亚视演艺职业学院</t>
  </si>
  <si>
    <t>广州康大职业技术学院</t>
  </si>
  <si>
    <t>珠海艺术职业学院</t>
  </si>
  <si>
    <t>广州涉外经济职业技术学院</t>
  </si>
  <si>
    <t>广州南洋理工职业学院</t>
  </si>
  <si>
    <t>惠州经济职业技术学院</t>
  </si>
  <si>
    <t>广州华南商贸职业学院</t>
  </si>
  <si>
    <t>广州华立科技职业学院</t>
  </si>
  <si>
    <t>广州现代信息工程职业技术学院</t>
  </si>
  <si>
    <t>广州珠江职业技术学院</t>
  </si>
  <si>
    <t>广州松田职业学院</t>
  </si>
  <si>
    <t>广东文理职业学院</t>
  </si>
  <si>
    <t>广州城建职业学院</t>
  </si>
  <si>
    <t>广东南方职业学院</t>
  </si>
  <si>
    <t>广州华商职业学院</t>
  </si>
  <si>
    <t>广州华夏职业学院</t>
  </si>
  <si>
    <t>广东创新科技职业学院</t>
  </si>
  <si>
    <t>广州东华职业学院</t>
  </si>
  <si>
    <t>广东信息工程职业学院</t>
  </si>
  <si>
    <t>广东碧桂园职业学院</t>
  </si>
  <si>
    <t>广东酒店管理职业技术学院</t>
  </si>
  <si>
    <t>合作办学</t>
  </si>
  <si>
    <t>北京师范大学－香港浸会大学联合国际学院</t>
  </si>
  <si>
    <t>香港中文大学(深圳)</t>
  </si>
  <si>
    <t>深圳北理莫斯科大学</t>
  </si>
  <si>
    <t>广东以色列理工学院</t>
  </si>
  <si>
    <t>独立学院</t>
  </si>
  <si>
    <t>北京师范大学珠海分校</t>
  </si>
  <si>
    <t>电子科技大学中山学院</t>
  </si>
  <si>
    <t>北京理工大学珠海学院</t>
  </si>
  <si>
    <t>吉林大学珠海学院</t>
  </si>
  <si>
    <r>
      <t>广东工业大学华立学院</t>
    </r>
    <r>
      <rPr>
        <sz val="10"/>
        <rFont val="Times New Roman"/>
        <family val="1"/>
      </rPr>
      <t xml:space="preserve"> </t>
    </r>
  </si>
  <si>
    <t>广州大学松田学院</t>
  </si>
  <si>
    <t>东莞理工学院城市学院</t>
  </si>
  <si>
    <t>中山大学新华学院</t>
  </si>
  <si>
    <t>中山大学南方学院</t>
  </si>
  <si>
    <t>华南理工大学广州学院</t>
  </si>
  <si>
    <t>华南农业大学珠江学院</t>
  </si>
  <si>
    <t>广东外语外贸大学南国商学院</t>
  </si>
  <si>
    <t>广东财经大学华商学院</t>
  </si>
  <si>
    <t>广东海洋大学寸金学院</t>
  </si>
  <si>
    <t>广东技术师范学院天河学院</t>
  </si>
  <si>
    <t>广州大学华软软件学院</t>
  </si>
  <si>
    <t>四、市属高校</t>
  </si>
  <si>
    <t>市属</t>
  </si>
  <si>
    <t>广州市</t>
  </si>
  <si>
    <t>广州大学</t>
  </si>
  <si>
    <t>601001</t>
  </si>
  <si>
    <t>广州医科大学</t>
  </si>
  <si>
    <t>广州航海学院</t>
  </si>
  <si>
    <t>156019</t>
  </si>
  <si>
    <t>广州番禺职业技术学院</t>
  </si>
  <si>
    <t>广州体育职业技术学院</t>
  </si>
  <si>
    <t>广州工程技术职业学院</t>
  </si>
  <si>
    <t>广州铁路职业技术学院</t>
  </si>
  <si>
    <t>广州城市职业学院</t>
  </si>
  <si>
    <t>广州科技贸易职业学院</t>
  </si>
  <si>
    <t>广州卫生职业技术学院</t>
  </si>
  <si>
    <t>珠海市</t>
  </si>
  <si>
    <t>珠海城市职业技术学院</t>
  </si>
  <si>
    <t>603001</t>
  </si>
  <si>
    <t>佛山市</t>
  </si>
  <si>
    <t>佛山科学技术学院</t>
  </si>
  <si>
    <t>605001</t>
  </si>
  <si>
    <t>佛山职业技术学院</t>
  </si>
  <si>
    <t>顺德职业技术学院</t>
  </si>
  <si>
    <t>605004</t>
  </si>
  <si>
    <t>东莞市</t>
  </si>
  <si>
    <t>东莞理工学院</t>
  </si>
  <si>
    <t>611001</t>
  </si>
  <si>
    <t>东莞职业技术学院</t>
  </si>
  <si>
    <t>中山市</t>
  </si>
  <si>
    <t>中山火炬职业技术学院</t>
  </si>
  <si>
    <t>612001</t>
  </si>
  <si>
    <t>中山职业技术学院</t>
  </si>
  <si>
    <t>江门市</t>
  </si>
  <si>
    <t>五邑大学</t>
  </si>
  <si>
    <t>613001</t>
  </si>
  <si>
    <t>江门职业技术学院</t>
  </si>
  <si>
    <t>广东江门中医药职业学院</t>
  </si>
  <si>
    <t>广东江门幼儿师范高等专科学校</t>
  </si>
  <si>
    <t>河源市</t>
  </si>
  <si>
    <t>河源职业技术学院</t>
  </si>
  <si>
    <t>607001</t>
  </si>
  <si>
    <t>惠州市</t>
  </si>
  <si>
    <t>惠州卫生职业技术学院</t>
  </si>
  <si>
    <t>609001</t>
  </si>
  <si>
    <t>惠州城市职业学院</t>
  </si>
  <si>
    <t>惠州工程职业学院</t>
  </si>
  <si>
    <t>汕尾市</t>
  </si>
  <si>
    <t>汕尾职业技术学院</t>
  </si>
  <si>
    <t>610001</t>
  </si>
  <si>
    <t>汕头市</t>
  </si>
  <si>
    <t>汕头职业技术学院</t>
  </si>
  <si>
    <t>604001</t>
  </si>
  <si>
    <t>阳江市</t>
  </si>
  <si>
    <t>阳江职业技术学院</t>
  </si>
  <si>
    <t>614001</t>
  </si>
  <si>
    <t>湛江市</t>
  </si>
  <si>
    <t>湛江幼儿师范专科学校</t>
  </si>
  <si>
    <t>615001</t>
  </si>
  <si>
    <t>茂名市</t>
  </si>
  <si>
    <t>茂名职业技术学院</t>
  </si>
  <si>
    <t>616001</t>
  </si>
  <si>
    <t>广东茂名健康职业学院</t>
  </si>
  <si>
    <t>广东茂名幼儿师范专科学校</t>
  </si>
  <si>
    <t>广东茂名农林科技职业学院</t>
  </si>
  <si>
    <t>肇庆市</t>
  </si>
  <si>
    <t>肇庆医学高等专科学校</t>
  </si>
  <si>
    <t>617001</t>
  </si>
  <si>
    <t>清远市</t>
  </si>
  <si>
    <t>清远职业技术学院</t>
  </si>
  <si>
    <t>618001</t>
  </si>
  <si>
    <t>揭阳市</t>
  </si>
  <si>
    <t>揭阳职业技术学院</t>
  </si>
  <si>
    <t>620001</t>
  </si>
  <si>
    <t>云浮市</t>
  </si>
  <si>
    <t>罗定职业技术学院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</si>
</sst>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  <numFmt numFmtId="179" formatCode="0.0000_);[Red]\(0.0000\)"/>
    <numFmt numFmtId="180" formatCode="_ * #,##0.0000_ ;_ * \-#,##0.0000_ ;_ * &quot;-&quot;????_ ;_ @_ "/>
    <numFmt numFmtId="181" formatCode="#,##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 Narrow"/>
      <family val="2"/>
    </font>
    <font>
      <sz val="12"/>
      <name val="黑体"/>
      <family val="3"/>
    </font>
    <font>
      <sz val="12"/>
      <name val="宋体"/>
      <family val="0"/>
    </font>
    <font>
      <sz val="14"/>
      <name val="方正小标宋简体"/>
      <family val="0"/>
    </font>
    <font>
      <b/>
      <sz val="10"/>
      <name val="微软雅黑"/>
      <family val="2"/>
    </font>
    <font>
      <b/>
      <sz val="10"/>
      <name val="Arial Narrow"/>
      <family val="2"/>
    </font>
    <font>
      <sz val="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微软雅黑"/>
      <family val="2"/>
    </font>
    <font>
      <sz val="10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4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4" fillId="0" borderId="0" xfId="2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4" fillId="0" borderId="0" xfId="22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7" fontId="5" fillId="0" borderId="0" xfId="22" applyNumberFormat="1" applyFont="1" applyFill="1" applyBorder="1" applyAlignment="1">
      <alignment vertical="center"/>
    </xf>
    <xf numFmtId="178" fontId="5" fillId="0" borderId="0" xfId="22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22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81" fontId="9" fillId="0" borderId="9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179" fontId="52" fillId="0" borderId="11" xfId="22" applyNumberFormat="1" applyFont="1" applyFill="1" applyBorder="1" applyAlignment="1">
      <alignment horizontal="center" vertical="center" wrapText="1"/>
    </xf>
    <xf numFmtId="179" fontId="52" fillId="0" borderId="12" xfId="22" applyNumberFormat="1" applyFont="1" applyFill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 vertical="center" wrapText="1"/>
    </xf>
    <xf numFmtId="179" fontId="52" fillId="0" borderId="14" xfId="22" applyNumberFormat="1" applyFont="1" applyFill="1" applyBorder="1" applyAlignment="1">
      <alignment horizontal="center" vertical="center" wrapText="1"/>
    </xf>
    <xf numFmtId="179" fontId="52" fillId="0" borderId="15" xfId="22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81" fontId="9" fillId="0" borderId="16" xfId="0" applyNumberFormat="1" applyFont="1" applyFill="1" applyBorder="1" applyAlignment="1">
      <alignment horizontal="center" vertical="center" wrapText="1"/>
    </xf>
    <xf numFmtId="177" fontId="52" fillId="0" borderId="10" xfId="22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/>
    </xf>
    <xf numFmtId="41" fontId="10" fillId="0" borderId="9" xfId="22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41" fontId="5" fillId="0" borderId="9" xfId="22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176" fontId="4" fillId="0" borderId="9" xfId="22" applyNumberFormat="1" applyFont="1" applyFill="1" applyBorder="1" applyAlignment="1">
      <alignment horizontal="center" vertical="center" wrapText="1"/>
    </xf>
    <xf numFmtId="176" fontId="10" fillId="0" borderId="9" xfId="22" applyNumberFormat="1" applyFont="1" applyFill="1" applyBorder="1" applyAlignment="1">
      <alignment horizontal="left" vertical="center"/>
    </xf>
    <xf numFmtId="41" fontId="10" fillId="0" borderId="9" xfId="22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41" fontId="5" fillId="0" borderId="9" xfId="22" applyNumberFormat="1" applyFont="1" applyFill="1" applyBorder="1" applyAlignment="1">
      <alignment vertical="center" shrinkToFit="1"/>
    </xf>
    <xf numFmtId="43" fontId="4" fillId="0" borderId="9" xfId="22" applyFont="1" applyFill="1" applyBorder="1" applyAlignment="1">
      <alignment horizontal="center" vertical="center" wrapText="1"/>
    </xf>
    <xf numFmtId="43" fontId="10" fillId="0" borderId="9" xfId="22" applyFont="1" applyFill="1" applyBorder="1" applyAlignment="1">
      <alignment horizontal="left" vertical="center"/>
    </xf>
    <xf numFmtId="179" fontId="52" fillId="0" borderId="17" xfId="22" applyNumberFormat="1" applyFont="1" applyFill="1" applyBorder="1" applyAlignment="1">
      <alignment horizontal="center" vertical="center" wrapText="1"/>
    </xf>
    <xf numFmtId="179" fontId="52" fillId="0" borderId="18" xfId="22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/>
    </xf>
    <xf numFmtId="178" fontId="52" fillId="0" borderId="10" xfId="0" applyNumberFormat="1" applyFont="1" applyFill="1" applyBorder="1" applyAlignment="1">
      <alignment horizontal="center" vertical="center" wrapText="1"/>
    </xf>
    <xf numFmtId="178" fontId="10" fillId="0" borderId="9" xfId="22" applyNumberFormat="1" applyFont="1" applyFill="1" applyBorder="1" applyAlignment="1">
      <alignment vertical="center" shrinkToFit="1"/>
    </xf>
    <xf numFmtId="178" fontId="5" fillId="0" borderId="9" xfId="22" applyNumberFormat="1" applyFont="1" applyFill="1" applyBorder="1" applyAlignment="1">
      <alignment vertical="center" shrinkToFit="1"/>
    </xf>
    <xf numFmtId="41" fontId="5" fillId="0" borderId="9" xfId="22" applyNumberFormat="1" applyFont="1" applyFill="1" applyBorder="1" applyAlignment="1">
      <alignment horizontal="right" vertical="center" wrapText="1"/>
    </xf>
    <xf numFmtId="178" fontId="5" fillId="0" borderId="9" xfId="22" applyNumberFormat="1" applyFont="1" applyFill="1" applyBorder="1" applyAlignment="1">
      <alignment horizontal="right" vertical="center" wrapText="1"/>
    </xf>
    <xf numFmtId="178" fontId="10" fillId="0" borderId="9" xfId="22" applyNumberFormat="1" applyFont="1" applyFill="1" applyBorder="1" applyAlignment="1">
      <alignment horizontal="right" vertical="center" wrapText="1"/>
    </xf>
    <xf numFmtId="178" fontId="5" fillId="0" borderId="9" xfId="22" applyNumberFormat="1" applyFont="1" applyFill="1" applyBorder="1" applyAlignment="1">
      <alignment vertical="center" shrinkToFit="1"/>
    </xf>
    <xf numFmtId="41" fontId="5" fillId="0" borderId="9" xfId="22" applyNumberFormat="1" applyFont="1" applyFill="1" applyBorder="1" applyAlignment="1">
      <alignment horizontal="right" vertical="center" wrapText="1"/>
    </xf>
    <xf numFmtId="178" fontId="5" fillId="0" borderId="9" xfId="22" applyNumberFormat="1" applyFont="1" applyFill="1" applyBorder="1" applyAlignment="1">
      <alignment horizontal="right" vertical="center" wrapText="1"/>
    </xf>
    <xf numFmtId="179" fontId="5" fillId="0" borderId="15" xfId="0" applyNumberFormat="1" applyFont="1" applyFill="1" applyBorder="1" applyAlignment="1">
      <alignment horizontal="right" vertical="center"/>
    </xf>
    <xf numFmtId="179" fontId="52" fillId="0" borderId="11" xfId="0" applyNumberFormat="1" applyFont="1" applyFill="1" applyBorder="1" applyAlignment="1">
      <alignment horizontal="center" vertical="center" wrapText="1"/>
    </xf>
    <xf numFmtId="179" fontId="52" fillId="0" borderId="12" xfId="0" applyNumberFormat="1" applyFont="1" applyFill="1" applyBorder="1" applyAlignment="1">
      <alignment horizontal="center" vertical="center" wrapText="1"/>
    </xf>
    <xf numFmtId="179" fontId="52" fillId="0" borderId="14" xfId="0" applyNumberFormat="1" applyFont="1" applyFill="1" applyBorder="1" applyAlignment="1">
      <alignment horizontal="center" vertical="center" wrapText="1"/>
    </xf>
    <xf numFmtId="179" fontId="52" fillId="0" borderId="15" xfId="0" applyNumberFormat="1" applyFont="1" applyFill="1" applyBorder="1" applyAlignment="1">
      <alignment horizontal="center" vertical="center" wrapText="1"/>
    </xf>
    <xf numFmtId="179" fontId="52" fillId="0" borderId="17" xfId="0" applyNumberFormat="1" applyFont="1" applyFill="1" applyBorder="1" applyAlignment="1">
      <alignment horizontal="center" vertical="center" wrapText="1"/>
    </xf>
    <xf numFmtId="179" fontId="52" fillId="0" borderId="9" xfId="22" applyNumberFormat="1" applyFont="1" applyFill="1" applyBorder="1" applyAlignment="1">
      <alignment horizontal="center" vertical="center" wrapText="1"/>
    </xf>
    <xf numFmtId="179" fontId="52" fillId="0" borderId="10" xfId="0" applyNumberFormat="1" applyFont="1" applyFill="1" applyBorder="1" applyAlignment="1">
      <alignment horizontal="center" vertical="center" wrapText="1"/>
    </xf>
    <xf numFmtId="179" fontId="10" fillId="0" borderId="9" xfId="22" applyNumberFormat="1" applyFont="1" applyFill="1" applyBorder="1" applyAlignment="1">
      <alignment vertical="center" shrinkToFit="1"/>
    </xf>
    <xf numFmtId="179" fontId="5" fillId="0" borderId="9" xfId="22" applyNumberFormat="1" applyFont="1" applyFill="1" applyBorder="1" applyAlignment="1">
      <alignment horizontal="right" vertical="center" wrapText="1"/>
    </xf>
    <xf numFmtId="179" fontId="10" fillId="0" borderId="9" xfId="22" applyNumberFormat="1" applyFont="1" applyFill="1" applyBorder="1" applyAlignment="1">
      <alignment horizontal="right" vertical="center" wrapText="1"/>
    </xf>
    <xf numFmtId="179" fontId="5" fillId="0" borderId="9" xfId="22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177" fontId="52" fillId="0" borderId="11" xfId="0" applyNumberFormat="1" applyFont="1" applyFill="1" applyBorder="1" applyAlignment="1">
      <alignment horizontal="center" vertical="center" wrapText="1"/>
    </xf>
    <xf numFmtId="177" fontId="52" fillId="0" borderId="12" xfId="0" applyNumberFormat="1" applyFont="1" applyFill="1" applyBorder="1" applyAlignment="1">
      <alignment horizontal="center" vertical="center" wrapText="1"/>
    </xf>
    <xf numFmtId="177" fontId="52" fillId="0" borderId="17" xfId="0" applyNumberFormat="1" applyFont="1" applyFill="1" applyBorder="1" applyAlignment="1">
      <alignment horizontal="center" vertical="center" wrapText="1"/>
    </xf>
    <xf numFmtId="180" fontId="52" fillId="0" borderId="13" xfId="0" applyNumberFormat="1" applyFont="1" applyFill="1" applyBorder="1" applyAlignment="1">
      <alignment horizontal="center" vertical="center" wrapText="1"/>
    </xf>
    <xf numFmtId="179" fontId="52" fillId="0" borderId="13" xfId="0" applyNumberFormat="1" applyFont="1" applyFill="1" applyBorder="1" applyAlignment="1">
      <alignment horizontal="center" vertical="center" wrapText="1"/>
    </xf>
    <xf numFmtId="177" fontId="52" fillId="0" borderId="14" xfId="0" applyNumberFormat="1" applyFont="1" applyFill="1" applyBorder="1" applyAlignment="1">
      <alignment horizontal="center" vertical="center" wrapText="1"/>
    </xf>
    <xf numFmtId="177" fontId="52" fillId="0" borderId="15" xfId="0" applyNumberFormat="1" applyFont="1" applyFill="1" applyBorder="1" applyAlignment="1">
      <alignment horizontal="center" vertical="center" wrapText="1"/>
    </xf>
    <xf numFmtId="177" fontId="52" fillId="0" borderId="18" xfId="0" applyNumberFormat="1" applyFont="1" applyFill="1" applyBorder="1" applyAlignment="1">
      <alignment horizontal="center" vertical="center" wrapText="1"/>
    </xf>
    <xf numFmtId="177" fontId="52" fillId="0" borderId="10" xfId="22" applyNumberFormat="1" applyFont="1" applyFill="1" applyBorder="1" applyAlignment="1">
      <alignment vertical="center" wrapText="1"/>
    </xf>
    <xf numFmtId="177" fontId="4" fillId="0" borderId="10" xfId="22" applyNumberFormat="1" applyFont="1" applyFill="1" applyBorder="1" applyAlignment="1">
      <alignment vertical="center" wrapText="1"/>
    </xf>
    <xf numFmtId="180" fontId="52" fillId="0" borderId="16" xfId="0" applyNumberFormat="1" applyFont="1" applyFill="1" applyBorder="1" applyAlignment="1">
      <alignment horizontal="center" vertical="center" wrapText="1"/>
    </xf>
    <xf numFmtId="179" fontId="52" fillId="0" borderId="16" xfId="0" applyNumberFormat="1" applyFont="1" applyFill="1" applyBorder="1" applyAlignment="1">
      <alignment horizontal="center" vertical="center" wrapText="1"/>
    </xf>
    <xf numFmtId="177" fontId="10" fillId="0" borderId="9" xfId="22" applyNumberFormat="1" applyFont="1" applyFill="1" applyBorder="1" applyAlignment="1">
      <alignment vertical="center" shrinkToFit="1"/>
    </xf>
    <xf numFmtId="180" fontId="10" fillId="0" borderId="9" xfId="22" applyNumberFormat="1" applyFont="1" applyFill="1" applyBorder="1" applyAlignment="1">
      <alignment vertical="center" shrinkToFit="1"/>
    </xf>
    <xf numFmtId="177" fontId="5" fillId="0" borderId="9" xfId="22" applyNumberFormat="1" applyFont="1" applyFill="1" applyBorder="1" applyAlignment="1">
      <alignment horizontal="right" vertical="center" wrapText="1"/>
    </xf>
    <xf numFmtId="177" fontId="5" fillId="0" borderId="9" xfId="0" applyNumberFormat="1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177" fontId="10" fillId="0" borderId="9" xfId="22" applyNumberFormat="1" applyFont="1" applyFill="1" applyBorder="1" applyAlignment="1">
      <alignment horizontal="right" vertical="center" wrapText="1"/>
    </xf>
    <xf numFmtId="180" fontId="10" fillId="0" borderId="9" xfId="22" applyNumberFormat="1" applyFont="1" applyFill="1" applyBorder="1" applyAlignment="1">
      <alignment horizontal="right" vertical="center" wrapText="1"/>
    </xf>
    <xf numFmtId="177" fontId="5" fillId="0" borderId="9" xfId="22" applyNumberFormat="1" applyFont="1" applyFill="1" applyBorder="1" applyAlignment="1">
      <alignment horizontal="right" vertical="center" wrapText="1"/>
    </xf>
    <xf numFmtId="177" fontId="5" fillId="0" borderId="9" xfId="0" applyNumberFormat="1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179" fontId="52" fillId="0" borderId="9" xfId="0" applyNumberFormat="1" applyFont="1" applyFill="1" applyBorder="1" applyAlignment="1">
      <alignment horizontal="center" vertical="center" wrapText="1"/>
    </xf>
    <xf numFmtId="181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176" fontId="4" fillId="0" borderId="9" xfId="22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3" fontId="4" fillId="0" borderId="9" xfId="22" applyFont="1" applyFill="1" applyBorder="1" applyAlignment="1">
      <alignment vertical="center"/>
    </xf>
    <xf numFmtId="0" fontId="1" fillId="0" borderId="9" xfId="64" applyNumberFormat="1" applyFont="1" applyFill="1" applyBorder="1" applyAlignment="1">
      <alignment vertical="center"/>
      <protection/>
    </xf>
    <xf numFmtId="0" fontId="11" fillId="0" borderId="9" xfId="0" applyFont="1" applyFill="1" applyBorder="1" applyAlignment="1">
      <alignment vertical="center" wrapText="1"/>
    </xf>
    <xf numFmtId="0" fontId="3" fillId="0" borderId="9" xfId="63" applyFont="1" applyFill="1" applyBorder="1" applyAlignment="1">
      <alignment vertical="center"/>
      <protection/>
    </xf>
    <xf numFmtId="41" fontId="10" fillId="0" borderId="9" xfId="22" applyNumberFormat="1" applyFont="1" applyFill="1" applyBorder="1" applyAlignment="1">
      <alignment horizontal="right" vertical="center"/>
    </xf>
    <xf numFmtId="43" fontId="4" fillId="0" borderId="9" xfId="22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3" fontId="4" fillId="0" borderId="19" xfId="22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1" fontId="5" fillId="0" borderId="9" xfId="22" applyNumberFormat="1" applyFont="1" applyFill="1" applyBorder="1" applyAlignment="1">
      <alignment horizontal="right" vertical="center"/>
    </xf>
    <xf numFmtId="178" fontId="10" fillId="0" borderId="9" xfId="22" applyNumberFormat="1" applyFont="1" applyFill="1" applyBorder="1" applyAlignment="1">
      <alignment horizontal="right" vertical="center"/>
    </xf>
    <xf numFmtId="179" fontId="10" fillId="0" borderId="9" xfId="22" applyNumberFormat="1" applyFont="1" applyFill="1" applyBorder="1" applyAlignment="1">
      <alignment horizontal="right" vertical="center"/>
    </xf>
    <xf numFmtId="179" fontId="5" fillId="0" borderId="9" xfId="22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vertical="center" wrapText="1"/>
    </xf>
    <xf numFmtId="177" fontId="10" fillId="0" borderId="9" xfId="22" applyNumberFormat="1" applyFont="1" applyFill="1" applyBorder="1" applyAlignment="1">
      <alignment horizontal="right" vertical="center"/>
    </xf>
    <xf numFmtId="180" fontId="10" fillId="0" borderId="9" xfId="22" applyNumberFormat="1" applyFont="1" applyFill="1" applyBorder="1" applyAlignment="1">
      <alignment horizontal="right" vertical="center"/>
    </xf>
    <xf numFmtId="43" fontId="4" fillId="0" borderId="9" xfId="22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vertical="center"/>
      <protection/>
    </xf>
    <xf numFmtId="43" fontId="10" fillId="0" borderId="9" xfId="22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178" fontId="5" fillId="0" borderId="9" xfId="22" applyNumberFormat="1" applyFont="1" applyFill="1" applyBorder="1" applyAlignment="1">
      <alignment horizontal="right" vertical="center"/>
    </xf>
    <xf numFmtId="41" fontId="5" fillId="0" borderId="9" xfId="22" applyNumberFormat="1" applyFont="1" applyFill="1" applyBorder="1" applyAlignment="1">
      <alignment horizontal="right" vertical="center"/>
    </xf>
    <xf numFmtId="178" fontId="5" fillId="0" borderId="9" xfId="22" applyNumberFormat="1" applyFont="1" applyFill="1" applyBorder="1" applyAlignment="1">
      <alignment horizontal="right" vertical="center"/>
    </xf>
    <xf numFmtId="179" fontId="5" fillId="0" borderId="9" xfId="22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8"/>
  <sheetViews>
    <sheetView tabSelected="1" zoomScaleSheetLayoutView="100" workbookViewId="0" topLeftCell="J76">
      <selection activeCell="Z77" sqref="Z77"/>
    </sheetView>
  </sheetViews>
  <sheetFormatPr defaultColWidth="9.8515625" defaultRowHeight="15"/>
  <cols>
    <col min="1" max="1" width="3.7109375" style="2" customWidth="1"/>
    <col min="2" max="2" width="4.8515625" style="2" customWidth="1"/>
    <col min="3" max="3" width="26.8515625" style="4" customWidth="1"/>
    <col min="4" max="4" width="7.28125" style="4" customWidth="1"/>
    <col min="5" max="5" width="11.421875" style="4" customWidth="1"/>
    <col min="6" max="8" width="7.00390625" style="9" customWidth="1"/>
    <col min="9" max="9" width="7.8515625" style="10" customWidth="1"/>
    <col min="10" max="11" width="6.140625" style="10" customWidth="1"/>
    <col min="12" max="14" width="8.140625" style="9" customWidth="1"/>
    <col min="15" max="17" width="7.140625" style="10" customWidth="1"/>
    <col min="18" max="18" width="9.8515625" style="11" customWidth="1"/>
    <col min="19" max="19" width="8.00390625" style="11" customWidth="1"/>
    <col min="20" max="20" width="9.7109375" style="11" customWidth="1"/>
    <col min="21" max="21" width="9.421875" style="11" customWidth="1"/>
    <col min="22" max="22" width="8.57421875" style="11" customWidth="1"/>
    <col min="23" max="23" width="10.140625" style="11" customWidth="1"/>
    <col min="24" max="24" width="10.140625" style="12" customWidth="1"/>
    <col min="25" max="25" width="9.7109375" style="12" customWidth="1"/>
    <col min="26" max="26" width="7.7109375" style="9" customWidth="1"/>
    <col min="27" max="27" width="8.140625" style="9" customWidth="1"/>
    <col min="28" max="28" width="7.421875" style="13" customWidth="1"/>
    <col min="29" max="29" width="9.421875" style="14" customWidth="1"/>
    <col min="30" max="30" width="9.140625" style="11" customWidth="1"/>
    <col min="31" max="33" width="10.8515625" style="11" customWidth="1"/>
    <col min="34" max="34" width="8.421875" style="11" customWidth="1"/>
    <col min="35" max="35" width="6.140625" style="4" customWidth="1"/>
    <col min="36" max="227" width="9.8515625" style="4" customWidth="1"/>
    <col min="228" max="229" width="4.8515625" style="4" customWidth="1"/>
    <col min="230" max="230" width="8.57421875" style="4" customWidth="1"/>
    <col min="231" max="231" width="32.28125" style="4" customWidth="1"/>
    <col min="232" max="232" width="19.421875" style="4" customWidth="1"/>
    <col min="233" max="233" width="9.00390625" style="4" customWidth="1"/>
    <col min="234" max="234" width="8.8515625" style="4" customWidth="1"/>
    <col min="235" max="235" width="9.28125" style="4" customWidth="1"/>
    <col min="236" max="236" width="41.140625" style="4" customWidth="1"/>
    <col min="237" max="237" width="10.8515625" style="4" customWidth="1"/>
    <col min="238" max="238" width="7.140625" style="4" customWidth="1"/>
    <col min="239" max="239" width="8.140625" style="4" customWidth="1"/>
    <col min="240" max="240" width="9.57421875" style="4" customWidth="1"/>
    <col min="241" max="241" width="42.8515625" style="4" customWidth="1"/>
    <col min="242" max="16384" width="9.8515625" style="4" customWidth="1"/>
  </cols>
  <sheetData>
    <row r="1" spans="1:4" ht="14.25">
      <c r="A1" s="15" t="s">
        <v>0</v>
      </c>
      <c r="B1" s="16"/>
      <c r="C1" s="16"/>
      <c r="D1" s="16"/>
    </row>
    <row r="2" spans="1:34" s="1" customFormat="1" ht="2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4.25">
      <c r="A3" s="16"/>
      <c r="B3" s="16"/>
      <c r="C3" s="16"/>
      <c r="D3" s="16"/>
      <c r="U3" s="63"/>
      <c r="V3" s="63"/>
      <c r="W3" s="63"/>
      <c r="X3" s="63"/>
      <c r="Y3" s="63"/>
      <c r="Z3" s="75"/>
      <c r="AA3" s="76"/>
      <c r="AB3" s="76"/>
      <c r="AC3" s="77"/>
      <c r="AD3" s="78"/>
      <c r="AE3" s="79" t="s">
        <v>2</v>
      </c>
      <c r="AF3" s="80"/>
      <c r="AG3" s="80"/>
      <c r="AH3" s="80"/>
    </row>
    <row r="4" spans="1:35" ht="25.5" customHeight="1">
      <c r="A4" s="18" t="s">
        <v>3</v>
      </c>
      <c r="B4" s="18" t="s">
        <v>4</v>
      </c>
      <c r="C4" s="18" t="s">
        <v>5</v>
      </c>
      <c r="D4" s="19" t="s">
        <v>6</v>
      </c>
      <c r="E4" s="18" t="s">
        <v>7</v>
      </c>
      <c r="F4" s="20" t="s">
        <v>8</v>
      </c>
      <c r="G4" s="21"/>
      <c r="H4" s="21"/>
      <c r="I4" s="21"/>
      <c r="J4" s="21"/>
      <c r="K4" s="51"/>
      <c r="L4" s="20" t="s">
        <v>9</v>
      </c>
      <c r="M4" s="21"/>
      <c r="N4" s="21"/>
      <c r="O4" s="21"/>
      <c r="P4" s="21"/>
      <c r="Q4" s="51"/>
      <c r="R4" s="64" t="s">
        <v>10</v>
      </c>
      <c r="S4" s="65"/>
      <c r="T4" s="65"/>
      <c r="U4" s="65"/>
      <c r="V4" s="65"/>
      <c r="W4" s="65"/>
      <c r="X4" s="65"/>
      <c r="Y4" s="65"/>
      <c r="Z4" s="81" t="s">
        <v>11</v>
      </c>
      <c r="AA4" s="81"/>
      <c r="AB4" s="81"/>
      <c r="AC4" s="82" t="s">
        <v>12</v>
      </c>
      <c r="AD4" s="70" t="s">
        <v>13</v>
      </c>
      <c r="AE4" s="70" t="s">
        <v>14</v>
      </c>
      <c r="AF4" s="70" t="s">
        <v>15</v>
      </c>
      <c r="AG4" s="70" t="s">
        <v>16</v>
      </c>
      <c r="AH4" s="107" t="s">
        <v>17</v>
      </c>
      <c r="AI4" s="108" t="s">
        <v>18</v>
      </c>
    </row>
    <row r="5" spans="1:35" ht="25.5" customHeight="1">
      <c r="A5" s="18"/>
      <c r="B5" s="18"/>
      <c r="C5" s="18"/>
      <c r="D5" s="22"/>
      <c r="E5" s="18"/>
      <c r="F5" s="23"/>
      <c r="G5" s="24"/>
      <c r="H5" s="24"/>
      <c r="I5" s="24"/>
      <c r="J5" s="24"/>
      <c r="K5" s="52"/>
      <c r="L5" s="23"/>
      <c r="M5" s="24"/>
      <c r="N5" s="24"/>
      <c r="O5" s="24"/>
      <c r="P5" s="24"/>
      <c r="Q5" s="52"/>
      <c r="R5" s="66"/>
      <c r="S5" s="67"/>
      <c r="T5" s="67"/>
      <c r="U5" s="67"/>
      <c r="V5" s="67"/>
      <c r="W5" s="67"/>
      <c r="X5" s="67"/>
      <c r="Y5" s="67"/>
      <c r="Z5" s="83" t="s">
        <v>19</v>
      </c>
      <c r="AA5" s="84"/>
      <c r="AB5" s="85"/>
      <c r="AC5" s="86"/>
      <c r="AD5" s="87"/>
      <c r="AE5" s="87"/>
      <c r="AF5" s="87"/>
      <c r="AG5" s="87"/>
      <c r="AH5" s="107"/>
      <c r="AI5" s="108"/>
    </row>
    <row r="6" spans="1:35" s="2" customFormat="1" ht="25.5" customHeight="1">
      <c r="A6" s="18"/>
      <c r="B6" s="18"/>
      <c r="C6" s="18"/>
      <c r="D6" s="22"/>
      <c r="E6" s="18"/>
      <c r="F6" s="25" t="s">
        <v>20</v>
      </c>
      <c r="G6" s="25"/>
      <c r="H6" s="25"/>
      <c r="I6" s="53" t="s">
        <v>21</v>
      </c>
      <c r="J6" s="53"/>
      <c r="K6" s="53"/>
      <c r="L6" s="25" t="s">
        <v>20</v>
      </c>
      <c r="M6" s="25"/>
      <c r="N6" s="25"/>
      <c r="O6" s="53" t="s">
        <v>21</v>
      </c>
      <c r="P6" s="53"/>
      <c r="Q6" s="53"/>
      <c r="R6" s="64" t="s">
        <v>22</v>
      </c>
      <c r="S6" s="65"/>
      <c r="T6" s="68"/>
      <c r="U6" s="64" t="s">
        <v>23</v>
      </c>
      <c r="V6" s="65"/>
      <c r="W6" s="68"/>
      <c r="X6" s="69" t="s">
        <v>24</v>
      </c>
      <c r="Y6" s="69"/>
      <c r="Z6" s="88"/>
      <c r="AA6" s="89"/>
      <c r="AB6" s="90"/>
      <c r="AC6" s="86"/>
      <c r="AD6" s="87"/>
      <c r="AE6" s="87"/>
      <c r="AF6" s="87"/>
      <c r="AG6" s="87"/>
      <c r="AH6" s="107"/>
      <c r="AI6" s="108"/>
    </row>
    <row r="7" spans="1:35" s="2" customFormat="1" ht="48" customHeight="1">
      <c r="A7" s="18"/>
      <c r="B7" s="18"/>
      <c r="C7" s="18"/>
      <c r="D7" s="26"/>
      <c r="E7" s="18"/>
      <c r="F7" s="27" t="s">
        <v>25</v>
      </c>
      <c r="G7" s="27" t="s">
        <v>26</v>
      </c>
      <c r="H7" s="27" t="s">
        <v>27</v>
      </c>
      <c r="I7" s="54" t="s">
        <v>28</v>
      </c>
      <c r="J7" s="54" t="s">
        <v>29</v>
      </c>
      <c r="K7" s="54" t="s">
        <v>30</v>
      </c>
      <c r="L7" s="27" t="s">
        <v>25</v>
      </c>
      <c r="M7" s="27" t="s">
        <v>26</v>
      </c>
      <c r="N7" s="27" t="s">
        <v>27</v>
      </c>
      <c r="O7" s="54" t="s">
        <v>28</v>
      </c>
      <c r="P7" s="54" t="s">
        <v>29</v>
      </c>
      <c r="Q7" s="54" t="s">
        <v>30</v>
      </c>
      <c r="R7" s="70" t="s">
        <v>28</v>
      </c>
      <c r="S7" s="70" t="s">
        <v>29</v>
      </c>
      <c r="T7" s="70" t="s">
        <v>30</v>
      </c>
      <c r="U7" s="70" t="s">
        <v>28</v>
      </c>
      <c r="V7" s="70" t="s">
        <v>29</v>
      </c>
      <c r="W7" s="70" t="s">
        <v>30</v>
      </c>
      <c r="X7" s="69" t="s">
        <v>30</v>
      </c>
      <c r="Y7" s="69" t="s">
        <v>31</v>
      </c>
      <c r="Z7" s="91" t="s">
        <v>30</v>
      </c>
      <c r="AA7" s="91" t="s">
        <v>32</v>
      </c>
      <c r="AB7" s="92" t="s">
        <v>33</v>
      </c>
      <c r="AC7" s="93"/>
      <c r="AD7" s="94"/>
      <c r="AE7" s="94"/>
      <c r="AF7" s="94"/>
      <c r="AG7" s="94"/>
      <c r="AH7" s="107"/>
      <c r="AI7" s="108"/>
    </row>
    <row r="8" spans="1:35" s="3" customFormat="1" ht="12.75">
      <c r="A8" s="28" t="s">
        <v>34</v>
      </c>
      <c r="B8" s="28"/>
      <c r="C8" s="28"/>
      <c r="D8" s="29"/>
      <c r="E8" s="30"/>
      <c r="F8" s="31">
        <f>F9+F119</f>
        <v>2019</v>
      </c>
      <c r="G8" s="31">
        <f aca="true" t="shared" si="0" ref="G8:AH8">G9+G119</f>
        <v>671</v>
      </c>
      <c r="H8" s="31">
        <f t="shared" si="0"/>
        <v>2690</v>
      </c>
      <c r="I8" s="55">
        <f t="shared" si="0"/>
        <v>1615.1999999999998</v>
      </c>
      <c r="J8" s="55">
        <f t="shared" si="0"/>
        <v>536.8000000000001</v>
      </c>
      <c r="K8" s="55">
        <f t="shared" si="0"/>
        <v>2152.0000000000005</v>
      </c>
      <c r="L8" s="31">
        <f t="shared" si="0"/>
        <v>53370</v>
      </c>
      <c r="M8" s="31">
        <f t="shared" si="0"/>
        <v>2282</v>
      </c>
      <c r="N8" s="31">
        <f t="shared" si="0"/>
        <v>55652</v>
      </c>
      <c r="O8" s="55">
        <f t="shared" si="0"/>
        <v>26685</v>
      </c>
      <c r="P8" s="55">
        <f t="shared" si="0"/>
        <v>1141</v>
      </c>
      <c r="Q8" s="55">
        <f t="shared" si="0"/>
        <v>27826</v>
      </c>
      <c r="R8" s="71">
        <f t="shared" si="0"/>
        <v>31508.46</v>
      </c>
      <c r="S8" s="71">
        <f t="shared" si="0"/>
        <v>1550.49</v>
      </c>
      <c r="T8" s="71">
        <f t="shared" si="0"/>
        <v>33058.95</v>
      </c>
      <c r="U8" s="71">
        <f t="shared" si="0"/>
        <v>38786.590000000004</v>
      </c>
      <c r="V8" s="71">
        <f t="shared" si="0"/>
        <v>1971.0675</v>
      </c>
      <c r="W8" s="71">
        <f t="shared" si="0"/>
        <v>40757.6575</v>
      </c>
      <c r="X8" s="71">
        <f t="shared" si="0"/>
        <v>73816.6075</v>
      </c>
      <c r="Y8" s="71">
        <f t="shared" si="0"/>
        <v>62794.311499999996</v>
      </c>
      <c r="Z8" s="95">
        <f t="shared" si="0"/>
        <v>77084</v>
      </c>
      <c r="AA8" s="95">
        <f t="shared" si="0"/>
        <v>13254</v>
      </c>
      <c r="AB8" s="95">
        <f t="shared" si="0"/>
        <v>63830</v>
      </c>
      <c r="AC8" s="96">
        <f t="shared" si="0"/>
        <v>-587.84</v>
      </c>
      <c r="AD8" s="71">
        <f t="shared" si="0"/>
        <v>144.0125</v>
      </c>
      <c r="AE8" s="71">
        <f t="shared" si="0"/>
        <v>10654.187499999996</v>
      </c>
      <c r="AF8" s="71">
        <f t="shared" si="0"/>
        <v>4302.2715</v>
      </c>
      <c r="AG8" s="71">
        <f t="shared" si="0"/>
        <v>4858.4</v>
      </c>
      <c r="AH8" s="71">
        <f t="shared" si="0"/>
        <v>556.5285</v>
      </c>
      <c r="AI8" s="109">
        <v>-0.4</v>
      </c>
    </row>
    <row r="9" spans="1:35" s="3" customFormat="1" ht="12.75">
      <c r="A9" s="28" t="s">
        <v>35</v>
      </c>
      <c r="B9" s="28"/>
      <c r="C9" s="28"/>
      <c r="D9" s="29"/>
      <c r="E9" s="30"/>
      <c r="F9" s="31">
        <f>F10+F55+F64</f>
        <v>1600</v>
      </c>
      <c r="G9" s="31">
        <f aca="true" t="shared" si="1" ref="G9:AH9">G10+G55+G64</f>
        <v>429</v>
      </c>
      <c r="H9" s="31">
        <f t="shared" si="1"/>
        <v>2029</v>
      </c>
      <c r="I9" s="55">
        <f t="shared" si="1"/>
        <v>1280</v>
      </c>
      <c r="J9" s="55">
        <f t="shared" si="1"/>
        <v>343.20000000000005</v>
      </c>
      <c r="K9" s="55">
        <f t="shared" si="1"/>
        <v>1623.2000000000005</v>
      </c>
      <c r="L9" s="31">
        <f t="shared" si="1"/>
        <v>42152</v>
      </c>
      <c r="M9" s="31">
        <f t="shared" si="1"/>
        <v>1516</v>
      </c>
      <c r="N9" s="31">
        <f t="shared" si="1"/>
        <v>43668</v>
      </c>
      <c r="O9" s="55">
        <f t="shared" si="1"/>
        <v>21076</v>
      </c>
      <c r="P9" s="55">
        <f t="shared" si="1"/>
        <v>758</v>
      </c>
      <c r="Q9" s="55">
        <f t="shared" si="1"/>
        <v>21834</v>
      </c>
      <c r="R9" s="71">
        <f t="shared" si="1"/>
        <v>24994.76</v>
      </c>
      <c r="S9" s="71">
        <f t="shared" si="1"/>
        <v>1289.25</v>
      </c>
      <c r="T9" s="71">
        <f t="shared" si="1"/>
        <v>26284.01</v>
      </c>
      <c r="U9" s="71">
        <f t="shared" si="1"/>
        <v>30483.840000000004</v>
      </c>
      <c r="V9" s="71">
        <f t="shared" si="1"/>
        <v>1817.0675</v>
      </c>
      <c r="W9" s="71">
        <f t="shared" si="1"/>
        <v>32300.9075</v>
      </c>
      <c r="X9" s="71">
        <f t="shared" si="1"/>
        <v>58584.917499999996</v>
      </c>
      <c r="Y9" s="71">
        <f t="shared" si="1"/>
        <v>58584.917499999996</v>
      </c>
      <c r="Z9" s="95">
        <f t="shared" si="1"/>
        <v>70818</v>
      </c>
      <c r="AA9" s="95">
        <f t="shared" si="1"/>
        <v>12952</v>
      </c>
      <c r="AB9" s="95">
        <f t="shared" si="1"/>
        <v>57866</v>
      </c>
      <c r="AC9" s="96">
        <f t="shared" si="1"/>
        <v>-660.3050000000001</v>
      </c>
      <c r="AD9" s="71">
        <f t="shared" si="1"/>
        <v>142.97</v>
      </c>
      <c r="AE9" s="71">
        <f t="shared" si="1"/>
        <v>6327.024999999996</v>
      </c>
      <c r="AF9" s="71">
        <f t="shared" si="1"/>
        <v>4093.8175</v>
      </c>
      <c r="AG9" s="71">
        <f t="shared" si="1"/>
        <v>4204.6075</v>
      </c>
      <c r="AH9" s="71">
        <f t="shared" si="1"/>
        <v>111.19</v>
      </c>
      <c r="AI9" s="110"/>
    </row>
    <row r="10" spans="1:35" s="3" customFormat="1" ht="12.75">
      <c r="A10" s="28" t="s">
        <v>36</v>
      </c>
      <c r="B10" s="28"/>
      <c r="C10" s="28"/>
      <c r="D10" s="29"/>
      <c r="E10" s="30"/>
      <c r="F10" s="31">
        <f>SUM(F11:F54)</f>
        <v>1172</v>
      </c>
      <c r="G10" s="31">
        <f aca="true" t="shared" si="2" ref="G10:AH10">SUM(G11:G54)</f>
        <v>211</v>
      </c>
      <c r="H10" s="31">
        <f t="shared" si="2"/>
        <v>1383</v>
      </c>
      <c r="I10" s="55">
        <f t="shared" si="2"/>
        <v>937.6</v>
      </c>
      <c r="J10" s="55">
        <f t="shared" si="2"/>
        <v>168.80000000000004</v>
      </c>
      <c r="K10" s="55">
        <f t="shared" si="2"/>
        <v>1106.4000000000003</v>
      </c>
      <c r="L10" s="31">
        <f t="shared" si="2"/>
        <v>25292</v>
      </c>
      <c r="M10" s="31">
        <f t="shared" si="2"/>
        <v>862</v>
      </c>
      <c r="N10" s="31">
        <f t="shared" si="2"/>
        <v>26154</v>
      </c>
      <c r="O10" s="55">
        <f t="shared" si="2"/>
        <v>12646</v>
      </c>
      <c r="P10" s="55">
        <f t="shared" si="2"/>
        <v>431</v>
      </c>
      <c r="Q10" s="55">
        <f t="shared" si="2"/>
        <v>13077</v>
      </c>
      <c r="R10" s="71">
        <f t="shared" si="2"/>
        <v>15452.060000000001</v>
      </c>
      <c r="S10" s="71">
        <f t="shared" si="2"/>
        <v>849.3000000000002</v>
      </c>
      <c r="T10" s="71">
        <f t="shared" si="2"/>
        <v>16301.360000000002</v>
      </c>
      <c r="U10" s="71">
        <f t="shared" si="2"/>
        <v>17210.04</v>
      </c>
      <c r="V10" s="71">
        <f t="shared" si="2"/>
        <v>1149.955</v>
      </c>
      <c r="W10" s="71">
        <f t="shared" si="2"/>
        <v>18359.995</v>
      </c>
      <c r="X10" s="71">
        <f t="shared" si="2"/>
        <v>34661.354999999996</v>
      </c>
      <c r="Y10" s="71">
        <f t="shared" si="2"/>
        <v>34661.354999999996</v>
      </c>
      <c r="Z10" s="95">
        <f t="shared" si="2"/>
        <v>41099</v>
      </c>
      <c r="AA10" s="95">
        <f t="shared" si="2"/>
        <v>12640</v>
      </c>
      <c r="AB10" s="95">
        <f t="shared" si="2"/>
        <v>28459</v>
      </c>
      <c r="AC10" s="96">
        <f t="shared" si="2"/>
        <v>-587.1650000000001</v>
      </c>
      <c r="AD10" s="71">
        <f t="shared" si="2"/>
        <v>0</v>
      </c>
      <c r="AE10" s="71">
        <f t="shared" si="2"/>
        <v>4559.534999999996</v>
      </c>
      <c r="AF10" s="71">
        <f t="shared" si="2"/>
        <v>2599.055</v>
      </c>
      <c r="AG10" s="71">
        <f t="shared" si="2"/>
        <v>2598.6549999999997</v>
      </c>
      <c r="AH10" s="71">
        <f t="shared" si="2"/>
        <v>0</v>
      </c>
      <c r="AI10" s="110"/>
    </row>
    <row r="11" spans="1:35" ht="15">
      <c r="A11" s="32">
        <v>1</v>
      </c>
      <c r="B11" s="33" t="s">
        <v>37</v>
      </c>
      <c r="C11" s="34" t="s">
        <v>38</v>
      </c>
      <c r="D11" s="35" t="s">
        <v>39</v>
      </c>
      <c r="E11" s="36" t="s">
        <v>40</v>
      </c>
      <c r="F11" s="37">
        <v>91</v>
      </c>
      <c r="G11" s="37">
        <v>0</v>
      </c>
      <c r="H11" s="37">
        <f>F11+G11</f>
        <v>91</v>
      </c>
      <c r="I11" s="56">
        <v>72.8</v>
      </c>
      <c r="J11" s="56">
        <f>G11*0.8</f>
        <v>0</v>
      </c>
      <c r="K11" s="56">
        <f>I11+J11</f>
        <v>72.8</v>
      </c>
      <c r="L11" s="57">
        <v>1573</v>
      </c>
      <c r="M11" s="57">
        <v>0</v>
      </c>
      <c r="N11" s="57">
        <f>L11+M11</f>
        <v>1573</v>
      </c>
      <c r="O11" s="58">
        <v>786.5</v>
      </c>
      <c r="P11" s="58">
        <f>M11*0.5</f>
        <v>0</v>
      </c>
      <c r="Q11" s="58">
        <f>O11+P11</f>
        <v>786.5</v>
      </c>
      <c r="R11" s="72">
        <v>818.3</v>
      </c>
      <c r="S11" s="72">
        <v>61.17</v>
      </c>
      <c r="T11" s="72">
        <f>R11+S11</f>
        <v>879.4699999999999</v>
      </c>
      <c r="U11" s="72">
        <v>733.5</v>
      </c>
      <c r="V11" s="72">
        <v>0</v>
      </c>
      <c r="W11" s="72">
        <f>U11+V11</f>
        <v>733.5</v>
      </c>
      <c r="X11" s="72">
        <f>T11+W11</f>
        <v>1612.9699999999998</v>
      </c>
      <c r="Y11" s="72">
        <f>X11</f>
        <v>1612.9699999999998</v>
      </c>
      <c r="Z11" s="97">
        <v>2021</v>
      </c>
      <c r="AA11" s="97">
        <v>2021</v>
      </c>
      <c r="AB11" s="98">
        <v>0</v>
      </c>
      <c r="AC11" s="99">
        <v>0</v>
      </c>
      <c r="AD11" s="100"/>
      <c r="AE11" s="100">
        <v>390.1</v>
      </c>
      <c r="AF11" s="100">
        <f>K11+Q11+Y11-Z11+AC11-AD11-AE11</f>
        <v>61.169999999999504</v>
      </c>
      <c r="AG11" s="100">
        <f>IF(AF11&gt;0,AF11,0)+AI11</f>
        <v>60.769999999999506</v>
      </c>
      <c r="AH11" s="100"/>
      <c r="AI11" s="39">
        <v>-0.4</v>
      </c>
    </row>
    <row r="12" spans="1:35" ht="15">
      <c r="A12" s="32">
        <v>2</v>
      </c>
      <c r="B12" s="38"/>
      <c r="C12" s="34" t="s">
        <v>41</v>
      </c>
      <c r="D12" s="35" t="s">
        <v>42</v>
      </c>
      <c r="E12" s="36" t="s">
        <v>40</v>
      </c>
      <c r="F12" s="37">
        <v>32</v>
      </c>
      <c r="G12" s="37">
        <v>2</v>
      </c>
      <c r="H12" s="37">
        <f aca="true" t="shared" si="3" ref="H12:H75">F12+G12</f>
        <v>34</v>
      </c>
      <c r="I12" s="56">
        <v>25.6</v>
      </c>
      <c r="J12" s="56">
        <f aca="true" t="shared" si="4" ref="J12:J75">G12*0.8</f>
        <v>1.6</v>
      </c>
      <c r="K12" s="56">
        <f aca="true" t="shared" si="5" ref="K12:K75">I12+J12</f>
        <v>27.200000000000003</v>
      </c>
      <c r="L12" s="57">
        <v>593</v>
      </c>
      <c r="M12" s="57">
        <v>20</v>
      </c>
      <c r="N12" s="57">
        <f aca="true" t="shared" si="6" ref="N12:N75">L12+M12</f>
        <v>613</v>
      </c>
      <c r="O12" s="58">
        <v>296.5</v>
      </c>
      <c r="P12" s="58">
        <f aca="true" t="shared" si="7" ref="P12:P75">M12*0.5</f>
        <v>10</v>
      </c>
      <c r="Q12" s="58">
        <f aca="true" t="shared" si="8" ref="Q12:Q75">O12+P12</f>
        <v>306.5</v>
      </c>
      <c r="R12" s="72">
        <v>395.2</v>
      </c>
      <c r="S12" s="72">
        <v>22.38</v>
      </c>
      <c r="T12" s="72">
        <f aca="true" t="shared" si="9" ref="T12:T75">R12+S12</f>
        <v>417.58</v>
      </c>
      <c r="U12" s="72">
        <v>405.45</v>
      </c>
      <c r="V12" s="72">
        <v>0</v>
      </c>
      <c r="W12" s="72">
        <f aca="true" t="shared" si="10" ref="W12:W75">U12+V12</f>
        <v>405.45</v>
      </c>
      <c r="X12" s="72">
        <f aca="true" t="shared" si="11" ref="X12:X75">T12+W12</f>
        <v>823.03</v>
      </c>
      <c r="Y12" s="72">
        <f aca="true" t="shared" si="12" ref="Y12:Y75">X12</f>
        <v>823.03</v>
      </c>
      <c r="Z12" s="97">
        <v>1000</v>
      </c>
      <c r="AA12" s="97">
        <v>1000</v>
      </c>
      <c r="AB12" s="98">
        <v>0</v>
      </c>
      <c r="AC12" s="99">
        <v>0</v>
      </c>
      <c r="AD12" s="100"/>
      <c r="AE12" s="100">
        <v>122.75</v>
      </c>
      <c r="AF12" s="100">
        <f aca="true" t="shared" si="13" ref="AF12:AF75">K12+Q12+Y12-Z12+AC12-AD12-AE12</f>
        <v>33.98000000000002</v>
      </c>
      <c r="AG12" s="100">
        <f aca="true" t="shared" si="14" ref="AG12:AG75">IF(AF12&gt;0,AF12,0)</f>
        <v>33.98000000000002</v>
      </c>
      <c r="AH12" s="100"/>
      <c r="AI12" s="39"/>
    </row>
    <row r="13" spans="1:35" ht="15">
      <c r="A13" s="32">
        <v>3</v>
      </c>
      <c r="B13" s="38"/>
      <c r="C13" s="34" t="s">
        <v>43</v>
      </c>
      <c r="D13" s="35" t="s">
        <v>44</v>
      </c>
      <c r="E13" s="36" t="s">
        <v>40</v>
      </c>
      <c r="F13" s="37">
        <v>30</v>
      </c>
      <c r="G13" s="37">
        <v>2</v>
      </c>
      <c r="H13" s="37">
        <f t="shared" si="3"/>
        <v>32</v>
      </c>
      <c r="I13" s="56">
        <v>24</v>
      </c>
      <c r="J13" s="56">
        <f t="shared" si="4"/>
        <v>1.6</v>
      </c>
      <c r="K13" s="56">
        <f t="shared" si="5"/>
        <v>25.6</v>
      </c>
      <c r="L13" s="57">
        <v>502</v>
      </c>
      <c r="M13" s="57">
        <v>18</v>
      </c>
      <c r="N13" s="57">
        <f t="shared" si="6"/>
        <v>520</v>
      </c>
      <c r="O13" s="58">
        <v>251</v>
      </c>
      <c r="P13" s="58">
        <f t="shared" si="7"/>
        <v>9</v>
      </c>
      <c r="Q13" s="58">
        <f t="shared" si="8"/>
        <v>260</v>
      </c>
      <c r="R13" s="72">
        <v>392.8</v>
      </c>
      <c r="S13" s="72">
        <v>14.895</v>
      </c>
      <c r="T13" s="72">
        <f t="shared" si="9"/>
        <v>407.695</v>
      </c>
      <c r="U13" s="72">
        <v>401.85</v>
      </c>
      <c r="V13" s="72">
        <v>0</v>
      </c>
      <c r="W13" s="72">
        <f t="shared" si="10"/>
        <v>401.85</v>
      </c>
      <c r="X13" s="72">
        <f t="shared" si="11"/>
        <v>809.5450000000001</v>
      </c>
      <c r="Y13" s="72">
        <f t="shared" si="12"/>
        <v>809.5450000000001</v>
      </c>
      <c r="Z13" s="97">
        <v>978</v>
      </c>
      <c r="AA13" s="97">
        <v>978</v>
      </c>
      <c r="AB13" s="98">
        <v>0</v>
      </c>
      <c r="AC13" s="99">
        <v>0</v>
      </c>
      <c r="AD13" s="100"/>
      <c r="AE13" s="100">
        <v>91.6500000000001</v>
      </c>
      <c r="AF13" s="100">
        <f t="shared" si="13"/>
        <v>25.494999999999877</v>
      </c>
      <c r="AG13" s="100">
        <f t="shared" si="14"/>
        <v>25.494999999999877</v>
      </c>
      <c r="AH13" s="100"/>
      <c r="AI13" s="39"/>
    </row>
    <row r="14" spans="1:35" ht="15">
      <c r="A14" s="32">
        <v>4</v>
      </c>
      <c r="B14" s="38"/>
      <c r="C14" s="34" t="s">
        <v>45</v>
      </c>
      <c r="D14" s="35" t="s">
        <v>46</v>
      </c>
      <c r="E14" s="36" t="s">
        <v>40</v>
      </c>
      <c r="F14" s="37">
        <v>62</v>
      </c>
      <c r="G14" s="37">
        <v>0</v>
      </c>
      <c r="H14" s="37">
        <f t="shared" si="3"/>
        <v>62</v>
      </c>
      <c r="I14" s="56">
        <v>49.6</v>
      </c>
      <c r="J14" s="56">
        <f t="shared" si="4"/>
        <v>0</v>
      </c>
      <c r="K14" s="56">
        <f t="shared" si="5"/>
        <v>49.6</v>
      </c>
      <c r="L14" s="57">
        <v>1161</v>
      </c>
      <c r="M14" s="57">
        <v>0</v>
      </c>
      <c r="N14" s="57">
        <f t="shared" si="6"/>
        <v>1161</v>
      </c>
      <c r="O14" s="58">
        <v>580.5</v>
      </c>
      <c r="P14" s="58">
        <f t="shared" si="7"/>
        <v>0</v>
      </c>
      <c r="Q14" s="58">
        <f t="shared" si="8"/>
        <v>580.5</v>
      </c>
      <c r="R14" s="72">
        <v>657.25</v>
      </c>
      <c r="S14" s="72">
        <v>42.825</v>
      </c>
      <c r="T14" s="72">
        <f t="shared" si="9"/>
        <v>700.075</v>
      </c>
      <c r="U14" s="72">
        <v>600.35</v>
      </c>
      <c r="V14" s="72">
        <v>0</v>
      </c>
      <c r="W14" s="72">
        <f t="shared" si="10"/>
        <v>600.35</v>
      </c>
      <c r="X14" s="72">
        <f t="shared" si="11"/>
        <v>1300.4250000000002</v>
      </c>
      <c r="Y14" s="72">
        <f t="shared" si="12"/>
        <v>1300.4250000000002</v>
      </c>
      <c r="Z14" s="97">
        <v>1564</v>
      </c>
      <c r="AA14" s="97">
        <v>1564</v>
      </c>
      <c r="AB14" s="98">
        <v>0</v>
      </c>
      <c r="AC14" s="99">
        <v>-42.85</v>
      </c>
      <c r="AD14" s="100"/>
      <c r="AE14" s="100">
        <v>280.85</v>
      </c>
      <c r="AF14" s="100">
        <f t="shared" si="13"/>
        <v>42.825000000000045</v>
      </c>
      <c r="AG14" s="100">
        <f t="shared" si="14"/>
        <v>42.825000000000045</v>
      </c>
      <c r="AH14" s="100"/>
      <c r="AI14" s="39"/>
    </row>
    <row r="15" spans="1:35" ht="15">
      <c r="A15" s="32">
        <v>5</v>
      </c>
      <c r="B15" s="38"/>
      <c r="C15" s="34" t="s">
        <v>47</v>
      </c>
      <c r="D15" s="35" t="s">
        <v>48</v>
      </c>
      <c r="E15" s="36" t="s">
        <v>40</v>
      </c>
      <c r="F15" s="37">
        <v>93</v>
      </c>
      <c r="G15" s="37">
        <v>0</v>
      </c>
      <c r="H15" s="37">
        <f t="shared" si="3"/>
        <v>93</v>
      </c>
      <c r="I15" s="56">
        <v>74.4</v>
      </c>
      <c r="J15" s="56">
        <f t="shared" si="4"/>
        <v>0</v>
      </c>
      <c r="K15" s="56">
        <f t="shared" si="5"/>
        <v>74.4</v>
      </c>
      <c r="L15" s="57">
        <v>1581</v>
      </c>
      <c r="M15" s="57">
        <v>0</v>
      </c>
      <c r="N15" s="57">
        <f t="shared" si="6"/>
        <v>1581</v>
      </c>
      <c r="O15" s="58">
        <v>790.5</v>
      </c>
      <c r="P15" s="58">
        <f t="shared" si="7"/>
        <v>0</v>
      </c>
      <c r="Q15" s="58">
        <f t="shared" si="8"/>
        <v>790.5</v>
      </c>
      <c r="R15" s="72">
        <v>859.3</v>
      </c>
      <c r="S15" s="72">
        <v>59.22</v>
      </c>
      <c r="T15" s="72">
        <f t="shared" si="9"/>
        <v>918.52</v>
      </c>
      <c r="U15" s="72">
        <v>768.2</v>
      </c>
      <c r="V15" s="72">
        <v>0</v>
      </c>
      <c r="W15" s="72">
        <f t="shared" si="10"/>
        <v>768.2</v>
      </c>
      <c r="X15" s="72">
        <f t="shared" si="11"/>
        <v>1686.72</v>
      </c>
      <c r="Y15" s="72">
        <f t="shared" si="12"/>
        <v>1686.72</v>
      </c>
      <c r="Z15" s="97">
        <v>1841</v>
      </c>
      <c r="AA15" s="97">
        <v>1841</v>
      </c>
      <c r="AB15" s="98">
        <v>0</v>
      </c>
      <c r="AC15" s="99">
        <v>-228.5</v>
      </c>
      <c r="AD15" s="100"/>
      <c r="AE15" s="100">
        <v>422.9</v>
      </c>
      <c r="AF15" s="100">
        <f t="shared" si="13"/>
        <v>59.219999999999914</v>
      </c>
      <c r="AG15" s="100">
        <f t="shared" si="14"/>
        <v>59.219999999999914</v>
      </c>
      <c r="AH15" s="100"/>
      <c r="AI15" s="39"/>
    </row>
    <row r="16" spans="1:35" ht="15">
      <c r="A16" s="32">
        <v>6</v>
      </c>
      <c r="B16" s="38"/>
      <c r="C16" s="34" t="s">
        <v>49</v>
      </c>
      <c r="D16" s="35" t="s">
        <v>50</v>
      </c>
      <c r="E16" s="36" t="s">
        <v>40</v>
      </c>
      <c r="F16" s="37">
        <v>44</v>
      </c>
      <c r="G16" s="37">
        <v>0</v>
      </c>
      <c r="H16" s="37">
        <f t="shared" si="3"/>
        <v>44</v>
      </c>
      <c r="I16" s="56">
        <v>35.2</v>
      </c>
      <c r="J16" s="56">
        <f t="shared" si="4"/>
        <v>0</v>
      </c>
      <c r="K16" s="56">
        <f t="shared" si="5"/>
        <v>35.2</v>
      </c>
      <c r="L16" s="57">
        <v>626</v>
      </c>
      <c r="M16" s="57">
        <v>0</v>
      </c>
      <c r="N16" s="57">
        <f t="shared" si="6"/>
        <v>626</v>
      </c>
      <c r="O16" s="58">
        <v>313</v>
      </c>
      <c r="P16" s="58">
        <f t="shared" si="7"/>
        <v>0</v>
      </c>
      <c r="Q16" s="58">
        <f t="shared" si="8"/>
        <v>313</v>
      </c>
      <c r="R16" s="72">
        <v>64.11</v>
      </c>
      <c r="S16" s="72">
        <v>19.695</v>
      </c>
      <c r="T16" s="72">
        <f t="shared" si="9"/>
        <v>83.805</v>
      </c>
      <c r="U16" s="72">
        <v>324.89</v>
      </c>
      <c r="V16" s="72">
        <v>0</v>
      </c>
      <c r="W16" s="72">
        <f t="shared" si="10"/>
        <v>324.89</v>
      </c>
      <c r="X16" s="72">
        <f t="shared" si="11"/>
        <v>408.695</v>
      </c>
      <c r="Y16" s="72">
        <f t="shared" si="12"/>
        <v>408.695</v>
      </c>
      <c r="Z16" s="97">
        <v>597</v>
      </c>
      <c r="AA16" s="97">
        <v>597</v>
      </c>
      <c r="AB16" s="98">
        <v>0</v>
      </c>
      <c r="AC16" s="99">
        <v>0</v>
      </c>
      <c r="AD16" s="100"/>
      <c r="AE16" s="100">
        <v>140.2</v>
      </c>
      <c r="AF16" s="100">
        <f t="shared" si="13"/>
        <v>19.694999999999993</v>
      </c>
      <c r="AG16" s="100">
        <f t="shared" si="14"/>
        <v>19.694999999999993</v>
      </c>
      <c r="AH16" s="100"/>
      <c r="AI16" s="39"/>
    </row>
    <row r="17" spans="1:35" ht="15">
      <c r="A17" s="32">
        <v>7</v>
      </c>
      <c r="B17" s="38"/>
      <c r="C17" s="34" t="s">
        <v>51</v>
      </c>
      <c r="D17" s="35" t="s">
        <v>52</v>
      </c>
      <c r="E17" s="36" t="s">
        <v>40</v>
      </c>
      <c r="F17" s="37">
        <v>16</v>
      </c>
      <c r="G17" s="37">
        <v>0</v>
      </c>
      <c r="H17" s="37">
        <f t="shared" si="3"/>
        <v>16</v>
      </c>
      <c r="I17" s="56">
        <v>12.8</v>
      </c>
      <c r="J17" s="56">
        <f t="shared" si="4"/>
        <v>0</v>
      </c>
      <c r="K17" s="56">
        <f t="shared" si="5"/>
        <v>12.8</v>
      </c>
      <c r="L17" s="57">
        <v>296</v>
      </c>
      <c r="M17" s="57">
        <v>0</v>
      </c>
      <c r="N17" s="57">
        <f t="shared" si="6"/>
        <v>296</v>
      </c>
      <c r="O17" s="58">
        <v>148</v>
      </c>
      <c r="P17" s="58">
        <f t="shared" si="7"/>
        <v>0</v>
      </c>
      <c r="Q17" s="58">
        <f t="shared" si="8"/>
        <v>148</v>
      </c>
      <c r="R17" s="72">
        <v>175.4</v>
      </c>
      <c r="S17" s="72">
        <v>13.32</v>
      </c>
      <c r="T17" s="72">
        <f t="shared" si="9"/>
        <v>188.72</v>
      </c>
      <c r="U17" s="72">
        <v>153.2</v>
      </c>
      <c r="V17" s="72">
        <v>0</v>
      </c>
      <c r="W17" s="72">
        <f t="shared" si="10"/>
        <v>153.2</v>
      </c>
      <c r="X17" s="72">
        <f t="shared" si="11"/>
        <v>341.91999999999996</v>
      </c>
      <c r="Y17" s="72">
        <f t="shared" si="12"/>
        <v>341.91999999999996</v>
      </c>
      <c r="Z17" s="97">
        <v>400</v>
      </c>
      <c r="AA17" s="97">
        <v>400</v>
      </c>
      <c r="AB17" s="98">
        <v>0</v>
      </c>
      <c r="AC17" s="99">
        <v>-25.45</v>
      </c>
      <c r="AD17" s="100"/>
      <c r="AE17" s="100">
        <v>63.95</v>
      </c>
      <c r="AF17" s="100">
        <f t="shared" si="13"/>
        <v>13.319999999999965</v>
      </c>
      <c r="AG17" s="100">
        <f t="shared" si="14"/>
        <v>13.319999999999965</v>
      </c>
      <c r="AH17" s="100"/>
      <c r="AI17" s="39"/>
    </row>
    <row r="18" spans="1:35" s="4" customFormat="1" ht="15">
      <c r="A18" s="32">
        <v>8</v>
      </c>
      <c r="B18" s="38"/>
      <c r="C18" s="34" t="s">
        <v>53</v>
      </c>
      <c r="D18" s="35" t="s">
        <v>54</v>
      </c>
      <c r="E18" s="36" t="s">
        <v>40</v>
      </c>
      <c r="F18" s="37">
        <v>42</v>
      </c>
      <c r="G18" s="37">
        <v>0</v>
      </c>
      <c r="H18" s="37">
        <f t="shared" si="3"/>
        <v>42</v>
      </c>
      <c r="I18" s="56">
        <v>33.6</v>
      </c>
      <c r="J18" s="56">
        <f t="shared" si="4"/>
        <v>0</v>
      </c>
      <c r="K18" s="56">
        <f t="shared" si="5"/>
        <v>33.6</v>
      </c>
      <c r="L18" s="57">
        <v>767</v>
      </c>
      <c r="M18" s="57">
        <v>0</v>
      </c>
      <c r="N18" s="57">
        <f t="shared" si="6"/>
        <v>767</v>
      </c>
      <c r="O18" s="58">
        <v>383.5</v>
      </c>
      <c r="P18" s="58">
        <f t="shared" si="7"/>
        <v>0</v>
      </c>
      <c r="Q18" s="58">
        <f t="shared" si="8"/>
        <v>383.5</v>
      </c>
      <c r="R18" s="72">
        <v>425.5</v>
      </c>
      <c r="S18" s="72">
        <v>31.92</v>
      </c>
      <c r="T18" s="72">
        <f t="shared" si="9"/>
        <v>457.42</v>
      </c>
      <c r="U18" s="72">
        <v>374.1</v>
      </c>
      <c r="V18" s="72">
        <v>0</v>
      </c>
      <c r="W18" s="72">
        <f t="shared" si="10"/>
        <v>374.1</v>
      </c>
      <c r="X18" s="72">
        <f t="shared" si="11"/>
        <v>831.52</v>
      </c>
      <c r="Y18" s="72">
        <f t="shared" si="12"/>
        <v>831.52</v>
      </c>
      <c r="Z18" s="97">
        <v>868</v>
      </c>
      <c r="AA18" s="97">
        <v>868</v>
      </c>
      <c r="AB18" s="98">
        <v>0</v>
      </c>
      <c r="AC18" s="99">
        <v>-206.45</v>
      </c>
      <c r="AD18" s="100"/>
      <c r="AE18" s="100">
        <v>142.25</v>
      </c>
      <c r="AF18" s="100">
        <f t="shared" si="13"/>
        <v>31.919999999999902</v>
      </c>
      <c r="AG18" s="100">
        <f t="shared" si="14"/>
        <v>31.919999999999902</v>
      </c>
      <c r="AH18" s="100"/>
      <c r="AI18" s="39"/>
    </row>
    <row r="19" spans="1:35" s="4" customFormat="1" ht="15">
      <c r="A19" s="32">
        <v>9</v>
      </c>
      <c r="B19" s="38"/>
      <c r="C19" s="34" t="s">
        <v>55</v>
      </c>
      <c r="D19" s="35" t="s">
        <v>56</v>
      </c>
      <c r="E19" s="36" t="s">
        <v>40</v>
      </c>
      <c r="F19" s="37">
        <v>34</v>
      </c>
      <c r="G19" s="37">
        <v>0</v>
      </c>
      <c r="H19" s="37">
        <f t="shared" si="3"/>
        <v>34</v>
      </c>
      <c r="I19" s="56">
        <v>27.2</v>
      </c>
      <c r="J19" s="56">
        <f t="shared" si="4"/>
        <v>0</v>
      </c>
      <c r="K19" s="56">
        <f t="shared" si="5"/>
        <v>27.2</v>
      </c>
      <c r="L19" s="57">
        <v>707</v>
      </c>
      <c r="M19" s="57">
        <v>0</v>
      </c>
      <c r="N19" s="57">
        <f t="shared" si="6"/>
        <v>707</v>
      </c>
      <c r="O19" s="58">
        <v>353.5</v>
      </c>
      <c r="P19" s="58">
        <f t="shared" si="7"/>
        <v>0</v>
      </c>
      <c r="Q19" s="58">
        <f t="shared" si="8"/>
        <v>353.5</v>
      </c>
      <c r="R19" s="72">
        <v>536.05</v>
      </c>
      <c r="S19" s="72">
        <v>22.26</v>
      </c>
      <c r="T19" s="72">
        <f t="shared" si="9"/>
        <v>558.31</v>
      </c>
      <c r="U19" s="72">
        <v>581.45</v>
      </c>
      <c r="V19" s="72">
        <v>0</v>
      </c>
      <c r="W19" s="72">
        <f t="shared" si="10"/>
        <v>581.45</v>
      </c>
      <c r="X19" s="72">
        <f t="shared" si="11"/>
        <v>1139.76</v>
      </c>
      <c r="Y19" s="72">
        <f t="shared" si="12"/>
        <v>1139.76</v>
      </c>
      <c r="Z19" s="97">
        <v>1402</v>
      </c>
      <c r="AA19" s="97">
        <v>1402</v>
      </c>
      <c r="AB19" s="98">
        <v>0</v>
      </c>
      <c r="AC19" s="99">
        <v>0</v>
      </c>
      <c r="AD19" s="100"/>
      <c r="AE19" s="100">
        <v>96.2</v>
      </c>
      <c r="AF19" s="100">
        <f t="shared" si="13"/>
        <v>22.260000000000034</v>
      </c>
      <c r="AG19" s="100">
        <f t="shared" si="14"/>
        <v>22.260000000000034</v>
      </c>
      <c r="AH19" s="100"/>
      <c r="AI19" s="39"/>
    </row>
    <row r="20" spans="1:35" ht="15">
      <c r="A20" s="32">
        <v>10</v>
      </c>
      <c r="B20" s="38"/>
      <c r="C20" s="34" t="s">
        <v>57</v>
      </c>
      <c r="D20" s="35" t="s">
        <v>58</v>
      </c>
      <c r="E20" s="36" t="s">
        <v>40</v>
      </c>
      <c r="F20" s="37">
        <v>55</v>
      </c>
      <c r="G20" s="37">
        <v>0</v>
      </c>
      <c r="H20" s="37">
        <f t="shared" si="3"/>
        <v>55</v>
      </c>
      <c r="I20" s="56">
        <v>44</v>
      </c>
      <c r="J20" s="56">
        <f t="shared" si="4"/>
        <v>0</v>
      </c>
      <c r="K20" s="56">
        <f t="shared" si="5"/>
        <v>44</v>
      </c>
      <c r="L20" s="57">
        <v>1170</v>
      </c>
      <c r="M20" s="57">
        <v>0</v>
      </c>
      <c r="N20" s="57">
        <f t="shared" si="6"/>
        <v>1170</v>
      </c>
      <c r="O20" s="58">
        <v>585</v>
      </c>
      <c r="P20" s="58">
        <f t="shared" si="7"/>
        <v>0</v>
      </c>
      <c r="Q20" s="58">
        <f t="shared" si="8"/>
        <v>585</v>
      </c>
      <c r="R20" s="72">
        <v>798.95</v>
      </c>
      <c r="S20" s="72">
        <v>28.86</v>
      </c>
      <c r="T20" s="72">
        <f t="shared" si="9"/>
        <v>827.8100000000001</v>
      </c>
      <c r="U20" s="72">
        <v>882.7</v>
      </c>
      <c r="V20" s="72">
        <v>0</v>
      </c>
      <c r="W20" s="72">
        <f t="shared" si="10"/>
        <v>882.7</v>
      </c>
      <c r="X20" s="72">
        <f t="shared" si="11"/>
        <v>1710.5100000000002</v>
      </c>
      <c r="Y20" s="72">
        <f t="shared" si="12"/>
        <v>1710.5100000000002</v>
      </c>
      <c r="Z20" s="97">
        <v>2104</v>
      </c>
      <c r="AA20" s="97">
        <v>1484</v>
      </c>
      <c r="AB20" s="98">
        <v>620</v>
      </c>
      <c r="AC20" s="99">
        <v>0</v>
      </c>
      <c r="AD20" s="100"/>
      <c r="AE20" s="100">
        <v>206.65</v>
      </c>
      <c r="AF20" s="100">
        <f t="shared" si="13"/>
        <v>28.860000000000213</v>
      </c>
      <c r="AG20" s="100">
        <f t="shared" si="14"/>
        <v>28.860000000000213</v>
      </c>
      <c r="AH20" s="100"/>
      <c r="AI20" s="39"/>
    </row>
    <row r="21" spans="1:35" ht="15">
      <c r="A21" s="32">
        <v>11</v>
      </c>
      <c r="B21" s="38"/>
      <c r="C21" s="34" t="s">
        <v>59</v>
      </c>
      <c r="D21" s="35" t="s">
        <v>60</v>
      </c>
      <c r="E21" s="36" t="s">
        <v>40</v>
      </c>
      <c r="F21" s="37">
        <v>31</v>
      </c>
      <c r="G21" s="37">
        <v>0</v>
      </c>
      <c r="H21" s="37">
        <f t="shared" si="3"/>
        <v>31</v>
      </c>
      <c r="I21" s="56">
        <v>24.8</v>
      </c>
      <c r="J21" s="56">
        <f t="shared" si="4"/>
        <v>0</v>
      </c>
      <c r="K21" s="56">
        <f t="shared" si="5"/>
        <v>24.8</v>
      </c>
      <c r="L21" s="57">
        <v>752</v>
      </c>
      <c r="M21" s="57">
        <v>0</v>
      </c>
      <c r="N21" s="57">
        <f t="shared" si="6"/>
        <v>752</v>
      </c>
      <c r="O21" s="58">
        <v>376</v>
      </c>
      <c r="P21" s="58">
        <f t="shared" si="7"/>
        <v>0</v>
      </c>
      <c r="Q21" s="58">
        <f t="shared" si="8"/>
        <v>376</v>
      </c>
      <c r="R21" s="72">
        <v>604.75</v>
      </c>
      <c r="S21" s="72">
        <v>37.62</v>
      </c>
      <c r="T21" s="72">
        <f t="shared" si="9"/>
        <v>642.37</v>
      </c>
      <c r="U21" s="72">
        <v>555.75</v>
      </c>
      <c r="V21" s="72">
        <v>0</v>
      </c>
      <c r="W21" s="72">
        <f t="shared" si="10"/>
        <v>555.75</v>
      </c>
      <c r="X21" s="72">
        <f t="shared" si="11"/>
        <v>1198.12</v>
      </c>
      <c r="Y21" s="72">
        <f t="shared" si="12"/>
        <v>1198.12</v>
      </c>
      <c r="Z21" s="97">
        <v>1458</v>
      </c>
      <c r="AA21" s="97">
        <v>25</v>
      </c>
      <c r="AB21" s="98">
        <v>1433</v>
      </c>
      <c r="AC21" s="99">
        <v>0</v>
      </c>
      <c r="AD21" s="100"/>
      <c r="AE21" s="100">
        <v>103.3</v>
      </c>
      <c r="AF21" s="100">
        <f t="shared" si="13"/>
        <v>37.61999999999985</v>
      </c>
      <c r="AG21" s="100">
        <f t="shared" si="14"/>
        <v>37.61999999999985</v>
      </c>
      <c r="AH21" s="100"/>
      <c r="AI21" s="39"/>
    </row>
    <row r="22" spans="1:35" s="4" customFormat="1" ht="15">
      <c r="A22" s="32">
        <v>12</v>
      </c>
      <c r="B22" s="38"/>
      <c r="C22" s="34" t="s">
        <v>61</v>
      </c>
      <c r="D22" s="35" t="s">
        <v>62</v>
      </c>
      <c r="E22" s="36" t="s">
        <v>40</v>
      </c>
      <c r="F22" s="37">
        <v>38</v>
      </c>
      <c r="G22" s="37">
        <v>0</v>
      </c>
      <c r="H22" s="37">
        <f t="shared" si="3"/>
        <v>38</v>
      </c>
      <c r="I22" s="56">
        <v>30.4</v>
      </c>
      <c r="J22" s="56">
        <f t="shared" si="4"/>
        <v>0</v>
      </c>
      <c r="K22" s="56">
        <f t="shared" si="5"/>
        <v>30.4</v>
      </c>
      <c r="L22" s="57">
        <v>703</v>
      </c>
      <c r="M22" s="57">
        <v>0</v>
      </c>
      <c r="N22" s="57">
        <f t="shared" si="6"/>
        <v>703</v>
      </c>
      <c r="O22" s="58">
        <v>351.5</v>
      </c>
      <c r="P22" s="58">
        <f t="shared" si="7"/>
        <v>0</v>
      </c>
      <c r="Q22" s="58">
        <f t="shared" si="8"/>
        <v>351.5</v>
      </c>
      <c r="R22" s="72">
        <v>480.3</v>
      </c>
      <c r="S22" s="72">
        <v>31.575</v>
      </c>
      <c r="T22" s="72">
        <f t="shared" si="9"/>
        <v>511.875</v>
      </c>
      <c r="U22" s="72">
        <v>429.9</v>
      </c>
      <c r="V22" s="72">
        <v>0</v>
      </c>
      <c r="W22" s="72">
        <f t="shared" si="10"/>
        <v>429.9</v>
      </c>
      <c r="X22" s="72">
        <f t="shared" si="11"/>
        <v>941.775</v>
      </c>
      <c r="Y22" s="72">
        <f t="shared" si="12"/>
        <v>941.775</v>
      </c>
      <c r="Z22" s="97">
        <v>1109</v>
      </c>
      <c r="AA22" s="97">
        <v>25</v>
      </c>
      <c r="AB22" s="98">
        <v>1084</v>
      </c>
      <c r="AC22" s="99">
        <v>-39</v>
      </c>
      <c r="AD22" s="100"/>
      <c r="AE22" s="100">
        <v>144.1</v>
      </c>
      <c r="AF22" s="100">
        <f t="shared" si="13"/>
        <v>31.57499999999996</v>
      </c>
      <c r="AG22" s="100">
        <f t="shared" si="14"/>
        <v>31.57499999999996</v>
      </c>
      <c r="AH22" s="100"/>
      <c r="AI22" s="39"/>
    </row>
    <row r="23" spans="1:35" ht="15">
      <c r="A23" s="32">
        <v>13</v>
      </c>
      <c r="B23" s="38"/>
      <c r="C23" s="34" t="s">
        <v>63</v>
      </c>
      <c r="D23" s="35" t="s">
        <v>64</v>
      </c>
      <c r="E23" s="36" t="s">
        <v>40</v>
      </c>
      <c r="F23" s="37">
        <v>7</v>
      </c>
      <c r="G23" s="37">
        <v>0</v>
      </c>
      <c r="H23" s="37">
        <f t="shared" si="3"/>
        <v>7</v>
      </c>
      <c r="I23" s="56">
        <v>5.6</v>
      </c>
      <c r="J23" s="56">
        <f t="shared" si="4"/>
        <v>0</v>
      </c>
      <c r="K23" s="56">
        <f t="shared" si="5"/>
        <v>5.6</v>
      </c>
      <c r="L23" s="57">
        <v>75</v>
      </c>
      <c r="M23" s="57">
        <v>0</v>
      </c>
      <c r="N23" s="57">
        <f t="shared" si="6"/>
        <v>75</v>
      </c>
      <c r="O23" s="58">
        <v>37.5</v>
      </c>
      <c r="P23" s="58">
        <f t="shared" si="7"/>
        <v>0</v>
      </c>
      <c r="Q23" s="58">
        <f t="shared" si="8"/>
        <v>37.5</v>
      </c>
      <c r="R23" s="72">
        <v>47.15</v>
      </c>
      <c r="S23" s="72">
        <v>3.09</v>
      </c>
      <c r="T23" s="72">
        <f t="shared" si="9"/>
        <v>50.239999999999995</v>
      </c>
      <c r="U23" s="72">
        <v>43.2</v>
      </c>
      <c r="V23" s="72">
        <v>0</v>
      </c>
      <c r="W23" s="72">
        <f t="shared" si="10"/>
        <v>43.2</v>
      </c>
      <c r="X23" s="72">
        <f t="shared" si="11"/>
        <v>93.44</v>
      </c>
      <c r="Y23" s="72">
        <f t="shared" si="12"/>
        <v>93.44</v>
      </c>
      <c r="Z23" s="97">
        <v>1</v>
      </c>
      <c r="AA23" s="97">
        <v>1</v>
      </c>
      <c r="AB23" s="98">
        <v>0</v>
      </c>
      <c r="AC23" s="99">
        <v>-125.35</v>
      </c>
      <c r="AD23" s="100"/>
      <c r="AE23" s="100">
        <v>7.09999999999999</v>
      </c>
      <c r="AF23" s="100">
        <f t="shared" si="13"/>
        <v>3.090000000000008</v>
      </c>
      <c r="AG23" s="100">
        <f t="shared" si="14"/>
        <v>3.090000000000008</v>
      </c>
      <c r="AH23" s="100"/>
      <c r="AI23" s="39"/>
    </row>
    <row r="24" spans="1:35" ht="15">
      <c r="A24" s="32">
        <v>14</v>
      </c>
      <c r="B24" s="38"/>
      <c r="C24" s="34" t="s">
        <v>65</v>
      </c>
      <c r="D24" s="35" t="s">
        <v>66</v>
      </c>
      <c r="E24" s="36" t="s">
        <v>40</v>
      </c>
      <c r="F24" s="37">
        <v>10</v>
      </c>
      <c r="G24" s="37">
        <v>0</v>
      </c>
      <c r="H24" s="37">
        <f t="shared" si="3"/>
        <v>10</v>
      </c>
      <c r="I24" s="56">
        <v>8</v>
      </c>
      <c r="J24" s="56">
        <f t="shared" si="4"/>
        <v>0</v>
      </c>
      <c r="K24" s="56">
        <f t="shared" si="5"/>
        <v>8</v>
      </c>
      <c r="L24" s="57">
        <v>170</v>
      </c>
      <c r="M24" s="57">
        <v>0</v>
      </c>
      <c r="N24" s="57">
        <f t="shared" si="6"/>
        <v>170</v>
      </c>
      <c r="O24" s="58">
        <v>85</v>
      </c>
      <c r="P24" s="58">
        <f t="shared" si="7"/>
        <v>0</v>
      </c>
      <c r="Q24" s="58">
        <f t="shared" si="8"/>
        <v>85</v>
      </c>
      <c r="R24" s="72">
        <v>104.6</v>
      </c>
      <c r="S24" s="72">
        <v>6.6</v>
      </c>
      <c r="T24" s="72">
        <f t="shared" si="9"/>
        <v>111.19999999999999</v>
      </c>
      <c r="U24" s="72">
        <v>94.5</v>
      </c>
      <c r="V24" s="72">
        <v>0</v>
      </c>
      <c r="W24" s="72">
        <f t="shared" si="10"/>
        <v>94.5</v>
      </c>
      <c r="X24" s="72">
        <f t="shared" si="11"/>
        <v>205.7</v>
      </c>
      <c r="Y24" s="72">
        <f t="shared" si="12"/>
        <v>205.7</v>
      </c>
      <c r="Z24" s="97">
        <v>255</v>
      </c>
      <c r="AA24" s="97">
        <v>7</v>
      </c>
      <c r="AB24" s="98">
        <v>248</v>
      </c>
      <c r="AC24" s="99">
        <v>0</v>
      </c>
      <c r="AD24" s="100"/>
      <c r="AE24" s="100">
        <v>37.1</v>
      </c>
      <c r="AF24" s="100">
        <f t="shared" si="13"/>
        <v>6.599999999999987</v>
      </c>
      <c r="AG24" s="100">
        <f t="shared" si="14"/>
        <v>6.599999999999987</v>
      </c>
      <c r="AH24" s="100"/>
      <c r="AI24" s="39"/>
    </row>
    <row r="25" spans="1:35" ht="15">
      <c r="A25" s="32">
        <v>15</v>
      </c>
      <c r="B25" s="38"/>
      <c r="C25" s="34" t="s">
        <v>67</v>
      </c>
      <c r="D25" s="35" t="s">
        <v>68</v>
      </c>
      <c r="E25" s="36" t="s">
        <v>40</v>
      </c>
      <c r="F25" s="37">
        <v>11</v>
      </c>
      <c r="G25" s="37">
        <v>0</v>
      </c>
      <c r="H25" s="37">
        <f t="shared" si="3"/>
        <v>11</v>
      </c>
      <c r="I25" s="56">
        <v>8.8</v>
      </c>
      <c r="J25" s="56">
        <f t="shared" si="4"/>
        <v>0</v>
      </c>
      <c r="K25" s="56">
        <f t="shared" si="5"/>
        <v>8.8</v>
      </c>
      <c r="L25" s="57">
        <v>191</v>
      </c>
      <c r="M25" s="57">
        <v>0</v>
      </c>
      <c r="N25" s="57">
        <f t="shared" si="6"/>
        <v>191</v>
      </c>
      <c r="O25" s="58">
        <v>95.5</v>
      </c>
      <c r="P25" s="58">
        <f t="shared" si="7"/>
        <v>0</v>
      </c>
      <c r="Q25" s="58">
        <f t="shared" si="8"/>
        <v>95.5</v>
      </c>
      <c r="R25" s="72">
        <v>139.45</v>
      </c>
      <c r="S25" s="72">
        <v>2.955</v>
      </c>
      <c r="T25" s="72">
        <f t="shared" si="9"/>
        <v>142.405</v>
      </c>
      <c r="U25" s="72">
        <v>159.95</v>
      </c>
      <c r="V25" s="72">
        <v>0</v>
      </c>
      <c r="W25" s="72">
        <f t="shared" si="10"/>
        <v>159.95</v>
      </c>
      <c r="X25" s="72">
        <f t="shared" si="11"/>
        <v>302.355</v>
      </c>
      <c r="Y25" s="72">
        <f t="shared" si="12"/>
        <v>302.355</v>
      </c>
      <c r="Z25" s="97">
        <v>386</v>
      </c>
      <c r="AA25" s="97">
        <v>9</v>
      </c>
      <c r="AB25" s="98">
        <v>377</v>
      </c>
      <c r="AC25" s="99">
        <v>-0.05</v>
      </c>
      <c r="AD25" s="100"/>
      <c r="AE25" s="100">
        <v>17.65</v>
      </c>
      <c r="AF25" s="100">
        <f t="shared" si="13"/>
        <v>2.9550000000000303</v>
      </c>
      <c r="AG25" s="100">
        <f t="shared" si="14"/>
        <v>2.9550000000000303</v>
      </c>
      <c r="AH25" s="100"/>
      <c r="AI25" s="39"/>
    </row>
    <row r="26" spans="1:35" ht="15">
      <c r="A26" s="32">
        <v>16</v>
      </c>
      <c r="B26" s="38"/>
      <c r="C26" s="34" t="s">
        <v>69</v>
      </c>
      <c r="D26" s="35" t="s">
        <v>70</v>
      </c>
      <c r="E26" s="36" t="s">
        <v>40</v>
      </c>
      <c r="F26" s="37">
        <v>42</v>
      </c>
      <c r="G26" s="37">
        <v>3</v>
      </c>
      <c r="H26" s="37">
        <f t="shared" si="3"/>
        <v>45</v>
      </c>
      <c r="I26" s="56">
        <v>33.6</v>
      </c>
      <c r="J26" s="56">
        <f t="shared" si="4"/>
        <v>2.4000000000000004</v>
      </c>
      <c r="K26" s="56">
        <f t="shared" si="5"/>
        <v>36</v>
      </c>
      <c r="L26" s="57">
        <v>803</v>
      </c>
      <c r="M26" s="57">
        <v>26</v>
      </c>
      <c r="N26" s="57">
        <f t="shared" si="6"/>
        <v>829</v>
      </c>
      <c r="O26" s="58">
        <v>401.5</v>
      </c>
      <c r="P26" s="58">
        <f t="shared" si="7"/>
        <v>13</v>
      </c>
      <c r="Q26" s="58">
        <f t="shared" si="8"/>
        <v>414.5</v>
      </c>
      <c r="R26" s="72">
        <v>570</v>
      </c>
      <c r="S26" s="72">
        <v>42.915</v>
      </c>
      <c r="T26" s="72">
        <f t="shared" si="9"/>
        <v>612.915</v>
      </c>
      <c r="U26" s="72">
        <v>501.6</v>
      </c>
      <c r="V26" s="72">
        <v>0</v>
      </c>
      <c r="W26" s="72">
        <f t="shared" si="10"/>
        <v>501.6</v>
      </c>
      <c r="X26" s="72">
        <f t="shared" si="11"/>
        <v>1114.5149999999999</v>
      </c>
      <c r="Y26" s="72">
        <f t="shared" si="12"/>
        <v>1114.5149999999999</v>
      </c>
      <c r="Z26" s="97">
        <v>1329</v>
      </c>
      <c r="AA26" s="97">
        <v>28</v>
      </c>
      <c r="AB26" s="98">
        <v>1301</v>
      </c>
      <c r="AC26" s="99">
        <v>0</v>
      </c>
      <c r="AD26" s="100"/>
      <c r="AE26" s="100">
        <v>177.7</v>
      </c>
      <c r="AF26" s="100">
        <f t="shared" si="13"/>
        <v>58.314999999999884</v>
      </c>
      <c r="AG26" s="100">
        <f t="shared" si="14"/>
        <v>58.314999999999884</v>
      </c>
      <c r="AH26" s="100"/>
      <c r="AI26" s="39"/>
    </row>
    <row r="27" spans="1:35" s="4" customFormat="1" ht="15">
      <c r="A27" s="32">
        <v>17</v>
      </c>
      <c r="B27" s="38"/>
      <c r="C27" s="34" t="s">
        <v>71</v>
      </c>
      <c r="D27" s="35" t="s">
        <v>72</v>
      </c>
      <c r="E27" s="36" t="s">
        <v>40</v>
      </c>
      <c r="F27" s="37">
        <v>52</v>
      </c>
      <c r="G27" s="37">
        <v>3</v>
      </c>
      <c r="H27" s="37">
        <f t="shared" si="3"/>
        <v>55</v>
      </c>
      <c r="I27" s="56">
        <v>41.6</v>
      </c>
      <c r="J27" s="56">
        <f t="shared" si="4"/>
        <v>2.4000000000000004</v>
      </c>
      <c r="K27" s="56">
        <f t="shared" si="5"/>
        <v>44</v>
      </c>
      <c r="L27" s="57">
        <v>1021</v>
      </c>
      <c r="M27" s="57">
        <v>36</v>
      </c>
      <c r="N27" s="57">
        <f t="shared" si="6"/>
        <v>1057</v>
      </c>
      <c r="O27" s="58">
        <v>510.5</v>
      </c>
      <c r="P27" s="58">
        <f t="shared" si="7"/>
        <v>18</v>
      </c>
      <c r="Q27" s="58">
        <f t="shared" si="8"/>
        <v>528.5</v>
      </c>
      <c r="R27" s="72">
        <v>624.45</v>
      </c>
      <c r="S27" s="72">
        <v>30.765</v>
      </c>
      <c r="T27" s="72">
        <f t="shared" si="9"/>
        <v>655.215</v>
      </c>
      <c r="U27" s="72">
        <v>728.5</v>
      </c>
      <c r="V27" s="72">
        <v>0</v>
      </c>
      <c r="W27" s="72">
        <f t="shared" si="10"/>
        <v>728.5</v>
      </c>
      <c r="X27" s="72">
        <f t="shared" si="11"/>
        <v>1383.7150000000001</v>
      </c>
      <c r="Y27" s="72">
        <f t="shared" si="12"/>
        <v>1383.7150000000001</v>
      </c>
      <c r="Z27" s="97">
        <v>1714</v>
      </c>
      <c r="AA27" s="97">
        <v>37</v>
      </c>
      <c r="AB27" s="98">
        <v>1677</v>
      </c>
      <c r="AC27" s="99">
        <v>-0.09</v>
      </c>
      <c r="AD27" s="100"/>
      <c r="AE27" s="100">
        <v>190.96</v>
      </c>
      <c r="AF27" s="100">
        <f t="shared" si="13"/>
        <v>51.165000000000134</v>
      </c>
      <c r="AG27" s="100">
        <f t="shared" si="14"/>
        <v>51.165000000000134</v>
      </c>
      <c r="AH27" s="100"/>
      <c r="AI27" s="39"/>
    </row>
    <row r="28" spans="1:35" ht="15">
      <c r="A28" s="32">
        <v>18</v>
      </c>
      <c r="B28" s="38"/>
      <c r="C28" s="34" t="s">
        <v>73</v>
      </c>
      <c r="D28" s="35" t="s">
        <v>74</v>
      </c>
      <c r="E28" s="36" t="s">
        <v>40</v>
      </c>
      <c r="F28" s="37">
        <v>30</v>
      </c>
      <c r="G28" s="37">
        <v>3</v>
      </c>
      <c r="H28" s="37">
        <f t="shared" si="3"/>
        <v>33</v>
      </c>
      <c r="I28" s="56">
        <v>24</v>
      </c>
      <c r="J28" s="56">
        <f t="shared" si="4"/>
        <v>2.4000000000000004</v>
      </c>
      <c r="K28" s="56">
        <f t="shared" si="5"/>
        <v>26.4</v>
      </c>
      <c r="L28" s="57">
        <v>701</v>
      </c>
      <c r="M28" s="57">
        <v>27</v>
      </c>
      <c r="N28" s="57">
        <f t="shared" si="6"/>
        <v>728</v>
      </c>
      <c r="O28" s="58">
        <v>350.5</v>
      </c>
      <c r="P28" s="58">
        <f t="shared" si="7"/>
        <v>13.5</v>
      </c>
      <c r="Q28" s="58">
        <f t="shared" si="8"/>
        <v>364</v>
      </c>
      <c r="R28" s="72">
        <v>417.15</v>
      </c>
      <c r="S28" s="72">
        <v>31.665</v>
      </c>
      <c r="T28" s="72">
        <f t="shared" si="9"/>
        <v>448.815</v>
      </c>
      <c r="U28" s="72">
        <v>467.35</v>
      </c>
      <c r="V28" s="72">
        <v>0</v>
      </c>
      <c r="W28" s="72">
        <f t="shared" si="10"/>
        <v>467.35</v>
      </c>
      <c r="X28" s="72">
        <f t="shared" si="11"/>
        <v>916.165</v>
      </c>
      <c r="Y28" s="72">
        <f t="shared" si="12"/>
        <v>916.165</v>
      </c>
      <c r="Z28" s="97">
        <v>1147</v>
      </c>
      <c r="AA28" s="97">
        <v>22</v>
      </c>
      <c r="AB28" s="98">
        <v>1125</v>
      </c>
      <c r="AC28" s="99">
        <v>0</v>
      </c>
      <c r="AD28" s="100"/>
      <c r="AE28" s="100">
        <v>112</v>
      </c>
      <c r="AF28" s="100">
        <f t="shared" si="13"/>
        <v>47.565000000000055</v>
      </c>
      <c r="AG28" s="100">
        <f t="shared" si="14"/>
        <v>47.565000000000055</v>
      </c>
      <c r="AH28" s="100"/>
      <c r="AI28" s="39"/>
    </row>
    <row r="29" spans="1:35" ht="15">
      <c r="A29" s="32">
        <v>19</v>
      </c>
      <c r="B29" s="38"/>
      <c r="C29" s="34" t="s">
        <v>75</v>
      </c>
      <c r="D29" s="35" t="s">
        <v>76</v>
      </c>
      <c r="E29" s="36" t="s">
        <v>40</v>
      </c>
      <c r="F29" s="37">
        <v>37</v>
      </c>
      <c r="G29" s="37">
        <v>0</v>
      </c>
      <c r="H29" s="37">
        <f t="shared" si="3"/>
        <v>37</v>
      </c>
      <c r="I29" s="56">
        <v>29.6</v>
      </c>
      <c r="J29" s="56">
        <f t="shared" si="4"/>
        <v>0</v>
      </c>
      <c r="K29" s="56">
        <f t="shared" si="5"/>
        <v>29.6</v>
      </c>
      <c r="L29" s="57">
        <v>890</v>
      </c>
      <c r="M29" s="57">
        <v>0</v>
      </c>
      <c r="N29" s="57">
        <f t="shared" si="6"/>
        <v>890</v>
      </c>
      <c r="O29" s="58">
        <v>445</v>
      </c>
      <c r="P29" s="58">
        <f t="shared" si="7"/>
        <v>0</v>
      </c>
      <c r="Q29" s="58">
        <f t="shared" si="8"/>
        <v>445</v>
      </c>
      <c r="R29" s="72">
        <v>501.45</v>
      </c>
      <c r="S29" s="72">
        <v>23.07</v>
      </c>
      <c r="T29" s="72">
        <f t="shared" si="9"/>
        <v>524.52</v>
      </c>
      <c r="U29" s="72">
        <v>585</v>
      </c>
      <c r="V29" s="72">
        <v>0</v>
      </c>
      <c r="W29" s="72">
        <f t="shared" si="10"/>
        <v>585</v>
      </c>
      <c r="X29" s="72">
        <f t="shared" si="11"/>
        <v>1109.52</v>
      </c>
      <c r="Y29" s="72">
        <f t="shared" si="12"/>
        <v>1109.52</v>
      </c>
      <c r="Z29" s="97">
        <v>1386</v>
      </c>
      <c r="AA29" s="97">
        <v>27</v>
      </c>
      <c r="AB29" s="98">
        <v>1359</v>
      </c>
      <c r="AC29" s="99">
        <v>-8.85</v>
      </c>
      <c r="AD29" s="100"/>
      <c r="AE29" s="100">
        <v>166.2</v>
      </c>
      <c r="AF29" s="100">
        <f t="shared" si="13"/>
        <v>23.069999999999908</v>
      </c>
      <c r="AG29" s="100">
        <f t="shared" si="14"/>
        <v>23.069999999999908</v>
      </c>
      <c r="AH29" s="100"/>
      <c r="AI29" s="39"/>
    </row>
    <row r="30" spans="1:35" ht="15">
      <c r="A30" s="32">
        <v>20</v>
      </c>
      <c r="B30" s="38"/>
      <c r="C30" s="34" t="s">
        <v>77</v>
      </c>
      <c r="D30" s="35" t="s">
        <v>78</v>
      </c>
      <c r="E30" s="36" t="s">
        <v>40</v>
      </c>
      <c r="F30" s="37">
        <v>33</v>
      </c>
      <c r="G30" s="37">
        <v>0</v>
      </c>
      <c r="H30" s="37">
        <f t="shared" si="3"/>
        <v>33</v>
      </c>
      <c r="I30" s="56">
        <v>26.4</v>
      </c>
      <c r="J30" s="56">
        <f t="shared" si="4"/>
        <v>0</v>
      </c>
      <c r="K30" s="56">
        <f t="shared" si="5"/>
        <v>26.4</v>
      </c>
      <c r="L30" s="57">
        <v>703</v>
      </c>
      <c r="M30" s="57">
        <v>0</v>
      </c>
      <c r="N30" s="57">
        <f t="shared" si="6"/>
        <v>703</v>
      </c>
      <c r="O30" s="58">
        <v>351.5</v>
      </c>
      <c r="P30" s="58">
        <f t="shared" si="7"/>
        <v>0</v>
      </c>
      <c r="Q30" s="58">
        <f t="shared" si="8"/>
        <v>351.5</v>
      </c>
      <c r="R30" s="72">
        <v>431.5</v>
      </c>
      <c r="S30" s="72">
        <v>23.61</v>
      </c>
      <c r="T30" s="72">
        <f t="shared" si="9"/>
        <v>455.11</v>
      </c>
      <c r="U30" s="72">
        <v>429.85</v>
      </c>
      <c r="V30" s="72">
        <v>0</v>
      </c>
      <c r="W30" s="72">
        <f t="shared" si="10"/>
        <v>429.85</v>
      </c>
      <c r="X30" s="72">
        <f t="shared" si="11"/>
        <v>884.96</v>
      </c>
      <c r="Y30" s="72">
        <f t="shared" si="12"/>
        <v>884.96</v>
      </c>
      <c r="Z30" s="97">
        <v>1072</v>
      </c>
      <c r="AA30" s="97">
        <v>24</v>
      </c>
      <c r="AB30" s="98">
        <v>1048</v>
      </c>
      <c r="AC30" s="99">
        <v>-30.9</v>
      </c>
      <c r="AD30" s="100"/>
      <c r="AE30" s="100">
        <v>136.35</v>
      </c>
      <c r="AF30" s="100">
        <f t="shared" si="13"/>
        <v>23.610000000000127</v>
      </c>
      <c r="AG30" s="100">
        <f t="shared" si="14"/>
        <v>23.610000000000127</v>
      </c>
      <c r="AH30" s="100"/>
      <c r="AI30" s="39"/>
    </row>
    <row r="31" spans="1:35" ht="15">
      <c r="A31" s="32">
        <v>21</v>
      </c>
      <c r="B31" s="38"/>
      <c r="C31" s="34" t="s">
        <v>79</v>
      </c>
      <c r="D31" s="35" t="s">
        <v>80</v>
      </c>
      <c r="E31" s="36" t="s">
        <v>40</v>
      </c>
      <c r="F31" s="37">
        <v>15</v>
      </c>
      <c r="G31" s="37">
        <v>2</v>
      </c>
      <c r="H31" s="37">
        <f t="shared" si="3"/>
        <v>17</v>
      </c>
      <c r="I31" s="56">
        <v>12</v>
      </c>
      <c r="J31" s="56">
        <f t="shared" si="4"/>
        <v>1.6</v>
      </c>
      <c r="K31" s="56">
        <f t="shared" si="5"/>
        <v>13.6</v>
      </c>
      <c r="L31" s="57">
        <v>401</v>
      </c>
      <c r="M31" s="57">
        <v>26</v>
      </c>
      <c r="N31" s="57">
        <f t="shared" si="6"/>
        <v>427</v>
      </c>
      <c r="O31" s="58">
        <v>200.5</v>
      </c>
      <c r="P31" s="58">
        <f t="shared" si="7"/>
        <v>13</v>
      </c>
      <c r="Q31" s="58">
        <f t="shared" si="8"/>
        <v>213.5</v>
      </c>
      <c r="R31" s="72">
        <v>267.25</v>
      </c>
      <c r="S31" s="72">
        <v>17.67</v>
      </c>
      <c r="T31" s="72">
        <f t="shared" si="9"/>
        <v>284.92</v>
      </c>
      <c r="U31" s="72">
        <v>259.7</v>
      </c>
      <c r="V31" s="72">
        <v>0</v>
      </c>
      <c r="W31" s="72">
        <f t="shared" si="10"/>
        <v>259.7</v>
      </c>
      <c r="X31" s="72">
        <f t="shared" si="11"/>
        <v>544.62</v>
      </c>
      <c r="Y31" s="72">
        <f t="shared" si="12"/>
        <v>544.62</v>
      </c>
      <c r="Z31" s="97">
        <v>668</v>
      </c>
      <c r="AA31" s="97">
        <v>11</v>
      </c>
      <c r="AB31" s="98">
        <v>657</v>
      </c>
      <c r="AC31" s="99">
        <v>0</v>
      </c>
      <c r="AD31" s="100"/>
      <c r="AE31" s="100">
        <v>71.45</v>
      </c>
      <c r="AF31" s="100">
        <f t="shared" si="13"/>
        <v>32.270000000000024</v>
      </c>
      <c r="AG31" s="100">
        <f t="shared" si="14"/>
        <v>32.270000000000024</v>
      </c>
      <c r="AH31" s="100"/>
      <c r="AI31" s="39"/>
    </row>
    <row r="32" spans="1:35" ht="15">
      <c r="A32" s="32">
        <v>22</v>
      </c>
      <c r="B32" s="38"/>
      <c r="C32" s="34" t="s">
        <v>81</v>
      </c>
      <c r="D32" s="35" t="s">
        <v>82</v>
      </c>
      <c r="E32" s="36" t="s">
        <v>40</v>
      </c>
      <c r="F32" s="37">
        <v>32</v>
      </c>
      <c r="G32" s="37">
        <v>5</v>
      </c>
      <c r="H32" s="37">
        <f t="shared" si="3"/>
        <v>37</v>
      </c>
      <c r="I32" s="56">
        <v>25.6</v>
      </c>
      <c r="J32" s="56">
        <f t="shared" si="4"/>
        <v>4</v>
      </c>
      <c r="K32" s="56">
        <f t="shared" si="5"/>
        <v>29.6</v>
      </c>
      <c r="L32" s="57">
        <v>942</v>
      </c>
      <c r="M32" s="57">
        <v>35</v>
      </c>
      <c r="N32" s="57">
        <f t="shared" si="6"/>
        <v>977</v>
      </c>
      <c r="O32" s="58">
        <v>471</v>
      </c>
      <c r="P32" s="58">
        <f t="shared" si="7"/>
        <v>17.5</v>
      </c>
      <c r="Q32" s="58">
        <f t="shared" si="8"/>
        <v>488.5</v>
      </c>
      <c r="R32" s="72">
        <v>662.65</v>
      </c>
      <c r="S32" s="72">
        <v>58.59</v>
      </c>
      <c r="T32" s="72">
        <f t="shared" si="9"/>
        <v>721.24</v>
      </c>
      <c r="U32" s="72">
        <v>562.75</v>
      </c>
      <c r="V32" s="72">
        <v>0</v>
      </c>
      <c r="W32" s="72">
        <f t="shared" si="10"/>
        <v>562.75</v>
      </c>
      <c r="X32" s="72">
        <f t="shared" si="11"/>
        <v>1283.99</v>
      </c>
      <c r="Y32" s="72">
        <f t="shared" si="12"/>
        <v>1283.99</v>
      </c>
      <c r="Z32" s="97">
        <v>1537</v>
      </c>
      <c r="AA32" s="97">
        <v>26</v>
      </c>
      <c r="AB32" s="98">
        <v>1511</v>
      </c>
      <c r="AC32" s="99">
        <v>0</v>
      </c>
      <c r="AD32" s="100"/>
      <c r="AE32" s="100">
        <v>185</v>
      </c>
      <c r="AF32" s="100">
        <f t="shared" si="13"/>
        <v>80.09000000000015</v>
      </c>
      <c r="AG32" s="100">
        <f t="shared" si="14"/>
        <v>80.09000000000015</v>
      </c>
      <c r="AH32" s="100"/>
      <c r="AI32" s="39"/>
    </row>
    <row r="33" spans="1:35" ht="15">
      <c r="A33" s="32">
        <v>23</v>
      </c>
      <c r="B33" s="38"/>
      <c r="C33" s="34" t="s">
        <v>83</v>
      </c>
      <c r="D33" s="35" t="s">
        <v>84</v>
      </c>
      <c r="E33" s="36" t="s">
        <v>40</v>
      </c>
      <c r="F33" s="37">
        <v>30</v>
      </c>
      <c r="G33" s="37">
        <v>6</v>
      </c>
      <c r="H33" s="37">
        <f t="shared" si="3"/>
        <v>36</v>
      </c>
      <c r="I33" s="56">
        <v>24</v>
      </c>
      <c r="J33" s="56">
        <f t="shared" si="4"/>
        <v>4.800000000000001</v>
      </c>
      <c r="K33" s="56">
        <f t="shared" si="5"/>
        <v>28.8</v>
      </c>
      <c r="L33" s="57">
        <v>879</v>
      </c>
      <c r="M33" s="57">
        <v>35</v>
      </c>
      <c r="N33" s="57">
        <f t="shared" si="6"/>
        <v>914</v>
      </c>
      <c r="O33" s="58">
        <v>439.5</v>
      </c>
      <c r="P33" s="58">
        <f t="shared" si="7"/>
        <v>17.5</v>
      </c>
      <c r="Q33" s="58">
        <f t="shared" si="8"/>
        <v>457</v>
      </c>
      <c r="R33" s="72">
        <v>538</v>
      </c>
      <c r="S33" s="72">
        <v>28.995</v>
      </c>
      <c r="T33" s="72">
        <f t="shared" si="9"/>
        <v>566.995</v>
      </c>
      <c r="U33" s="72">
        <v>678.35</v>
      </c>
      <c r="V33" s="72">
        <v>0</v>
      </c>
      <c r="W33" s="72">
        <f t="shared" si="10"/>
        <v>678.35</v>
      </c>
      <c r="X33" s="72">
        <f t="shared" si="11"/>
        <v>1245.345</v>
      </c>
      <c r="Y33" s="72">
        <f t="shared" si="12"/>
        <v>1245.345</v>
      </c>
      <c r="Z33" s="97">
        <v>1616</v>
      </c>
      <c r="AA33" s="97">
        <v>23</v>
      </c>
      <c r="AB33" s="98">
        <v>1593</v>
      </c>
      <c r="AC33" s="99">
        <v>71.4</v>
      </c>
      <c r="AD33" s="100"/>
      <c r="AE33" s="100">
        <v>135.25</v>
      </c>
      <c r="AF33" s="100">
        <f t="shared" si="13"/>
        <v>51.29499999999999</v>
      </c>
      <c r="AG33" s="100">
        <f t="shared" si="14"/>
        <v>51.29499999999999</v>
      </c>
      <c r="AH33" s="100"/>
      <c r="AI33" s="39"/>
    </row>
    <row r="34" spans="1:35" ht="15">
      <c r="A34" s="32">
        <v>24</v>
      </c>
      <c r="B34" s="38"/>
      <c r="C34" s="34" t="s">
        <v>85</v>
      </c>
      <c r="D34" s="35" t="s">
        <v>86</v>
      </c>
      <c r="E34" s="36" t="s">
        <v>40</v>
      </c>
      <c r="F34" s="37">
        <v>23</v>
      </c>
      <c r="G34" s="37">
        <v>0</v>
      </c>
      <c r="H34" s="37">
        <f t="shared" si="3"/>
        <v>23</v>
      </c>
      <c r="I34" s="56">
        <v>18.4</v>
      </c>
      <c r="J34" s="56">
        <f t="shared" si="4"/>
        <v>0</v>
      </c>
      <c r="K34" s="56">
        <f t="shared" si="5"/>
        <v>18.4</v>
      </c>
      <c r="L34" s="57">
        <v>631</v>
      </c>
      <c r="M34" s="57">
        <v>0</v>
      </c>
      <c r="N34" s="57">
        <f t="shared" si="6"/>
        <v>631</v>
      </c>
      <c r="O34" s="58">
        <v>315.5</v>
      </c>
      <c r="P34" s="58">
        <f t="shared" si="7"/>
        <v>0</v>
      </c>
      <c r="Q34" s="58">
        <f t="shared" si="8"/>
        <v>315.5</v>
      </c>
      <c r="R34" s="72">
        <v>382.5</v>
      </c>
      <c r="S34" s="72">
        <v>15.51</v>
      </c>
      <c r="T34" s="72">
        <f t="shared" si="9"/>
        <v>398.01</v>
      </c>
      <c r="U34" s="72">
        <v>543.6</v>
      </c>
      <c r="V34" s="72">
        <v>0</v>
      </c>
      <c r="W34" s="72">
        <f t="shared" si="10"/>
        <v>543.6</v>
      </c>
      <c r="X34" s="72">
        <f t="shared" si="11"/>
        <v>941.61</v>
      </c>
      <c r="Y34" s="72">
        <f t="shared" si="12"/>
        <v>941.61</v>
      </c>
      <c r="Z34" s="97">
        <v>1170</v>
      </c>
      <c r="AA34" s="97">
        <v>17</v>
      </c>
      <c r="AB34" s="98">
        <v>1153</v>
      </c>
      <c r="AC34" s="99">
        <v>0</v>
      </c>
      <c r="AD34" s="100"/>
      <c r="AE34" s="100">
        <v>90</v>
      </c>
      <c r="AF34" s="100">
        <f t="shared" si="13"/>
        <v>15.509999999999991</v>
      </c>
      <c r="AG34" s="100">
        <f t="shared" si="14"/>
        <v>15.509999999999991</v>
      </c>
      <c r="AH34" s="100"/>
      <c r="AI34" s="39"/>
    </row>
    <row r="35" spans="1:35" ht="15">
      <c r="A35" s="32">
        <v>25</v>
      </c>
      <c r="B35" s="38"/>
      <c r="C35" s="34" t="s">
        <v>87</v>
      </c>
      <c r="D35" s="35" t="s">
        <v>88</v>
      </c>
      <c r="E35" s="36" t="s">
        <v>40</v>
      </c>
      <c r="F35" s="37">
        <v>26</v>
      </c>
      <c r="G35" s="37">
        <v>5</v>
      </c>
      <c r="H35" s="37">
        <f t="shared" si="3"/>
        <v>31</v>
      </c>
      <c r="I35" s="56">
        <v>20.8</v>
      </c>
      <c r="J35" s="56">
        <f t="shared" si="4"/>
        <v>4</v>
      </c>
      <c r="K35" s="56">
        <f t="shared" si="5"/>
        <v>24.8</v>
      </c>
      <c r="L35" s="57">
        <v>715</v>
      </c>
      <c r="M35" s="57">
        <v>27</v>
      </c>
      <c r="N35" s="57">
        <f t="shared" si="6"/>
        <v>742</v>
      </c>
      <c r="O35" s="58">
        <v>357.5</v>
      </c>
      <c r="P35" s="58">
        <f t="shared" si="7"/>
        <v>13.5</v>
      </c>
      <c r="Q35" s="58">
        <f t="shared" si="8"/>
        <v>371</v>
      </c>
      <c r="R35" s="72">
        <v>502.5</v>
      </c>
      <c r="S35" s="72">
        <v>29.16</v>
      </c>
      <c r="T35" s="72">
        <f t="shared" si="9"/>
        <v>531.66</v>
      </c>
      <c r="U35" s="72">
        <v>507.7</v>
      </c>
      <c r="V35" s="72">
        <v>0</v>
      </c>
      <c r="W35" s="72">
        <f t="shared" si="10"/>
        <v>507.7</v>
      </c>
      <c r="X35" s="72">
        <f t="shared" si="11"/>
        <v>1039.36</v>
      </c>
      <c r="Y35" s="72">
        <f t="shared" si="12"/>
        <v>1039.36</v>
      </c>
      <c r="Z35" s="97">
        <v>1266</v>
      </c>
      <c r="AA35" s="97">
        <v>21</v>
      </c>
      <c r="AB35" s="98">
        <v>1245</v>
      </c>
      <c r="AC35" s="99">
        <v>0</v>
      </c>
      <c r="AD35" s="100"/>
      <c r="AE35" s="100">
        <v>122.5</v>
      </c>
      <c r="AF35" s="100">
        <f t="shared" si="13"/>
        <v>46.659999999999854</v>
      </c>
      <c r="AG35" s="100">
        <f t="shared" si="14"/>
        <v>46.659999999999854</v>
      </c>
      <c r="AH35" s="100"/>
      <c r="AI35" s="39"/>
    </row>
    <row r="36" spans="1:35" ht="15">
      <c r="A36" s="32">
        <v>26</v>
      </c>
      <c r="B36" s="38"/>
      <c r="C36" s="34" t="s">
        <v>89</v>
      </c>
      <c r="D36" s="35" t="s">
        <v>90</v>
      </c>
      <c r="E36" s="36" t="s">
        <v>91</v>
      </c>
      <c r="F36" s="37">
        <v>32</v>
      </c>
      <c r="G36" s="37">
        <v>14</v>
      </c>
      <c r="H36" s="37">
        <f t="shared" si="3"/>
        <v>46</v>
      </c>
      <c r="I36" s="56">
        <v>25.6</v>
      </c>
      <c r="J36" s="56">
        <f t="shared" si="4"/>
        <v>11.200000000000001</v>
      </c>
      <c r="K36" s="56">
        <f t="shared" si="5"/>
        <v>36.800000000000004</v>
      </c>
      <c r="L36" s="57">
        <v>623</v>
      </c>
      <c r="M36" s="57">
        <v>45</v>
      </c>
      <c r="N36" s="57">
        <f t="shared" si="6"/>
        <v>668</v>
      </c>
      <c r="O36" s="58">
        <v>311.5</v>
      </c>
      <c r="P36" s="58">
        <f t="shared" si="7"/>
        <v>22.5</v>
      </c>
      <c r="Q36" s="58">
        <f t="shared" si="8"/>
        <v>334</v>
      </c>
      <c r="R36" s="72">
        <v>379.8</v>
      </c>
      <c r="S36" s="72">
        <v>11.16</v>
      </c>
      <c r="T36" s="72">
        <f t="shared" si="9"/>
        <v>390.96000000000004</v>
      </c>
      <c r="U36" s="72">
        <v>496.75</v>
      </c>
      <c r="V36" s="72">
        <v>101.41</v>
      </c>
      <c r="W36" s="72">
        <f t="shared" si="10"/>
        <v>598.16</v>
      </c>
      <c r="X36" s="72">
        <f t="shared" si="11"/>
        <v>989.12</v>
      </c>
      <c r="Y36" s="72">
        <f t="shared" si="12"/>
        <v>989.12</v>
      </c>
      <c r="Z36" s="97">
        <v>1125</v>
      </c>
      <c r="AA36" s="97">
        <v>22</v>
      </c>
      <c r="AB36" s="98">
        <v>1103</v>
      </c>
      <c r="AC36" s="99">
        <v>0</v>
      </c>
      <c r="AD36" s="100"/>
      <c r="AE36" s="100">
        <v>88.6500000000001</v>
      </c>
      <c r="AF36" s="100">
        <f t="shared" si="13"/>
        <v>146.26999999999998</v>
      </c>
      <c r="AG36" s="100">
        <f t="shared" si="14"/>
        <v>146.26999999999998</v>
      </c>
      <c r="AH36" s="100"/>
      <c r="AI36" s="39"/>
    </row>
    <row r="37" spans="1:35" ht="15">
      <c r="A37" s="32">
        <v>27</v>
      </c>
      <c r="B37" s="38"/>
      <c r="C37" s="34" t="s">
        <v>92</v>
      </c>
      <c r="D37" s="35" t="s">
        <v>93</v>
      </c>
      <c r="E37" s="36" t="s">
        <v>91</v>
      </c>
      <c r="F37" s="37">
        <v>12</v>
      </c>
      <c r="G37" s="37">
        <v>8</v>
      </c>
      <c r="H37" s="37">
        <f t="shared" si="3"/>
        <v>20</v>
      </c>
      <c r="I37" s="56">
        <v>9.6</v>
      </c>
      <c r="J37" s="56">
        <f t="shared" si="4"/>
        <v>6.4</v>
      </c>
      <c r="K37" s="56">
        <f t="shared" si="5"/>
        <v>16</v>
      </c>
      <c r="L37" s="57">
        <v>326</v>
      </c>
      <c r="M37" s="57">
        <v>24</v>
      </c>
      <c r="N37" s="57">
        <f t="shared" si="6"/>
        <v>350</v>
      </c>
      <c r="O37" s="58">
        <v>163</v>
      </c>
      <c r="P37" s="58">
        <f t="shared" si="7"/>
        <v>12</v>
      </c>
      <c r="Q37" s="58">
        <f t="shared" si="8"/>
        <v>175</v>
      </c>
      <c r="R37" s="72">
        <v>161.85</v>
      </c>
      <c r="S37" s="72">
        <v>3.99</v>
      </c>
      <c r="T37" s="72">
        <f t="shared" si="9"/>
        <v>165.84</v>
      </c>
      <c r="U37" s="72">
        <v>211.6</v>
      </c>
      <c r="V37" s="72">
        <v>59.66</v>
      </c>
      <c r="W37" s="72">
        <f t="shared" si="10"/>
        <v>271.26</v>
      </c>
      <c r="X37" s="72">
        <f t="shared" si="11"/>
        <v>437.1</v>
      </c>
      <c r="Y37" s="72">
        <f t="shared" si="12"/>
        <v>437.1</v>
      </c>
      <c r="Z37" s="97">
        <v>527</v>
      </c>
      <c r="AA37" s="97">
        <v>8</v>
      </c>
      <c r="AB37" s="98">
        <v>519</v>
      </c>
      <c r="AC37" s="99">
        <v>46.93</v>
      </c>
      <c r="AD37" s="100"/>
      <c r="AE37" s="100">
        <v>65.98</v>
      </c>
      <c r="AF37" s="100">
        <f t="shared" si="13"/>
        <v>82.05000000000003</v>
      </c>
      <c r="AG37" s="100">
        <f t="shared" si="14"/>
        <v>82.05000000000003</v>
      </c>
      <c r="AH37" s="100"/>
      <c r="AI37" s="39"/>
    </row>
    <row r="38" spans="1:35" ht="15">
      <c r="A38" s="32">
        <v>28</v>
      </c>
      <c r="B38" s="38"/>
      <c r="C38" s="34" t="s">
        <v>94</v>
      </c>
      <c r="D38" s="35" t="s">
        <v>95</v>
      </c>
      <c r="E38" s="36" t="s">
        <v>91</v>
      </c>
      <c r="F38" s="37">
        <v>18</v>
      </c>
      <c r="G38" s="37">
        <v>11</v>
      </c>
      <c r="H38" s="37">
        <f t="shared" si="3"/>
        <v>29</v>
      </c>
      <c r="I38" s="56">
        <v>14.4</v>
      </c>
      <c r="J38" s="56">
        <f t="shared" si="4"/>
        <v>8.8</v>
      </c>
      <c r="K38" s="56">
        <f t="shared" si="5"/>
        <v>23.200000000000003</v>
      </c>
      <c r="L38" s="57">
        <v>436</v>
      </c>
      <c r="M38" s="57">
        <v>33</v>
      </c>
      <c r="N38" s="57">
        <f t="shared" si="6"/>
        <v>469</v>
      </c>
      <c r="O38" s="58">
        <v>218</v>
      </c>
      <c r="P38" s="58">
        <f t="shared" si="7"/>
        <v>16.5</v>
      </c>
      <c r="Q38" s="58">
        <f t="shared" si="8"/>
        <v>234.5</v>
      </c>
      <c r="R38" s="72">
        <v>312</v>
      </c>
      <c r="S38" s="72">
        <v>18.03</v>
      </c>
      <c r="T38" s="72">
        <f t="shared" si="9"/>
        <v>330.03</v>
      </c>
      <c r="U38" s="72">
        <v>364.95</v>
      </c>
      <c r="V38" s="72">
        <v>49.795</v>
      </c>
      <c r="W38" s="72">
        <f t="shared" si="10"/>
        <v>414.745</v>
      </c>
      <c r="X38" s="72">
        <f t="shared" si="11"/>
        <v>744.775</v>
      </c>
      <c r="Y38" s="72">
        <f t="shared" si="12"/>
        <v>744.775</v>
      </c>
      <c r="Z38" s="97">
        <v>852</v>
      </c>
      <c r="AA38" s="97">
        <v>13</v>
      </c>
      <c r="AB38" s="98">
        <v>839</v>
      </c>
      <c r="AC38" s="99">
        <v>0</v>
      </c>
      <c r="AD38" s="100"/>
      <c r="AE38" s="100">
        <v>57.35</v>
      </c>
      <c r="AF38" s="100">
        <f t="shared" si="13"/>
        <v>93.12499999999991</v>
      </c>
      <c r="AG38" s="100">
        <f t="shared" si="14"/>
        <v>93.12499999999991</v>
      </c>
      <c r="AH38" s="100"/>
      <c r="AI38" s="39"/>
    </row>
    <row r="39" spans="1:35" ht="15">
      <c r="A39" s="32">
        <v>29</v>
      </c>
      <c r="B39" s="38"/>
      <c r="C39" s="34" t="s">
        <v>96</v>
      </c>
      <c r="D39" s="35" t="s">
        <v>97</v>
      </c>
      <c r="E39" s="36" t="s">
        <v>91</v>
      </c>
      <c r="F39" s="37">
        <v>17</v>
      </c>
      <c r="G39" s="37">
        <v>12</v>
      </c>
      <c r="H39" s="37">
        <f t="shared" si="3"/>
        <v>29</v>
      </c>
      <c r="I39" s="56">
        <v>13.6</v>
      </c>
      <c r="J39" s="56">
        <f t="shared" si="4"/>
        <v>9.600000000000001</v>
      </c>
      <c r="K39" s="56">
        <f t="shared" si="5"/>
        <v>23.200000000000003</v>
      </c>
      <c r="L39" s="57">
        <v>474</v>
      </c>
      <c r="M39" s="57">
        <v>36</v>
      </c>
      <c r="N39" s="57">
        <f t="shared" si="6"/>
        <v>510</v>
      </c>
      <c r="O39" s="58">
        <v>237</v>
      </c>
      <c r="P39" s="58">
        <f t="shared" si="7"/>
        <v>18</v>
      </c>
      <c r="Q39" s="58">
        <f t="shared" si="8"/>
        <v>255</v>
      </c>
      <c r="R39" s="72">
        <v>257.4</v>
      </c>
      <c r="S39" s="72">
        <v>0</v>
      </c>
      <c r="T39" s="72">
        <f t="shared" si="9"/>
        <v>257.4</v>
      </c>
      <c r="U39" s="72">
        <v>474.55</v>
      </c>
      <c r="V39" s="72">
        <v>46.06</v>
      </c>
      <c r="W39" s="72">
        <f t="shared" si="10"/>
        <v>520.61</v>
      </c>
      <c r="X39" s="72">
        <f t="shared" si="11"/>
        <v>778.01</v>
      </c>
      <c r="Y39" s="72">
        <f t="shared" si="12"/>
        <v>778.01</v>
      </c>
      <c r="Z39" s="97">
        <v>938</v>
      </c>
      <c r="AA39" s="97">
        <v>12</v>
      </c>
      <c r="AB39" s="98">
        <v>926</v>
      </c>
      <c r="AC39" s="99">
        <v>0</v>
      </c>
      <c r="AD39" s="100"/>
      <c r="AE39" s="100">
        <v>44.5500000000001</v>
      </c>
      <c r="AF39" s="100">
        <f t="shared" si="13"/>
        <v>73.65999999999994</v>
      </c>
      <c r="AG39" s="100">
        <f t="shared" si="14"/>
        <v>73.65999999999994</v>
      </c>
      <c r="AH39" s="100"/>
      <c r="AI39" s="39"/>
    </row>
    <row r="40" spans="1:35" ht="15">
      <c r="A40" s="32">
        <v>30</v>
      </c>
      <c r="B40" s="38"/>
      <c r="C40" s="34" t="s">
        <v>98</v>
      </c>
      <c r="D40" s="35" t="s">
        <v>99</v>
      </c>
      <c r="E40" s="36" t="s">
        <v>91</v>
      </c>
      <c r="F40" s="37">
        <v>16</v>
      </c>
      <c r="G40" s="37">
        <v>11</v>
      </c>
      <c r="H40" s="37">
        <f t="shared" si="3"/>
        <v>27</v>
      </c>
      <c r="I40" s="56">
        <v>12.8</v>
      </c>
      <c r="J40" s="56">
        <f t="shared" si="4"/>
        <v>8.8</v>
      </c>
      <c r="K40" s="56">
        <f t="shared" si="5"/>
        <v>21.6</v>
      </c>
      <c r="L40" s="57">
        <v>452</v>
      </c>
      <c r="M40" s="57">
        <v>31</v>
      </c>
      <c r="N40" s="57">
        <f t="shared" si="6"/>
        <v>483</v>
      </c>
      <c r="O40" s="58">
        <v>226</v>
      </c>
      <c r="P40" s="58">
        <f t="shared" si="7"/>
        <v>15.5</v>
      </c>
      <c r="Q40" s="58">
        <f t="shared" si="8"/>
        <v>241.5</v>
      </c>
      <c r="R40" s="72">
        <v>250.6</v>
      </c>
      <c r="S40" s="72">
        <v>16.44</v>
      </c>
      <c r="T40" s="72">
        <f t="shared" si="9"/>
        <v>267.04</v>
      </c>
      <c r="U40" s="72">
        <v>290</v>
      </c>
      <c r="V40" s="72">
        <v>83.065</v>
      </c>
      <c r="W40" s="72">
        <f t="shared" si="10"/>
        <v>373.065</v>
      </c>
      <c r="X40" s="72">
        <f t="shared" si="11"/>
        <v>640.105</v>
      </c>
      <c r="Y40" s="72">
        <f t="shared" si="12"/>
        <v>640.105</v>
      </c>
      <c r="Z40" s="97">
        <v>692</v>
      </c>
      <c r="AA40" s="97">
        <v>11</v>
      </c>
      <c r="AB40" s="98">
        <v>681</v>
      </c>
      <c r="AC40" s="99">
        <v>0</v>
      </c>
      <c r="AD40" s="100"/>
      <c r="AE40" s="100">
        <v>87.4000000000001</v>
      </c>
      <c r="AF40" s="100">
        <f t="shared" si="13"/>
        <v>123.80499999999994</v>
      </c>
      <c r="AG40" s="100">
        <f t="shared" si="14"/>
        <v>123.80499999999994</v>
      </c>
      <c r="AH40" s="100"/>
      <c r="AI40" s="39"/>
    </row>
    <row r="41" spans="1:35" ht="15">
      <c r="A41" s="32">
        <v>31</v>
      </c>
      <c r="B41" s="38"/>
      <c r="C41" s="34" t="s">
        <v>100</v>
      </c>
      <c r="D41" s="35" t="s">
        <v>101</v>
      </c>
      <c r="E41" s="36" t="s">
        <v>91</v>
      </c>
      <c r="F41" s="37">
        <v>10</v>
      </c>
      <c r="G41" s="37">
        <v>9</v>
      </c>
      <c r="H41" s="37">
        <f t="shared" si="3"/>
        <v>19</v>
      </c>
      <c r="I41" s="56">
        <v>8</v>
      </c>
      <c r="J41" s="56">
        <f t="shared" si="4"/>
        <v>7.2</v>
      </c>
      <c r="K41" s="56">
        <f t="shared" si="5"/>
        <v>15.2</v>
      </c>
      <c r="L41" s="57">
        <v>238</v>
      </c>
      <c r="M41" s="57">
        <v>32</v>
      </c>
      <c r="N41" s="57">
        <f t="shared" si="6"/>
        <v>270</v>
      </c>
      <c r="O41" s="58">
        <v>119</v>
      </c>
      <c r="P41" s="58">
        <f t="shared" si="7"/>
        <v>16</v>
      </c>
      <c r="Q41" s="58">
        <f t="shared" si="8"/>
        <v>135</v>
      </c>
      <c r="R41" s="72">
        <v>165.75</v>
      </c>
      <c r="S41" s="72">
        <v>11.205</v>
      </c>
      <c r="T41" s="72">
        <f t="shared" si="9"/>
        <v>176.955</v>
      </c>
      <c r="U41" s="72">
        <v>153.75</v>
      </c>
      <c r="V41" s="72">
        <v>62.73</v>
      </c>
      <c r="W41" s="72">
        <f t="shared" si="10"/>
        <v>216.48</v>
      </c>
      <c r="X41" s="72">
        <f t="shared" si="11"/>
        <v>393.435</v>
      </c>
      <c r="Y41" s="72">
        <f t="shared" si="12"/>
        <v>393.435</v>
      </c>
      <c r="Z41" s="97">
        <v>417</v>
      </c>
      <c r="AA41" s="97">
        <v>6</v>
      </c>
      <c r="AB41" s="98">
        <v>411</v>
      </c>
      <c r="AC41" s="99">
        <v>0</v>
      </c>
      <c r="AD41" s="100"/>
      <c r="AE41" s="100">
        <v>29.5</v>
      </c>
      <c r="AF41" s="100">
        <f t="shared" si="13"/>
        <v>97.13499999999999</v>
      </c>
      <c r="AG41" s="100">
        <f t="shared" si="14"/>
        <v>97.13499999999999</v>
      </c>
      <c r="AH41" s="100"/>
      <c r="AI41" s="39"/>
    </row>
    <row r="42" spans="1:35" ht="15">
      <c r="A42" s="32">
        <v>32</v>
      </c>
      <c r="B42" s="38"/>
      <c r="C42" s="39" t="s">
        <v>102</v>
      </c>
      <c r="D42" s="35">
        <v>156025</v>
      </c>
      <c r="E42" s="36" t="s">
        <v>91</v>
      </c>
      <c r="F42" s="37">
        <v>13</v>
      </c>
      <c r="G42" s="37">
        <v>11</v>
      </c>
      <c r="H42" s="37">
        <f t="shared" si="3"/>
        <v>24</v>
      </c>
      <c r="I42" s="56">
        <v>10.4</v>
      </c>
      <c r="J42" s="56">
        <f t="shared" si="4"/>
        <v>8.8</v>
      </c>
      <c r="K42" s="56">
        <f t="shared" si="5"/>
        <v>19.200000000000003</v>
      </c>
      <c r="L42" s="57">
        <v>318</v>
      </c>
      <c r="M42" s="57">
        <v>48</v>
      </c>
      <c r="N42" s="57">
        <f t="shared" si="6"/>
        <v>366</v>
      </c>
      <c r="O42" s="58">
        <v>159</v>
      </c>
      <c r="P42" s="58">
        <f t="shared" si="7"/>
        <v>24</v>
      </c>
      <c r="Q42" s="58">
        <f t="shared" si="8"/>
        <v>183</v>
      </c>
      <c r="R42" s="72">
        <v>202.6</v>
      </c>
      <c r="S42" s="72">
        <v>12.735</v>
      </c>
      <c r="T42" s="72">
        <f t="shared" si="9"/>
        <v>215.33499999999998</v>
      </c>
      <c r="U42" s="72">
        <v>210.95</v>
      </c>
      <c r="V42" s="72">
        <v>25.33</v>
      </c>
      <c r="W42" s="72">
        <f t="shared" si="10"/>
        <v>236.27999999999997</v>
      </c>
      <c r="X42" s="72">
        <f t="shared" si="11"/>
        <v>451.61499999999995</v>
      </c>
      <c r="Y42" s="72">
        <f t="shared" si="12"/>
        <v>451.61499999999995</v>
      </c>
      <c r="Z42" s="97">
        <v>533</v>
      </c>
      <c r="AA42" s="97">
        <v>9</v>
      </c>
      <c r="AB42" s="98">
        <v>524</v>
      </c>
      <c r="AC42" s="99">
        <v>0</v>
      </c>
      <c r="AD42" s="100"/>
      <c r="AE42" s="100">
        <v>49.9499999999999</v>
      </c>
      <c r="AF42" s="100">
        <f t="shared" si="13"/>
        <v>70.86500000000004</v>
      </c>
      <c r="AG42" s="100">
        <f t="shared" si="14"/>
        <v>70.86500000000004</v>
      </c>
      <c r="AH42" s="100"/>
      <c r="AI42" s="39"/>
    </row>
    <row r="43" spans="1:35" ht="15">
      <c r="A43" s="32">
        <v>33</v>
      </c>
      <c r="B43" s="38"/>
      <c r="C43" s="39" t="s">
        <v>103</v>
      </c>
      <c r="D43" s="35" t="s">
        <v>104</v>
      </c>
      <c r="E43" s="36" t="s">
        <v>91</v>
      </c>
      <c r="F43" s="37">
        <v>28</v>
      </c>
      <c r="G43" s="37">
        <v>16</v>
      </c>
      <c r="H43" s="37">
        <f t="shared" si="3"/>
        <v>44</v>
      </c>
      <c r="I43" s="56">
        <v>22.4</v>
      </c>
      <c r="J43" s="56">
        <f t="shared" si="4"/>
        <v>12.8</v>
      </c>
      <c r="K43" s="56">
        <f t="shared" si="5"/>
        <v>35.2</v>
      </c>
      <c r="L43" s="57">
        <v>770</v>
      </c>
      <c r="M43" s="57">
        <v>56</v>
      </c>
      <c r="N43" s="57">
        <f t="shared" si="6"/>
        <v>826</v>
      </c>
      <c r="O43" s="58">
        <v>385</v>
      </c>
      <c r="P43" s="58">
        <f t="shared" si="7"/>
        <v>28</v>
      </c>
      <c r="Q43" s="58">
        <f t="shared" si="8"/>
        <v>413</v>
      </c>
      <c r="R43" s="72">
        <v>457.5</v>
      </c>
      <c r="S43" s="72">
        <v>17.52</v>
      </c>
      <c r="T43" s="72">
        <f t="shared" si="9"/>
        <v>475.02</v>
      </c>
      <c r="U43" s="72">
        <v>656.55</v>
      </c>
      <c r="V43" s="72">
        <v>156.01</v>
      </c>
      <c r="W43" s="72">
        <f t="shared" si="10"/>
        <v>812.56</v>
      </c>
      <c r="X43" s="72">
        <f t="shared" si="11"/>
        <v>1287.58</v>
      </c>
      <c r="Y43" s="72">
        <f t="shared" si="12"/>
        <v>1287.58</v>
      </c>
      <c r="Z43" s="97">
        <v>1425</v>
      </c>
      <c r="AA43" s="97">
        <v>22</v>
      </c>
      <c r="AB43" s="98">
        <v>1403</v>
      </c>
      <c r="AC43" s="99">
        <v>0</v>
      </c>
      <c r="AD43" s="100"/>
      <c r="AE43" s="100">
        <v>96.4499999999998</v>
      </c>
      <c r="AF43" s="100">
        <f t="shared" si="13"/>
        <v>214.33000000000015</v>
      </c>
      <c r="AG43" s="100">
        <f t="shared" si="14"/>
        <v>214.33000000000015</v>
      </c>
      <c r="AH43" s="100"/>
      <c r="AI43" s="39"/>
    </row>
    <row r="44" spans="1:35" ht="15">
      <c r="A44" s="32">
        <v>34</v>
      </c>
      <c r="B44" s="38"/>
      <c r="C44" s="34" t="s">
        <v>105</v>
      </c>
      <c r="D44" s="35" t="s">
        <v>106</v>
      </c>
      <c r="E44" s="36" t="s">
        <v>91</v>
      </c>
      <c r="F44" s="37">
        <v>20</v>
      </c>
      <c r="G44" s="37">
        <v>11</v>
      </c>
      <c r="H44" s="37">
        <f t="shared" si="3"/>
        <v>31</v>
      </c>
      <c r="I44" s="56">
        <v>16</v>
      </c>
      <c r="J44" s="56">
        <f t="shared" si="4"/>
        <v>8.8</v>
      </c>
      <c r="K44" s="56">
        <f t="shared" si="5"/>
        <v>24.8</v>
      </c>
      <c r="L44" s="57">
        <v>475</v>
      </c>
      <c r="M44" s="57">
        <v>35</v>
      </c>
      <c r="N44" s="57">
        <f t="shared" si="6"/>
        <v>510</v>
      </c>
      <c r="O44" s="58">
        <v>237.5</v>
      </c>
      <c r="P44" s="58">
        <f t="shared" si="7"/>
        <v>17.5</v>
      </c>
      <c r="Q44" s="58">
        <f t="shared" si="8"/>
        <v>255</v>
      </c>
      <c r="R44" s="72">
        <v>282.6</v>
      </c>
      <c r="S44" s="72">
        <v>0</v>
      </c>
      <c r="T44" s="72">
        <f t="shared" si="9"/>
        <v>282.6</v>
      </c>
      <c r="U44" s="72">
        <v>464.65</v>
      </c>
      <c r="V44" s="72">
        <v>56.85</v>
      </c>
      <c r="W44" s="72">
        <f t="shared" si="10"/>
        <v>521.5</v>
      </c>
      <c r="X44" s="72">
        <f t="shared" si="11"/>
        <v>804.1</v>
      </c>
      <c r="Y44" s="72">
        <f t="shared" si="12"/>
        <v>804.1</v>
      </c>
      <c r="Z44" s="97">
        <v>946</v>
      </c>
      <c r="AA44" s="97">
        <v>14</v>
      </c>
      <c r="AB44" s="98">
        <v>932</v>
      </c>
      <c r="AC44" s="99">
        <v>-0.165</v>
      </c>
      <c r="AD44" s="100"/>
      <c r="AE44" s="100">
        <v>54.585</v>
      </c>
      <c r="AF44" s="100">
        <f t="shared" si="13"/>
        <v>83.15000000000009</v>
      </c>
      <c r="AG44" s="100">
        <f t="shared" si="14"/>
        <v>83.15000000000009</v>
      </c>
      <c r="AH44" s="100"/>
      <c r="AI44" s="39"/>
    </row>
    <row r="45" spans="1:35" s="4" customFormat="1" ht="15">
      <c r="A45" s="32">
        <v>35</v>
      </c>
      <c r="B45" s="38"/>
      <c r="C45" s="34" t="s">
        <v>107</v>
      </c>
      <c r="D45" s="35" t="s">
        <v>108</v>
      </c>
      <c r="E45" s="36" t="s">
        <v>91</v>
      </c>
      <c r="F45" s="37">
        <v>12</v>
      </c>
      <c r="G45" s="37">
        <v>7</v>
      </c>
      <c r="H45" s="37">
        <f t="shared" si="3"/>
        <v>19</v>
      </c>
      <c r="I45" s="56">
        <v>9.6</v>
      </c>
      <c r="J45" s="56">
        <f t="shared" si="4"/>
        <v>5.6000000000000005</v>
      </c>
      <c r="K45" s="56">
        <f t="shared" si="5"/>
        <v>15.2</v>
      </c>
      <c r="L45" s="57">
        <v>312</v>
      </c>
      <c r="M45" s="57">
        <v>25</v>
      </c>
      <c r="N45" s="57">
        <f t="shared" si="6"/>
        <v>337</v>
      </c>
      <c r="O45" s="58">
        <v>156</v>
      </c>
      <c r="P45" s="58">
        <f t="shared" si="7"/>
        <v>12.5</v>
      </c>
      <c r="Q45" s="58">
        <f t="shared" si="8"/>
        <v>168.5</v>
      </c>
      <c r="R45" s="72">
        <v>192.75</v>
      </c>
      <c r="S45" s="72">
        <v>1.575</v>
      </c>
      <c r="T45" s="72">
        <f t="shared" si="9"/>
        <v>194.325</v>
      </c>
      <c r="U45" s="72">
        <v>360.05</v>
      </c>
      <c r="V45" s="72">
        <v>0</v>
      </c>
      <c r="W45" s="72">
        <f t="shared" si="10"/>
        <v>360.05</v>
      </c>
      <c r="X45" s="72">
        <f t="shared" si="11"/>
        <v>554.375</v>
      </c>
      <c r="Y45" s="72">
        <f t="shared" si="12"/>
        <v>554.375</v>
      </c>
      <c r="Z45" s="97">
        <v>698</v>
      </c>
      <c r="AA45" s="97">
        <v>9</v>
      </c>
      <c r="AB45" s="98">
        <v>689</v>
      </c>
      <c r="AC45" s="99">
        <v>2.25</v>
      </c>
      <c r="AD45" s="100"/>
      <c r="AE45" s="100">
        <v>22.65</v>
      </c>
      <c r="AF45" s="100">
        <f t="shared" si="13"/>
        <v>19.675000000000047</v>
      </c>
      <c r="AG45" s="100">
        <f t="shared" si="14"/>
        <v>19.675000000000047</v>
      </c>
      <c r="AH45" s="100"/>
      <c r="AI45" s="39"/>
    </row>
    <row r="46" spans="1:35" s="4" customFormat="1" ht="15">
      <c r="A46" s="32">
        <v>36</v>
      </c>
      <c r="B46" s="38"/>
      <c r="C46" s="39" t="s">
        <v>109</v>
      </c>
      <c r="D46" s="35" t="s">
        <v>110</v>
      </c>
      <c r="E46" s="36" t="s">
        <v>91</v>
      </c>
      <c r="F46" s="37">
        <v>13</v>
      </c>
      <c r="G46" s="37">
        <v>10</v>
      </c>
      <c r="H46" s="37">
        <f t="shared" si="3"/>
        <v>23</v>
      </c>
      <c r="I46" s="56">
        <v>10.4</v>
      </c>
      <c r="J46" s="56">
        <f t="shared" si="4"/>
        <v>8</v>
      </c>
      <c r="K46" s="56">
        <f t="shared" si="5"/>
        <v>18.4</v>
      </c>
      <c r="L46" s="57">
        <v>302</v>
      </c>
      <c r="M46" s="57">
        <v>48</v>
      </c>
      <c r="N46" s="57">
        <f t="shared" si="6"/>
        <v>350</v>
      </c>
      <c r="O46" s="58">
        <v>151</v>
      </c>
      <c r="P46" s="58">
        <f t="shared" si="7"/>
        <v>24</v>
      </c>
      <c r="Q46" s="58">
        <f t="shared" si="8"/>
        <v>175</v>
      </c>
      <c r="R46" s="72">
        <v>230.3</v>
      </c>
      <c r="S46" s="72">
        <v>5.79</v>
      </c>
      <c r="T46" s="72">
        <f t="shared" si="9"/>
        <v>236.09</v>
      </c>
      <c r="U46" s="72">
        <v>291</v>
      </c>
      <c r="V46" s="72">
        <v>53.355</v>
      </c>
      <c r="W46" s="72">
        <f t="shared" si="10"/>
        <v>344.355</v>
      </c>
      <c r="X46" s="72">
        <f t="shared" si="11"/>
        <v>580.445</v>
      </c>
      <c r="Y46" s="72">
        <f t="shared" si="12"/>
        <v>580.445</v>
      </c>
      <c r="Z46" s="97">
        <v>652</v>
      </c>
      <c r="AA46" s="97">
        <v>9</v>
      </c>
      <c r="AB46" s="98">
        <v>643</v>
      </c>
      <c r="AC46" s="99">
        <v>0</v>
      </c>
      <c r="AD46" s="100"/>
      <c r="AE46" s="100">
        <v>30.6999999999999</v>
      </c>
      <c r="AF46" s="100">
        <f t="shared" si="13"/>
        <v>91.14500000000012</v>
      </c>
      <c r="AG46" s="100">
        <f t="shared" si="14"/>
        <v>91.14500000000012</v>
      </c>
      <c r="AH46" s="100"/>
      <c r="AI46" s="39"/>
    </row>
    <row r="47" spans="1:35" ht="15">
      <c r="A47" s="32">
        <v>37</v>
      </c>
      <c r="B47" s="38"/>
      <c r="C47" s="34" t="s">
        <v>111</v>
      </c>
      <c r="D47" s="35" t="s">
        <v>112</v>
      </c>
      <c r="E47" s="36" t="s">
        <v>91</v>
      </c>
      <c r="F47" s="37">
        <v>9</v>
      </c>
      <c r="G47" s="37">
        <v>10</v>
      </c>
      <c r="H47" s="37">
        <f t="shared" si="3"/>
        <v>19</v>
      </c>
      <c r="I47" s="56">
        <v>7.2</v>
      </c>
      <c r="J47" s="56">
        <f t="shared" si="4"/>
        <v>8</v>
      </c>
      <c r="K47" s="56">
        <f t="shared" si="5"/>
        <v>15.2</v>
      </c>
      <c r="L47" s="57">
        <v>298</v>
      </c>
      <c r="M47" s="57">
        <v>25</v>
      </c>
      <c r="N47" s="57">
        <f t="shared" si="6"/>
        <v>323</v>
      </c>
      <c r="O47" s="58">
        <v>149</v>
      </c>
      <c r="P47" s="58">
        <f t="shared" si="7"/>
        <v>12.5</v>
      </c>
      <c r="Q47" s="58">
        <f t="shared" si="8"/>
        <v>161.5</v>
      </c>
      <c r="R47" s="72">
        <v>186.45</v>
      </c>
      <c r="S47" s="72">
        <v>8.34</v>
      </c>
      <c r="T47" s="72">
        <f t="shared" si="9"/>
        <v>194.79</v>
      </c>
      <c r="U47" s="72">
        <v>228.25</v>
      </c>
      <c r="V47" s="72">
        <v>102.94</v>
      </c>
      <c r="W47" s="72">
        <f t="shared" si="10"/>
        <v>331.19</v>
      </c>
      <c r="X47" s="72">
        <f t="shared" si="11"/>
        <v>525.98</v>
      </c>
      <c r="Y47" s="72">
        <f t="shared" si="12"/>
        <v>525.98</v>
      </c>
      <c r="Z47" s="97">
        <v>539</v>
      </c>
      <c r="AA47" s="97">
        <v>6</v>
      </c>
      <c r="AB47" s="98">
        <v>533</v>
      </c>
      <c r="AC47" s="99">
        <v>0</v>
      </c>
      <c r="AD47" s="100"/>
      <c r="AE47" s="100">
        <v>31.9</v>
      </c>
      <c r="AF47" s="100">
        <f t="shared" si="13"/>
        <v>131.78000000000006</v>
      </c>
      <c r="AG47" s="100">
        <f t="shared" si="14"/>
        <v>131.78000000000006</v>
      </c>
      <c r="AH47" s="100"/>
      <c r="AI47" s="39"/>
    </row>
    <row r="48" spans="1:35" ht="15">
      <c r="A48" s="32">
        <v>38</v>
      </c>
      <c r="B48" s="38"/>
      <c r="C48" s="39" t="s">
        <v>113</v>
      </c>
      <c r="D48" s="35" t="s">
        <v>114</v>
      </c>
      <c r="E48" s="36" t="s">
        <v>91</v>
      </c>
      <c r="F48" s="37">
        <v>16</v>
      </c>
      <c r="G48" s="37">
        <v>11</v>
      </c>
      <c r="H48" s="37">
        <f t="shared" si="3"/>
        <v>27</v>
      </c>
      <c r="I48" s="56">
        <v>12.8</v>
      </c>
      <c r="J48" s="56">
        <f t="shared" si="4"/>
        <v>8.8</v>
      </c>
      <c r="K48" s="56">
        <f t="shared" si="5"/>
        <v>21.6</v>
      </c>
      <c r="L48" s="57">
        <v>431</v>
      </c>
      <c r="M48" s="57">
        <v>33</v>
      </c>
      <c r="N48" s="57">
        <f t="shared" si="6"/>
        <v>464</v>
      </c>
      <c r="O48" s="58">
        <v>215.5</v>
      </c>
      <c r="P48" s="58">
        <f t="shared" si="7"/>
        <v>16.5</v>
      </c>
      <c r="Q48" s="58">
        <f t="shared" si="8"/>
        <v>232</v>
      </c>
      <c r="R48" s="72">
        <v>256.7</v>
      </c>
      <c r="S48" s="72">
        <v>6.195</v>
      </c>
      <c r="T48" s="72">
        <f t="shared" si="9"/>
        <v>262.895</v>
      </c>
      <c r="U48" s="72">
        <v>325.9</v>
      </c>
      <c r="V48" s="72">
        <v>114.255</v>
      </c>
      <c r="W48" s="72">
        <f t="shared" si="10"/>
        <v>440.155</v>
      </c>
      <c r="X48" s="72">
        <f t="shared" si="11"/>
        <v>703.05</v>
      </c>
      <c r="Y48" s="72">
        <f t="shared" si="12"/>
        <v>703.05</v>
      </c>
      <c r="Z48" s="97">
        <v>744</v>
      </c>
      <c r="AA48" s="97">
        <v>10</v>
      </c>
      <c r="AB48" s="98">
        <v>734</v>
      </c>
      <c r="AC48" s="99">
        <v>0</v>
      </c>
      <c r="AD48" s="100"/>
      <c r="AE48" s="100">
        <v>66.8999999999999</v>
      </c>
      <c r="AF48" s="100">
        <f t="shared" si="13"/>
        <v>145.75000000000006</v>
      </c>
      <c r="AG48" s="100">
        <f t="shared" si="14"/>
        <v>145.75000000000006</v>
      </c>
      <c r="AH48" s="100"/>
      <c r="AI48" s="39"/>
    </row>
    <row r="49" spans="1:35" ht="15">
      <c r="A49" s="32">
        <v>39</v>
      </c>
      <c r="B49" s="38"/>
      <c r="C49" s="34" t="s">
        <v>115</v>
      </c>
      <c r="D49" s="35" t="s">
        <v>116</v>
      </c>
      <c r="E49" s="36" t="s">
        <v>91</v>
      </c>
      <c r="F49" s="37">
        <v>17</v>
      </c>
      <c r="G49" s="37">
        <v>11</v>
      </c>
      <c r="H49" s="37">
        <f t="shared" si="3"/>
        <v>28</v>
      </c>
      <c r="I49" s="56">
        <v>13.6</v>
      </c>
      <c r="J49" s="56">
        <f t="shared" si="4"/>
        <v>8.8</v>
      </c>
      <c r="K49" s="56">
        <f t="shared" si="5"/>
        <v>22.4</v>
      </c>
      <c r="L49" s="57">
        <v>449</v>
      </c>
      <c r="M49" s="57">
        <v>41</v>
      </c>
      <c r="N49" s="57">
        <f t="shared" si="6"/>
        <v>490</v>
      </c>
      <c r="O49" s="58">
        <v>224.5</v>
      </c>
      <c r="P49" s="58">
        <f t="shared" si="7"/>
        <v>20.5</v>
      </c>
      <c r="Q49" s="58">
        <f t="shared" si="8"/>
        <v>245</v>
      </c>
      <c r="R49" s="72">
        <v>247.5</v>
      </c>
      <c r="S49" s="72">
        <v>14.34</v>
      </c>
      <c r="T49" s="72">
        <f t="shared" si="9"/>
        <v>261.84</v>
      </c>
      <c r="U49" s="72">
        <v>286.75</v>
      </c>
      <c r="V49" s="72">
        <v>84.205</v>
      </c>
      <c r="W49" s="72">
        <f t="shared" si="10"/>
        <v>370.955</v>
      </c>
      <c r="X49" s="72">
        <f t="shared" si="11"/>
        <v>632.795</v>
      </c>
      <c r="Y49" s="72">
        <f t="shared" si="12"/>
        <v>632.795</v>
      </c>
      <c r="Z49" s="97">
        <v>687</v>
      </c>
      <c r="AA49" s="97">
        <v>12</v>
      </c>
      <c r="AB49" s="98">
        <v>675</v>
      </c>
      <c r="AC49" s="99">
        <v>-0.02</v>
      </c>
      <c r="AD49" s="100"/>
      <c r="AE49" s="100">
        <v>85.33</v>
      </c>
      <c r="AF49" s="100">
        <f t="shared" si="13"/>
        <v>127.84499999999993</v>
      </c>
      <c r="AG49" s="100">
        <f t="shared" si="14"/>
        <v>127.84499999999993</v>
      </c>
      <c r="AH49" s="100"/>
      <c r="AI49" s="39"/>
    </row>
    <row r="50" spans="1:35" ht="15">
      <c r="A50" s="32">
        <v>40</v>
      </c>
      <c r="B50" s="38"/>
      <c r="C50" s="34" t="s">
        <v>117</v>
      </c>
      <c r="D50" s="35" t="s">
        <v>118</v>
      </c>
      <c r="E50" s="36" t="s">
        <v>91</v>
      </c>
      <c r="F50" s="37">
        <v>8</v>
      </c>
      <c r="G50" s="37">
        <v>6</v>
      </c>
      <c r="H50" s="37">
        <f t="shared" si="3"/>
        <v>14</v>
      </c>
      <c r="I50" s="56">
        <v>6.4</v>
      </c>
      <c r="J50" s="56">
        <f t="shared" si="4"/>
        <v>4.800000000000001</v>
      </c>
      <c r="K50" s="56">
        <f t="shared" si="5"/>
        <v>11.200000000000001</v>
      </c>
      <c r="L50" s="57">
        <v>210</v>
      </c>
      <c r="M50" s="57">
        <v>18</v>
      </c>
      <c r="N50" s="57">
        <f t="shared" si="6"/>
        <v>228</v>
      </c>
      <c r="O50" s="58">
        <v>105</v>
      </c>
      <c r="P50" s="58">
        <f t="shared" si="7"/>
        <v>9</v>
      </c>
      <c r="Q50" s="58">
        <f t="shared" si="8"/>
        <v>114</v>
      </c>
      <c r="R50" s="72">
        <v>115.85</v>
      </c>
      <c r="S50" s="72">
        <v>6.9</v>
      </c>
      <c r="T50" s="72">
        <f t="shared" si="9"/>
        <v>122.75</v>
      </c>
      <c r="U50" s="72">
        <v>163.55</v>
      </c>
      <c r="V50" s="72">
        <v>46.66</v>
      </c>
      <c r="W50" s="72">
        <f t="shared" si="10"/>
        <v>210.21</v>
      </c>
      <c r="X50" s="72">
        <f t="shared" si="11"/>
        <v>332.96000000000004</v>
      </c>
      <c r="Y50" s="72">
        <f t="shared" si="12"/>
        <v>332.96000000000004</v>
      </c>
      <c r="Z50" s="97">
        <v>370</v>
      </c>
      <c r="AA50" s="97">
        <v>6</v>
      </c>
      <c r="AB50" s="98">
        <v>364</v>
      </c>
      <c r="AC50" s="99">
        <v>-0.07</v>
      </c>
      <c r="AD50" s="100"/>
      <c r="AE50" s="100">
        <v>20.73</v>
      </c>
      <c r="AF50" s="100">
        <f t="shared" si="13"/>
        <v>67.36000000000003</v>
      </c>
      <c r="AG50" s="100">
        <f t="shared" si="14"/>
        <v>67.36000000000003</v>
      </c>
      <c r="AH50" s="100"/>
      <c r="AI50" s="39"/>
    </row>
    <row r="51" spans="1:35" ht="15">
      <c r="A51" s="32">
        <v>41</v>
      </c>
      <c r="B51" s="38"/>
      <c r="C51" s="39" t="s">
        <v>119</v>
      </c>
      <c r="D51" s="35" t="s">
        <v>120</v>
      </c>
      <c r="E51" s="36" t="s">
        <v>91</v>
      </c>
      <c r="F51" s="37">
        <v>4</v>
      </c>
      <c r="G51" s="37">
        <v>4</v>
      </c>
      <c r="H51" s="37">
        <f t="shared" si="3"/>
        <v>8</v>
      </c>
      <c r="I51" s="56">
        <v>3.2</v>
      </c>
      <c r="J51" s="56">
        <f t="shared" si="4"/>
        <v>3.2</v>
      </c>
      <c r="K51" s="56">
        <f t="shared" si="5"/>
        <v>6.4</v>
      </c>
      <c r="L51" s="57">
        <v>108</v>
      </c>
      <c r="M51" s="57">
        <v>22</v>
      </c>
      <c r="N51" s="57">
        <f t="shared" si="6"/>
        <v>130</v>
      </c>
      <c r="O51" s="58">
        <v>54</v>
      </c>
      <c r="P51" s="58">
        <f t="shared" si="7"/>
        <v>11</v>
      </c>
      <c r="Q51" s="58">
        <f t="shared" si="8"/>
        <v>65</v>
      </c>
      <c r="R51" s="72">
        <v>53.75</v>
      </c>
      <c r="S51" s="72">
        <v>2.355</v>
      </c>
      <c r="T51" s="72">
        <f t="shared" si="9"/>
        <v>56.105</v>
      </c>
      <c r="U51" s="72">
        <v>80.25</v>
      </c>
      <c r="V51" s="72">
        <v>1.425</v>
      </c>
      <c r="W51" s="72">
        <f t="shared" si="10"/>
        <v>81.675</v>
      </c>
      <c r="X51" s="72">
        <f t="shared" si="11"/>
        <v>137.78</v>
      </c>
      <c r="Y51" s="72">
        <f t="shared" si="12"/>
        <v>137.78</v>
      </c>
      <c r="Z51" s="97">
        <v>177</v>
      </c>
      <c r="AA51" s="97">
        <v>4</v>
      </c>
      <c r="AB51" s="98">
        <v>173</v>
      </c>
      <c r="AC51" s="99">
        <v>0</v>
      </c>
      <c r="AD51" s="100"/>
      <c r="AE51" s="100">
        <v>14.2</v>
      </c>
      <c r="AF51" s="100">
        <f t="shared" si="13"/>
        <v>17.980000000000008</v>
      </c>
      <c r="AG51" s="100">
        <f t="shared" si="14"/>
        <v>17.980000000000008</v>
      </c>
      <c r="AH51" s="100"/>
      <c r="AI51" s="39"/>
    </row>
    <row r="52" spans="1:35" ht="15">
      <c r="A52" s="32">
        <v>42</v>
      </c>
      <c r="B52" s="38"/>
      <c r="C52" s="34" t="s">
        <v>121</v>
      </c>
      <c r="D52" s="35" t="s">
        <v>122</v>
      </c>
      <c r="E52" s="36" t="s">
        <v>91</v>
      </c>
      <c r="F52" s="37">
        <v>8</v>
      </c>
      <c r="G52" s="37">
        <v>8</v>
      </c>
      <c r="H52" s="37">
        <f t="shared" si="3"/>
        <v>16</v>
      </c>
      <c r="I52" s="56">
        <v>6.4</v>
      </c>
      <c r="J52" s="56">
        <f t="shared" si="4"/>
        <v>6.4</v>
      </c>
      <c r="K52" s="56">
        <f t="shared" si="5"/>
        <v>12.8</v>
      </c>
      <c r="L52" s="57">
        <v>284</v>
      </c>
      <c r="M52" s="57">
        <v>35</v>
      </c>
      <c r="N52" s="57">
        <f t="shared" si="6"/>
        <v>319</v>
      </c>
      <c r="O52" s="58">
        <v>142</v>
      </c>
      <c r="P52" s="58">
        <f t="shared" si="7"/>
        <v>17.5</v>
      </c>
      <c r="Q52" s="58">
        <f t="shared" si="8"/>
        <v>159.5</v>
      </c>
      <c r="R52" s="72">
        <v>184.85</v>
      </c>
      <c r="S52" s="72">
        <v>9.735</v>
      </c>
      <c r="T52" s="72">
        <f t="shared" si="9"/>
        <v>194.58499999999998</v>
      </c>
      <c r="U52" s="72">
        <v>193.4</v>
      </c>
      <c r="V52" s="72">
        <v>59.25</v>
      </c>
      <c r="W52" s="72">
        <f t="shared" si="10"/>
        <v>252.65</v>
      </c>
      <c r="X52" s="72">
        <f t="shared" si="11"/>
        <v>447.235</v>
      </c>
      <c r="Y52" s="72">
        <f t="shared" si="12"/>
        <v>447.235</v>
      </c>
      <c r="Z52" s="97">
        <v>496</v>
      </c>
      <c r="AA52" s="97">
        <v>6</v>
      </c>
      <c r="AB52" s="98">
        <v>490</v>
      </c>
      <c r="AC52" s="99">
        <v>0</v>
      </c>
      <c r="AD52" s="100"/>
      <c r="AE52" s="100">
        <v>30.65</v>
      </c>
      <c r="AF52" s="100">
        <f t="shared" si="13"/>
        <v>92.88500000000008</v>
      </c>
      <c r="AG52" s="100">
        <f t="shared" si="14"/>
        <v>92.88500000000008</v>
      </c>
      <c r="AH52" s="100"/>
      <c r="AI52" s="39"/>
    </row>
    <row r="53" spans="1:35" ht="15">
      <c r="A53" s="32">
        <v>43</v>
      </c>
      <c r="B53" s="38"/>
      <c r="C53" s="39" t="s">
        <v>123</v>
      </c>
      <c r="D53" s="35" t="s">
        <v>124</v>
      </c>
      <c r="E53" s="36" t="s">
        <v>91</v>
      </c>
      <c r="F53" s="37">
        <v>1</v>
      </c>
      <c r="G53" s="37">
        <v>3</v>
      </c>
      <c r="H53" s="37">
        <f t="shared" si="3"/>
        <v>4</v>
      </c>
      <c r="I53" s="56">
        <v>0.8</v>
      </c>
      <c r="J53" s="56">
        <f t="shared" si="4"/>
        <v>2.4000000000000004</v>
      </c>
      <c r="K53" s="56">
        <f t="shared" si="5"/>
        <v>3.2</v>
      </c>
      <c r="L53" s="57">
        <v>89</v>
      </c>
      <c r="M53" s="57">
        <v>10</v>
      </c>
      <c r="N53" s="57">
        <f t="shared" si="6"/>
        <v>99</v>
      </c>
      <c r="O53" s="58">
        <v>44.5</v>
      </c>
      <c r="P53" s="58">
        <f t="shared" si="7"/>
        <v>5</v>
      </c>
      <c r="Q53" s="58">
        <f t="shared" si="8"/>
        <v>49.5</v>
      </c>
      <c r="R53" s="72">
        <v>29.75</v>
      </c>
      <c r="S53" s="72">
        <v>0.69</v>
      </c>
      <c r="T53" s="72">
        <f t="shared" si="9"/>
        <v>30.44</v>
      </c>
      <c r="U53" s="72">
        <v>71.7</v>
      </c>
      <c r="V53" s="72">
        <v>19.71</v>
      </c>
      <c r="W53" s="72">
        <f t="shared" si="10"/>
        <v>91.41</v>
      </c>
      <c r="X53" s="72">
        <f t="shared" si="11"/>
        <v>121.85</v>
      </c>
      <c r="Y53" s="72">
        <f t="shared" si="12"/>
        <v>121.85</v>
      </c>
      <c r="Z53" s="97">
        <v>134</v>
      </c>
      <c r="AA53" s="97">
        <v>1</v>
      </c>
      <c r="AB53" s="98">
        <v>133</v>
      </c>
      <c r="AC53" s="99">
        <v>0</v>
      </c>
      <c r="AD53" s="100"/>
      <c r="AE53" s="100">
        <v>12.75</v>
      </c>
      <c r="AF53" s="100">
        <f t="shared" si="13"/>
        <v>27.80000000000001</v>
      </c>
      <c r="AG53" s="100">
        <f t="shared" si="14"/>
        <v>27.80000000000001</v>
      </c>
      <c r="AH53" s="100"/>
      <c r="AI53" s="39"/>
    </row>
    <row r="54" spans="1:35" s="4" customFormat="1" ht="15">
      <c r="A54" s="32">
        <v>44</v>
      </c>
      <c r="B54" s="40"/>
      <c r="C54" s="39" t="s">
        <v>125</v>
      </c>
      <c r="D54" s="35" t="s">
        <v>126</v>
      </c>
      <c r="E54" s="36" t="s">
        <v>91</v>
      </c>
      <c r="F54" s="37">
        <v>2</v>
      </c>
      <c r="G54" s="37">
        <v>7</v>
      </c>
      <c r="H54" s="37">
        <f t="shared" si="3"/>
        <v>9</v>
      </c>
      <c r="I54" s="56">
        <v>1.6</v>
      </c>
      <c r="J54" s="56">
        <f t="shared" si="4"/>
        <v>5.6000000000000005</v>
      </c>
      <c r="K54" s="56">
        <f t="shared" si="5"/>
        <v>7.200000000000001</v>
      </c>
      <c r="L54" s="57">
        <v>144</v>
      </c>
      <c r="M54" s="57">
        <v>15</v>
      </c>
      <c r="N54" s="57">
        <f t="shared" si="6"/>
        <v>159</v>
      </c>
      <c r="O54" s="58">
        <v>72</v>
      </c>
      <c r="P54" s="58">
        <f t="shared" si="7"/>
        <v>7.5</v>
      </c>
      <c r="Q54" s="58">
        <f t="shared" si="8"/>
        <v>79.5</v>
      </c>
      <c r="R54" s="72">
        <v>87.5</v>
      </c>
      <c r="S54" s="72">
        <v>1.965</v>
      </c>
      <c r="T54" s="72">
        <f t="shared" si="9"/>
        <v>89.465</v>
      </c>
      <c r="U54" s="72">
        <v>112.05</v>
      </c>
      <c r="V54" s="72">
        <v>27.245</v>
      </c>
      <c r="W54" s="72">
        <f t="shared" si="10"/>
        <v>139.295</v>
      </c>
      <c r="X54" s="72">
        <f t="shared" si="11"/>
        <v>228.76</v>
      </c>
      <c r="Y54" s="72">
        <f t="shared" si="12"/>
        <v>228.76</v>
      </c>
      <c r="Z54" s="97">
        <v>258</v>
      </c>
      <c r="AA54" s="97">
        <v>2</v>
      </c>
      <c r="AB54" s="98">
        <v>256</v>
      </c>
      <c r="AC54" s="99">
        <v>0</v>
      </c>
      <c r="AD54" s="100"/>
      <c r="AE54" s="100">
        <v>15.15</v>
      </c>
      <c r="AF54" s="100">
        <f t="shared" si="13"/>
        <v>42.30999999999998</v>
      </c>
      <c r="AG54" s="100">
        <f t="shared" si="14"/>
        <v>42.30999999999998</v>
      </c>
      <c r="AH54" s="100"/>
      <c r="AI54" s="39"/>
    </row>
    <row r="55" spans="1:35" s="5" customFormat="1" ht="12.75">
      <c r="A55" s="41" t="s">
        <v>127</v>
      </c>
      <c r="B55" s="41"/>
      <c r="C55" s="41"/>
      <c r="D55" s="35"/>
      <c r="E55" s="42"/>
      <c r="F55" s="43">
        <f>SUM(F56:F63)</f>
        <v>38</v>
      </c>
      <c r="G55" s="43">
        <f aca="true" t="shared" si="15" ref="G55:AH55">SUM(G56:G63)</f>
        <v>31</v>
      </c>
      <c r="H55" s="43">
        <f t="shared" si="15"/>
        <v>69</v>
      </c>
      <c r="I55" s="59">
        <f t="shared" si="15"/>
        <v>30.4</v>
      </c>
      <c r="J55" s="59">
        <f t="shared" si="15"/>
        <v>24.8</v>
      </c>
      <c r="K55" s="59">
        <f t="shared" si="15"/>
        <v>55.2</v>
      </c>
      <c r="L55" s="43">
        <f t="shared" si="15"/>
        <v>1144</v>
      </c>
      <c r="M55" s="43">
        <f t="shared" si="15"/>
        <v>102</v>
      </c>
      <c r="N55" s="43">
        <f t="shared" si="15"/>
        <v>1246</v>
      </c>
      <c r="O55" s="59">
        <f t="shared" si="15"/>
        <v>572</v>
      </c>
      <c r="P55" s="59">
        <f t="shared" si="15"/>
        <v>51</v>
      </c>
      <c r="Q55" s="59">
        <f t="shared" si="15"/>
        <v>623</v>
      </c>
      <c r="R55" s="73">
        <f t="shared" si="15"/>
        <v>769.2</v>
      </c>
      <c r="S55" s="73">
        <f t="shared" si="15"/>
        <v>31.14</v>
      </c>
      <c r="T55" s="73">
        <f t="shared" si="15"/>
        <v>800.3399999999999</v>
      </c>
      <c r="U55" s="73">
        <f t="shared" si="15"/>
        <v>949.45</v>
      </c>
      <c r="V55" s="73">
        <f t="shared" si="15"/>
        <v>58.16500000000012</v>
      </c>
      <c r="W55" s="73">
        <f t="shared" si="15"/>
        <v>1007.6150000000002</v>
      </c>
      <c r="X55" s="73">
        <f t="shared" si="15"/>
        <v>1807.955</v>
      </c>
      <c r="Y55" s="73">
        <f t="shared" si="15"/>
        <v>1807.955</v>
      </c>
      <c r="Z55" s="101">
        <f t="shared" si="15"/>
        <v>2119</v>
      </c>
      <c r="AA55" s="101">
        <f t="shared" si="15"/>
        <v>29</v>
      </c>
      <c r="AB55" s="101">
        <f t="shared" si="15"/>
        <v>2090</v>
      </c>
      <c r="AC55" s="102">
        <f t="shared" si="15"/>
        <v>-32.480000000000004</v>
      </c>
      <c r="AD55" s="73">
        <f t="shared" si="15"/>
        <v>0</v>
      </c>
      <c r="AE55" s="73">
        <f t="shared" si="15"/>
        <v>169.57000000000002</v>
      </c>
      <c r="AF55" s="73">
        <f t="shared" si="15"/>
        <v>165.105</v>
      </c>
      <c r="AG55" s="73">
        <f t="shared" si="15"/>
        <v>165.105</v>
      </c>
      <c r="AH55" s="73">
        <f t="shared" si="15"/>
        <v>0</v>
      </c>
      <c r="AI55" s="111"/>
    </row>
    <row r="56" spans="1:35" ht="15">
      <c r="A56" s="32">
        <v>45</v>
      </c>
      <c r="B56" s="33" t="s">
        <v>128</v>
      </c>
      <c r="C56" s="34" t="s">
        <v>129</v>
      </c>
      <c r="D56" s="35">
        <v>149001</v>
      </c>
      <c r="E56" s="36" t="s">
        <v>40</v>
      </c>
      <c r="F56" s="37">
        <v>11</v>
      </c>
      <c r="G56" s="37">
        <v>0</v>
      </c>
      <c r="H56" s="37">
        <f t="shared" si="3"/>
        <v>11</v>
      </c>
      <c r="I56" s="56">
        <v>8.8</v>
      </c>
      <c r="J56" s="56">
        <f t="shared" si="4"/>
        <v>0</v>
      </c>
      <c r="K56" s="56">
        <f t="shared" si="5"/>
        <v>8.8</v>
      </c>
      <c r="L56" s="57">
        <v>187</v>
      </c>
      <c r="M56" s="57">
        <v>0</v>
      </c>
      <c r="N56" s="57">
        <f t="shared" si="6"/>
        <v>187</v>
      </c>
      <c r="O56" s="58">
        <v>93.5</v>
      </c>
      <c r="P56" s="58">
        <f t="shared" si="7"/>
        <v>0</v>
      </c>
      <c r="Q56" s="58">
        <f t="shared" si="8"/>
        <v>93.5</v>
      </c>
      <c r="R56" s="72">
        <v>126.65</v>
      </c>
      <c r="S56" s="72">
        <v>8.355</v>
      </c>
      <c r="T56" s="72">
        <f t="shared" si="9"/>
        <v>135.005</v>
      </c>
      <c r="U56" s="72">
        <v>115.1</v>
      </c>
      <c r="V56" s="72">
        <v>0</v>
      </c>
      <c r="W56" s="72">
        <f t="shared" si="10"/>
        <v>115.1</v>
      </c>
      <c r="X56" s="72">
        <f t="shared" si="11"/>
        <v>250.105</v>
      </c>
      <c r="Y56" s="72">
        <f t="shared" si="12"/>
        <v>250.105</v>
      </c>
      <c r="Z56" s="97">
        <v>297</v>
      </c>
      <c r="AA56" s="97">
        <v>8</v>
      </c>
      <c r="AB56" s="98">
        <v>289</v>
      </c>
      <c r="AC56" s="99">
        <v>-14.58</v>
      </c>
      <c r="AD56" s="100"/>
      <c r="AE56" s="100">
        <v>32.47</v>
      </c>
      <c r="AF56" s="100">
        <f t="shared" si="13"/>
        <v>8.354999999999976</v>
      </c>
      <c r="AG56" s="100">
        <f t="shared" si="14"/>
        <v>8.354999999999976</v>
      </c>
      <c r="AH56" s="100"/>
      <c r="AI56" s="39"/>
    </row>
    <row r="57" spans="1:35" ht="15">
      <c r="A57" s="32">
        <v>46</v>
      </c>
      <c r="B57" s="38"/>
      <c r="C57" s="34" t="s">
        <v>130</v>
      </c>
      <c r="D57" s="35" t="s">
        <v>131</v>
      </c>
      <c r="E57" s="36" t="s">
        <v>91</v>
      </c>
      <c r="F57" s="37">
        <v>4</v>
      </c>
      <c r="G57" s="37">
        <v>4</v>
      </c>
      <c r="H57" s="37">
        <f t="shared" si="3"/>
        <v>8</v>
      </c>
      <c r="I57" s="56">
        <v>3.2</v>
      </c>
      <c r="J57" s="56">
        <f t="shared" si="4"/>
        <v>3.2</v>
      </c>
      <c r="K57" s="56">
        <f t="shared" si="5"/>
        <v>6.4</v>
      </c>
      <c r="L57" s="57">
        <v>114</v>
      </c>
      <c r="M57" s="57">
        <v>11</v>
      </c>
      <c r="N57" s="57">
        <f t="shared" si="6"/>
        <v>125</v>
      </c>
      <c r="O57" s="58">
        <v>57</v>
      </c>
      <c r="P57" s="58">
        <f t="shared" si="7"/>
        <v>5.5</v>
      </c>
      <c r="Q57" s="58">
        <f t="shared" si="8"/>
        <v>62.5</v>
      </c>
      <c r="R57" s="72">
        <v>74.2</v>
      </c>
      <c r="S57" s="72">
        <v>1.365</v>
      </c>
      <c r="T57" s="72">
        <f t="shared" si="9"/>
        <v>75.565</v>
      </c>
      <c r="U57" s="72">
        <v>108.4</v>
      </c>
      <c r="V57" s="72">
        <v>0</v>
      </c>
      <c r="W57" s="72">
        <f t="shared" si="10"/>
        <v>108.4</v>
      </c>
      <c r="X57" s="72">
        <f t="shared" si="11"/>
        <v>183.965</v>
      </c>
      <c r="Y57" s="72">
        <f t="shared" si="12"/>
        <v>183.965</v>
      </c>
      <c r="Z57" s="97">
        <v>233</v>
      </c>
      <c r="AA57" s="97">
        <v>4</v>
      </c>
      <c r="AB57" s="98">
        <v>229</v>
      </c>
      <c r="AC57" s="99">
        <v>0</v>
      </c>
      <c r="AD57" s="100"/>
      <c r="AE57" s="100">
        <v>9.80000000000001</v>
      </c>
      <c r="AF57" s="100">
        <f t="shared" si="13"/>
        <v>10.065</v>
      </c>
      <c r="AG57" s="100">
        <f t="shared" si="14"/>
        <v>10.065</v>
      </c>
      <c r="AH57" s="100"/>
      <c r="AI57" s="39"/>
    </row>
    <row r="58" spans="1:35" ht="15">
      <c r="A58" s="32">
        <v>47</v>
      </c>
      <c r="B58" s="38"/>
      <c r="C58" s="39" t="s">
        <v>132</v>
      </c>
      <c r="D58" s="35" t="s">
        <v>133</v>
      </c>
      <c r="E58" s="36" t="s">
        <v>91</v>
      </c>
      <c r="F58" s="37">
        <v>4</v>
      </c>
      <c r="G58" s="37">
        <v>5</v>
      </c>
      <c r="H58" s="37">
        <f t="shared" si="3"/>
        <v>9</v>
      </c>
      <c r="I58" s="56">
        <v>3.2</v>
      </c>
      <c r="J58" s="56">
        <f t="shared" si="4"/>
        <v>4</v>
      </c>
      <c r="K58" s="56">
        <f t="shared" si="5"/>
        <v>7.2</v>
      </c>
      <c r="L58" s="57">
        <v>126</v>
      </c>
      <c r="M58" s="57">
        <v>14</v>
      </c>
      <c r="N58" s="57">
        <f t="shared" si="6"/>
        <v>140</v>
      </c>
      <c r="O58" s="58">
        <v>63</v>
      </c>
      <c r="P58" s="58">
        <f t="shared" si="7"/>
        <v>7</v>
      </c>
      <c r="Q58" s="58">
        <f t="shared" si="8"/>
        <v>70</v>
      </c>
      <c r="R58" s="72">
        <v>107.2</v>
      </c>
      <c r="S58" s="72">
        <v>6.81</v>
      </c>
      <c r="T58" s="72">
        <f t="shared" si="9"/>
        <v>114.01</v>
      </c>
      <c r="U58" s="72">
        <v>97.1</v>
      </c>
      <c r="V58" s="72">
        <v>7.01500000000001</v>
      </c>
      <c r="W58" s="72">
        <f t="shared" si="10"/>
        <v>104.11500000000001</v>
      </c>
      <c r="X58" s="72">
        <f t="shared" si="11"/>
        <v>218.125</v>
      </c>
      <c r="Y58" s="72">
        <f t="shared" si="12"/>
        <v>218.125</v>
      </c>
      <c r="Z58" s="97">
        <v>249</v>
      </c>
      <c r="AA58" s="97">
        <v>4</v>
      </c>
      <c r="AB58" s="98">
        <v>245</v>
      </c>
      <c r="AC58" s="99">
        <v>-5.4</v>
      </c>
      <c r="AD58" s="100"/>
      <c r="AE58" s="100">
        <v>16.1</v>
      </c>
      <c r="AF58" s="100">
        <f t="shared" si="13"/>
        <v>24.82499999999999</v>
      </c>
      <c r="AG58" s="100">
        <f t="shared" si="14"/>
        <v>24.82499999999999</v>
      </c>
      <c r="AH58" s="100"/>
      <c r="AI58" s="39"/>
    </row>
    <row r="59" spans="1:35" ht="15">
      <c r="A59" s="32">
        <v>48</v>
      </c>
      <c r="B59" s="38"/>
      <c r="C59" s="39" t="s">
        <v>134</v>
      </c>
      <c r="D59" s="35" t="s">
        <v>135</v>
      </c>
      <c r="E59" s="36" t="s">
        <v>91</v>
      </c>
      <c r="F59" s="37">
        <v>3</v>
      </c>
      <c r="G59" s="37">
        <v>4</v>
      </c>
      <c r="H59" s="37">
        <f t="shared" si="3"/>
        <v>7</v>
      </c>
      <c r="I59" s="56">
        <v>2.4</v>
      </c>
      <c r="J59" s="56">
        <f t="shared" si="4"/>
        <v>3.2</v>
      </c>
      <c r="K59" s="56">
        <f t="shared" si="5"/>
        <v>5.6</v>
      </c>
      <c r="L59" s="57">
        <v>106</v>
      </c>
      <c r="M59" s="57">
        <v>12</v>
      </c>
      <c r="N59" s="57">
        <f t="shared" si="6"/>
        <v>118</v>
      </c>
      <c r="O59" s="58">
        <v>53</v>
      </c>
      <c r="P59" s="58">
        <f t="shared" si="7"/>
        <v>6</v>
      </c>
      <c r="Q59" s="58">
        <f t="shared" si="8"/>
        <v>59</v>
      </c>
      <c r="R59" s="72">
        <v>54.8</v>
      </c>
      <c r="S59" s="72">
        <v>2.25</v>
      </c>
      <c r="T59" s="72">
        <f t="shared" si="9"/>
        <v>57.05</v>
      </c>
      <c r="U59" s="72">
        <v>78.75</v>
      </c>
      <c r="V59" s="72">
        <v>7.71000000000001</v>
      </c>
      <c r="W59" s="72">
        <f t="shared" si="10"/>
        <v>86.46000000000001</v>
      </c>
      <c r="X59" s="72">
        <f t="shared" si="11"/>
        <v>143.51</v>
      </c>
      <c r="Y59" s="72">
        <f t="shared" si="12"/>
        <v>143.51</v>
      </c>
      <c r="Z59" s="97">
        <v>175</v>
      </c>
      <c r="AA59" s="97">
        <v>1</v>
      </c>
      <c r="AB59" s="98">
        <v>174</v>
      </c>
      <c r="AC59" s="99">
        <v>0</v>
      </c>
      <c r="AD59" s="100"/>
      <c r="AE59" s="100">
        <v>13.95</v>
      </c>
      <c r="AF59" s="100">
        <f t="shared" si="13"/>
        <v>19.159999999999986</v>
      </c>
      <c r="AG59" s="100">
        <f t="shared" si="14"/>
        <v>19.159999999999986</v>
      </c>
      <c r="AH59" s="100"/>
      <c r="AI59" s="39"/>
    </row>
    <row r="60" spans="1:35" ht="15">
      <c r="A60" s="32">
        <v>49</v>
      </c>
      <c r="B60" s="38"/>
      <c r="C60" s="34" t="s">
        <v>136</v>
      </c>
      <c r="D60" s="35" t="s">
        <v>137</v>
      </c>
      <c r="E60" s="36" t="s">
        <v>91</v>
      </c>
      <c r="F60" s="37">
        <v>4</v>
      </c>
      <c r="G60" s="37">
        <v>5</v>
      </c>
      <c r="H60" s="37">
        <f t="shared" si="3"/>
        <v>9</v>
      </c>
      <c r="I60" s="56">
        <v>3.2</v>
      </c>
      <c r="J60" s="56">
        <f t="shared" si="4"/>
        <v>4</v>
      </c>
      <c r="K60" s="56">
        <f t="shared" si="5"/>
        <v>7.2</v>
      </c>
      <c r="L60" s="57">
        <v>100</v>
      </c>
      <c r="M60" s="57">
        <v>23</v>
      </c>
      <c r="N60" s="57">
        <f t="shared" si="6"/>
        <v>123</v>
      </c>
      <c r="O60" s="58">
        <v>50</v>
      </c>
      <c r="P60" s="58">
        <f t="shared" si="7"/>
        <v>11.5</v>
      </c>
      <c r="Q60" s="58">
        <f t="shared" si="8"/>
        <v>61.5</v>
      </c>
      <c r="R60" s="72">
        <v>79.45</v>
      </c>
      <c r="S60" s="72">
        <v>3.3</v>
      </c>
      <c r="T60" s="72">
        <f t="shared" si="9"/>
        <v>82.75</v>
      </c>
      <c r="U60" s="72">
        <v>80</v>
      </c>
      <c r="V60" s="72">
        <v>2.83</v>
      </c>
      <c r="W60" s="72">
        <f t="shared" si="10"/>
        <v>82.83</v>
      </c>
      <c r="X60" s="72">
        <f t="shared" si="11"/>
        <v>165.57999999999998</v>
      </c>
      <c r="Y60" s="72">
        <f t="shared" si="12"/>
        <v>165.57999999999998</v>
      </c>
      <c r="Z60" s="97">
        <v>190</v>
      </c>
      <c r="AA60" s="97">
        <v>3</v>
      </c>
      <c r="AB60" s="98">
        <v>187</v>
      </c>
      <c r="AC60" s="99">
        <v>-12.5</v>
      </c>
      <c r="AD60" s="100"/>
      <c r="AE60" s="100">
        <v>10.15</v>
      </c>
      <c r="AF60" s="100">
        <f t="shared" si="13"/>
        <v>21.629999999999974</v>
      </c>
      <c r="AG60" s="100">
        <f t="shared" si="14"/>
        <v>21.629999999999974</v>
      </c>
      <c r="AH60" s="100"/>
      <c r="AI60" s="39"/>
    </row>
    <row r="61" spans="1:35" ht="15">
      <c r="A61" s="32">
        <v>50</v>
      </c>
      <c r="B61" s="38"/>
      <c r="C61" s="39" t="s">
        <v>138</v>
      </c>
      <c r="D61" s="35" t="s">
        <v>139</v>
      </c>
      <c r="E61" s="36" t="s">
        <v>91</v>
      </c>
      <c r="F61" s="37">
        <v>5</v>
      </c>
      <c r="G61" s="37">
        <v>4</v>
      </c>
      <c r="H61" s="37">
        <f t="shared" si="3"/>
        <v>9</v>
      </c>
      <c r="I61" s="56">
        <v>4</v>
      </c>
      <c r="J61" s="56">
        <f t="shared" si="4"/>
        <v>3.2</v>
      </c>
      <c r="K61" s="56">
        <f t="shared" si="5"/>
        <v>7.2</v>
      </c>
      <c r="L61" s="57">
        <v>142</v>
      </c>
      <c r="M61" s="57">
        <v>13</v>
      </c>
      <c r="N61" s="57">
        <f t="shared" si="6"/>
        <v>155</v>
      </c>
      <c r="O61" s="58">
        <v>71</v>
      </c>
      <c r="P61" s="58">
        <f t="shared" si="7"/>
        <v>6.5</v>
      </c>
      <c r="Q61" s="58">
        <f t="shared" si="8"/>
        <v>77.5</v>
      </c>
      <c r="R61" s="72">
        <v>103.35</v>
      </c>
      <c r="S61" s="72">
        <v>5.82</v>
      </c>
      <c r="T61" s="72">
        <f t="shared" si="9"/>
        <v>109.16999999999999</v>
      </c>
      <c r="U61" s="72">
        <v>99.4</v>
      </c>
      <c r="V61" s="72">
        <v>3.23</v>
      </c>
      <c r="W61" s="72">
        <f t="shared" si="10"/>
        <v>102.63000000000001</v>
      </c>
      <c r="X61" s="72">
        <f t="shared" si="11"/>
        <v>211.8</v>
      </c>
      <c r="Y61" s="72">
        <f t="shared" si="12"/>
        <v>211.8</v>
      </c>
      <c r="Z61" s="97">
        <v>255</v>
      </c>
      <c r="AA61" s="97">
        <v>4</v>
      </c>
      <c r="AB61" s="98">
        <v>251</v>
      </c>
      <c r="AC61" s="99">
        <v>0</v>
      </c>
      <c r="AD61" s="100"/>
      <c r="AE61" s="100">
        <v>22.75</v>
      </c>
      <c r="AF61" s="100">
        <f t="shared" si="13"/>
        <v>18.75</v>
      </c>
      <c r="AG61" s="100">
        <f t="shared" si="14"/>
        <v>18.75</v>
      </c>
      <c r="AH61" s="100"/>
      <c r="AI61" s="39"/>
    </row>
    <row r="62" spans="1:35" s="4" customFormat="1" ht="15">
      <c r="A62" s="32">
        <v>51</v>
      </c>
      <c r="B62" s="38"/>
      <c r="C62" s="34" t="s">
        <v>140</v>
      </c>
      <c r="D62" s="35">
        <v>156099</v>
      </c>
      <c r="E62" s="36" t="s">
        <v>91</v>
      </c>
      <c r="F62" s="37">
        <v>7</v>
      </c>
      <c r="G62" s="37">
        <v>9</v>
      </c>
      <c r="H62" s="37">
        <f t="shared" si="3"/>
        <v>16</v>
      </c>
      <c r="I62" s="56">
        <v>5.6</v>
      </c>
      <c r="J62" s="56">
        <f t="shared" si="4"/>
        <v>7.2</v>
      </c>
      <c r="K62" s="56">
        <f t="shared" si="5"/>
        <v>12.8</v>
      </c>
      <c r="L62" s="57">
        <v>369</v>
      </c>
      <c r="M62" s="57">
        <v>29</v>
      </c>
      <c r="N62" s="57">
        <f t="shared" si="6"/>
        <v>398</v>
      </c>
      <c r="O62" s="58">
        <v>184.5</v>
      </c>
      <c r="P62" s="58">
        <f t="shared" si="7"/>
        <v>14.5</v>
      </c>
      <c r="Q62" s="58">
        <f t="shared" si="8"/>
        <v>199</v>
      </c>
      <c r="R62" s="72">
        <v>223.55</v>
      </c>
      <c r="S62" s="72">
        <v>3.24</v>
      </c>
      <c r="T62" s="72">
        <f t="shared" si="9"/>
        <v>226.79000000000002</v>
      </c>
      <c r="U62" s="72">
        <v>350.7</v>
      </c>
      <c r="V62" s="72">
        <v>37.3800000000001</v>
      </c>
      <c r="W62" s="72">
        <f t="shared" si="10"/>
        <v>388.0800000000001</v>
      </c>
      <c r="X62" s="72">
        <f t="shared" si="11"/>
        <v>614.8700000000001</v>
      </c>
      <c r="Y62" s="72">
        <f t="shared" si="12"/>
        <v>614.8700000000001</v>
      </c>
      <c r="Z62" s="97">
        <v>720</v>
      </c>
      <c r="AA62" s="97">
        <v>5</v>
      </c>
      <c r="AB62" s="98">
        <v>715</v>
      </c>
      <c r="AC62" s="99">
        <v>0</v>
      </c>
      <c r="AD62" s="100"/>
      <c r="AE62" s="100">
        <v>44.35</v>
      </c>
      <c r="AF62" s="100">
        <f t="shared" si="13"/>
        <v>62.32000000000007</v>
      </c>
      <c r="AG62" s="100">
        <f t="shared" si="14"/>
        <v>62.32000000000007</v>
      </c>
      <c r="AH62" s="100"/>
      <c r="AI62" s="39"/>
    </row>
    <row r="63" spans="1:35" s="6" customFormat="1" ht="15">
      <c r="A63" s="44">
        <v>52</v>
      </c>
      <c r="B63" s="40"/>
      <c r="C63" s="45" t="s">
        <v>141</v>
      </c>
      <c r="D63" s="46"/>
      <c r="E63" s="47" t="s">
        <v>91</v>
      </c>
      <c r="F63" s="48">
        <v>0</v>
      </c>
      <c r="G63" s="48">
        <v>0</v>
      </c>
      <c r="H63" s="48">
        <f t="shared" si="3"/>
        <v>0</v>
      </c>
      <c r="I63" s="60">
        <v>0</v>
      </c>
      <c r="J63" s="60">
        <f t="shared" si="4"/>
        <v>0</v>
      </c>
      <c r="K63" s="60">
        <f t="shared" si="5"/>
        <v>0</v>
      </c>
      <c r="L63" s="61">
        <v>0</v>
      </c>
      <c r="M63" s="61">
        <v>0</v>
      </c>
      <c r="N63" s="61">
        <f t="shared" si="6"/>
        <v>0</v>
      </c>
      <c r="O63" s="62">
        <v>0</v>
      </c>
      <c r="P63" s="62">
        <f t="shared" si="7"/>
        <v>0</v>
      </c>
      <c r="Q63" s="62">
        <f t="shared" si="8"/>
        <v>0</v>
      </c>
      <c r="R63" s="74">
        <v>0</v>
      </c>
      <c r="S63" s="74">
        <v>0</v>
      </c>
      <c r="T63" s="74">
        <f t="shared" si="9"/>
        <v>0</v>
      </c>
      <c r="U63" s="74">
        <v>20</v>
      </c>
      <c r="V63" s="74">
        <v>0</v>
      </c>
      <c r="W63" s="74">
        <f t="shared" si="10"/>
        <v>20</v>
      </c>
      <c r="X63" s="74">
        <f t="shared" si="11"/>
        <v>20</v>
      </c>
      <c r="Y63" s="74">
        <f t="shared" si="12"/>
        <v>20</v>
      </c>
      <c r="Z63" s="103">
        <v>0</v>
      </c>
      <c r="AA63" s="103">
        <v>0</v>
      </c>
      <c r="AB63" s="104">
        <v>0</v>
      </c>
      <c r="AC63" s="105">
        <v>0</v>
      </c>
      <c r="AD63" s="106"/>
      <c r="AE63" s="106">
        <v>20</v>
      </c>
      <c r="AF63" s="106">
        <f t="shared" si="13"/>
        <v>0</v>
      </c>
      <c r="AG63" s="106">
        <f t="shared" si="14"/>
        <v>0</v>
      </c>
      <c r="AH63" s="106"/>
      <c r="AI63" s="112"/>
    </row>
    <row r="64" spans="1:35" s="7" customFormat="1" ht="12.75">
      <c r="A64" s="49" t="s">
        <v>142</v>
      </c>
      <c r="B64" s="49"/>
      <c r="C64" s="49"/>
      <c r="D64" s="35"/>
      <c r="E64" s="50"/>
      <c r="F64" s="43">
        <f>SUM(F65:F118)</f>
        <v>390</v>
      </c>
      <c r="G64" s="43">
        <f aca="true" t="shared" si="16" ref="G64:AH64">SUM(G65:G118)</f>
        <v>187</v>
      </c>
      <c r="H64" s="43">
        <f t="shared" si="16"/>
        <v>577</v>
      </c>
      <c r="I64" s="59">
        <f t="shared" si="16"/>
        <v>311.99999999999994</v>
      </c>
      <c r="J64" s="59">
        <f t="shared" si="16"/>
        <v>149.6</v>
      </c>
      <c r="K64" s="59">
        <f t="shared" si="16"/>
        <v>461.60000000000014</v>
      </c>
      <c r="L64" s="43">
        <f t="shared" si="16"/>
        <v>15716</v>
      </c>
      <c r="M64" s="43">
        <f t="shared" si="16"/>
        <v>552</v>
      </c>
      <c r="N64" s="43">
        <f t="shared" si="16"/>
        <v>16268</v>
      </c>
      <c r="O64" s="59">
        <f t="shared" si="16"/>
        <v>7858</v>
      </c>
      <c r="P64" s="59">
        <f t="shared" si="16"/>
        <v>276</v>
      </c>
      <c r="Q64" s="59">
        <f t="shared" si="16"/>
        <v>8134</v>
      </c>
      <c r="R64" s="73">
        <f t="shared" si="16"/>
        <v>8773.499999999996</v>
      </c>
      <c r="S64" s="73">
        <f t="shared" si="16"/>
        <v>408.80999999999995</v>
      </c>
      <c r="T64" s="73">
        <f t="shared" si="16"/>
        <v>9182.309999999998</v>
      </c>
      <c r="U64" s="73">
        <f t="shared" si="16"/>
        <v>12324.350000000002</v>
      </c>
      <c r="V64" s="73">
        <f t="shared" si="16"/>
        <v>608.9475</v>
      </c>
      <c r="W64" s="73">
        <f t="shared" si="16"/>
        <v>12933.2975</v>
      </c>
      <c r="X64" s="73">
        <f t="shared" si="16"/>
        <v>22115.6075</v>
      </c>
      <c r="Y64" s="73">
        <f t="shared" si="16"/>
        <v>22115.6075</v>
      </c>
      <c r="Z64" s="101">
        <f t="shared" si="16"/>
        <v>27600</v>
      </c>
      <c r="AA64" s="101">
        <f t="shared" si="16"/>
        <v>283</v>
      </c>
      <c r="AB64" s="101">
        <f t="shared" si="16"/>
        <v>27317</v>
      </c>
      <c r="AC64" s="102">
        <f t="shared" si="16"/>
        <v>-40.65999999999998</v>
      </c>
      <c r="AD64" s="73">
        <f t="shared" si="16"/>
        <v>142.97</v>
      </c>
      <c r="AE64" s="73">
        <f t="shared" si="16"/>
        <v>1597.9200000000003</v>
      </c>
      <c r="AF64" s="73">
        <f t="shared" si="16"/>
        <v>1329.6575000000005</v>
      </c>
      <c r="AG64" s="73">
        <f t="shared" si="16"/>
        <v>1440.8475</v>
      </c>
      <c r="AH64" s="73">
        <f t="shared" si="16"/>
        <v>111.19</v>
      </c>
      <c r="AI64" s="113"/>
    </row>
    <row r="65" spans="1:35" s="8" customFormat="1" ht="15">
      <c r="A65" s="32">
        <v>53</v>
      </c>
      <c r="B65" s="32" t="s">
        <v>143</v>
      </c>
      <c r="C65" s="34" t="s">
        <v>144</v>
      </c>
      <c r="D65" s="35">
        <v>156099</v>
      </c>
      <c r="E65" s="36" t="s">
        <v>40</v>
      </c>
      <c r="F65" s="37">
        <v>13</v>
      </c>
      <c r="G65" s="37">
        <v>0</v>
      </c>
      <c r="H65" s="37">
        <f t="shared" si="3"/>
        <v>13</v>
      </c>
      <c r="I65" s="56">
        <v>10.4</v>
      </c>
      <c r="J65" s="56">
        <f t="shared" si="4"/>
        <v>0</v>
      </c>
      <c r="K65" s="56">
        <f t="shared" si="5"/>
        <v>10.4</v>
      </c>
      <c r="L65" s="57">
        <v>395</v>
      </c>
      <c r="M65" s="57">
        <v>0</v>
      </c>
      <c r="N65" s="57">
        <f t="shared" si="6"/>
        <v>395</v>
      </c>
      <c r="O65" s="58">
        <v>197.5</v>
      </c>
      <c r="P65" s="58">
        <f t="shared" si="7"/>
        <v>0</v>
      </c>
      <c r="Q65" s="58">
        <f t="shared" si="8"/>
        <v>197.5</v>
      </c>
      <c r="R65" s="72">
        <v>233.5</v>
      </c>
      <c r="S65" s="72">
        <v>15.915</v>
      </c>
      <c r="T65" s="72">
        <f t="shared" si="9"/>
        <v>249.415</v>
      </c>
      <c r="U65" s="72">
        <v>274.45</v>
      </c>
      <c r="V65" s="72">
        <v>0</v>
      </c>
      <c r="W65" s="72">
        <f t="shared" si="10"/>
        <v>274.45</v>
      </c>
      <c r="X65" s="72">
        <f t="shared" si="11"/>
        <v>523.865</v>
      </c>
      <c r="Y65" s="72">
        <f t="shared" si="12"/>
        <v>523.865</v>
      </c>
      <c r="Z65" s="97">
        <v>663</v>
      </c>
      <c r="AA65" s="97">
        <v>9</v>
      </c>
      <c r="AB65" s="98">
        <v>654</v>
      </c>
      <c r="AC65" s="99">
        <v>-0.04</v>
      </c>
      <c r="AD65" s="100"/>
      <c r="AE65" s="126">
        <v>52.81</v>
      </c>
      <c r="AF65" s="100">
        <f t="shared" si="13"/>
        <v>15.914999999999978</v>
      </c>
      <c r="AG65" s="100">
        <f t="shared" si="14"/>
        <v>15.914999999999978</v>
      </c>
      <c r="AH65" s="100"/>
      <c r="AI65" s="34"/>
    </row>
    <row r="66" spans="1:35" s="8" customFormat="1" ht="15">
      <c r="A66" s="32">
        <v>54</v>
      </c>
      <c r="B66" s="32"/>
      <c r="C66" s="34" t="s">
        <v>145</v>
      </c>
      <c r="D66" s="35">
        <v>156099</v>
      </c>
      <c r="E66" s="36" t="s">
        <v>40</v>
      </c>
      <c r="F66" s="37">
        <v>16</v>
      </c>
      <c r="G66" s="37">
        <v>2</v>
      </c>
      <c r="H66" s="37">
        <f t="shared" si="3"/>
        <v>18</v>
      </c>
      <c r="I66" s="56">
        <v>12.8</v>
      </c>
      <c r="J66" s="56">
        <f t="shared" si="4"/>
        <v>1.6</v>
      </c>
      <c r="K66" s="56">
        <f t="shared" si="5"/>
        <v>14.4</v>
      </c>
      <c r="L66" s="57">
        <v>565</v>
      </c>
      <c r="M66" s="57">
        <v>22</v>
      </c>
      <c r="N66" s="57">
        <f t="shared" si="6"/>
        <v>587</v>
      </c>
      <c r="O66" s="58">
        <v>282.5</v>
      </c>
      <c r="P66" s="58">
        <f t="shared" si="7"/>
        <v>11</v>
      </c>
      <c r="Q66" s="58">
        <f t="shared" si="8"/>
        <v>293.5</v>
      </c>
      <c r="R66" s="72">
        <v>273.75</v>
      </c>
      <c r="S66" s="72">
        <v>10.5</v>
      </c>
      <c r="T66" s="72">
        <f t="shared" si="9"/>
        <v>284.25</v>
      </c>
      <c r="U66" s="72">
        <v>496.85</v>
      </c>
      <c r="V66" s="72">
        <v>0</v>
      </c>
      <c r="W66" s="72">
        <f t="shared" si="10"/>
        <v>496.85</v>
      </c>
      <c r="X66" s="72">
        <f t="shared" si="11"/>
        <v>781.1</v>
      </c>
      <c r="Y66" s="72">
        <f t="shared" si="12"/>
        <v>781.1</v>
      </c>
      <c r="Z66" s="97">
        <v>1004</v>
      </c>
      <c r="AA66" s="97">
        <v>12</v>
      </c>
      <c r="AB66" s="98">
        <v>992</v>
      </c>
      <c r="AC66" s="99">
        <v>0</v>
      </c>
      <c r="AD66" s="100"/>
      <c r="AE66" s="126">
        <v>61.9000000000001</v>
      </c>
      <c r="AF66" s="100">
        <f t="shared" si="13"/>
        <v>23.099999999999902</v>
      </c>
      <c r="AG66" s="100">
        <f t="shared" si="14"/>
        <v>23.099999999999902</v>
      </c>
      <c r="AH66" s="100"/>
      <c r="AI66" s="34"/>
    </row>
    <row r="67" spans="1:35" ht="15">
      <c r="A67" s="32">
        <v>55</v>
      </c>
      <c r="B67" s="32"/>
      <c r="C67" s="39" t="s">
        <v>146</v>
      </c>
      <c r="D67" s="35">
        <v>156099</v>
      </c>
      <c r="E67" s="36" t="s">
        <v>40</v>
      </c>
      <c r="F67" s="37">
        <v>11</v>
      </c>
      <c r="G67" s="37">
        <v>0</v>
      </c>
      <c r="H67" s="37">
        <f t="shared" si="3"/>
        <v>11</v>
      </c>
      <c r="I67" s="56">
        <v>8.8</v>
      </c>
      <c r="J67" s="56">
        <f t="shared" si="4"/>
        <v>0</v>
      </c>
      <c r="K67" s="56">
        <f t="shared" si="5"/>
        <v>8.8</v>
      </c>
      <c r="L67" s="57">
        <v>468</v>
      </c>
      <c r="M67" s="57">
        <v>13</v>
      </c>
      <c r="N67" s="57">
        <f t="shared" si="6"/>
        <v>481</v>
      </c>
      <c r="O67" s="58">
        <v>234</v>
      </c>
      <c r="P67" s="58">
        <f t="shared" si="7"/>
        <v>6.5</v>
      </c>
      <c r="Q67" s="58">
        <f t="shared" si="8"/>
        <v>240.5</v>
      </c>
      <c r="R67" s="72">
        <v>260.7</v>
      </c>
      <c r="S67" s="72">
        <v>12.51</v>
      </c>
      <c r="T67" s="72">
        <f t="shared" si="9"/>
        <v>273.21</v>
      </c>
      <c r="U67" s="72">
        <v>335.75</v>
      </c>
      <c r="V67" s="72">
        <v>0</v>
      </c>
      <c r="W67" s="72">
        <f t="shared" si="10"/>
        <v>335.75</v>
      </c>
      <c r="X67" s="72">
        <f t="shared" si="11"/>
        <v>608.96</v>
      </c>
      <c r="Y67" s="72">
        <f t="shared" si="12"/>
        <v>608.96</v>
      </c>
      <c r="Z67" s="97">
        <v>779</v>
      </c>
      <c r="AA67" s="97">
        <v>8</v>
      </c>
      <c r="AB67" s="98">
        <v>771</v>
      </c>
      <c r="AC67" s="99">
        <v>0</v>
      </c>
      <c r="AD67" s="100"/>
      <c r="AE67" s="100">
        <v>60.25</v>
      </c>
      <c r="AF67" s="100">
        <f t="shared" si="13"/>
        <v>19.00999999999999</v>
      </c>
      <c r="AG67" s="100">
        <f t="shared" si="14"/>
        <v>19.00999999999999</v>
      </c>
      <c r="AH67" s="100"/>
      <c r="AI67" s="39"/>
    </row>
    <row r="68" spans="1:35" s="4" customFormat="1" ht="15">
      <c r="A68" s="32">
        <v>56</v>
      </c>
      <c r="B68" s="32"/>
      <c r="C68" s="34" t="s">
        <v>147</v>
      </c>
      <c r="D68" s="35">
        <v>156099</v>
      </c>
      <c r="E68" s="36" t="s">
        <v>40</v>
      </c>
      <c r="F68" s="37">
        <v>11</v>
      </c>
      <c r="G68" s="37">
        <v>3</v>
      </c>
      <c r="H68" s="37">
        <f t="shared" si="3"/>
        <v>14</v>
      </c>
      <c r="I68" s="56">
        <v>8.8</v>
      </c>
      <c r="J68" s="56">
        <f t="shared" si="4"/>
        <v>2.4000000000000004</v>
      </c>
      <c r="K68" s="56">
        <f t="shared" si="5"/>
        <v>11.200000000000001</v>
      </c>
      <c r="L68" s="57">
        <v>470</v>
      </c>
      <c r="M68" s="57">
        <v>17</v>
      </c>
      <c r="N68" s="57">
        <f t="shared" si="6"/>
        <v>487</v>
      </c>
      <c r="O68" s="58">
        <v>235</v>
      </c>
      <c r="P68" s="58">
        <f t="shared" si="7"/>
        <v>8.5</v>
      </c>
      <c r="Q68" s="58">
        <f t="shared" si="8"/>
        <v>243.5</v>
      </c>
      <c r="R68" s="72">
        <v>243.55</v>
      </c>
      <c r="S68" s="72">
        <v>6.135</v>
      </c>
      <c r="T68" s="72">
        <f t="shared" si="9"/>
        <v>249.685</v>
      </c>
      <c r="U68" s="72">
        <v>326</v>
      </c>
      <c r="V68" s="72">
        <v>0</v>
      </c>
      <c r="W68" s="72">
        <f t="shared" si="10"/>
        <v>326</v>
      </c>
      <c r="X68" s="72">
        <f t="shared" si="11"/>
        <v>575.685</v>
      </c>
      <c r="Y68" s="72">
        <f t="shared" si="12"/>
        <v>575.685</v>
      </c>
      <c r="Z68" s="97">
        <v>745</v>
      </c>
      <c r="AA68" s="97">
        <v>9</v>
      </c>
      <c r="AB68" s="98">
        <v>736</v>
      </c>
      <c r="AC68" s="99">
        <v>-0.05</v>
      </c>
      <c r="AD68" s="100"/>
      <c r="AE68" s="100">
        <v>68.2999999999999</v>
      </c>
      <c r="AF68" s="100">
        <f t="shared" si="13"/>
        <v>17.035000000000096</v>
      </c>
      <c r="AG68" s="100">
        <f t="shared" si="14"/>
        <v>17.035000000000096</v>
      </c>
      <c r="AH68" s="100"/>
      <c r="AI68" s="39"/>
    </row>
    <row r="69" spans="1:35" s="4" customFormat="1" ht="15">
      <c r="A69" s="32">
        <v>57</v>
      </c>
      <c r="B69" s="32"/>
      <c r="C69" s="39" t="s">
        <v>148</v>
      </c>
      <c r="D69" s="35">
        <v>156099</v>
      </c>
      <c r="E69" s="36" t="s">
        <v>40</v>
      </c>
      <c r="F69" s="37">
        <v>3</v>
      </c>
      <c r="G69" s="37">
        <v>0</v>
      </c>
      <c r="H69" s="37">
        <f t="shared" si="3"/>
        <v>3</v>
      </c>
      <c r="I69" s="56">
        <v>2.4</v>
      </c>
      <c r="J69" s="56">
        <f t="shared" si="4"/>
        <v>0</v>
      </c>
      <c r="K69" s="56">
        <f t="shared" si="5"/>
        <v>2.4</v>
      </c>
      <c r="L69" s="57">
        <v>155</v>
      </c>
      <c r="M69" s="57">
        <v>5</v>
      </c>
      <c r="N69" s="57">
        <f t="shared" si="6"/>
        <v>160</v>
      </c>
      <c r="O69" s="58">
        <v>77.5</v>
      </c>
      <c r="P69" s="58">
        <f t="shared" si="7"/>
        <v>2.5</v>
      </c>
      <c r="Q69" s="58">
        <f t="shared" si="8"/>
        <v>80</v>
      </c>
      <c r="R69" s="72">
        <v>73.35</v>
      </c>
      <c r="S69" s="72">
        <v>0.045</v>
      </c>
      <c r="T69" s="72">
        <f t="shared" si="9"/>
        <v>73.395</v>
      </c>
      <c r="U69" s="72">
        <v>143.75</v>
      </c>
      <c r="V69" s="72">
        <v>0</v>
      </c>
      <c r="W69" s="72">
        <f t="shared" si="10"/>
        <v>143.75</v>
      </c>
      <c r="X69" s="72">
        <f t="shared" si="11"/>
        <v>217.14499999999998</v>
      </c>
      <c r="Y69" s="72">
        <f t="shared" si="12"/>
        <v>217.14499999999998</v>
      </c>
      <c r="Z69" s="97">
        <v>297</v>
      </c>
      <c r="AA69" s="97">
        <v>3</v>
      </c>
      <c r="AB69" s="98">
        <v>294</v>
      </c>
      <c r="AC69" s="99">
        <v>0</v>
      </c>
      <c r="AD69" s="100"/>
      <c r="AE69" s="100">
        <v>0</v>
      </c>
      <c r="AF69" s="100">
        <f t="shared" si="13"/>
        <v>2.544999999999959</v>
      </c>
      <c r="AG69" s="100">
        <f t="shared" si="14"/>
        <v>2.544999999999959</v>
      </c>
      <c r="AH69" s="100"/>
      <c r="AI69" s="39"/>
    </row>
    <row r="70" spans="1:35" s="4" customFormat="1" ht="15">
      <c r="A70" s="32">
        <v>58</v>
      </c>
      <c r="B70" s="32"/>
      <c r="C70" s="39" t="s">
        <v>149</v>
      </c>
      <c r="D70" s="35">
        <v>156099</v>
      </c>
      <c r="E70" s="36" t="s">
        <v>40</v>
      </c>
      <c r="F70" s="37">
        <v>14</v>
      </c>
      <c r="G70" s="37">
        <v>4</v>
      </c>
      <c r="H70" s="37">
        <f t="shared" si="3"/>
        <v>18</v>
      </c>
      <c r="I70" s="56">
        <v>11.2</v>
      </c>
      <c r="J70" s="56">
        <f t="shared" si="4"/>
        <v>3.2</v>
      </c>
      <c r="K70" s="56">
        <f t="shared" si="5"/>
        <v>14.399999999999999</v>
      </c>
      <c r="L70" s="57">
        <v>507</v>
      </c>
      <c r="M70" s="57">
        <v>24</v>
      </c>
      <c r="N70" s="57">
        <f t="shared" si="6"/>
        <v>531</v>
      </c>
      <c r="O70" s="58">
        <v>253.5</v>
      </c>
      <c r="P70" s="58">
        <f t="shared" si="7"/>
        <v>12</v>
      </c>
      <c r="Q70" s="58">
        <f t="shared" si="8"/>
        <v>265.5</v>
      </c>
      <c r="R70" s="72">
        <v>323.15</v>
      </c>
      <c r="S70" s="72">
        <v>18</v>
      </c>
      <c r="T70" s="72">
        <f t="shared" si="9"/>
        <v>341.15</v>
      </c>
      <c r="U70" s="72">
        <v>374.1</v>
      </c>
      <c r="V70" s="72">
        <v>0</v>
      </c>
      <c r="W70" s="72">
        <f t="shared" si="10"/>
        <v>374.1</v>
      </c>
      <c r="X70" s="72">
        <f t="shared" si="11"/>
        <v>715.25</v>
      </c>
      <c r="Y70" s="72">
        <f t="shared" si="12"/>
        <v>715.25</v>
      </c>
      <c r="Z70" s="97">
        <v>916</v>
      </c>
      <c r="AA70" s="97">
        <v>9</v>
      </c>
      <c r="AB70" s="98">
        <v>907</v>
      </c>
      <c r="AC70" s="99">
        <v>0</v>
      </c>
      <c r="AD70" s="100"/>
      <c r="AE70" s="100">
        <v>45.95</v>
      </c>
      <c r="AF70" s="100">
        <f t="shared" si="13"/>
        <v>33.199999999999974</v>
      </c>
      <c r="AG70" s="100">
        <f t="shared" si="14"/>
        <v>33.199999999999974</v>
      </c>
      <c r="AH70" s="100"/>
      <c r="AI70" s="39"/>
    </row>
    <row r="71" spans="1:35" s="4" customFormat="1" ht="15">
      <c r="A71" s="32">
        <v>59</v>
      </c>
      <c r="B71" s="32"/>
      <c r="C71" s="39" t="s">
        <v>150</v>
      </c>
      <c r="D71" s="35">
        <v>156099</v>
      </c>
      <c r="E71" s="36" t="s">
        <v>40</v>
      </c>
      <c r="F71" s="37">
        <v>13</v>
      </c>
      <c r="G71" s="37">
        <v>7</v>
      </c>
      <c r="H71" s="37">
        <f t="shared" si="3"/>
        <v>20</v>
      </c>
      <c r="I71" s="56">
        <v>10.4</v>
      </c>
      <c r="J71" s="56">
        <f t="shared" si="4"/>
        <v>5.6000000000000005</v>
      </c>
      <c r="K71" s="56">
        <f t="shared" si="5"/>
        <v>16</v>
      </c>
      <c r="L71" s="57">
        <v>490</v>
      </c>
      <c r="M71" s="57">
        <v>31</v>
      </c>
      <c r="N71" s="57">
        <f t="shared" si="6"/>
        <v>521</v>
      </c>
      <c r="O71" s="58">
        <v>245</v>
      </c>
      <c r="P71" s="58">
        <f t="shared" si="7"/>
        <v>15.5</v>
      </c>
      <c r="Q71" s="58">
        <f t="shared" si="8"/>
        <v>260.5</v>
      </c>
      <c r="R71" s="72">
        <v>388.55</v>
      </c>
      <c r="S71" s="72">
        <v>12.075</v>
      </c>
      <c r="T71" s="72">
        <f t="shared" si="9"/>
        <v>400.625</v>
      </c>
      <c r="U71" s="72">
        <v>598.05</v>
      </c>
      <c r="V71" s="72">
        <v>0</v>
      </c>
      <c r="W71" s="72">
        <f t="shared" si="10"/>
        <v>598.05</v>
      </c>
      <c r="X71" s="72">
        <f t="shared" si="11"/>
        <v>998.675</v>
      </c>
      <c r="Y71" s="72">
        <f t="shared" si="12"/>
        <v>998.675</v>
      </c>
      <c r="Z71" s="97">
        <v>1242</v>
      </c>
      <c r="AA71" s="97">
        <v>9</v>
      </c>
      <c r="AB71" s="98">
        <v>1233</v>
      </c>
      <c r="AC71" s="99">
        <v>0</v>
      </c>
      <c r="AD71" s="100"/>
      <c r="AE71" s="100">
        <v>0</v>
      </c>
      <c r="AF71" s="100">
        <f t="shared" si="13"/>
        <v>33.174999999999955</v>
      </c>
      <c r="AG71" s="100">
        <f t="shared" si="14"/>
        <v>33.174999999999955</v>
      </c>
      <c r="AH71" s="100"/>
      <c r="AI71" s="39"/>
    </row>
    <row r="72" spans="1:35" s="4" customFormat="1" ht="15">
      <c r="A72" s="32">
        <v>60</v>
      </c>
      <c r="B72" s="32"/>
      <c r="C72" s="114" t="s">
        <v>151</v>
      </c>
      <c r="D72" s="35">
        <v>156099</v>
      </c>
      <c r="E72" s="36" t="s">
        <v>40</v>
      </c>
      <c r="F72" s="37">
        <v>6</v>
      </c>
      <c r="G72" s="37">
        <v>9</v>
      </c>
      <c r="H72" s="37">
        <f t="shared" si="3"/>
        <v>15</v>
      </c>
      <c r="I72" s="56">
        <v>4.8</v>
      </c>
      <c r="J72" s="56">
        <f t="shared" si="4"/>
        <v>7.2</v>
      </c>
      <c r="K72" s="56">
        <f t="shared" si="5"/>
        <v>12</v>
      </c>
      <c r="L72" s="57">
        <v>278</v>
      </c>
      <c r="M72" s="57">
        <v>27</v>
      </c>
      <c r="N72" s="57">
        <f t="shared" si="6"/>
        <v>305</v>
      </c>
      <c r="O72" s="58">
        <v>139</v>
      </c>
      <c r="P72" s="58">
        <f t="shared" si="7"/>
        <v>13.5</v>
      </c>
      <c r="Q72" s="58">
        <f t="shared" si="8"/>
        <v>152.5</v>
      </c>
      <c r="R72" s="72">
        <v>101.4</v>
      </c>
      <c r="S72" s="72">
        <v>0</v>
      </c>
      <c r="T72" s="72">
        <f t="shared" si="9"/>
        <v>101.4</v>
      </c>
      <c r="U72" s="72">
        <v>245.55</v>
      </c>
      <c r="V72" s="72">
        <v>0</v>
      </c>
      <c r="W72" s="72">
        <f t="shared" si="10"/>
        <v>245.55</v>
      </c>
      <c r="X72" s="72">
        <f t="shared" si="11"/>
        <v>346.95000000000005</v>
      </c>
      <c r="Y72" s="72">
        <f t="shared" si="12"/>
        <v>346.95000000000005</v>
      </c>
      <c r="Z72" s="97">
        <v>472</v>
      </c>
      <c r="AA72" s="97">
        <v>3</v>
      </c>
      <c r="AB72" s="98">
        <v>469</v>
      </c>
      <c r="AC72" s="99">
        <v>0</v>
      </c>
      <c r="AD72" s="100"/>
      <c r="AE72" s="100">
        <v>18.7500000000001</v>
      </c>
      <c r="AF72" s="100">
        <f t="shared" si="13"/>
        <v>20.699999999999946</v>
      </c>
      <c r="AG72" s="100">
        <f t="shared" si="14"/>
        <v>20.699999999999946</v>
      </c>
      <c r="AH72" s="100"/>
      <c r="AI72" s="39"/>
    </row>
    <row r="73" spans="1:35" s="4" customFormat="1" ht="15">
      <c r="A73" s="32">
        <v>61</v>
      </c>
      <c r="B73" s="32"/>
      <c r="C73" s="114" t="s">
        <v>152</v>
      </c>
      <c r="D73" s="35">
        <v>156099</v>
      </c>
      <c r="E73" s="36" t="s">
        <v>40</v>
      </c>
      <c r="F73" s="37">
        <v>2</v>
      </c>
      <c r="G73" s="37">
        <v>8</v>
      </c>
      <c r="H73" s="37">
        <f t="shared" si="3"/>
        <v>10</v>
      </c>
      <c r="I73" s="56">
        <v>1.6</v>
      </c>
      <c r="J73" s="56">
        <f t="shared" si="4"/>
        <v>6.4</v>
      </c>
      <c r="K73" s="56">
        <f t="shared" si="5"/>
        <v>8</v>
      </c>
      <c r="L73" s="57">
        <v>180</v>
      </c>
      <c r="M73" s="57">
        <v>23</v>
      </c>
      <c r="N73" s="57">
        <f t="shared" si="6"/>
        <v>203</v>
      </c>
      <c r="O73" s="58">
        <v>90</v>
      </c>
      <c r="P73" s="58">
        <f t="shared" si="7"/>
        <v>11.5</v>
      </c>
      <c r="Q73" s="58">
        <f t="shared" si="8"/>
        <v>101.5</v>
      </c>
      <c r="R73" s="72">
        <v>138</v>
      </c>
      <c r="S73" s="72">
        <v>7.32</v>
      </c>
      <c r="T73" s="72">
        <f t="shared" si="9"/>
        <v>145.32</v>
      </c>
      <c r="U73" s="72">
        <v>235.9</v>
      </c>
      <c r="V73" s="72">
        <v>0</v>
      </c>
      <c r="W73" s="72">
        <f t="shared" si="10"/>
        <v>235.9</v>
      </c>
      <c r="X73" s="72">
        <f t="shared" si="11"/>
        <v>381.22</v>
      </c>
      <c r="Y73" s="72">
        <f t="shared" si="12"/>
        <v>381.22</v>
      </c>
      <c r="Z73" s="97">
        <v>443</v>
      </c>
      <c r="AA73" s="97">
        <v>2</v>
      </c>
      <c r="AB73" s="98">
        <v>441</v>
      </c>
      <c r="AC73" s="99">
        <v>-22.5</v>
      </c>
      <c r="AD73" s="100"/>
      <c r="AE73" s="100">
        <v>0</v>
      </c>
      <c r="AF73" s="100">
        <f t="shared" si="13"/>
        <v>25.220000000000027</v>
      </c>
      <c r="AG73" s="100">
        <f t="shared" si="14"/>
        <v>25.220000000000027</v>
      </c>
      <c r="AH73" s="100"/>
      <c r="AI73" s="39"/>
    </row>
    <row r="74" spans="1:35" s="8" customFormat="1" ht="15">
      <c r="A74" s="32">
        <v>62</v>
      </c>
      <c r="B74" s="32"/>
      <c r="C74" s="34" t="s">
        <v>153</v>
      </c>
      <c r="D74" s="35">
        <v>156099</v>
      </c>
      <c r="E74" s="36" t="s">
        <v>91</v>
      </c>
      <c r="F74" s="37">
        <v>4</v>
      </c>
      <c r="G74" s="37">
        <v>7</v>
      </c>
      <c r="H74" s="37">
        <f t="shared" si="3"/>
        <v>11</v>
      </c>
      <c r="I74" s="56">
        <v>3.2</v>
      </c>
      <c r="J74" s="56">
        <f t="shared" si="4"/>
        <v>5.6000000000000005</v>
      </c>
      <c r="K74" s="56">
        <f t="shared" si="5"/>
        <v>8.8</v>
      </c>
      <c r="L74" s="57">
        <v>180</v>
      </c>
      <c r="M74" s="57">
        <v>19</v>
      </c>
      <c r="N74" s="57">
        <f t="shared" si="6"/>
        <v>199</v>
      </c>
      <c r="O74" s="58">
        <v>90</v>
      </c>
      <c r="P74" s="58">
        <f t="shared" si="7"/>
        <v>9.5</v>
      </c>
      <c r="Q74" s="58">
        <f t="shared" si="8"/>
        <v>99.5</v>
      </c>
      <c r="R74" s="72">
        <v>88.2</v>
      </c>
      <c r="S74" s="72">
        <v>3.24</v>
      </c>
      <c r="T74" s="72">
        <f t="shared" si="9"/>
        <v>91.44</v>
      </c>
      <c r="U74" s="72">
        <v>154.25</v>
      </c>
      <c r="V74" s="72">
        <v>18.34</v>
      </c>
      <c r="W74" s="72">
        <f t="shared" si="10"/>
        <v>172.59</v>
      </c>
      <c r="X74" s="72">
        <f t="shared" si="11"/>
        <v>264.03</v>
      </c>
      <c r="Y74" s="72">
        <f t="shared" si="12"/>
        <v>264.03</v>
      </c>
      <c r="Z74" s="97">
        <v>325</v>
      </c>
      <c r="AA74" s="97">
        <v>4</v>
      </c>
      <c r="AB74" s="98">
        <v>321</v>
      </c>
      <c r="AC74" s="99">
        <v>-0.08</v>
      </c>
      <c r="AD74" s="100"/>
      <c r="AE74" s="126">
        <v>10.57</v>
      </c>
      <c r="AF74" s="100">
        <f t="shared" si="13"/>
        <v>36.679999999999986</v>
      </c>
      <c r="AG74" s="100">
        <f t="shared" si="14"/>
        <v>36.679999999999986</v>
      </c>
      <c r="AH74" s="100"/>
      <c r="AI74" s="34"/>
    </row>
    <row r="75" spans="1:35" s="8" customFormat="1" ht="15">
      <c r="A75" s="32">
        <v>63</v>
      </c>
      <c r="B75" s="32"/>
      <c r="C75" s="34" t="s">
        <v>154</v>
      </c>
      <c r="D75" s="35">
        <v>156099</v>
      </c>
      <c r="E75" s="36" t="s">
        <v>91</v>
      </c>
      <c r="F75" s="37">
        <v>4</v>
      </c>
      <c r="G75" s="37">
        <v>4</v>
      </c>
      <c r="H75" s="37">
        <f t="shared" si="3"/>
        <v>8</v>
      </c>
      <c r="I75" s="56">
        <v>3.2</v>
      </c>
      <c r="J75" s="56">
        <f t="shared" si="4"/>
        <v>3.2</v>
      </c>
      <c r="K75" s="56">
        <f t="shared" si="5"/>
        <v>6.4</v>
      </c>
      <c r="L75" s="57">
        <v>187</v>
      </c>
      <c r="M75" s="57">
        <v>0</v>
      </c>
      <c r="N75" s="57">
        <f t="shared" si="6"/>
        <v>187</v>
      </c>
      <c r="O75" s="58">
        <v>93.5</v>
      </c>
      <c r="P75" s="58">
        <f t="shared" si="7"/>
        <v>0</v>
      </c>
      <c r="Q75" s="58">
        <f t="shared" si="8"/>
        <v>93.5</v>
      </c>
      <c r="R75" s="72">
        <v>76.5</v>
      </c>
      <c r="S75" s="72">
        <v>4.095</v>
      </c>
      <c r="T75" s="72">
        <f t="shared" si="9"/>
        <v>80.595</v>
      </c>
      <c r="U75" s="72">
        <v>183.1</v>
      </c>
      <c r="V75" s="72">
        <v>0.0500000000000114</v>
      </c>
      <c r="W75" s="72">
        <f t="shared" si="10"/>
        <v>183.15</v>
      </c>
      <c r="X75" s="72">
        <f t="shared" si="11"/>
        <v>263.745</v>
      </c>
      <c r="Y75" s="72">
        <f t="shared" si="12"/>
        <v>263.745</v>
      </c>
      <c r="Z75" s="97">
        <v>338</v>
      </c>
      <c r="AA75" s="97">
        <v>2</v>
      </c>
      <c r="AB75" s="98">
        <v>336</v>
      </c>
      <c r="AC75" s="99">
        <v>0</v>
      </c>
      <c r="AD75" s="100"/>
      <c r="AE75" s="126">
        <v>18.3</v>
      </c>
      <c r="AF75" s="100">
        <f t="shared" si="13"/>
        <v>7.344999999999981</v>
      </c>
      <c r="AG75" s="100">
        <f t="shared" si="14"/>
        <v>7.344999999999981</v>
      </c>
      <c r="AH75" s="100"/>
      <c r="AI75" s="34"/>
    </row>
    <row r="76" spans="1:35" s="8" customFormat="1" ht="15">
      <c r="A76" s="32">
        <v>64</v>
      </c>
      <c r="B76" s="32"/>
      <c r="C76" s="34" t="s">
        <v>155</v>
      </c>
      <c r="D76" s="35">
        <v>156099</v>
      </c>
      <c r="E76" s="36" t="s">
        <v>91</v>
      </c>
      <c r="F76" s="37">
        <v>2</v>
      </c>
      <c r="G76" s="37">
        <v>3</v>
      </c>
      <c r="H76" s="37">
        <f aca="true" t="shared" si="17" ref="H76:H139">F76+G76</f>
        <v>5</v>
      </c>
      <c r="I76" s="56">
        <v>1.6</v>
      </c>
      <c r="J76" s="56">
        <f aca="true" t="shared" si="18" ref="J76:J139">G76*0.8</f>
        <v>2.4000000000000004</v>
      </c>
      <c r="K76" s="56">
        <f aca="true" t="shared" si="19" ref="K76:K139">I76+J76</f>
        <v>4</v>
      </c>
      <c r="L76" s="57">
        <v>117</v>
      </c>
      <c r="M76" s="57">
        <v>14</v>
      </c>
      <c r="N76" s="57">
        <f aca="true" t="shared" si="20" ref="N76:N139">L76+M76</f>
        <v>131</v>
      </c>
      <c r="O76" s="58">
        <v>58.5</v>
      </c>
      <c r="P76" s="58">
        <f aca="true" t="shared" si="21" ref="P76:P139">M76*0.5</f>
        <v>7</v>
      </c>
      <c r="Q76" s="58">
        <f aca="true" t="shared" si="22" ref="Q76:Q139">O76+P76</f>
        <v>65.5</v>
      </c>
      <c r="R76" s="72">
        <v>50.7</v>
      </c>
      <c r="S76" s="72">
        <v>1.23</v>
      </c>
      <c r="T76" s="72">
        <f aca="true" t="shared" si="23" ref="T76:T139">R76+S76</f>
        <v>51.93</v>
      </c>
      <c r="U76" s="72">
        <v>76.55</v>
      </c>
      <c r="V76" s="72">
        <v>4.465</v>
      </c>
      <c r="W76" s="72">
        <f aca="true" t="shared" si="24" ref="W76:W139">U76+V76</f>
        <v>81.015</v>
      </c>
      <c r="X76" s="72">
        <f aca="true" t="shared" si="25" ref="X76:X139">T76+W76</f>
        <v>132.945</v>
      </c>
      <c r="Y76" s="72">
        <f aca="true" t="shared" si="26" ref="Y76:Y118">X76</f>
        <v>132.945</v>
      </c>
      <c r="Z76" s="97">
        <v>170</v>
      </c>
      <c r="AA76" s="97">
        <v>1</v>
      </c>
      <c r="AB76" s="98">
        <v>169</v>
      </c>
      <c r="AC76" s="99">
        <v>0</v>
      </c>
      <c r="AD76" s="100"/>
      <c r="AE76" s="126">
        <v>17.35</v>
      </c>
      <c r="AF76" s="100">
        <f aca="true" t="shared" si="27" ref="AF76:AF139">K76+Q76+Y76-Z76+AC76-AD76-AE76</f>
        <v>15.094999999999992</v>
      </c>
      <c r="AG76" s="100">
        <f aca="true" t="shared" si="28" ref="AG76:AG139">IF(AF76&gt;0,AF76,0)</f>
        <v>15.094999999999992</v>
      </c>
      <c r="AH76" s="100"/>
      <c r="AI76" s="34"/>
    </row>
    <row r="77" spans="1:35" s="8" customFormat="1" ht="15">
      <c r="A77" s="32">
        <v>65</v>
      </c>
      <c r="B77" s="32"/>
      <c r="C77" s="34" t="s">
        <v>156</v>
      </c>
      <c r="D77" s="35">
        <v>156099</v>
      </c>
      <c r="E77" s="36" t="s">
        <v>91</v>
      </c>
      <c r="F77" s="37">
        <v>14</v>
      </c>
      <c r="G77" s="37">
        <v>14</v>
      </c>
      <c r="H77" s="37">
        <f t="shared" si="17"/>
        <v>28</v>
      </c>
      <c r="I77" s="56">
        <v>11.2</v>
      </c>
      <c r="J77" s="56">
        <f t="shared" si="18"/>
        <v>11.200000000000001</v>
      </c>
      <c r="K77" s="56">
        <f t="shared" si="19"/>
        <v>22.4</v>
      </c>
      <c r="L77" s="57">
        <v>451</v>
      </c>
      <c r="M77" s="57">
        <v>40</v>
      </c>
      <c r="N77" s="57">
        <f t="shared" si="20"/>
        <v>491</v>
      </c>
      <c r="O77" s="58">
        <v>225.5</v>
      </c>
      <c r="P77" s="58">
        <f t="shared" si="21"/>
        <v>20</v>
      </c>
      <c r="Q77" s="58">
        <f t="shared" si="22"/>
        <v>245.5</v>
      </c>
      <c r="R77" s="72">
        <v>240</v>
      </c>
      <c r="S77" s="72">
        <v>8.985</v>
      </c>
      <c r="T77" s="72">
        <f t="shared" si="23"/>
        <v>248.985</v>
      </c>
      <c r="U77" s="72">
        <v>270.65</v>
      </c>
      <c r="V77" s="72">
        <v>6.71500000000003</v>
      </c>
      <c r="W77" s="72">
        <f t="shared" si="24"/>
        <v>277.365</v>
      </c>
      <c r="X77" s="72">
        <f t="shared" si="25"/>
        <v>526.35</v>
      </c>
      <c r="Y77" s="72">
        <f t="shared" si="26"/>
        <v>526.35</v>
      </c>
      <c r="Z77" s="97">
        <v>678</v>
      </c>
      <c r="AA77" s="97">
        <v>9</v>
      </c>
      <c r="AB77" s="98">
        <v>669</v>
      </c>
      <c r="AC77" s="99">
        <v>0</v>
      </c>
      <c r="AD77" s="100"/>
      <c r="AE77" s="126">
        <v>69.3499999999999</v>
      </c>
      <c r="AF77" s="100">
        <f t="shared" si="27"/>
        <v>46.900000000000105</v>
      </c>
      <c r="AG77" s="100">
        <f t="shared" si="28"/>
        <v>46.900000000000105</v>
      </c>
      <c r="AH77" s="100"/>
      <c r="AI77" s="34"/>
    </row>
    <row r="78" spans="1:35" ht="15">
      <c r="A78" s="32">
        <v>66</v>
      </c>
      <c r="B78" s="32"/>
      <c r="C78" s="34" t="s">
        <v>157</v>
      </c>
      <c r="D78" s="35">
        <v>156099</v>
      </c>
      <c r="E78" s="36" t="s">
        <v>91</v>
      </c>
      <c r="F78" s="37">
        <v>3</v>
      </c>
      <c r="G78" s="37">
        <v>1</v>
      </c>
      <c r="H78" s="37">
        <f t="shared" si="17"/>
        <v>4</v>
      </c>
      <c r="I78" s="56">
        <v>2.4</v>
      </c>
      <c r="J78" s="56">
        <f t="shared" si="18"/>
        <v>0.8</v>
      </c>
      <c r="K78" s="56">
        <f t="shared" si="19"/>
        <v>3.2</v>
      </c>
      <c r="L78" s="57">
        <v>58</v>
      </c>
      <c r="M78" s="57">
        <v>11</v>
      </c>
      <c r="N78" s="57">
        <f t="shared" si="20"/>
        <v>69</v>
      </c>
      <c r="O78" s="58">
        <v>29</v>
      </c>
      <c r="P78" s="58">
        <f t="shared" si="21"/>
        <v>5.5</v>
      </c>
      <c r="Q78" s="58">
        <f t="shared" si="22"/>
        <v>34.5</v>
      </c>
      <c r="R78" s="72">
        <v>35.45</v>
      </c>
      <c r="S78" s="72">
        <v>1.515</v>
      </c>
      <c r="T78" s="72">
        <f t="shared" si="23"/>
        <v>36.965</v>
      </c>
      <c r="U78" s="72">
        <v>39</v>
      </c>
      <c r="V78" s="72">
        <v>13.47</v>
      </c>
      <c r="W78" s="72">
        <f t="shared" si="24"/>
        <v>52.47</v>
      </c>
      <c r="X78" s="72">
        <f t="shared" si="25"/>
        <v>89.435</v>
      </c>
      <c r="Y78" s="72">
        <f t="shared" si="26"/>
        <v>89.435</v>
      </c>
      <c r="Z78" s="97">
        <v>101</v>
      </c>
      <c r="AA78" s="97">
        <v>1</v>
      </c>
      <c r="AB78" s="98">
        <v>100</v>
      </c>
      <c r="AC78" s="99">
        <v>0</v>
      </c>
      <c r="AD78" s="100"/>
      <c r="AE78" s="100">
        <v>4.84999999999999</v>
      </c>
      <c r="AF78" s="100">
        <f t="shared" si="27"/>
        <v>21.285000000000014</v>
      </c>
      <c r="AG78" s="100">
        <f t="shared" si="28"/>
        <v>21.285000000000014</v>
      </c>
      <c r="AH78" s="100"/>
      <c r="AI78" s="39"/>
    </row>
    <row r="79" spans="1:35" ht="15">
      <c r="A79" s="32">
        <v>67</v>
      </c>
      <c r="B79" s="32"/>
      <c r="C79" s="39" t="s">
        <v>158</v>
      </c>
      <c r="D79" s="35">
        <v>156099</v>
      </c>
      <c r="E79" s="36" t="s">
        <v>91</v>
      </c>
      <c r="F79" s="37">
        <v>0</v>
      </c>
      <c r="G79" s="37">
        <v>0</v>
      </c>
      <c r="H79" s="37">
        <f t="shared" si="17"/>
        <v>0</v>
      </c>
      <c r="I79" s="56">
        <v>0</v>
      </c>
      <c r="J79" s="56">
        <f t="shared" si="18"/>
        <v>0</v>
      </c>
      <c r="K79" s="56">
        <f t="shared" si="19"/>
        <v>0</v>
      </c>
      <c r="L79" s="57">
        <v>18</v>
      </c>
      <c r="M79" s="57">
        <v>1</v>
      </c>
      <c r="N79" s="57">
        <f t="shared" si="20"/>
        <v>19</v>
      </c>
      <c r="O79" s="58">
        <v>9</v>
      </c>
      <c r="P79" s="58">
        <f t="shared" si="21"/>
        <v>0.5</v>
      </c>
      <c r="Q79" s="58">
        <f t="shared" si="22"/>
        <v>9.5</v>
      </c>
      <c r="R79" s="72">
        <v>6.8</v>
      </c>
      <c r="S79" s="72">
        <v>1.23</v>
      </c>
      <c r="T79" s="72">
        <f t="shared" si="23"/>
        <v>8.03</v>
      </c>
      <c r="U79" s="72">
        <v>31.2</v>
      </c>
      <c r="V79" s="72">
        <v>0</v>
      </c>
      <c r="W79" s="72">
        <f t="shared" si="24"/>
        <v>31.2</v>
      </c>
      <c r="X79" s="72">
        <f t="shared" si="25"/>
        <v>39.23</v>
      </c>
      <c r="Y79" s="72">
        <f t="shared" si="26"/>
        <v>39.23</v>
      </c>
      <c r="Z79" s="97">
        <v>0</v>
      </c>
      <c r="AA79" s="97">
        <v>0</v>
      </c>
      <c r="AB79" s="98">
        <v>0</v>
      </c>
      <c r="AC79" s="99">
        <v>-21.6</v>
      </c>
      <c r="AD79" s="100">
        <v>44.74</v>
      </c>
      <c r="AE79" s="100">
        <v>0</v>
      </c>
      <c r="AF79" s="100">
        <f t="shared" si="27"/>
        <v>-17.610000000000007</v>
      </c>
      <c r="AG79" s="100">
        <f t="shared" si="28"/>
        <v>0</v>
      </c>
      <c r="AH79" s="100">
        <f>IF(AF79&lt;0,-AF79,0)</f>
        <v>17.610000000000007</v>
      </c>
      <c r="AI79" s="39"/>
    </row>
    <row r="80" spans="1:35" ht="15">
      <c r="A80" s="32">
        <v>68</v>
      </c>
      <c r="B80" s="32"/>
      <c r="C80" s="39" t="s">
        <v>159</v>
      </c>
      <c r="D80" s="35">
        <v>156099</v>
      </c>
      <c r="E80" s="36" t="s">
        <v>91</v>
      </c>
      <c r="F80" s="37">
        <v>2</v>
      </c>
      <c r="G80" s="37">
        <v>4</v>
      </c>
      <c r="H80" s="37">
        <f t="shared" si="17"/>
        <v>6</v>
      </c>
      <c r="I80" s="56">
        <v>1.6</v>
      </c>
      <c r="J80" s="56">
        <f t="shared" si="18"/>
        <v>3.2</v>
      </c>
      <c r="K80" s="56">
        <f t="shared" si="19"/>
        <v>4.800000000000001</v>
      </c>
      <c r="L80" s="57">
        <v>120</v>
      </c>
      <c r="M80" s="57">
        <v>14</v>
      </c>
      <c r="N80" s="57">
        <f t="shared" si="20"/>
        <v>134</v>
      </c>
      <c r="O80" s="58">
        <v>60</v>
      </c>
      <c r="P80" s="58">
        <f t="shared" si="21"/>
        <v>7</v>
      </c>
      <c r="Q80" s="58">
        <f t="shared" si="22"/>
        <v>67</v>
      </c>
      <c r="R80" s="72">
        <v>37.35</v>
      </c>
      <c r="S80" s="72">
        <v>0.135</v>
      </c>
      <c r="T80" s="72">
        <f t="shared" si="23"/>
        <v>37.485</v>
      </c>
      <c r="U80" s="72">
        <v>70.1</v>
      </c>
      <c r="V80" s="72">
        <v>4.97500000000001</v>
      </c>
      <c r="W80" s="72">
        <f t="shared" si="24"/>
        <v>75.075</v>
      </c>
      <c r="X80" s="72">
        <f t="shared" si="25"/>
        <v>112.56</v>
      </c>
      <c r="Y80" s="72">
        <f t="shared" si="26"/>
        <v>112.56</v>
      </c>
      <c r="Z80" s="97">
        <v>149</v>
      </c>
      <c r="AA80" s="97">
        <v>1</v>
      </c>
      <c r="AB80" s="98">
        <v>148</v>
      </c>
      <c r="AC80" s="99">
        <v>0</v>
      </c>
      <c r="AD80" s="100"/>
      <c r="AE80" s="100">
        <v>20.05</v>
      </c>
      <c r="AF80" s="100">
        <f t="shared" si="27"/>
        <v>15.310000000000013</v>
      </c>
      <c r="AG80" s="100">
        <f t="shared" si="28"/>
        <v>15.310000000000013</v>
      </c>
      <c r="AH80" s="100"/>
      <c r="AI80" s="39"/>
    </row>
    <row r="81" spans="1:35" ht="15">
      <c r="A81" s="32">
        <v>69</v>
      </c>
      <c r="B81" s="32"/>
      <c r="C81" s="39" t="s">
        <v>160</v>
      </c>
      <c r="D81" s="35">
        <v>156099</v>
      </c>
      <c r="E81" s="36" t="s">
        <v>91</v>
      </c>
      <c r="F81" s="37">
        <v>7</v>
      </c>
      <c r="G81" s="37">
        <v>7</v>
      </c>
      <c r="H81" s="37">
        <f t="shared" si="17"/>
        <v>14</v>
      </c>
      <c r="I81" s="56">
        <v>5.6</v>
      </c>
      <c r="J81" s="56">
        <f t="shared" si="18"/>
        <v>5.6000000000000005</v>
      </c>
      <c r="K81" s="56">
        <f t="shared" si="19"/>
        <v>11.2</v>
      </c>
      <c r="L81" s="57">
        <v>245</v>
      </c>
      <c r="M81" s="57">
        <v>22</v>
      </c>
      <c r="N81" s="57">
        <f t="shared" si="20"/>
        <v>267</v>
      </c>
      <c r="O81" s="58">
        <v>122.5</v>
      </c>
      <c r="P81" s="58">
        <f t="shared" si="21"/>
        <v>11</v>
      </c>
      <c r="Q81" s="58">
        <f t="shared" si="22"/>
        <v>133.5</v>
      </c>
      <c r="R81" s="72">
        <v>123.75</v>
      </c>
      <c r="S81" s="72">
        <v>11.175</v>
      </c>
      <c r="T81" s="72">
        <f t="shared" si="23"/>
        <v>134.925</v>
      </c>
      <c r="U81" s="72">
        <v>123.65</v>
      </c>
      <c r="V81" s="72">
        <v>62.965</v>
      </c>
      <c r="W81" s="72">
        <f t="shared" si="24"/>
        <v>186.615</v>
      </c>
      <c r="X81" s="72">
        <f t="shared" si="25"/>
        <v>321.54</v>
      </c>
      <c r="Y81" s="72">
        <f t="shared" si="26"/>
        <v>321.54</v>
      </c>
      <c r="Z81" s="97">
        <v>330</v>
      </c>
      <c r="AA81" s="97">
        <v>5</v>
      </c>
      <c r="AB81" s="98">
        <v>325</v>
      </c>
      <c r="AC81" s="99">
        <v>0</v>
      </c>
      <c r="AD81" s="100"/>
      <c r="AE81" s="100">
        <v>45.5</v>
      </c>
      <c r="AF81" s="100">
        <f t="shared" si="27"/>
        <v>90.74000000000001</v>
      </c>
      <c r="AG81" s="100">
        <f t="shared" si="28"/>
        <v>90.74000000000001</v>
      </c>
      <c r="AH81" s="100"/>
      <c r="AI81" s="39"/>
    </row>
    <row r="82" spans="1:35" ht="15">
      <c r="A82" s="32">
        <v>70</v>
      </c>
      <c r="B82" s="32"/>
      <c r="C82" s="39" t="s">
        <v>161</v>
      </c>
      <c r="D82" s="35">
        <v>156099</v>
      </c>
      <c r="E82" s="36" t="s">
        <v>91</v>
      </c>
      <c r="F82" s="37">
        <v>4</v>
      </c>
      <c r="G82" s="37">
        <v>9</v>
      </c>
      <c r="H82" s="37">
        <f t="shared" si="17"/>
        <v>13</v>
      </c>
      <c r="I82" s="56">
        <v>3.2</v>
      </c>
      <c r="J82" s="56">
        <f t="shared" si="18"/>
        <v>7.2</v>
      </c>
      <c r="K82" s="56">
        <f t="shared" si="19"/>
        <v>10.4</v>
      </c>
      <c r="L82" s="57">
        <v>215</v>
      </c>
      <c r="M82" s="57">
        <v>27</v>
      </c>
      <c r="N82" s="57">
        <f t="shared" si="20"/>
        <v>242</v>
      </c>
      <c r="O82" s="58">
        <v>107.5</v>
      </c>
      <c r="P82" s="58">
        <f t="shared" si="21"/>
        <v>13.5</v>
      </c>
      <c r="Q82" s="58">
        <f t="shared" si="22"/>
        <v>121</v>
      </c>
      <c r="R82" s="72">
        <v>118.95</v>
      </c>
      <c r="S82" s="72">
        <v>0.03</v>
      </c>
      <c r="T82" s="72">
        <f t="shared" si="23"/>
        <v>118.98</v>
      </c>
      <c r="U82" s="72">
        <v>298.35</v>
      </c>
      <c r="V82" s="72">
        <v>5.08499999999998</v>
      </c>
      <c r="W82" s="72">
        <f t="shared" si="24"/>
        <v>303.435</v>
      </c>
      <c r="X82" s="72">
        <f t="shared" si="25"/>
        <v>422.415</v>
      </c>
      <c r="Y82" s="72">
        <f t="shared" si="26"/>
        <v>422.415</v>
      </c>
      <c r="Z82" s="97">
        <v>528</v>
      </c>
      <c r="AA82" s="97">
        <v>4</v>
      </c>
      <c r="AB82" s="98">
        <v>524</v>
      </c>
      <c r="AC82" s="99">
        <v>0</v>
      </c>
      <c r="AD82" s="100"/>
      <c r="AE82" s="100">
        <v>0</v>
      </c>
      <c r="AF82" s="100">
        <f t="shared" si="27"/>
        <v>25.815000000000055</v>
      </c>
      <c r="AG82" s="100">
        <f t="shared" si="28"/>
        <v>25.815000000000055</v>
      </c>
      <c r="AH82" s="100"/>
      <c r="AI82" s="39"/>
    </row>
    <row r="83" spans="1:35" ht="15">
      <c r="A83" s="32">
        <v>71</v>
      </c>
      <c r="B83" s="32"/>
      <c r="C83" s="39" t="s">
        <v>162</v>
      </c>
      <c r="D83" s="35">
        <v>156099</v>
      </c>
      <c r="E83" s="36" t="s">
        <v>91</v>
      </c>
      <c r="F83" s="37">
        <v>5</v>
      </c>
      <c r="G83" s="37">
        <v>8</v>
      </c>
      <c r="H83" s="37">
        <f t="shared" si="17"/>
        <v>13</v>
      </c>
      <c r="I83" s="56">
        <v>4</v>
      </c>
      <c r="J83" s="56">
        <f t="shared" si="18"/>
        <v>6.4</v>
      </c>
      <c r="K83" s="56">
        <f t="shared" si="19"/>
        <v>10.4</v>
      </c>
      <c r="L83" s="57">
        <v>321</v>
      </c>
      <c r="M83" s="57">
        <v>0</v>
      </c>
      <c r="N83" s="57">
        <f t="shared" si="20"/>
        <v>321</v>
      </c>
      <c r="O83" s="58">
        <v>160.5</v>
      </c>
      <c r="P83" s="58">
        <f t="shared" si="21"/>
        <v>0</v>
      </c>
      <c r="Q83" s="58">
        <f t="shared" si="22"/>
        <v>160.5</v>
      </c>
      <c r="R83" s="72">
        <v>90.05</v>
      </c>
      <c r="S83" s="72">
        <v>1.995</v>
      </c>
      <c r="T83" s="72">
        <f t="shared" si="23"/>
        <v>92.045</v>
      </c>
      <c r="U83" s="72">
        <v>439.45</v>
      </c>
      <c r="V83" s="72">
        <v>0</v>
      </c>
      <c r="W83" s="72">
        <f t="shared" si="24"/>
        <v>439.45</v>
      </c>
      <c r="X83" s="72">
        <f t="shared" si="25"/>
        <v>531.495</v>
      </c>
      <c r="Y83" s="72">
        <f t="shared" si="26"/>
        <v>531.495</v>
      </c>
      <c r="Z83" s="97">
        <v>694</v>
      </c>
      <c r="AA83" s="97">
        <v>4</v>
      </c>
      <c r="AB83" s="98">
        <v>690</v>
      </c>
      <c r="AC83" s="99">
        <v>0</v>
      </c>
      <c r="AD83" s="100"/>
      <c r="AE83" s="100">
        <v>0</v>
      </c>
      <c r="AF83" s="100">
        <f t="shared" si="27"/>
        <v>8.394999999999982</v>
      </c>
      <c r="AG83" s="100">
        <f t="shared" si="28"/>
        <v>8.394999999999982</v>
      </c>
      <c r="AH83" s="100"/>
      <c r="AI83" s="39"/>
    </row>
    <row r="84" spans="1:35" ht="15">
      <c r="A84" s="32">
        <v>72</v>
      </c>
      <c r="B84" s="32"/>
      <c r="C84" s="39" t="s">
        <v>163</v>
      </c>
      <c r="D84" s="35">
        <v>156099</v>
      </c>
      <c r="E84" s="36" t="s">
        <v>91</v>
      </c>
      <c r="F84" s="37">
        <v>7</v>
      </c>
      <c r="G84" s="37">
        <v>2</v>
      </c>
      <c r="H84" s="37">
        <f t="shared" si="17"/>
        <v>9</v>
      </c>
      <c r="I84" s="56">
        <v>5.6</v>
      </c>
      <c r="J84" s="56">
        <f t="shared" si="18"/>
        <v>1.6</v>
      </c>
      <c r="K84" s="56">
        <f t="shared" si="19"/>
        <v>7.199999999999999</v>
      </c>
      <c r="L84" s="57">
        <v>190</v>
      </c>
      <c r="M84" s="57">
        <v>10</v>
      </c>
      <c r="N84" s="57">
        <f t="shared" si="20"/>
        <v>200</v>
      </c>
      <c r="O84" s="58">
        <v>95</v>
      </c>
      <c r="P84" s="58">
        <f t="shared" si="21"/>
        <v>5</v>
      </c>
      <c r="Q84" s="58">
        <f t="shared" si="22"/>
        <v>100</v>
      </c>
      <c r="R84" s="72">
        <v>104.2</v>
      </c>
      <c r="S84" s="72">
        <v>3.24</v>
      </c>
      <c r="T84" s="72">
        <f t="shared" si="23"/>
        <v>107.44</v>
      </c>
      <c r="U84" s="72">
        <v>159.7</v>
      </c>
      <c r="V84" s="72">
        <v>58.595</v>
      </c>
      <c r="W84" s="72">
        <f t="shared" si="24"/>
        <v>218.295</v>
      </c>
      <c r="X84" s="72">
        <f t="shared" si="25"/>
        <v>325.735</v>
      </c>
      <c r="Y84" s="72">
        <f t="shared" si="26"/>
        <v>325.735</v>
      </c>
      <c r="Z84" s="97">
        <v>342</v>
      </c>
      <c r="AA84" s="97">
        <v>4</v>
      </c>
      <c r="AB84" s="98">
        <v>338</v>
      </c>
      <c r="AC84" s="99">
        <v>0</v>
      </c>
      <c r="AD84" s="100"/>
      <c r="AE84" s="100">
        <v>22.5</v>
      </c>
      <c r="AF84" s="100">
        <f t="shared" si="27"/>
        <v>68.435</v>
      </c>
      <c r="AG84" s="100">
        <f t="shared" si="28"/>
        <v>68.435</v>
      </c>
      <c r="AH84" s="100"/>
      <c r="AI84" s="39"/>
    </row>
    <row r="85" spans="1:35" ht="15">
      <c r="A85" s="32">
        <v>73</v>
      </c>
      <c r="B85" s="32"/>
      <c r="C85" s="39" t="s">
        <v>164</v>
      </c>
      <c r="D85" s="35">
        <v>156099</v>
      </c>
      <c r="E85" s="36" t="s">
        <v>91</v>
      </c>
      <c r="F85" s="37">
        <v>7</v>
      </c>
      <c r="G85" s="37">
        <v>10</v>
      </c>
      <c r="H85" s="37">
        <f t="shared" si="17"/>
        <v>17</v>
      </c>
      <c r="I85" s="56">
        <v>5.6</v>
      </c>
      <c r="J85" s="56">
        <f t="shared" si="18"/>
        <v>8</v>
      </c>
      <c r="K85" s="56">
        <f t="shared" si="19"/>
        <v>13.6</v>
      </c>
      <c r="L85" s="57">
        <v>316</v>
      </c>
      <c r="M85" s="57">
        <v>28</v>
      </c>
      <c r="N85" s="57">
        <f t="shared" si="20"/>
        <v>344</v>
      </c>
      <c r="O85" s="58">
        <v>158</v>
      </c>
      <c r="P85" s="58">
        <f t="shared" si="21"/>
        <v>14</v>
      </c>
      <c r="Q85" s="58">
        <f t="shared" si="22"/>
        <v>172</v>
      </c>
      <c r="R85" s="72">
        <v>135.4</v>
      </c>
      <c r="S85" s="72">
        <v>0</v>
      </c>
      <c r="T85" s="72">
        <f t="shared" si="23"/>
        <v>135.4</v>
      </c>
      <c r="U85" s="72">
        <v>259.05</v>
      </c>
      <c r="V85" s="72">
        <v>23.1</v>
      </c>
      <c r="W85" s="72">
        <f t="shared" si="24"/>
        <v>282.15000000000003</v>
      </c>
      <c r="X85" s="72">
        <f t="shared" si="25"/>
        <v>417.55000000000007</v>
      </c>
      <c r="Y85" s="72">
        <f t="shared" si="26"/>
        <v>417.55000000000007</v>
      </c>
      <c r="Z85" s="97">
        <v>526</v>
      </c>
      <c r="AA85" s="97">
        <v>5</v>
      </c>
      <c r="AB85" s="98">
        <v>521</v>
      </c>
      <c r="AC85" s="99">
        <v>-0.05</v>
      </c>
      <c r="AD85" s="100"/>
      <c r="AE85" s="100">
        <v>32.0000000000001</v>
      </c>
      <c r="AF85" s="100">
        <f t="shared" si="27"/>
        <v>45.099999999999994</v>
      </c>
      <c r="AG85" s="100">
        <f t="shared" si="28"/>
        <v>45.099999999999994</v>
      </c>
      <c r="AH85" s="100"/>
      <c r="AI85" s="39"/>
    </row>
    <row r="86" spans="1:35" ht="15">
      <c r="A86" s="32">
        <v>74</v>
      </c>
      <c r="B86" s="32"/>
      <c r="C86" s="39" t="s">
        <v>165</v>
      </c>
      <c r="D86" s="35">
        <v>156099</v>
      </c>
      <c r="E86" s="36" t="s">
        <v>91</v>
      </c>
      <c r="F86" s="37">
        <v>4</v>
      </c>
      <c r="G86" s="37">
        <v>6</v>
      </c>
      <c r="H86" s="37">
        <f t="shared" si="17"/>
        <v>10</v>
      </c>
      <c r="I86" s="56">
        <v>3.2</v>
      </c>
      <c r="J86" s="56">
        <f t="shared" si="18"/>
        <v>4.800000000000001</v>
      </c>
      <c r="K86" s="56">
        <f t="shared" si="19"/>
        <v>8</v>
      </c>
      <c r="L86" s="57">
        <v>188</v>
      </c>
      <c r="M86" s="57">
        <v>20</v>
      </c>
      <c r="N86" s="57">
        <f t="shared" si="20"/>
        <v>208</v>
      </c>
      <c r="O86" s="58">
        <v>94</v>
      </c>
      <c r="P86" s="58">
        <f t="shared" si="21"/>
        <v>10</v>
      </c>
      <c r="Q86" s="58">
        <f t="shared" si="22"/>
        <v>104</v>
      </c>
      <c r="R86" s="72">
        <v>62.3</v>
      </c>
      <c r="S86" s="72">
        <v>2.445</v>
      </c>
      <c r="T86" s="72">
        <f t="shared" si="23"/>
        <v>64.74499999999999</v>
      </c>
      <c r="U86" s="72">
        <v>112.95</v>
      </c>
      <c r="V86" s="72">
        <v>53.865</v>
      </c>
      <c r="W86" s="72">
        <f t="shared" si="24"/>
        <v>166.815</v>
      </c>
      <c r="X86" s="72">
        <f t="shared" si="25"/>
        <v>231.56</v>
      </c>
      <c r="Y86" s="72">
        <f t="shared" si="26"/>
        <v>231.56</v>
      </c>
      <c r="Z86" s="97">
        <v>244</v>
      </c>
      <c r="AA86" s="97">
        <v>3</v>
      </c>
      <c r="AB86" s="98">
        <v>241</v>
      </c>
      <c r="AC86" s="99">
        <v>0</v>
      </c>
      <c r="AD86" s="100"/>
      <c r="AE86" s="100">
        <v>28.45</v>
      </c>
      <c r="AF86" s="100">
        <f t="shared" si="27"/>
        <v>71.11</v>
      </c>
      <c r="AG86" s="100">
        <f t="shared" si="28"/>
        <v>71.11</v>
      </c>
      <c r="AH86" s="100"/>
      <c r="AI86" s="39"/>
    </row>
    <row r="87" spans="1:35" ht="15">
      <c r="A87" s="32">
        <v>75</v>
      </c>
      <c r="B87" s="32"/>
      <c r="C87" s="34" t="s">
        <v>166</v>
      </c>
      <c r="D87" s="35">
        <v>156099</v>
      </c>
      <c r="E87" s="36" t="s">
        <v>91</v>
      </c>
      <c r="F87" s="37">
        <v>3</v>
      </c>
      <c r="G87" s="37">
        <v>7</v>
      </c>
      <c r="H87" s="37">
        <f t="shared" si="17"/>
        <v>10</v>
      </c>
      <c r="I87" s="56">
        <v>2.4</v>
      </c>
      <c r="J87" s="56">
        <f t="shared" si="18"/>
        <v>5.6000000000000005</v>
      </c>
      <c r="K87" s="56">
        <f t="shared" si="19"/>
        <v>8</v>
      </c>
      <c r="L87" s="57">
        <v>233</v>
      </c>
      <c r="M87" s="57">
        <v>22</v>
      </c>
      <c r="N87" s="57">
        <f t="shared" si="20"/>
        <v>255</v>
      </c>
      <c r="O87" s="58">
        <v>116.5</v>
      </c>
      <c r="P87" s="58">
        <f t="shared" si="21"/>
        <v>11</v>
      </c>
      <c r="Q87" s="58">
        <f t="shared" si="22"/>
        <v>127.5</v>
      </c>
      <c r="R87" s="72">
        <v>96.85</v>
      </c>
      <c r="S87" s="72">
        <v>2.07</v>
      </c>
      <c r="T87" s="72">
        <f t="shared" si="23"/>
        <v>98.91999999999999</v>
      </c>
      <c r="U87" s="72">
        <v>162.2</v>
      </c>
      <c r="V87" s="72">
        <v>42.895</v>
      </c>
      <c r="W87" s="72">
        <f t="shared" si="24"/>
        <v>205.095</v>
      </c>
      <c r="X87" s="72">
        <f t="shared" si="25"/>
        <v>304.015</v>
      </c>
      <c r="Y87" s="72">
        <f t="shared" si="26"/>
        <v>304.015</v>
      </c>
      <c r="Z87" s="97">
        <v>345</v>
      </c>
      <c r="AA87" s="97">
        <v>2</v>
      </c>
      <c r="AB87" s="98">
        <v>343</v>
      </c>
      <c r="AC87" s="99">
        <v>0</v>
      </c>
      <c r="AD87" s="100"/>
      <c r="AE87" s="100">
        <v>32.9499999999999</v>
      </c>
      <c r="AF87" s="100">
        <f t="shared" si="27"/>
        <v>61.56500000000008</v>
      </c>
      <c r="AG87" s="100">
        <f t="shared" si="28"/>
        <v>61.56500000000008</v>
      </c>
      <c r="AH87" s="100"/>
      <c r="AI87" s="39"/>
    </row>
    <row r="88" spans="1:35" ht="15">
      <c r="A88" s="32">
        <v>76</v>
      </c>
      <c r="B88" s="32"/>
      <c r="C88" s="34" t="s">
        <v>167</v>
      </c>
      <c r="D88" s="35">
        <v>156099</v>
      </c>
      <c r="E88" s="36" t="s">
        <v>91</v>
      </c>
      <c r="F88" s="37">
        <v>3</v>
      </c>
      <c r="G88" s="37">
        <v>2</v>
      </c>
      <c r="H88" s="37">
        <f t="shared" si="17"/>
        <v>5</v>
      </c>
      <c r="I88" s="56">
        <v>2.4</v>
      </c>
      <c r="J88" s="56">
        <f t="shared" si="18"/>
        <v>1.6</v>
      </c>
      <c r="K88" s="56">
        <f t="shared" si="19"/>
        <v>4</v>
      </c>
      <c r="L88" s="57">
        <v>106</v>
      </c>
      <c r="M88" s="57">
        <v>0</v>
      </c>
      <c r="N88" s="57">
        <f t="shared" si="20"/>
        <v>106</v>
      </c>
      <c r="O88" s="58">
        <v>53</v>
      </c>
      <c r="P88" s="58">
        <f t="shared" si="21"/>
        <v>0</v>
      </c>
      <c r="Q88" s="58">
        <f t="shared" si="22"/>
        <v>53</v>
      </c>
      <c r="R88" s="72">
        <v>52.75</v>
      </c>
      <c r="S88" s="72">
        <v>3.21</v>
      </c>
      <c r="T88" s="72">
        <f t="shared" si="23"/>
        <v>55.96</v>
      </c>
      <c r="U88" s="72">
        <v>69.55</v>
      </c>
      <c r="V88" s="72">
        <v>23.675</v>
      </c>
      <c r="W88" s="72">
        <f t="shared" si="24"/>
        <v>93.225</v>
      </c>
      <c r="X88" s="72">
        <f t="shared" si="25"/>
        <v>149.185</v>
      </c>
      <c r="Y88" s="72">
        <f t="shared" si="26"/>
        <v>149.185</v>
      </c>
      <c r="Z88" s="97">
        <v>161</v>
      </c>
      <c r="AA88" s="97">
        <v>2</v>
      </c>
      <c r="AB88" s="98">
        <v>159</v>
      </c>
      <c r="AC88" s="99">
        <v>-0.05</v>
      </c>
      <c r="AD88" s="100"/>
      <c r="AE88" s="100">
        <v>16.65</v>
      </c>
      <c r="AF88" s="100">
        <f t="shared" si="27"/>
        <v>28.485000000000007</v>
      </c>
      <c r="AG88" s="100">
        <f t="shared" si="28"/>
        <v>28.485000000000007</v>
      </c>
      <c r="AH88" s="100"/>
      <c r="AI88" s="39"/>
    </row>
    <row r="89" spans="1:35" ht="15">
      <c r="A89" s="32">
        <v>77</v>
      </c>
      <c r="B89" s="32"/>
      <c r="C89" s="34" t="s">
        <v>168</v>
      </c>
      <c r="D89" s="35">
        <v>156099</v>
      </c>
      <c r="E89" s="36" t="s">
        <v>91</v>
      </c>
      <c r="F89" s="37">
        <v>5</v>
      </c>
      <c r="G89" s="37">
        <v>9</v>
      </c>
      <c r="H89" s="37">
        <f t="shared" si="17"/>
        <v>14</v>
      </c>
      <c r="I89" s="56">
        <v>4</v>
      </c>
      <c r="J89" s="56">
        <f t="shared" si="18"/>
        <v>7.2</v>
      </c>
      <c r="K89" s="56">
        <f t="shared" si="19"/>
        <v>11.2</v>
      </c>
      <c r="L89" s="57">
        <v>388</v>
      </c>
      <c r="M89" s="57">
        <v>0</v>
      </c>
      <c r="N89" s="57">
        <f t="shared" si="20"/>
        <v>388</v>
      </c>
      <c r="O89" s="58">
        <v>194</v>
      </c>
      <c r="P89" s="58">
        <f t="shared" si="21"/>
        <v>0</v>
      </c>
      <c r="Q89" s="58">
        <f t="shared" si="22"/>
        <v>194</v>
      </c>
      <c r="R89" s="72">
        <v>135.9</v>
      </c>
      <c r="S89" s="72">
        <v>4.95</v>
      </c>
      <c r="T89" s="72">
        <f t="shared" si="23"/>
        <v>140.85</v>
      </c>
      <c r="U89" s="72">
        <v>506.45</v>
      </c>
      <c r="V89" s="72">
        <v>45.805</v>
      </c>
      <c r="W89" s="72">
        <f t="shared" si="24"/>
        <v>552.255</v>
      </c>
      <c r="X89" s="72">
        <f t="shared" si="25"/>
        <v>693.105</v>
      </c>
      <c r="Y89" s="72">
        <f t="shared" si="26"/>
        <v>693.105</v>
      </c>
      <c r="Z89" s="97">
        <v>837</v>
      </c>
      <c r="AA89" s="97">
        <v>4</v>
      </c>
      <c r="AB89" s="98">
        <v>833</v>
      </c>
      <c r="AC89" s="99">
        <v>0</v>
      </c>
      <c r="AD89" s="100"/>
      <c r="AE89" s="100">
        <v>3.35000000000002</v>
      </c>
      <c r="AF89" s="100">
        <f t="shared" si="27"/>
        <v>57.95500000000004</v>
      </c>
      <c r="AG89" s="100">
        <f t="shared" si="28"/>
        <v>57.95500000000004</v>
      </c>
      <c r="AH89" s="100"/>
      <c r="AI89" s="39"/>
    </row>
    <row r="90" spans="1:35" ht="15">
      <c r="A90" s="32">
        <v>78</v>
      </c>
      <c r="B90" s="32"/>
      <c r="C90" s="34" t="s">
        <v>169</v>
      </c>
      <c r="D90" s="35">
        <v>156099</v>
      </c>
      <c r="E90" s="36" t="s">
        <v>91</v>
      </c>
      <c r="F90" s="37">
        <v>8</v>
      </c>
      <c r="G90" s="37">
        <v>13</v>
      </c>
      <c r="H90" s="37">
        <f t="shared" si="17"/>
        <v>21</v>
      </c>
      <c r="I90" s="56">
        <v>6.4</v>
      </c>
      <c r="J90" s="56">
        <f t="shared" si="18"/>
        <v>10.4</v>
      </c>
      <c r="K90" s="56">
        <f t="shared" si="19"/>
        <v>16.8</v>
      </c>
      <c r="L90" s="57">
        <v>398</v>
      </c>
      <c r="M90" s="57">
        <v>38</v>
      </c>
      <c r="N90" s="57">
        <f t="shared" si="20"/>
        <v>436</v>
      </c>
      <c r="O90" s="58">
        <v>199</v>
      </c>
      <c r="P90" s="58">
        <f t="shared" si="21"/>
        <v>19</v>
      </c>
      <c r="Q90" s="58">
        <f t="shared" si="22"/>
        <v>218</v>
      </c>
      <c r="R90" s="72">
        <v>215.1</v>
      </c>
      <c r="S90" s="72">
        <v>6.87</v>
      </c>
      <c r="T90" s="72">
        <f t="shared" si="23"/>
        <v>221.97</v>
      </c>
      <c r="U90" s="72">
        <v>300.35</v>
      </c>
      <c r="V90" s="72">
        <v>0.774999999999977</v>
      </c>
      <c r="W90" s="72">
        <f t="shared" si="24"/>
        <v>301.125</v>
      </c>
      <c r="X90" s="72">
        <f t="shared" si="25"/>
        <v>523.095</v>
      </c>
      <c r="Y90" s="72">
        <f t="shared" si="26"/>
        <v>523.095</v>
      </c>
      <c r="Z90" s="97">
        <v>710</v>
      </c>
      <c r="AA90" s="97">
        <v>6</v>
      </c>
      <c r="AB90" s="98">
        <v>704</v>
      </c>
      <c r="AC90" s="99">
        <v>0</v>
      </c>
      <c r="AD90" s="100"/>
      <c r="AE90" s="100">
        <v>10.85</v>
      </c>
      <c r="AF90" s="100">
        <f t="shared" si="27"/>
        <v>37.04499999999998</v>
      </c>
      <c r="AG90" s="100">
        <f t="shared" si="28"/>
        <v>37.04499999999998</v>
      </c>
      <c r="AH90" s="100"/>
      <c r="AI90" s="39"/>
    </row>
    <row r="91" spans="1:35" ht="15">
      <c r="A91" s="32">
        <v>79</v>
      </c>
      <c r="B91" s="32"/>
      <c r="C91" s="34" t="s">
        <v>170</v>
      </c>
      <c r="D91" s="35">
        <v>156099</v>
      </c>
      <c r="E91" s="36" t="s">
        <v>91</v>
      </c>
      <c r="F91" s="37">
        <v>6</v>
      </c>
      <c r="G91" s="37">
        <v>8</v>
      </c>
      <c r="H91" s="37">
        <f t="shared" si="17"/>
        <v>14</v>
      </c>
      <c r="I91" s="56">
        <v>4.8</v>
      </c>
      <c r="J91" s="56">
        <f t="shared" si="18"/>
        <v>6.4</v>
      </c>
      <c r="K91" s="56">
        <f t="shared" si="19"/>
        <v>11.2</v>
      </c>
      <c r="L91" s="57">
        <v>364</v>
      </c>
      <c r="M91" s="57">
        <v>0</v>
      </c>
      <c r="N91" s="57">
        <f t="shared" si="20"/>
        <v>364</v>
      </c>
      <c r="O91" s="58">
        <v>182</v>
      </c>
      <c r="P91" s="58">
        <f t="shared" si="21"/>
        <v>0</v>
      </c>
      <c r="Q91" s="58">
        <f t="shared" si="22"/>
        <v>182</v>
      </c>
      <c r="R91" s="72">
        <v>136.05</v>
      </c>
      <c r="S91" s="72">
        <v>7.56</v>
      </c>
      <c r="T91" s="72">
        <f t="shared" si="23"/>
        <v>143.61</v>
      </c>
      <c r="U91" s="72">
        <v>433.2</v>
      </c>
      <c r="V91" s="72">
        <v>153.1525</v>
      </c>
      <c r="W91" s="72">
        <f t="shared" si="24"/>
        <v>586.3525</v>
      </c>
      <c r="X91" s="72">
        <f t="shared" si="25"/>
        <v>729.9625</v>
      </c>
      <c r="Y91" s="72">
        <f t="shared" si="26"/>
        <v>729.9625</v>
      </c>
      <c r="Z91" s="97">
        <v>748</v>
      </c>
      <c r="AA91" s="97">
        <v>4</v>
      </c>
      <c r="AB91" s="98">
        <v>744</v>
      </c>
      <c r="AC91" s="99">
        <v>0</v>
      </c>
      <c r="AD91" s="100"/>
      <c r="AE91" s="100">
        <v>8.04999999999995</v>
      </c>
      <c r="AF91" s="100">
        <f t="shared" si="27"/>
        <v>167.11249999999995</v>
      </c>
      <c r="AG91" s="100">
        <f t="shared" si="28"/>
        <v>167.11249999999995</v>
      </c>
      <c r="AH91" s="100"/>
      <c r="AI91" s="39"/>
    </row>
    <row r="92" spans="1:35" ht="15">
      <c r="A92" s="32">
        <v>80</v>
      </c>
      <c r="B92" s="32"/>
      <c r="C92" s="34" t="s">
        <v>171</v>
      </c>
      <c r="D92" s="35">
        <v>156099</v>
      </c>
      <c r="E92" s="36" t="s">
        <v>91</v>
      </c>
      <c r="F92" s="37">
        <v>4</v>
      </c>
      <c r="G92" s="37">
        <v>7</v>
      </c>
      <c r="H92" s="37">
        <f t="shared" si="17"/>
        <v>11</v>
      </c>
      <c r="I92" s="56">
        <v>3.2</v>
      </c>
      <c r="J92" s="56">
        <f t="shared" si="18"/>
        <v>5.6000000000000005</v>
      </c>
      <c r="K92" s="56">
        <f t="shared" si="19"/>
        <v>8.8</v>
      </c>
      <c r="L92" s="57">
        <v>197</v>
      </c>
      <c r="M92" s="57">
        <v>19</v>
      </c>
      <c r="N92" s="57">
        <f t="shared" si="20"/>
        <v>216</v>
      </c>
      <c r="O92" s="58">
        <v>98.5</v>
      </c>
      <c r="P92" s="58">
        <f t="shared" si="21"/>
        <v>9.5</v>
      </c>
      <c r="Q92" s="58">
        <f t="shared" si="22"/>
        <v>108</v>
      </c>
      <c r="R92" s="72">
        <v>119.85</v>
      </c>
      <c r="S92" s="72">
        <v>4.575</v>
      </c>
      <c r="T92" s="72">
        <f t="shared" si="23"/>
        <v>124.425</v>
      </c>
      <c r="U92" s="72">
        <v>135.65</v>
      </c>
      <c r="V92" s="72">
        <v>10.54</v>
      </c>
      <c r="W92" s="72">
        <f t="shared" si="24"/>
        <v>146.19</v>
      </c>
      <c r="X92" s="72">
        <f t="shared" si="25"/>
        <v>270.615</v>
      </c>
      <c r="Y92" s="72">
        <f t="shared" si="26"/>
        <v>270.615</v>
      </c>
      <c r="Z92" s="97">
        <v>337</v>
      </c>
      <c r="AA92" s="97">
        <v>4</v>
      </c>
      <c r="AB92" s="98">
        <v>333</v>
      </c>
      <c r="AC92" s="99">
        <v>0</v>
      </c>
      <c r="AD92" s="100"/>
      <c r="AE92" s="100">
        <v>20.2</v>
      </c>
      <c r="AF92" s="100">
        <f t="shared" si="27"/>
        <v>30.21500000000002</v>
      </c>
      <c r="AG92" s="100">
        <f t="shared" si="28"/>
        <v>30.21500000000002</v>
      </c>
      <c r="AH92" s="100"/>
      <c r="AI92" s="39"/>
    </row>
    <row r="93" spans="1:35" ht="15">
      <c r="A93" s="32">
        <v>81</v>
      </c>
      <c r="B93" s="32"/>
      <c r="C93" s="34" t="s">
        <v>172</v>
      </c>
      <c r="D93" s="35">
        <v>156099</v>
      </c>
      <c r="E93" s="36" t="s">
        <v>91</v>
      </c>
      <c r="F93" s="37">
        <v>6</v>
      </c>
      <c r="G93" s="37">
        <v>10</v>
      </c>
      <c r="H93" s="37">
        <f t="shared" si="17"/>
        <v>16</v>
      </c>
      <c r="I93" s="56">
        <v>4.8</v>
      </c>
      <c r="J93" s="56">
        <f t="shared" si="18"/>
        <v>8</v>
      </c>
      <c r="K93" s="56">
        <f t="shared" si="19"/>
        <v>12.8</v>
      </c>
      <c r="L93" s="57">
        <v>291</v>
      </c>
      <c r="M93" s="57">
        <v>28</v>
      </c>
      <c r="N93" s="57">
        <f t="shared" si="20"/>
        <v>319</v>
      </c>
      <c r="O93" s="58">
        <v>145.5</v>
      </c>
      <c r="P93" s="58">
        <f t="shared" si="21"/>
        <v>14</v>
      </c>
      <c r="Q93" s="58">
        <f t="shared" si="22"/>
        <v>159.5</v>
      </c>
      <c r="R93" s="72">
        <v>116.45</v>
      </c>
      <c r="S93" s="72">
        <v>1.965</v>
      </c>
      <c r="T93" s="72">
        <f t="shared" si="23"/>
        <v>118.415</v>
      </c>
      <c r="U93" s="72">
        <v>172.85</v>
      </c>
      <c r="V93" s="72">
        <v>29.275</v>
      </c>
      <c r="W93" s="72">
        <f t="shared" si="24"/>
        <v>202.125</v>
      </c>
      <c r="X93" s="72">
        <f t="shared" si="25"/>
        <v>320.54</v>
      </c>
      <c r="Y93" s="72">
        <f t="shared" si="26"/>
        <v>320.54</v>
      </c>
      <c r="Z93" s="97">
        <v>398</v>
      </c>
      <c r="AA93" s="97">
        <v>4</v>
      </c>
      <c r="AB93" s="98">
        <v>394</v>
      </c>
      <c r="AC93" s="99">
        <v>0</v>
      </c>
      <c r="AD93" s="100"/>
      <c r="AE93" s="100">
        <v>41.6</v>
      </c>
      <c r="AF93" s="100">
        <f t="shared" si="27"/>
        <v>53.24000000000003</v>
      </c>
      <c r="AG93" s="100">
        <f t="shared" si="28"/>
        <v>53.24000000000003</v>
      </c>
      <c r="AH93" s="100"/>
      <c r="AI93" s="39"/>
    </row>
    <row r="94" spans="1:35" ht="15">
      <c r="A94" s="32">
        <v>82</v>
      </c>
      <c r="B94" s="32"/>
      <c r="C94" s="34" t="s">
        <v>173</v>
      </c>
      <c r="D94" s="35">
        <v>156099</v>
      </c>
      <c r="E94" s="36" t="s">
        <v>91</v>
      </c>
      <c r="F94" s="37">
        <v>5</v>
      </c>
      <c r="G94" s="37">
        <v>10</v>
      </c>
      <c r="H94" s="37">
        <f t="shared" si="17"/>
        <v>15</v>
      </c>
      <c r="I94" s="56">
        <v>4</v>
      </c>
      <c r="J94" s="56">
        <f t="shared" si="18"/>
        <v>8</v>
      </c>
      <c r="K94" s="56">
        <f t="shared" si="19"/>
        <v>12</v>
      </c>
      <c r="L94" s="57">
        <v>284</v>
      </c>
      <c r="M94" s="57">
        <v>26</v>
      </c>
      <c r="N94" s="57">
        <f t="shared" si="20"/>
        <v>310</v>
      </c>
      <c r="O94" s="58">
        <v>142</v>
      </c>
      <c r="P94" s="58">
        <f t="shared" si="21"/>
        <v>13</v>
      </c>
      <c r="Q94" s="58">
        <f t="shared" si="22"/>
        <v>155</v>
      </c>
      <c r="R94" s="72">
        <v>103.5</v>
      </c>
      <c r="S94" s="72">
        <v>6.03</v>
      </c>
      <c r="T94" s="72">
        <f t="shared" si="23"/>
        <v>109.53</v>
      </c>
      <c r="U94" s="72">
        <v>177.15</v>
      </c>
      <c r="V94" s="72">
        <v>26.955</v>
      </c>
      <c r="W94" s="72">
        <f t="shared" si="24"/>
        <v>204.10500000000002</v>
      </c>
      <c r="X94" s="72">
        <f t="shared" si="25"/>
        <v>313.635</v>
      </c>
      <c r="Y94" s="72">
        <f t="shared" si="26"/>
        <v>313.635</v>
      </c>
      <c r="Z94" s="97">
        <v>413</v>
      </c>
      <c r="AA94" s="97">
        <v>4</v>
      </c>
      <c r="AB94" s="98">
        <v>409</v>
      </c>
      <c r="AC94" s="99">
        <v>25.8</v>
      </c>
      <c r="AD94" s="100"/>
      <c r="AE94" s="100">
        <v>39.45</v>
      </c>
      <c r="AF94" s="100">
        <f t="shared" si="27"/>
        <v>53.984999999999985</v>
      </c>
      <c r="AG94" s="100">
        <f t="shared" si="28"/>
        <v>53.984999999999985</v>
      </c>
      <c r="AH94" s="100"/>
      <c r="AI94" s="39"/>
    </row>
    <row r="95" spans="1:35" ht="15">
      <c r="A95" s="32">
        <v>83</v>
      </c>
      <c r="B95" s="32"/>
      <c r="C95" s="34" t="s">
        <v>174</v>
      </c>
      <c r="D95" s="35">
        <v>156099</v>
      </c>
      <c r="E95" s="36" t="s">
        <v>91</v>
      </c>
      <c r="F95" s="37">
        <v>5</v>
      </c>
      <c r="G95" s="37">
        <v>7</v>
      </c>
      <c r="H95" s="37">
        <f t="shared" si="17"/>
        <v>12</v>
      </c>
      <c r="I95" s="56">
        <v>4</v>
      </c>
      <c r="J95" s="56">
        <f t="shared" si="18"/>
        <v>5.6000000000000005</v>
      </c>
      <c r="K95" s="56">
        <f t="shared" si="19"/>
        <v>9.600000000000001</v>
      </c>
      <c r="L95" s="57">
        <v>226</v>
      </c>
      <c r="M95" s="57">
        <v>22</v>
      </c>
      <c r="N95" s="57">
        <f t="shared" si="20"/>
        <v>248</v>
      </c>
      <c r="O95" s="58">
        <v>113</v>
      </c>
      <c r="P95" s="58">
        <f t="shared" si="21"/>
        <v>11</v>
      </c>
      <c r="Q95" s="58">
        <f t="shared" si="22"/>
        <v>124</v>
      </c>
      <c r="R95" s="72">
        <v>159</v>
      </c>
      <c r="S95" s="72">
        <v>3.9</v>
      </c>
      <c r="T95" s="72">
        <f t="shared" si="23"/>
        <v>162.9</v>
      </c>
      <c r="U95" s="72">
        <v>173.5</v>
      </c>
      <c r="V95" s="72">
        <v>4.70000000000002</v>
      </c>
      <c r="W95" s="72">
        <f t="shared" si="24"/>
        <v>178.20000000000002</v>
      </c>
      <c r="X95" s="72">
        <f t="shared" si="25"/>
        <v>341.1</v>
      </c>
      <c r="Y95" s="72">
        <f t="shared" si="26"/>
        <v>341.1</v>
      </c>
      <c r="Z95" s="97">
        <v>399</v>
      </c>
      <c r="AA95" s="97">
        <v>4</v>
      </c>
      <c r="AB95" s="98">
        <v>395</v>
      </c>
      <c r="AC95" s="99">
        <v>-25.8</v>
      </c>
      <c r="AD95" s="100"/>
      <c r="AE95" s="100">
        <v>24.7</v>
      </c>
      <c r="AF95" s="100">
        <f t="shared" si="27"/>
        <v>25.20000000000005</v>
      </c>
      <c r="AG95" s="100">
        <f t="shared" si="28"/>
        <v>25.20000000000005</v>
      </c>
      <c r="AH95" s="100"/>
      <c r="AI95" s="39"/>
    </row>
    <row r="96" spans="1:35" s="4" customFormat="1" ht="15">
      <c r="A96" s="32">
        <v>84</v>
      </c>
      <c r="B96" s="32"/>
      <c r="C96" s="34" t="s">
        <v>175</v>
      </c>
      <c r="D96" s="35">
        <v>156099</v>
      </c>
      <c r="E96" s="36" t="s">
        <v>91</v>
      </c>
      <c r="F96" s="37">
        <v>2</v>
      </c>
      <c r="G96" s="37">
        <v>0</v>
      </c>
      <c r="H96" s="37">
        <f t="shared" si="17"/>
        <v>2</v>
      </c>
      <c r="I96" s="56">
        <v>1.6</v>
      </c>
      <c r="J96" s="56">
        <f t="shared" si="18"/>
        <v>0</v>
      </c>
      <c r="K96" s="56">
        <f t="shared" si="19"/>
        <v>1.6</v>
      </c>
      <c r="L96" s="57">
        <v>82</v>
      </c>
      <c r="M96" s="57">
        <v>0</v>
      </c>
      <c r="N96" s="57">
        <f t="shared" si="20"/>
        <v>82</v>
      </c>
      <c r="O96" s="58">
        <v>41</v>
      </c>
      <c r="P96" s="58">
        <f t="shared" si="21"/>
        <v>0</v>
      </c>
      <c r="Q96" s="58">
        <f t="shared" si="22"/>
        <v>41</v>
      </c>
      <c r="R96" s="72">
        <v>18.2</v>
      </c>
      <c r="S96" s="72">
        <v>0.825</v>
      </c>
      <c r="T96" s="72">
        <f t="shared" si="23"/>
        <v>19.025</v>
      </c>
      <c r="U96" s="72">
        <v>68.4</v>
      </c>
      <c r="V96" s="72">
        <v>6.015</v>
      </c>
      <c r="W96" s="72">
        <f t="shared" si="24"/>
        <v>74.415</v>
      </c>
      <c r="X96" s="72">
        <f t="shared" si="25"/>
        <v>93.44</v>
      </c>
      <c r="Y96" s="72">
        <f t="shared" si="26"/>
        <v>93.44</v>
      </c>
      <c r="Z96" s="97">
        <v>114</v>
      </c>
      <c r="AA96" s="97">
        <v>1</v>
      </c>
      <c r="AB96" s="98">
        <v>113</v>
      </c>
      <c r="AC96" s="99">
        <v>9.8</v>
      </c>
      <c r="AD96" s="100">
        <v>12.67</v>
      </c>
      <c r="AE96" s="100">
        <v>12.33</v>
      </c>
      <c r="AF96" s="100">
        <f t="shared" si="27"/>
        <v>6.8399999999999945</v>
      </c>
      <c r="AG96" s="100">
        <f t="shared" si="28"/>
        <v>6.8399999999999945</v>
      </c>
      <c r="AH96" s="100"/>
      <c r="AI96" s="39"/>
    </row>
    <row r="97" spans="1:35" s="4" customFormat="1" ht="15">
      <c r="A97" s="32">
        <v>85</v>
      </c>
      <c r="B97" s="32"/>
      <c r="C97" s="39" t="s">
        <v>176</v>
      </c>
      <c r="D97" s="35">
        <v>156099</v>
      </c>
      <c r="E97" s="36" t="s">
        <v>91</v>
      </c>
      <c r="F97" s="37">
        <v>1</v>
      </c>
      <c r="G97" s="37">
        <v>0</v>
      </c>
      <c r="H97" s="37">
        <f t="shared" si="17"/>
        <v>1</v>
      </c>
      <c r="I97" s="56">
        <v>0.8</v>
      </c>
      <c r="J97" s="56">
        <f t="shared" si="18"/>
        <v>0</v>
      </c>
      <c r="K97" s="56">
        <f t="shared" si="19"/>
        <v>0.8</v>
      </c>
      <c r="L97" s="57">
        <v>200</v>
      </c>
      <c r="M97" s="57">
        <v>13</v>
      </c>
      <c r="N97" s="57">
        <f t="shared" si="20"/>
        <v>213</v>
      </c>
      <c r="O97" s="58">
        <v>100</v>
      </c>
      <c r="P97" s="58">
        <f t="shared" si="21"/>
        <v>6.5</v>
      </c>
      <c r="Q97" s="58">
        <f t="shared" si="22"/>
        <v>106.5</v>
      </c>
      <c r="R97" s="72">
        <v>102</v>
      </c>
      <c r="S97" s="72">
        <v>0.09</v>
      </c>
      <c r="T97" s="72">
        <f t="shared" si="23"/>
        <v>102.09</v>
      </c>
      <c r="U97" s="72">
        <v>166.85</v>
      </c>
      <c r="V97" s="72">
        <v>0</v>
      </c>
      <c r="W97" s="72">
        <f t="shared" si="24"/>
        <v>166.85</v>
      </c>
      <c r="X97" s="72">
        <f t="shared" si="25"/>
        <v>268.94</v>
      </c>
      <c r="Y97" s="72">
        <f t="shared" si="26"/>
        <v>268.94</v>
      </c>
      <c r="Z97" s="97">
        <v>319</v>
      </c>
      <c r="AA97" s="97">
        <v>1</v>
      </c>
      <c r="AB97" s="98">
        <v>318</v>
      </c>
      <c r="AC97" s="99">
        <v>0</v>
      </c>
      <c r="AD97" s="100"/>
      <c r="AE97" s="100">
        <v>50.65</v>
      </c>
      <c r="AF97" s="100">
        <f t="shared" si="27"/>
        <v>6.5900000000000105</v>
      </c>
      <c r="AG97" s="100">
        <f t="shared" si="28"/>
        <v>6.5900000000000105</v>
      </c>
      <c r="AH97" s="100"/>
      <c r="AI97" s="39"/>
    </row>
    <row r="98" spans="1:35" s="4" customFormat="1" ht="15">
      <c r="A98" s="32">
        <v>86</v>
      </c>
      <c r="B98" s="32"/>
      <c r="C98" s="39" t="s">
        <v>177</v>
      </c>
      <c r="D98" s="35">
        <v>156099</v>
      </c>
      <c r="E98" s="36" t="s">
        <v>91</v>
      </c>
      <c r="F98" s="37">
        <v>3</v>
      </c>
      <c r="G98" s="37">
        <v>6</v>
      </c>
      <c r="H98" s="37">
        <f t="shared" si="17"/>
        <v>9</v>
      </c>
      <c r="I98" s="56">
        <v>2.4</v>
      </c>
      <c r="J98" s="56">
        <f t="shared" si="18"/>
        <v>4.800000000000001</v>
      </c>
      <c r="K98" s="56">
        <f t="shared" si="19"/>
        <v>7.200000000000001</v>
      </c>
      <c r="L98" s="57">
        <v>88</v>
      </c>
      <c r="M98" s="57">
        <v>16</v>
      </c>
      <c r="N98" s="57">
        <f t="shared" si="20"/>
        <v>104</v>
      </c>
      <c r="O98" s="58">
        <v>44</v>
      </c>
      <c r="P98" s="58">
        <f t="shared" si="21"/>
        <v>8</v>
      </c>
      <c r="Q98" s="58">
        <f t="shared" si="22"/>
        <v>52</v>
      </c>
      <c r="R98" s="72">
        <v>52.45</v>
      </c>
      <c r="S98" s="72">
        <v>1.005</v>
      </c>
      <c r="T98" s="72">
        <f t="shared" si="23"/>
        <v>53.455000000000005</v>
      </c>
      <c r="U98" s="72">
        <v>65.5</v>
      </c>
      <c r="V98" s="72">
        <v>13.535</v>
      </c>
      <c r="W98" s="72">
        <f t="shared" si="24"/>
        <v>79.035</v>
      </c>
      <c r="X98" s="72">
        <f t="shared" si="25"/>
        <v>132.49</v>
      </c>
      <c r="Y98" s="72">
        <f t="shared" si="26"/>
        <v>132.49</v>
      </c>
      <c r="Z98" s="97">
        <v>158</v>
      </c>
      <c r="AA98" s="97">
        <v>1</v>
      </c>
      <c r="AB98" s="98">
        <v>157</v>
      </c>
      <c r="AC98" s="99">
        <v>-0.05</v>
      </c>
      <c r="AD98" s="100"/>
      <c r="AE98" s="100">
        <v>6.29999999999999</v>
      </c>
      <c r="AF98" s="100">
        <f t="shared" si="27"/>
        <v>27.34000000000001</v>
      </c>
      <c r="AG98" s="100">
        <f t="shared" si="28"/>
        <v>27.34000000000001</v>
      </c>
      <c r="AH98" s="100"/>
      <c r="AI98" s="39"/>
    </row>
    <row r="99" spans="1:35" ht="15">
      <c r="A99" s="32">
        <v>87</v>
      </c>
      <c r="B99" s="32" t="s">
        <v>178</v>
      </c>
      <c r="C99" s="115" t="s">
        <v>179</v>
      </c>
      <c r="D99" s="35">
        <v>156099</v>
      </c>
      <c r="E99" s="36" t="s">
        <v>40</v>
      </c>
      <c r="F99" s="37">
        <v>2</v>
      </c>
      <c r="G99" s="37">
        <v>0</v>
      </c>
      <c r="H99" s="37">
        <f t="shared" si="17"/>
        <v>2</v>
      </c>
      <c r="I99" s="56">
        <v>1.6</v>
      </c>
      <c r="J99" s="56">
        <f t="shared" si="18"/>
        <v>0</v>
      </c>
      <c r="K99" s="56">
        <f t="shared" si="19"/>
        <v>1.6</v>
      </c>
      <c r="L99" s="57">
        <v>3</v>
      </c>
      <c r="M99" s="57">
        <v>0</v>
      </c>
      <c r="N99" s="57">
        <f t="shared" si="20"/>
        <v>3</v>
      </c>
      <c r="O99" s="58">
        <v>1.5</v>
      </c>
      <c r="P99" s="58">
        <f t="shared" si="21"/>
        <v>0</v>
      </c>
      <c r="Q99" s="58">
        <f t="shared" si="22"/>
        <v>1.5</v>
      </c>
      <c r="R99" s="72">
        <v>2.1</v>
      </c>
      <c r="S99" s="72">
        <v>0.15</v>
      </c>
      <c r="T99" s="72">
        <f t="shared" si="23"/>
        <v>2.25</v>
      </c>
      <c r="U99" s="72">
        <v>2.1</v>
      </c>
      <c r="V99" s="72">
        <v>0</v>
      </c>
      <c r="W99" s="72">
        <f t="shared" si="24"/>
        <v>2.1</v>
      </c>
      <c r="X99" s="72">
        <f t="shared" si="25"/>
        <v>4.35</v>
      </c>
      <c r="Y99" s="72">
        <f t="shared" si="26"/>
        <v>4.35</v>
      </c>
      <c r="Z99" s="97">
        <v>0</v>
      </c>
      <c r="AA99" s="97">
        <v>0</v>
      </c>
      <c r="AB99" s="98">
        <v>0</v>
      </c>
      <c r="AC99" s="99">
        <v>-3.5</v>
      </c>
      <c r="AD99" s="100">
        <v>85.56</v>
      </c>
      <c r="AE99" s="100">
        <v>0</v>
      </c>
      <c r="AF99" s="100">
        <f t="shared" si="27"/>
        <v>-81.61</v>
      </c>
      <c r="AG99" s="100">
        <f t="shared" si="28"/>
        <v>0</v>
      </c>
      <c r="AH99" s="100">
        <f>IF(AF99&lt;0,-AF99,0)</f>
        <v>81.61</v>
      </c>
      <c r="AI99" s="39"/>
    </row>
    <row r="100" spans="1:35" s="4" customFormat="1" ht="15">
      <c r="A100" s="32">
        <v>88</v>
      </c>
      <c r="B100" s="32"/>
      <c r="C100" s="34" t="s">
        <v>180</v>
      </c>
      <c r="D100" s="35">
        <v>156099</v>
      </c>
      <c r="E100" s="36" t="s">
        <v>40</v>
      </c>
      <c r="F100" s="37">
        <v>1</v>
      </c>
      <c r="G100" s="37">
        <v>0</v>
      </c>
      <c r="H100" s="37">
        <f t="shared" si="17"/>
        <v>1</v>
      </c>
      <c r="I100" s="56">
        <v>0.8</v>
      </c>
      <c r="J100" s="56">
        <f t="shared" si="18"/>
        <v>0</v>
      </c>
      <c r="K100" s="56">
        <f t="shared" si="19"/>
        <v>0.8</v>
      </c>
      <c r="L100" s="57">
        <v>15</v>
      </c>
      <c r="M100" s="57">
        <v>0</v>
      </c>
      <c r="N100" s="57">
        <f t="shared" si="20"/>
        <v>15</v>
      </c>
      <c r="O100" s="58">
        <v>7.5</v>
      </c>
      <c r="P100" s="58">
        <f t="shared" si="21"/>
        <v>0</v>
      </c>
      <c r="Q100" s="58">
        <f t="shared" si="22"/>
        <v>7.5</v>
      </c>
      <c r="R100" s="72">
        <v>15.55</v>
      </c>
      <c r="S100" s="72">
        <v>0.63</v>
      </c>
      <c r="T100" s="72">
        <f t="shared" si="23"/>
        <v>16.18</v>
      </c>
      <c r="U100" s="72">
        <v>16.55</v>
      </c>
      <c r="V100" s="72">
        <v>0</v>
      </c>
      <c r="W100" s="72">
        <f t="shared" si="24"/>
        <v>16.55</v>
      </c>
      <c r="X100" s="72">
        <f t="shared" si="25"/>
        <v>32.730000000000004</v>
      </c>
      <c r="Y100" s="72">
        <f t="shared" si="26"/>
        <v>32.730000000000004</v>
      </c>
      <c r="Z100" s="97">
        <v>53</v>
      </c>
      <c r="AA100" s="97">
        <v>1</v>
      </c>
      <c r="AB100" s="98">
        <v>52</v>
      </c>
      <c r="AC100" s="99">
        <v>0</v>
      </c>
      <c r="AD100" s="100"/>
      <c r="AE100" s="100">
        <v>0</v>
      </c>
      <c r="AF100" s="100">
        <f t="shared" si="27"/>
        <v>-11.969999999999999</v>
      </c>
      <c r="AG100" s="100">
        <f t="shared" si="28"/>
        <v>0</v>
      </c>
      <c r="AH100" s="100">
        <f>IF(AF100&lt;0,-AF100,0)</f>
        <v>11.969999999999999</v>
      </c>
      <c r="AI100" s="39"/>
    </row>
    <row r="101" spans="1:35" s="4" customFormat="1" ht="15">
      <c r="A101" s="32">
        <v>89</v>
      </c>
      <c r="B101" s="32"/>
      <c r="C101" s="116" t="s">
        <v>181</v>
      </c>
      <c r="D101" s="35">
        <v>156099</v>
      </c>
      <c r="E101" s="36" t="s">
        <v>40</v>
      </c>
      <c r="F101" s="37">
        <v>0</v>
      </c>
      <c r="G101" s="37">
        <v>0</v>
      </c>
      <c r="H101" s="37">
        <f t="shared" si="17"/>
        <v>0</v>
      </c>
      <c r="I101" s="56">
        <v>0</v>
      </c>
      <c r="J101" s="56">
        <f t="shared" si="18"/>
        <v>0</v>
      </c>
      <c r="K101" s="56">
        <f t="shared" si="19"/>
        <v>0</v>
      </c>
      <c r="L101" s="57">
        <v>1</v>
      </c>
      <c r="M101" s="57">
        <v>0</v>
      </c>
      <c r="N101" s="57">
        <f t="shared" si="20"/>
        <v>1</v>
      </c>
      <c r="O101" s="58">
        <v>0.5</v>
      </c>
      <c r="P101" s="58">
        <f t="shared" si="21"/>
        <v>0</v>
      </c>
      <c r="Q101" s="58">
        <f t="shared" si="22"/>
        <v>0.5</v>
      </c>
      <c r="R101" s="72">
        <v>0</v>
      </c>
      <c r="S101" s="72">
        <v>0.045</v>
      </c>
      <c r="T101" s="72">
        <f t="shared" si="23"/>
        <v>0.045</v>
      </c>
      <c r="U101" s="72">
        <v>0.55</v>
      </c>
      <c r="V101" s="72">
        <v>0</v>
      </c>
      <c r="W101" s="72">
        <f t="shared" si="24"/>
        <v>0.55</v>
      </c>
      <c r="X101" s="72">
        <f t="shared" si="25"/>
        <v>0.5950000000000001</v>
      </c>
      <c r="Y101" s="72">
        <f t="shared" si="26"/>
        <v>0.5950000000000001</v>
      </c>
      <c r="Z101" s="97">
        <v>0</v>
      </c>
      <c r="AA101" s="97">
        <v>0</v>
      </c>
      <c r="AB101" s="98">
        <v>0</v>
      </c>
      <c r="AC101" s="99">
        <v>0</v>
      </c>
      <c r="AD101" s="100"/>
      <c r="AE101" s="100">
        <v>1.05</v>
      </c>
      <c r="AF101" s="100">
        <f t="shared" si="27"/>
        <v>0.04500000000000015</v>
      </c>
      <c r="AG101" s="100">
        <f t="shared" si="28"/>
        <v>0.04500000000000015</v>
      </c>
      <c r="AH101" s="100"/>
      <c r="AI101" s="39"/>
    </row>
    <row r="102" spans="1:35" s="4" customFormat="1" ht="15">
      <c r="A102" s="32">
        <v>90</v>
      </c>
      <c r="B102" s="32"/>
      <c r="C102" s="116" t="s">
        <v>182</v>
      </c>
      <c r="D102" s="35">
        <v>156099</v>
      </c>
      <c r="E102" s="36" t="s">
        <v>40</v>
      </c>
      <c r="F102" s="37">
        <v>0</v>
      </c>
      <c r="G102" s="37">
        <v>0</v>
      </c>
      <c r="H102" s="37">
        <f t="shared" si="17"/>
        <v>0</v>
      </c>
      <c r="I102" s="56">
        <v>0</v>
      </c>
      <c r="J102" s="56">
        <f t="shared" si="18"/>
        <v>0</v>
      </c>
      <c r="K102" s="56">
        <f t="shared" si="19"/>
        <v>0</v>
      </c>
      <c r="L102" s="57">
        <v>1</v>
      </c>
      <c r="M102" s="57">
        <v>0</v>
      </c>
      <c r="N102" s="57">
        <f t="shared" si="20"/>
        <v>1</v>
      </c>
      <c r="O102" s="58">
        <v>0.5</v>
      </c>
      <c r="P102" s="58">
        <f t="shared" si="21"/>
        <v>0</v>
      </c>
      <c r="Q102" s="58">
        <f t="shared" si="22"/>
        <v>0.5</v>
      </c>
      <c r="R102" s="72">
        <v>0.9</v>
      </c>
      <c r="S102" s="72">
        <v>0.075</v>
      </c>
      <c r="T102" s="72">
        <f t="shared" si="23"/>
        <v>0.975</v>
      </c>
      <c r="U102" s="72">
        <v>1.95</v>
      </c>
      <c r="V102" s="72">
        <v>0</v>
      </c>
      <c r="W102" s="72">
        <f t="shared" si="24"/>
        <v>1.95</v>
      </c>
      <c r="X102" s="72">
        <f t="shared" si="25"/>
        <v>2.925</v>
      </c>
      <c r="Y102" s="72">
        <f t="shared" si="26"/>
        <v>2.925</v>
      </c>
      <c r="Z102" s="97">
        <v>1</v>
      </c>
      <c r="AA102" s="97">
        <v>0</v>
      </c>
      <c r="AB102" s="98">
        <v>1</v>
      </c>
      <c r="AC102" s="99">
        <v>-2.35</v>
      </c>
      <c r="AD102" s="100"/>
      <c r="AE102" s="100">
        <v>0</v>
      </c>
      <c r="AF102" s="100">
        <f t="shared" si="27"/>
        <v>0.07499999999999973</v>
      </c>
      <c r="AG102" s="100">
        <f t="shared" si="28"/>
        <v>0.07499999999999973</v>
      </c>
      <c r="AH102" s="100"/>
      <c r="AI102" s="39"/>
    </row>
    <row r="103" spans="1:35" ht="15">
      <c r="A103" s="32">
        <v>91</v>
      </c>
      <c r="B103" s="32" t="s">
        <v>183</v>
      </c>
      <c r="C103" s="39" t="s">
        <v>184</v>
      </c>
      <c r="D103" s="35">
        <v>156099</v>
      </c>
      <c r="E103" s="36" t="s">
        <v>40</v>
      </c>
      <c r="F103" s="37">
        <v>19</v>
      </c>
      <c r="G103" s="37">
        <v>0</v>
      </c>
      <c r="H103" s="37">
        <f t="shared" si="17"/>
        <v>19</v>
      </c>
      <c r="I103" s="56">
        <v>15.2</v>
      </c>
      <c r="J103" s="56">
        <f t="shared" si="18"/>
        <v>0</v>
      </c>
      <c r="K103" s="56">
        <f t="shared" si="19"/>
        <v>15.2</v>
      </c>
      <c r="L103" s="57">
        <v>275</v>
      </c>
      <c r="M103" s="57">
        <v>0</v>
      </c>
      <c r="N103" s="57">
        <f t="shared" si="20"/>
        <v>275</v>
      </c>
      <c r="O103" s="58">
        <v>137.5</v>
      </c>
      <c r="P103" s="58">
        <f t="shared" si="21"/>
        <v>0</v>
      </c>
      <c r="Q103" s="58">
        <f t="shared" si="22"/>
        <v>137.5</v>
      </c>
      <c r="R103" s="72">
        <v>157.8</v>
      </c>
      <c r="S103" s="72">
        <v>8.31</v>
      </c>
      <c r="T103" s="72">
        <f t="shared" si="23"/>
        <v>166.11</v>
      </c>
      <c r="U103" s="72">
        <v>153.5</v>
      </c>
      <c r="V103" s="72">
        <v>0</v>
      </c>
      <c r="W103" s="72">
        <f t="shared" si="24"/>
        <v>153.5</v>
      </c>
      <c r="X103" s="72">
        <f t="shared" si="25"/>
        <v>319.61</v>
      </c>
      <c r="Y103" s="72">
        <f t="shared" si="26"/>
        <v>319.61</v>
      </c>
      <c r="Z103" s="97">
        <v>408</v>
      </c>
      <c r="AA103" s="97">
        <v>14</v>
      </c>
      <c r="AB103" s="98">
        <v>394</v>
      </c>
      <c r="AC103" s="99">
        <v>-23.22</v>
      </c>
      <c r="AD103" s="100"/>
      <c r="AE103" s="100">
        <v>32.78</v>
      </c>
      <c r="AF103" s="100">
        <f t="shared" si="27"/>
        <v>8.310000000000002</v>
      </c>
      <c r="AG103" s="100">
        <f t="shared" si="28"/>
        <v>8.310000000000002</v>
      </c>
      <c r="AH103" s="100"/>
      <c r="AI103" s="39"/>
    </row>
    <row r="104" spans="1:35" ht="15">
      <c r="A104" s="32">
        <v>92</v>
      </c>
      <c r="B104" s="32"/>
      <c r="C104" s="39" t="s">
        <v>185</v>
      </c>
      <c r="D104" s="35">
        <v>156099</v>
      </c>
      <c r="E104" s="36" t="s">
        <v>40</v>
      </c>
      <c r="F104" s="37">
        <v>14</v>
      </c>
      <c r="G104" s="37">
        <v>0</v>
      </c>
      <c r="H104" s="37">
        <f t="shared" si="17"/>
        <v>14</v>
      </c>
      <c r="I104" s="56">
        <v>11.2</v>
      </c>
      <c r="J104" s="56">
        <f t="shared" si="18"/>
        <v>0</v>
      </c>
      <c r="K104" s="56">
        <f t="shared" si="19"/>
        <v>11.2</v>
      </c>
      <c r="L104" s="57">
        <v>425</v>
      </c>
      <c r="M104" s="57">
        <v>0</v>
      </c>
      <c r="N104" s="57">
        <f t="shared" si="20"/>
        <v>425</v>
      </c>
      <c r="O104" s="58">
        <v>212.5</v>
      </c>
      <c r="P104" s="58">
        <f t="shared" si="21"/>
        <v>0</v>
      </c>
      <c r="Q104" s="58">
        <f t="shared" si="22"/>
        <v>212.5</v>
      </c>
      <c r="R104" s="72">
        <v>300</v>
      </c>
      <c r="S104" s="72">
        <v>13.95</v>
      </c>
      <c r="T104" s="72">
        <f t="shared" si="23"/>
        <v>313.95</v>
      </c>
      <c r="U104" s="72">
        <v>297.75</v>
      </c>
      <c r="V104" s="72">
        <v>0</v>
      </c>
      <c r="W104" s="72">
        <f t="shared" si="24"/>
        <v>297.75</v>
      </c>
      <c r="X104" s="72">
        <f t="shared" si="25"/>
        <v>611.7</v>
      </c>
      <c r="Y104" s="72">
        <f t="shared" si="26"/>
        <v>611.7</v>
      </c>
      <c r="Z104" s="97">
        <v>774</v>
      </c>
      <c r="AA104" s="97">
        <v>11</v>
      </c>
      <c r="AB104" s="98">
        <v>763</v>
      </c>
      <c r="AC104" s="99">
        <v>0</v>
      </c>
      <c r="AD104" s="100"/>
      <c r="AE104" s="100">
        <v>47.45</v>
      </c>
      <c r="AF104" s="100">
        <f t="shared" si="27"/>
        <v>13.950000000000088</v>
      </c>
      <c r="AG104" s="100">
        <f t="shared" si="28"/>
        <v>13.950000000000088</v>
      </c>
      <c r="AH104" s="100"/>
      <c r="AI104" s="39"/>
    </row>
    <row r="105" spans="1:35" ht="15">
      <c r="A105" s="32">
        <v>93</v>
      </c>
      <c r="B105" s="32"/>
      <c r="C105" s="34" t="s">
        <v>186</v>
      </c>
      <c r="D105" s="35">
        <v>156099</v>
      </c>
      <c r="E105" s="36" t="s">
        <v>40</v>
      </c>
      <c r="F105" s="37">
        <v>15</v>
      </c>
      <c r="G105" s="37">
        <v>0</v>
      </c>
      <c r="H105" s="37">
        <f t="shared" si="17"/>
        <v>15</v>
      </c>
      <c r="I105" s="56">
        <v>12</v>
      </c>
      <c r="J105" s="56">
        <f t="shared" si="18"/>
        <v>0</v>
      </c>
      <c r="K105" s="56">
        <f t="shared" si="19"/>
        <v>12</v>
      </c>
      <c r="L105" s="57">
        <v>365</v>
      </c>
      <c r="M105" s="57">
        <v>0</v>
      </c>
      <c r="N105" s="57">
        <f t="shared" si="20"/>
        <v>365</v>
      </c>
      <c r="O105" s="58">
        <v>182.5</v>
      </c>
      <c r="P105" s="58">
        <f t="shared" si="21"/>
        <v>0</v>
      </c>
      <c r="Q105" s="58">
        <f t="shared" si="22"/>
        <v>182.5</v>
      </c>
      <c r="R105" s="72">
        <v>254.75</v>
      </c>
      <c r="S105" s="72">
        <v>13.065</v>
      </c>
      <c r="T105" s="72">
        <f t="shared" si="23"/>
        <v>267.815</v>
      </c>
      <c r="U105" s="72">
        <v>240.8</v>
      </c>
      <c r="V105" s="72">
        <v>0</v>
      </c>
      <c r="W105" s="72">
        <f t="shared" si="24"/>
        <v>240.8</v>
      </c>
      <c r="X105" s="72">
        <f t="shared" si="25"/>
        <v>508.615</v>
      </c>
      <c r="Y105" s="72">
        <f t="shared" si="26"/>
        <v>508.615</v>
      </c>
      <c r="Z105" s="97">
        <v>671</v>
      </c>
      <c r="AA105" s="97">
        <v>12</v>
      </c>
      <c r="AB105" s="98">
        <v>659</v>
      </c>
      <c r="AC105" s="99">
        <v>0</v>
      </c>
      <c r="AD105" s="100"/>
      <c r="AE105" s="100">
        <v>19.05</v>
      </c>
      <c r="AF105" s="100">
        <f t="shared" si="27"/>
        <v>13.065000000000008</v>
      </c>
      <c r="AG105" s="100">
        <f t="shared" si="28"/>
        <v>13.065000000000008</v>
      </c>
      <c r="AH105" s="100"/>
      <c r="AI105" s="39"/>
    </row>
    <row r="106" spans="1:35" ht="15">
      <c r="A106" s="32">
        <v>94</v>
      </c>
      <c r="B106" s="32"/>
      <c r="C106" s="34" t="s">
        <v>187</v>
      </c>
      <c r="D106" s="35">
        <v>156099</v>
      </c>
      <c r="E106" s="36" t="s">
        <v>40</v>
      </c>
      <c r="F106" s="37">
        <v>17</v>
      </c>
      <c r="G106" s="37">
        <v>0</v>
      </c>
      <c r="H106" s="37">
        <f t="shared" si="17"/>
        <v>17</v>
      </c>
      <c r="I106" s="56">
        <v>13.6</v>
      </c>
      <c r="J106" s="56">
        <f t="shared" si="18"/>
        <v>0</v>
      </c>
      <c r="K106" s="56">
        <f t="shared" si="19"/>
        <v>13.6</v>
      </c>
      <c r="L106" s="57">
        <v>701</v>
      </c>
      <c r="M106" s="57">
        <v>0</v>
      </c>
      <c r="N106" s="57">
        <f t="shared" si="20"/>
        <v>701</v>
      </c>
      <c r="O106" s="58">
        <v>350.5</v>
      </c>
      <c r="P106" s="58">
        <f t="shared" si="21"/>
        <v>0</v>
      </c>
      <c r="Q106" s="58">
        <f t="shared" si="22"/>
        <v>350.5</v>
      </c>
      <c r="R106" s="72">
        <v>433.9</v>
      </c>
      <c r="S106" s="72">
        <v>23.745</v>
      </c>
      <c r="T106" s="72">
        <f t="shared" si="23"/>
        <v>457.645</v>
      </c>
      <c r="U106" s="72">
        <v>414.35</v>
      </c>
      <c r="V106" s="72">
        <v>0</v>
      </c>
      <c r="W106" s="72">
        <f t="shared" si="24"/>
        <v>414.35</v>
      </c>
      <c r="X106" s="72">
        <f t="shared" si="25"/>
        <v>871.995</v>
      </c>
      <c r="Y106" s="72">
        <f t="shared" si="26"/>
        <v>871.995</v>
      </c>
      <c r="Z106" s="97">
        <v>1109</v>
      </c>
      <c r="AA106" s="97">
        <v>12</v>
      </c>
      <c r="AB106" s="98">
        <v>1097</v>
      </c>
      <c r="AC106" s="99">
        <v>-0.05</v>
      </c>
      <c r="AD106" s="100"/>
      <c r="AE106" s="100">
        <v>103.3</v>
      </c>
      <c r="AF106" s="100">
        <f t="shared" si="27"/>
        <v>23.745000000000033</v>
      </c>
      <c r="AG106" s="100">
        <f t="shared" si="28"/>
        <v>23.745000000000033</v>
      </c>
      <c r="AH106" s="100"/>
      <c r="AI106" s="39"/>
    </row>
    <row r="107" spans="1:35" ht="15">
      <c r="A107" s="32">
        <v>95</v>
      </c>
      <c r="B107" s="32"/>
      <c r="C107" s="39" t="s">
        <v>188</v>
      </c>
      <c r="D107" s="35">
        <v>156099</v>
      </c>
      <c r="E107" s="36" t="s">
        <v>40</v>
      </c>
      <c r="F107" s="37">
        <v>12</v>
      </c>
      <c r="G107" s="37">
        <v>0</v>
      </c>
      <c r="H107" s="37">
        <f t="shared" si="17"/>
        <v>12</v>
      </c>
      <c r="I107" s="56">
        <v>9.6</v>
      </c>
      <c r="J107" s="56">
        <f t="shared" si="18"/>
        <v>0</v>
      </c>
      <c r="K107" s="56">
        <f t="shared" si="19"/>
        <v>9.6</v>
      </c>
      <c r="L107" s="57">
        <v>413</v>
      </c>
      <c r="M107" s="57">
        <v>0</v>
      </c>
      <c r="N107" s="57">
        <f t="shared" si="20"/>
        <v>413</v>
      </c>
      <c r="O107" s="58">
        <v>206.5</v>
      </c>
      <c r="P107" s="58">
        <f t="shared" si="21"/>
        <v>0</v>
      </c>
      <c r="Q107" s="58">
        <f t="shared" si="22"/>
        <v>206.5</v>
      </c>
      <c r="R107" s="72">
        <v>219</v>
      </c>
      <c r="S107" s="72">
        <v>8.34</v>
      </c>
      <c r="T107" s="72">
        <f t="shared" si="23"/>
        <v>227.34</v>
      </c>
      <c r="U107" s="72">
        <v>292.35</v>
      </c>
      <c r="V107" s="72">
        <v>0</v>
      </c>
      <c r="W107" s="72">
        <f t="shared" si="24"/>
        <v>292.35</v>
      </c>
      <c r="X107" s="72">
        <f t="shared" si="25"/>
        <v>519.69</v>
      </c>
      <c r="Y107" s="72">
        <f t="shared" si="26"/>
        <v>519.69</v>
      </c>
      <c r="Z107" s="97">
        <v>666</v>
      </c>
      <c r="AA107" s="97">
        <v>8</v>
      </c>
      <c r="AB107" s="98">
        <v>658</v>
      </c>
      <c r="AC107" s="99">
        <v>0</v>
      </c>
      <c r="AD107" s="100"/>
      <c r="AE107" s="100">
        <v>61.45</v>
      </c>
      <c r="AF107" s="100">
        <f t="shared" si="27"/>
        <v>8.340000000000074</v>
      </c>
      <c r="AG107" s="100">
        <f t="shared" si="28"/>
        <v>8.340000000000074</v>
      </c>
      <c r="AH107" s="100"/>
      <c r="AI107" s="39"/>
    </row>
    <row r="108" spans="1:35" ht="15">
      <c r="A108" s="32">
        <v>96</v>
      </c>
      <c r="B108" s="32"/>
      <c r="C108" s="34" t="s">
        <v>189</v>
      </c>
      <c r="D108" s="35">
        <v>156099</v>
      </c>
      <c r="E108" s="36" t="s">
        <v>40</v>
      </c>
      <c r="F108" s="37">
        <v>7</v>
      </c>
      <c r="G108" s="37">
        <v>0</v>
      </c>
      <c r="H108" s="37">
        <f t="shared" si="17"/>
        <v>7</v>
      </c>
      <c r="I108" s="56">
        <v>5.6</v>
      </c>
      <c r="J108" s="56">
        <f t="shared" si="18"/>
        <v>0</v>
      </c>
      <c r="K108" s="56">
        <f t="shared" si="19"/>
        <v>5.6</v>
      </c>
      <c r="L108" s="57">
        <v>287</v>
      </c>
      <c r="M108" s="57">
        <v>0</v>
      </c>
      <c r="N108" s="57">
        <f t="shared" si="20"/>
        <v>287</v>
      </c>
      <c r="O108" s="58">
        <v>143.5</v>
      </c>
      <c r="P108" s="58">
        <f t="shared" si="21"/>
        <v>0</v>
      </c>
      <c r="Q108" s="58">
        <f t="shared" si="22"/>
        <v>143.5</v>
      </c>
      <c r="R108" s="72">
        <v>152.55</v>
      </c>
      <c r="S108" s="72">
        <v>0.66</v>
      </c>
      <c r="T108" s="72">
        <f t="shared" si="23"/>
        <v>153.21</v>
      </c>
      <c r="U108" s="72">
        <v>263.25</v>
      </c>
      <c r="V108" s="72">
        <v>0</v>
      </c>
      <c r="W108" s="72">
        <f t="shared" si="24"/>
        <v>263.25</v>
      </c>
      <c r="X108" s="72">
        <f t="shared" si="25"/>
        <v>416.46000000000004</v>
      </c>
      <c r="Y108" s="72">
        <f t="shared" si="26"/>
        <v>416.46000000000004</v>
      </c>
      <c r="Z108" s="97">
        <v>536</v>
      </c>
      <c r="AA108" s="97">
        <v>5</v>
      </c>
      <c r="AB108" s="98">
        <v>531</v>
      </c>
      <c r="AC108" s="99">
        <v>-0.05</v>
      </c>
      <c r="AD108" s="100"/>
      <c r="AE108" s="100">
        <v>28.85</v>
      </c>
      <c r="AF108" s="100">
        <f t="shared" si="27"/>
        <v>0.660000000000057</v>
      </c>
      <c r="AG108" s="100">
        <f t="shared" si="28"/>
        <v>0.660000000000057</v>
      </c>
      <c r="AH108" s="100"/>
      <c r="AI108" s="39"/>
    </row>
    <row r="109" spans="1:35" ht="15">
      <c r="A109" s="32">
        <v>97</v>
      </c>
      <c r="B109" s="32"/>
      <c r="C109" s="34" t="s">
        <v>190</v>
      </c>
      <c r="D109" s="35">
        <v>156099</v>
      </c>
      <c r="E109" s="36" t="s">
        <v>40</v>
      </c>
      <c r="F109" s="37">
        <v>10</v>
      </c>
      <c r="G109" s="37">
        <v>0</v>
      </c>
      <c r="H109" s="37">
        <f t="shared" si="17"/>
        <v>10</v>
      </c>
      <c r="I109" s="56">
        <v>8</v>
      </c>
      <c r="J109" s="56">
        <f t="shared" si="18"/>
        <v>0</v>
      </c>
      <c r="K109" s="56">
        <f t="shared" si="19"/>
        <v>8</v>
      </c>
      <c r="L109" s="57">
        <v>465</v>
      </c>
      <c r="M109" s="57">
        <v>0</v>
      </c>
      <c r="N109" s="57">
        <f t="shared" si="20"/>
        <v>465</v>
      </c>
      <c r="O109" s="58">
        <v>232.5</v>
      </c>
      <c r="P109" s="58">
        <f t="shared" si="21"/>
        <v>0</v>
      </c>
      <c r="Q109" s="58">
        <f t="shared" si="22"/>
        <v>232.5</v>
      </c>
      <c r="R109" s="72">
        <v>285.15</v>
      </c>
      <c r="S109" s="72">
        <v>18.84</v>
      </c>
      <c r="T109" s="72">
        <f t="shared" si="23"/>
        <v>303.98999999999995</v>
      </c>
      <c r="U109" s="72">
        <v>328.6</v>
      </c>
      <c r="V109" s="72">
        <v>0</v>
      </c>
      <c r="W109" s="72">
        <f t="shared" si="24"/>
        <v>328.6</v>
      </c>
      <c r="X109" s="72">
        <f t="shared" si="25"/>
        <v>632.5899999999999</v>
      </c>
      <c r="Y109" s="72">
        <f t="shared" si="26"/>
        <v>632.5899999999999</v>
      </c>
      <c r="Z109" s="97">
        <v>808</v>
      </c>
      <c r="AA109" s="97">
        <v>7</v>
      </c>
      <c r="AB109" s="98">
        <v>801</v>
      </c>
      <c r="AC109" s="99">
        <v>0</v>
      </c>
      <c r="AD109" s="100"/>
      <c r="AE109" s="100">
        <v>46.25</v>
      </c>
      <c r="AF109" s="100">
        <f t="shared" si="27"/>
        <v>18.839999999999918</v>
      </c>
      <c r="AG109" s="100">
        <f t="shared" si="28"/>
        <v>18.839999999999918</v>
      </c>
      <c r="AH109" s="100"/>
      <c r="AI109" s="39"/>
    </row>
    <row r="110" spans="1:35" ht="15">
      <c r="A110" s="32">
        <v>98</v>
      </c>
      <c r="B110" s="32"/>
      <c r="C110" s="39" t="s">
        <v>191</v>
      </c>
      <c r="D110" s="35">
        <v>156099</v>
      </c>
      <c r="E110" s="36" t="s">
        <v>40</v>
      </c>
      <c r="F110" s="37">
        <v>12</v>
      </c>
      <c r="G110" s="37">
        <v>0</v>
      </c>
      <c r="H110" s="37">
        <f t="shared" si="17"/>
        <v>12</v>
      </c>
      <c r="I110" s="56">
        <v>9.6</v>
      </c>
      <c r="J110" s="56">
        <f t="shared" si="18"/>
        <v>0</v>
      </c>
      <c r="K110" s="56">
        <f t="shared" si="19"/>
        <v>9.6</v>
      </c>
      <c r="L110" s="57">
        <v>571</v>
      </c>
      <c r="M110" s="57">
        <v>0</v>
      </c>
      <c r="N110" s="57">
        <f t="shared" si="20"/>
        <v>571</v>
      </c>
      <c r="O110" s="58">
        <v>285.5</v>
      </c>
      <c r="P110" s="58">
        <f t="shared" si="21"/>
        <v>0</v>
      </c>
      <c r="Q110" s="58">
        <f t="shared" si="22"/>
        <v>285.5</v>
      </c>
      <c r="R110" s="72">
        <v>334.2</v>
      </c>
      <c r="S110" s="72">
        <v>18.255</v>
      </c>
      <c r="T110" s="72">
        <f t="shared" si="23"/>
        <v>352.455</v>
      </c>
      <c r="U110" s="72">
        <v>359.85</v>
      </c>
      <c r="V110" s="72">
        <v>0</v>
      </c>
      <c r="W110" s="72">
        <f t="shared" si="24"/>
        <v>359.85</v>
      </c>
      <c r="X110" s="72">
        <f t="shared" si="25"/>
        <v>712.3050000000001</v>
      </c>
      <c r="Y110" s="72">
        <f t="shared" si="26"/>
        <v>712.3050000000001</v>
      </c>
      <c r="Z110" s="97">
        <v>905</v>
      </c>
      <c r="AA110" s="97">
        <v>9</v>
      </c>
      <c r="AB110" s="98">
        <v>896</v>
      </c>
      <c r="AC110" s="99">
        <v>0</v>
      </c>
      <c r="AD110" s="100"/>
      <c r="AE110" s="100">
        <v>84.15</v>
      </c>
      <c r="AF110" s="100">
        <f t="shared" si="27"/>
        <v>18.25500000000008</v>
      </c>
      <c r="AG110" s="100">
        <f t="shared" si="28"/>
        <v>18.25500000000008</v>
      </c>
      <c r="AH110" s="100"/>
      <c r="AI110" s="39"/>
    </row>
    <row r="111" spans="1:35" ht="15">
      <c r="A111" s="32">
        <v>99</v>
      </c>
      <c r="B111" s="32"/>
      <c r="C111" s="39" t="s">
        <v>192</v>
      </c>
      <c r="D111" s="35">
        <v>156099</v>
      </c>
      <c r="E111" s="36" t="s">
        <v>40</v>
      </c>
      <c r="F111" s="37">
        <v>12</v>
      </c>
      <c r="G111" s="37">
        <v>0</v>
      </c>
      <c r="H111" s="37">
        <f t="shared" si="17"/>
        <v>12</v>
      </c>
      <c r="I111" s="56">
        <v>9.6</v>
      </c>
      <c r="J111" s="56">
        <f t="shared" si="18"/>
        <v>0</v>
      </c>
      <c r="K111" s="56">
        <f t="shared" si="19"/>
        <v>9.6</v>
      </c>
      <c r="L111" s="57">
        <v>458</v>
      </c>
      <c r="M111" s="57">
        <v>0</v>
      </c>
      <c r="N111" s="57">
        <f t="shared" si="20"/>
        <v>458</v>
      </c>
      <c r="O111" s="58">
        <v>229</v>
      </c>
      <c r="P111" s="58">
        <f t="shared" si="21"/>
        <v>0</v>
      </c>
      <c r="Q111" s="58">
        <f t="shared" si="22"/>
        <v>229</v>
      </c>
      <c r="R111" s="72">
        <v>305.15</v>
      </c>
      <c r="S111" s="72">
        <v>22.14</v>
      </c>
      <c r="T111" s="72">
        <f t="shared" si="23"/>
        <v>327.28999999999996</v>
      </c>
      <c r="U111" s="72">
        <v>274.95</v>
      </c>
      <c r="V111" s="72">
        <v>0</v>
      </c>
      <c r="W111" s="72">
        <f t="shared" si="24"/>
        <v>274.95</v>
      </c>
      <c r="X111" s="72">
        <f t="shared" si="25"/>
        <v>602.24</v>
      </c>
      <c r="Y111" s="72">
        <f t="shared" si="26"/>
        <v>602.24</v>
      </c>
      <c r="Z111" s="97">
        <v>750</v>
      </c>
      <c r="AA111" s="97">
        <v>9</v>
      </c>
      <c r="AB111" s="98">
        <v>741</v>
      </c>
      <c r="AC111" s="99">
        <v>0</v>
      </c>
      <c r="AD111" s="100"/>
      <c r="AE111" s="100">
        <v>68.6999999999999</v>
      </c>
      <c r="AF111" s="100">
        <f t="shared" si="27"/>
        <v>22.14000000000013</v>
      </c>
      <c r="AG111" s="100">
        <f t="shared" si="28"/>
        <v>22.14000000000013</v>
      </c>
      <c r="AH111" s="100"/>
      <c r="AI111" s="39"/>
    </row>
    <row r="112" spans="1:35" ht="15">
      <c r="A112" s="32">
        <v>100</v>
      </c>
      <c r="B112" s="32"/>
      <c r="C112" s="39" t="s">
        <v>193</v>
      </c>
      <c r="D112" s="35">
        <v>156099</v>
      </c>
      <c r="E112" s="36" t="s">
        <v>40</v>
      </c>
      <c r="F112" s="37">
        <v>14</v>
      </c>
      <c r="G112" s="37">
        <v>0</v>
      </c>
      <c r="H112" s="37">
        <f t="shared" si="17"/>
        <v>14</v>
      </c>
      <c r="I112" s="56">
        <v>11.2</v>
      </c>
      <c r="J112" s="56">
        <f t="shared" si="18"/>
        <v>0</v>
      </c>
      <c r="K112" s="56">
        <f t="shared" si="19"/>
        <v>11.2</v>
      </c>
      <c r="L112" s="57">
        <v>564</v>
      </c>
      <c r="M112" s="57">
        <v>0</v>
      </c>
      <c r="N112" s="57">
        <f t="shared" si="20"/>
        <v>564</v>
      </c>
      <c r="O112" s="58">
        <v>282</v>
      </c>
      <c r="P112" s="58">
        <f t="shared" si="21"/>
        <v>0</v>
      </c>
      <c r="Q112" s="58">
        <f t="shared" si="22"/>
        <v>282</v>
      </c>
      <c r="R112" s="72">
        <v>379.45</v>
      </c>
      <c r="S112" s="72">
        <v>29.445</v>
      </c>
      <c r="T112" s="72">
        <f t="shared" si="23"/>
        <v>408.895</v>
      </c>
      <c r="U112" s="72">
        <v>415.85</v>
      </c>
      <c r="V112" s="72">
        <v>0</v>
      </c>
      <c r="W112" s="72">
        <f t="shared" si="24"/>
        <v>415.85</v>
      </c>
      <c r="X112" s="72">
        <f t="shared" si="25"/>
        <v>824.745</v>
      </c>
      <c r="Y112" s="72">
        <f t="shared" si="26"/>
        <v>824.745</v>
      </c>
      <c r="Z112" s="97">
        <v>1022</v>
      </c>
      <c r="AA112" s="97">
        <v>10</v>
      </c>
      <c r="AB112" s="98">
        <v>1012</v>
      </c>
      <c r="AC112" s="99">
        <v>-0.05</v>
      </c>
      <c r="AD112" s="100"/>
      <c r="AE112" s="100">
        <v>66.45</v>
      </c>
      <c r="AF112" s="100">
        <f t="shared" si="27"/>
        <v>29.444999999999936</v>
      </c>
      <c r="AG112" s="100">
        <f t="shared" si="28"/>
        <v>29.444999999999936</v>
      </c>
      <c r="AH112" s="100"/>
      <c r="AI112" s="39"/>
    </row>
    <row r="113" spans="1:35" ht="15">
      <c r="A113" s="32">
        <v>101</v>
      </c>
      <c r="B113" s="32"/>
      <c r="C113" s="39" t="s">
        <v>194</v>
      </c>
      <c r="D113" s="35">
        <v>156099</v>
      </c>
      <c r="E113" s="36" t="s">
        <v>40</v>
      </c>
      <c r="F113" s="37">
        <v>8</v>
      </c>
      <c r="G113" s="37">
        <v>0</v>
      </c>
      <c r="H113" s="37">
        <f t="shared" si="17"/>
        <v>8</v>
      </c>
      <c r="I113" s="56">
        <v>6.4</v>
      </c>
      <c r="J113" s="56">
        <f t="shared" si="18"/>
        <v>0</v>
      </c>
      <c r="K113" s="56">
        <f t="shared" si="19"/>
        <v>6.4</v>
      </c>
      <c r="L113" s="57">
        <v>311</v>
      </c>
      <c r="M113" s="57">
        <v>0</v>
      </c>
      <c r="N113" s="57">
        <f t="shared" si="20"/>
        <v>311</v>
      </c>
      <c r="O113" s="58">
        <v>155.5</v>
      </c>
      <c r="P113" s="58">
        <f t="shared" si="21"/>
        <v>0</v>
      </c>
      <c r="Q113" s="58">
        <f t="shared" si="22"/>
        <v>155.5</v>
      </c>
      <c r="R113" s="72">
        <v>210.6</v>
      </c>
      <c r="S113" s="72">
        <v>13.095</v>
      </c>
      <c r="T113" s="72">
        <f t="shared" si="23"/>
        <v>223.695</v>
      </c>
      <c r="U113" s="72">
        <v>196.15</v>
      </c>
      <c r="V113" s="72">
        <v>0</v>
      </c>
      <c r="W113" s="72">
        <f t="shared" si="24"/>
        <v>196.15</v>
      </c>
      <c r="X113" s="72">
        <f t="shared" si="25"/>
        <v>419.845</v>
      </c>
      <c r="Y113" s="72">
        <f t="shared" si="26"/>
        <v>419.845</v>
      </c>
      <c r="Z113" s="97">
        <v>522</v>
      </c>
      <c r="AA113" s="97">
        <v>6</v>
      </c>
      <c r="AB113" s="98">
        <v>516</v>
      </c>
      <c r="AC113" s="99">
        <v>0</v>
      </c>
      <c r="AD113" s="100"/>
      <c r="AE113" s="100">
        <v>46.65</v>
      </c>
      <c r="AF113" s="100">
        <f t="shared" si="27"/>
        <v>13.095000000000006</v>
      </c>
      <c r="AG113" s="100">
        <f t="shared" si="28"/>
        <v>13.095000000000006</v>
      </c>
      <c r="AH113" s="100"/>
      <c r="AI113" s="39"/>
    </row>
    <row r="114" spans="1:35" ht="15">
      <c r="A114" s="32">
        <v>102</v>
      </c>
      <c r="B114" s="32"/>
      <c r="C114" s="39" t="s">
        <v>195</v>
      </c>
      <c r="D114" s="35">
        <v>156099</v>
      </c>
      <c r="E114" s="36" t="s">
        <v>40</v>
      </c>
      <c r="F114" s="37">
        <v>6</v>
      </c>
      <c r="G114" s="37">
        <v>0</v>
      </c>
      <c r="H114" s="37">
        <f t="shared" si="17"/>
        <v>6</v>
      </c>
      <c r="I114" s="56">
        <v>4.8</v>
      </c>
      <c r="J114" s="56">
        <f t="shared" si="18"/>
        <v>0</v>
      </c>
      <c r="K114" s="56">
        <f t="shared" si="19"/>
        <v>4.8</v>
      </c>
      <c r="L114" s="57">
        <v>205</v>
      </c>
      <c r="M114" s="57">
        <v>0</v>
      </c>
      <c r="N114" s="57">
        <f t="shared" si="20"/>
        <v>205</v>
      </c>
      <c r="O114" s="58">
        <v>102.5</v>
      </c>
      <c r="P114" s="58">
        <f t="shared" si="21"/>
        <v>0</v>
      </c>
      <c r="Q114" s="58">
        <f t="shared" si="22"/>
        <v>102.5</v>
      </c>
      <c r="R114" s="72">
        <v>128.4</v>
      </c>
      <c r="S114" s="72">
        <v>10.86</v>
      </c>
      <c r="T114" s="72">
        <f t="shared" si="23"/>
        <v>139.26</v>
      </c>
      <c r="U114" s="72">
        <v>109.8</v>
      </c>
      <c r="V114" s="72">
        <v>0</v>
      </c>
      <c r="W114" s="72">
        <f t="shared" si="24"/>
        <v>109.8</v>
      </c>
      <c r="X114" s="72">
        <f t="shared" si="25"/>
        <v>249.06</v>
      </c>
      <c r="Y114" s="72">
        <f t="shared" si="26"/>
        <v>249.06</v>
      </c>
      <c r="Z114" s="97">
        <v>323</v>
      </c>
      <c r="AA114" s="97">
        <v>5</v>
      </c>
      <c r="AB114" s="98">
        <v>318</v>
      </c>
      <c r="AC114" s="99">
        <v>0</v>
      </c>
      <c r="AD114" s="100"/>
      <c r="AE114" s="100">
        <v>22.5</v>
      </c>
      <c r="AF114" s="100">
        <f t="shared" si="27"/>
        <v>10.860000000000014</v>
      </c>
      <c r="AG114" s="100">
        <f t="shared" si="28"/>
        <v>10.860000000000014</v>
      </c>
      <c r="AH114" s="100"/>
      <c r="AI114" s="39"/>
    </row>
    <row r="115" spans="1:35" s="4" customFormat="1" ht="15">
      <c r="A115" s="32">
        <v>103</v>
      </c>
      <c r="B115" s="32"/>
      <c r="C115" s="39" t="s">
        <v>196</v>
      </c>
      <c r="D115" s="35">
        <v>156099</v>
      </c>
      <c r="E115" s="36" t="s">
        <v>40</v>
      </c>
      <c r="F115" s="37">
        <v>12</v>
      </c>
      <c r="G115" s="37">
        <v>0</v>
      </c>
      <c r="H115" s="37">
        <f t="shared" si="17"/>
        <v>12</v>
      </c>
      <c r="I115" s="56">
        <v>9.6</v>
      </c>
      <c r="J115" s="56">
        <f t="shared" si="18"/>
        <v>0</v>
      </c>
      <c r="K115" s="56">
        <f t="shared" si="19"/>
        <v>9.6</v>
      </c>
      <c r="L115" s="57">
        <v>445</v>
      </c>
      <c r="M115" s="57">
        <v>0</v>
      </c>
      <c r="N115" s="57">
        <f t="shared" si="20"/>
        <v>445</v>
      </c>
      <c r="O115" s="58">
        <v>222.5</v>
      </c>
      <c r="P115" s="58">
        <f t="shared" si="21"/>
        <v>0</v>
      </c>
      <c r="Q115" s="58">
        <f t="shared" si="22"/>
        <v>222.5</v>
      </c>
      <c r="R115" s="72">
        <v>337.45</v>
      </c>
      <c r="S115" s="72">
        <v>21.135</v>
      </c>
      <c r="T115" s="72">
        <f t="shared" si="23"/>
        <v>358.585</v>
      </c>
      <c r="U115" s="72">
        <v>396.45</v>
      </c>
      <c r="V115" s="72">
        <v>0</v>
      </c>
      <c r="W115" s="72">
        <f t="shared" si="24"/>
        <v>396.45</v>
      </c>
      <c r="X115" s="72">
        <f t="shared" si="25"/>
        <v>755.035</v>
      </c>
      <c r="Y115" s="72">
        <f t="shared" si="26"/>
        <v>755.035</v>
      </c>
      <c r="Z115" s="97">
        <v>966</v>
      </c>
      <c r="AA115" s="97">
        <v>10</v>
      </c>
      <c r="AB115" s="98">
        <v>956</v>
      </c>
      <c r="AC115" s="99">
        <v>0</v>
      </c>
      <c r="AD115" s="100"/>
      <c r="AE115" s="100">
        <v>0</v>
      </c>
      <c r="AF115" s="100">
        <f t="shared" si="27"/>
        <v>21.13499999999999</v>
      </c>
      <c r="AG115" s="100">
        <f t="shared" si="28"/>
        <v>21.13499999999999</v>
      </c>
      <c r="AH115" s="100"/>
      <c r="AI115" s="39"/>
    </row>
    <row r="116" spans="1:35" ht="15">
      <c r="A116" s="32">
        <v>104</v>
      </c>
      <c r="B116" s="32"/>
      <c r="C116" s="39" t="s">
        <v>197</v>
      </c>
      <c r="D116" s="35">
        <v>156099</v>
      </c>
      <c r="E116" s="36" t="s">
        <v>40</v>
      </c>
      <c r="F116" s="37">
        <v>13</v>
      </c>
      <c r="G116" s="37">
        <v>0</v>
      </c>
      <c r="H116" s="37">
        <f t="shared" si="17"/>
        <v>13</v>
      </c>
      <c r="I116" s="56">
        <v>10.4</v>
      </c>
      <c r="J116" s="56">
        <f t="shared" si="18"/>
        <v>0</v>
      </c>
      <c r="K116" s="56">
        <f t="shared" si="19"/>
        <v>10.4</v>
      </c>
      <c r="L116" s="57">
        <v>531</v>
      </c>
      <c r="M116" s="57">
        <v>0</v>
      </c>
      <c r="N116" s="57">
        <f t="shared" si="20"/>
        <v>531</v>
      </c>
      <c r="O116" s="58">
        <v>265.5</v>
      </c>
      <c r="P116" s="58">
        <f t="shared" si="21"/>
        <v>0</v>
      </c>
      <c r="Q116" s="58">
        <f t="shared" si="22"/>
        <v>265.5</v>
      </c>
      <c r="R116" s="72">
        <v>329.65</v>
      </c>
      <c r="S116" s="72">
        <v>19.08</v>
      </c>
      <c r="T116" s="72">
        <f t="shared" si="23"/>
        <v>348.72999999999996</v>
      </c>
      <c r="U116" s="72">
        <v>393.8</v>
      </c>
      <c r="V116" s="72">
        <v>0</v>
      </c>
      <c r="W116" s="72">
        <f t="shared" si="24"/>
        <v>393.8</v>
      </c>
      <c r="X116" s="72">
        <f t="shared" si="25"/>
        <v>742.53</v>
      </c>
      <c r="Y116" s="72">
        <f t="shared" si="26"/>
        <v>742.53</v>
      </c>
      <c r="Z116" s="97">
        <v>966</v>
      </c>
      <c r="AA116" s="97">
        <v>9</v>
      </c>
      <c r="AB116" s="98">
        <v>957</v>
      </c>
      <c r="AC116" s="99">
        <v>24.22</v>
      </c>
      <c r="AD116" s="100"/>
      <c r="AE116" s="100">
        <v>57.57</v>
      </c>
      <c r="AF116" s="100">
        <f t="shared" si="27"/>
        <v>19.07999999999995</v>
      </c>
      <c r="AG116" s="100">
        <f t="shared" si="28"/>
        <v>19.07999999999995</v>
      </c>
      <c r="AH116" s="100"/>
      <c r="AI116" s="39"/>
    </row>
    <row r="117" spans="1:35" ht="15">
      <c r="A117" s="32">
        <v>105</v>
      </c>
      <c r="B117" s="32"/>
      <c r="C117" s="39" t="s">
        <v>198</v>
      </c>
      <c r="D117" s="35">
        <v>156099</v>
      </c>
      <c r="E117" s="36" t="s">
        <v>40</v>
      </c>
      <c r="F117" s="37">
        <v>5</v>
      </c>
      <c r="G117" s="37">
        <v>0</v>
      </c>
      <c r="H117" s="37">
        <f t="shared" si="17"/>
        <v>5</v>
      </c>
      <c r="I117" s="56">
        <v>4</v>
      </c>
      <c r="J117" s="56">
        <f t="shared" si="18"/>
        <v>0</v>
      </c>
      <c r="K117" s="56">
        <f t="shared" si="19"/>
        <v>4</v>
      </c>
      <c r="L117" s="57">
        <v>295</v>
      </c>
      <c r="M117" s="57">
        <v>0</v>
      </c>
      <c r="N117" s="57">
        <f t="shared" si="20"/>
        <v>295</v>
      </c>
      <c r="O117" s="58">
        <v>147.5</v>
      </c>
      <c r="P117" s="58">
        <f t="shared" si="21"/>
        <v>0</v>
      </c>
      <c r="Q117" s="58">
        <f t="shared" si="22"/>
        <v>147.5</v>
      </c>
      <c r="R117" s="72">
        <v>204.15</v>
      </c>
      <c r="S117" s="72">
        <v>5.16</v>
      </c>
      <c r="T117" s="72">
        <f t="shared" si="23"/>
        <v>209.31</v>
      </c>
      <c r="U117" s="72">
        <v>244.45</v>
      </c>
      <c r="V117" s="72">
        <v>0</v>
      </c>
      <c r="W117" s="72">
        <f t="shared" si="24"/>
        <v>244.45</v>
      </c>
      <c r="X117" s="72">
        <f t="shared" si="25"/>
        <v>453.76</v>
      </c>
      <c r="Y117" s="72">
        <f t="shared" si="26"/>
        <v>453.76</v>
      </c>
      <c r="Z117" s="97">
        <v>590</v>
      </c>
      <c r="AA117" s="97">
        <v>5</v>
      </c>
      <c r="AB117" s="98">
        <v>585</v>
      </c>
      <c r="AC117" s="99">
        <v>-0.99</v>
      </c>
      <c r="AD117" s="100"/>
      <c r="AE117" s="100">
        <v>9.11000000000002</v>
      </c>
      <c r="AF117" s="100">
        <f t="shared" si="27"/>
        <v>5.15999999999997</v>
      </c>
      <c r="AG117" s="100">
        <f t="shared" si="28"/>
        <v>5.15999999999997</v>
      </c>
      <c r="AH117" s="100"/>
      <c r="AI117" s="39"/>
    </row>
    <row r="118" spans="1:35" ht="15">
      <c r="A118" s="32">
        <v>106</v>
      </c>
      <c r="B118" s="32"/>
      <c r="C118" s="39" t="s">
        <v>199</v>
      </c>
      <c r="D118" s="35">
        <v>156099</v>
      </c>
      <c r="E118" s="36" t="s">
        <v>40</v>
      </c>
      <c r="F118" s="37">
        <v>8</v>
      </c>
      <c r="G118" s="37">
        <v>0</v>
      </c>
      <c r="H118" s="37">
        <f t="shared" si="17"/>
        <v>8</v>
      </c>
      <c r="I118" s="56">
        <v>6.4</v>
      </c>
      <c r="J118" s="56">
        <f t="shared" si="18"/>
        <v>0</v>
      </c>
      <c r="K118" s="56">
        <f t="shared" si="19"/>
        <v>6.4</v>
      </c>
      <c r="L118" s="122">
        <v>414</v>
      </c>
      <c r="M118" s="122">
        <v>0</v>
      </c>
      <c r="N118" s="57">
        <f t="shared" si="20"/>
        <v>414</v>
      </c>
      <c r="O118" s="58">
        <v>207</v>
      </c>
      <c r="P118" s="58">
        <f t="shared" si="21"/>
        <v>0</v>
      </c>
      <c r="Q118" s="58">
        <f t="shared" si="22"/>
        <v>207</v>
      </c>
      <c r="R118" s="72">
        <v>209.05</v>
      </c>
      <c r="S118" s="72">
        <v>16.965</v>
      </c>
      <c r="T118" s="72">
        <f t="shared" si="23"/>
        <v>226.01500000000001</v>
      </c>
      <c r="U118" s="72">
        <v>241.25</v>
      </c>
      <c r="V118" s="72">
        <v>0</v>
      </c>
      <c r="W118" s="72">
        <f t="shared" si="24"/>
        <v>241.25</v>
      </c>
      <c r="X118" s="72">
        <f t="shared" si="25"/>
        <v>467.265</v>
      </c>
      <c r="Y118" s="72">
        <f t="shared" si="26"/>
        <v>467.265</v>
      </c>
      <c r="Z118" s="97">
        <v>605</v>
      </c>
      <c r="AA118" s="97">
        <v>6</v>
      </c>
      <c r="AB118" s="98">
        <v>599</v>
      </c>
      <c r="AC118" s="99">
        <v>-0.05</v>
      </c>
      <c r="AD118" s="100"/>
      <c r="AE118" s="100">
        <v>58.65</v>
      </c>
      <c r="AF118" s="100">
        <f t="shared" si="27"/>
        <v>16.964999999999968</v>
      </c>
      <c r="AG118" s="100">
        <f t="shared" si="28"/>
        <v>16.964999999999968</v>
      </c>
      <c r="AH118" s="100"/>
      <c r="AI118" s="39"/>
    </row>
    <row r="119" spans="1:35" s="7" customFormat="1" ht="12.75">
      <c r="A119" s="49" t="s">
        <v>200</v>
      </c>
      <c r="B119" s="49"/>
      <c r="C119" s="49"/>
      <c r="D119" s="35"/>
      <c r="E119" s="50"/>
      <c r="F119" s="117">
        <f>F120+F131+F133+F137+F140+F143+F148+F150+F154+F156+F158+F160+F162+F167+F169+F171+F173</f>
        <v>419</v>
      </c>
      <c r="G119" s="117">
        <f aca="true" t="shared" si="29" ref="G119:AH119">G120+G131+G133+G137+G140+G143+G148+G150+G154+G156+G158+G160+G162+G167+G169+G171+G173</f>
        <v>242</v>
      </c>
      <c r="H119" s="117">
        <f t="shared" si="29"/>
        <v>661</v>
      </c>
      <c r="I119" s="123">
        <f t="shared" si="29"/>
        <v>335.19999999999993</v>
      </c>
      <c r="J119" s="123">
        <f t="shared" si="29"/>
        <v>193.6</v>
      </c>
      <c r="K119" s="123">
        <f t="shared" si="29"/>
        <v>528.8</v>
      </c>
      <c r="L119" s="117">
        <f t="shared" si="29"/>
        <v>11218</v>
      </c>
      <c r="M119" s="117">
        <f t="shared" si="29"/>
        <v>766</v>
      </c>
      <c r="N119" s="117">
        <f t="shared" si="29"/>
        <v>11984</v>
      </c>
      <c r="O119" s="123">
        <f t="shared" si="29"/>
        <v>5609</v>
      </c>
      <c r="P119" s="123">
        <f t="shared" si="29"/>
        <v>383</v>
      </c>
      <c r="Q119" s="123">
        <f t="shared" si="29"/>
        <v>5992</v>
      </c>
      <c r="R119" s="124">
        <f t="shared" si="29"/>
        <v>6513.7</v>
      </c>
      <c r="S119" s="124">
        <f t="shared" si="29"/>
        <v>261.23999999999995</v>
      </c>
      <c r="T119" s="124">
        <f t="shared" si="29"/>
        <v>6774.939999999999</v>
      </c>
      <c r="U119" s="124">
        <f t="shared" si="29"/>
        <v>8302.749999999998</v>
      </c>
      <c r="V119" s="124">
        <f t="shared" si="29"/>
        <v>154</v>
      </c>
      <c r="W119" s="124">
        <f t="shared" si="29"/>
        <v>8456.749999999998</v>
      </c>
      <c r="X119" s="124">
        <f t="shared" si="29"/>
        <v>15231.69</v>
      </c>
      <c r="Y119" s="124">
        <f t="shared" si="29"/>
        <v>4209.393999999999</v>
      </c>
      <c r="Z119" s="127">
        <f t="shared" si="29"/>
        <v>6266</v>
      </c>
      <c r="AA119" s="127">
        <f t="shared" si="29"/>
        <v>302</v>
      </c>
      <c r="AB119" s="127">
        <f t="shared" si="29"/>
        <v>5964</v>
      </c>
      <c r="AC119" s="128">
        <f t="shared" si="29"/>
        <v>72.465</v>
      </c>
      <c r="AD119" s="124">
        <f t="shared" si="29"/>
        <v>1.0425</v>
      </c>
      <c r="AE119" s="124">
        <f t="shared" si="29"/>
        <v>4327.162499999999</v>
      </c>
      <c r="AF119" s="124">
        <f t="shared" si="29"/>
        <v>208.45399999999978</v>
      </c>
      <c r="AG119" s="124">
        <f t="shared" si="29"/>
        <v>653.7924999999997</v>
      </c>
      <c r="AH119" s="124">
        <f t="shared" si="29"/>
        <v>445.3385</v>
      </c>
      <c r="AI119" s="113"/>
    </row>
    <row r="120" spans="1:35" s="7" customFormat="1" ht="12.75">
      <c r="A120" s="118"/>
      <c r="B120" s="119" t="s">
        <v>201</v>
      </c>
      <c r="C120" s="120" t="s">
        <v>202</v>
      </c>
      <c r="D120" s="35"/>
      <c r="E120" s="50"/>
      <c r="F120" s="117">
        <f>SUM(F121:F130)</f>
        <v>165</v>
      </c>
      <c r="G120" s="117">
        <f aca="true" t="shared" si="30" ref="G120:AH120">SUM(G121:G130)</f>
        <v>58</v>
      </c>
      <c r="H120" s="117">
        <f t="shared" si="30"/>
        <v>223</v>
      </c>
      <c r="I120" s="123">
        <f t="shared" si="30"/>
        <v>132</v>
      </c>
      <c r="J120" s="123">
        <f t="shared" si="30"/>
        <v>46.39999999999999</v>
      </c>
      <c r="K120" s="123">
        <f t="shared" si="30"/>
        <v>178.4</v>
      </c>
      <c r="L120" s="117">
        <f t="shared" si="30"/>
        <v>3608</v>
      </c>
      <c r="M120" s="117">
        <f t="shared" si="30"/>
        <v>218</v>
      </c>
      <c r="N120" s="117">
        <f t="shared" si="30"/>
        <v>3826</v>
      </c>
      <c r="O120" s="123">
        <f t="shared" si="30"/>
        <v>1804</v>
      </c>
      <c r="P120" s="123">
        <f t="shared" si="30"/>
        <v>109</v>
      </c>
      <c r="Q120" s="123">
        <f t="shared" si="30"/>
        <v>1913</v>
      </c>
      <c r="R120" s="124">
        <f t="shared" si="30"/>
        <v>2244.0000000000005</v>
      </c>
      <c r="S120" s="124">
        <f t="shared" si="30"/>
        <v>112.425</v>
      </c>
      <c r="T120" s="124">
        <f t="shared" si="30"/>
        <v>2356.425</v>
      </c>
      <c r="U120" s="124">
        <f t="shared" si="30"/>
        <v>2446.8999999999996</v>
      </c>
      <c r="V120" s="124">
        <f aca="true" t="shared" si="31" ref="V120">SUM(V121:V130)</f>
        <v>29</v>
      </c>
      <c r="W120" s="124">
        <f t="shared" si="30"/>
        <v>2475.8999999999996</v>
      </c>
      <c r="X120" s="124">
        <f t="shared" si="30"/>
        <v>4832.325000000001</v>
      </c>
      <c r="Y120" s="124">
        <f t="shared" si="30"/>
        <v>483.23249999999996</v>
      </c>
      <c r="Z120" s="127">
        <f t="shared" si="30"/>
        <v>1357</v>
      </c>
      <c r="AA120" s="127">
        <f t="shared" si="30"/>
        <v>119</v>
      </c>
      <c r="AB120" s="127">
        <f t="shared" si="30"/>
        <v>1238</v>
      </c>
      <c r="AC120" s="128">
        <f t="shared" si="30"/>
        <v>-19.345</v>
      </c>
      <c r="AD120" s="124">
        <f t="shared" si="30"/>
        <v>1.0425</v>
      </c>
      <c r="AE120" s="124">
        <f t="shared" si="30"/>
        <v>1488.5974999999999</v>
      </c>
      <c r="AF120" s="124">
        <f t="shared" si="30"/>
        <v>-291.35249999999996</v>
      </c>
      <c r="AG120" s="124">
        <f t="shared" si="30"/>
        <v>153.98600000000002</v>
      </c>
      <c r="AH120" s="124">
        <f t="shared" si="30"/>
        <v>445.3385</v>
      </c>
      <c r="AI120" s="113"/>
    </row>
    <row r="121" spans="1:35" ht="15">
      <c r="A121" s="32">
        <v>107</v>
      </c>
      <c r="B121" s="121"/>
      <c r="C121" s="34" t="s">
        <v>203</v>
      </c>
      <c r="D121" s="35" t="s">
        <v>204</v>
      </c>
      <c r="E121" s="36" t="s">
        <v>40</v>
      </c>
      <c r="F121" s="37">
        <v>69</v>
      </c>
      <c r="G121" s="37">
        <v>7</v>
      </c>
      <c r="H121" s="37">
        <f t="shared" si="17"/>
        <v>76</v>
      </c>
      <c r="I121" s="56">
        <v>55.2</v>
      </c>
      <c r="J121" s="56">
        <f t="shared" si="18"/>
        <v>5.6000000000000005</v>
      </c>
      <c r="K121" s="56">
        <f t="shared" si="19"/>
        <v>60.800000000000004</v>
      </c>
      <c r="L121" s="122">
        <v>1312</v>
      </c>
      <c r="M121" s="122">
        <v>42</v>
      </c>
      <c r="N121" s="57">
        <f t="shared" si="20"/>
        <v>1354</v>
      </c>
      <c r="O121" s="58">
        <v>656</v>
      </c>
      <c r="P121" s="58">
        <f t="shared" si="21"/>
        <v>21</v>
      </c>
      <c r="Q121" s="58">
        <f t="shared" si="22"/>
        <v>677</v>
      </c>
      <c r="R121" s="125">
        <v>722.85</v>
      </c>
      <c r="S121" s="125">
        <v>43.635</v>
      </c>
      <c r="T121" s="72">
        <f t="shared" si="23"/>
        <v>766.485</v>
      </c>
      <c r="U121" s="72">
        <v>640.15</v>
      </c>
      <c r="V121" s="72">
        <v>0</v>
      </c>
      <c r="W121" s="72">
        <f t="shared" si="24"/>
        <v>640.15</v>
      </c>
      <c r="X121" s="72">
        <f t="shared" si="25"/>
        <v>1406.635</v>
      </c>
      <c r="Y121" s="125">
        <f>X121*0.1</f>
        <v>140.6635</v>
      </c>
      <c r="Z121" s="97">
        <v>220</v>
      </c>
      <c r="AA121" s="97">
        <v>50</v>
      </c>
      <c r="AB121" s="98">
        <v>170</v>
      </c>
      <c r="AC121" s="99">
        <v>0</v>
      </c>
      <c r="AD121" s="100"/>
      <c r="AE121" s="100">
        <v>627.5</v>
      </c>
      <c r="AF121" s="100">
        <f t="shared" si="27"/>
        <v>30.963499999999954</v>
      </c>
      <c r="AG121" s="100">
        <f t="shared" si="28"/>
        <v>30.963499999999954</v>
      </c>
      <c r="AH121" s="100"/>
      <c r="AI121" s="39"/>
    </row>
    <row r="122" spans="1:35" s="4" customFormat="1" ht="15">
      <c r="A122" s="32">
        <v>108</v>
      </c>
      <c r="B122" s="121"/>
      <c r="C122" s="34" t="s">
        <v>205</v>
      </c>
      <c r="D122" s="35" t="s">
        <v>204</v>
      </c>
      <c r="E122" s="36" t="s">
        <v>40</v>
      </c>
      <c r="F122" s="37">
        <v>21</v>
      </c>
      <c r="G122" s="37">
        <v>0</v>
      </c>
      <c r="H122" s="37">
        <f t="shared" si="17"/>
        <v>21</v>
      </c>
      <c r="I122" s="56">
        <v>16.8</v>
      </c>
      <c r="J122" s="56">
        <f t="shared" si="18"/>
        <v>0</v>
      </c>
      <c r="K122" s="56">
        <f t="shared" si="19"/>
        <v>16.8</v>
      </c>
      <c r="L122" s="122">
        <v>409</v>
      </c>
      <c r="M122" s="122">
        <v>0</v>
      </c>
      <c r="N122" s="57">
        <f t="shared" si="20"/>
        <v>409</v>
      </c>
      <c r="O122" s="58">
        <v>204.5</v>
      </c>
      <c r="P122" s="58">
        <f t="shared" si="21"/>
        <v>0</v>
      </c>
      <c r="Q122" s="58">
        <f t="shared" si="22"/>
        <v>204.5</v>
      </c>
      <c r="R122" s="125">
        <v>284.65</v>
      </c>
      <c r="S122" s="125">
        <v>8.94</v>
      </c>
      <c r="T122" s="72">
        <f t="shared" si="23"/>
        <v>293.59</v>
      </c>
      <c r="U122" s="72">
        <v>317.6</v>
      </c>
      <c r="V122" s="72">
        <v>0</v>
      </c>
      <c r="W122" s="72">
        <f t="shared" si="24"/>
        <v>317.6</v>
      </c>
      <c r="X122" s="72">
        <f t="shared" si="25"/>
        <v>611.19</v>
      </c>
      <c r="Y122" s="125">
        <f aca="true" t="shared" si="32" ref="Y122:Y147">X122*0.1</f>
        <v>61.11900000000001</v>
      </c>
      <c r="Z122" s="97">
        <v>87</v>
      </c>
      <c r="AA122" s="97">
        <v>14</v>
      </c>
      <c r="AB122" s="98">
        <v>73</v>
      </c>
      <c r="AC122" s="99">
        <v>0</v>
      </c>
      <c r="AD122" s="100"/>
      <c r="AE122" s="100">
        <v>194.525</v>
      </c>
      <c r="AF122" s="100">
        <f t="shared" si="27"/>
        <v>0.8940000000000339</v>
      </c>
      <c r="AG122" s="100">
        <f t="shared" si="28"/>
        <v>0.8940000000000339</v>
      </c>
      <c r="AH122" s="100"/>
      <c r="AI122" s="39"/>
    </row>
    <row r="123" spans="1:35" s="4" customFormat="1" ht="15">
      <c r="A123" s="32">
        <v>109</v>
      </c>
      <c r="B123" s="121"/>
      <c r="C123" s="34" t="s">
        <v>206</v>
      </c>
      <c r="D123" s="35" t="s">
        <v>207</v>
      </c>
      <c r="E123" s="36" t="s">
        <v>40</v>
      </c>
      <c r="F123" s="37">
        <v>18</v>
      </c>
      <c r="G123" s="37">
        <v>4</v>
      </c>
      <c r="H123" s="37">
        <f t="shared" si="17"/>
        <v>22</v>
      </c>
      <c r="I123" s="56">
        <v>14.4</v>
      </c>
      <c r="J123" s="56">
        <f t="shared" si="18"/>
        <v>3.2</v>
      </c>
      <c r="K123" s="56">
        <f t="shared" si="19"/>
        <v>17.6</v>
      </c>
      <c r="L123" s="122">
        <v>454</v>
      </c>
      <c r="M123" s="122">
        <v>20</v>
      </c>
      <c r="N123" s="57">
        <f t="shared" si="20"/>
        <v>474</v>
      </c>
      <c r="O123" s="58">
        <v>227</v>
      </c>
      <c r="P123" s="58">
        <f t="shared" si="21"/>
        <v>10</v>
      </c>
      <c r="Q123" s="58">
        <f t="shared" si="22"/>
        <v>237</v>
      </c>
      <c r="R123" s="125">
        <v>317.85</v>
      </c>
      <c r="S123" s="125">
        <v>23.565</v>
      </c>
      <c r="T123" s="72">
        <f t="shared" si="23"/>
        <v>341.415</v>
      </c>
      <c r="U123" s="72">
        <v>289.2</v>
      </c>
      <c r="V123" s="72">
        <v>0</v>
      </c>
      <c r="W123" s="72">
        <f t="shared" si="24"/>
        <v>289.2</v>
      </c>
      <c r="X123" s="72">
        <f t="shared" si="25"/>
        <v>630.615</v>
      </c>
      <c r="Y123" s="125">
        <f t="shared" si="32"/>
        <v>63.0615</v>
      </c>
      <c r="Z123" s="97">
        <v>763</v>
      </c>
      <c r="AA123" s="97">
        <v>13</v>
      </c>
      <c r="AB123" s="98">
        <v>750</v>
      </c>
      <c r="AC123" s="99">
        <v>0</v>
      </c>
      <c r="AD123" s="100"/>
      <c r="AE123" s="100">
        <v>0</v>
      </c>
      <c r="AF123" s="100">
        <f t="shared" si="27"/>
        <v>-445.3385</v>
      </c>
      <c r="AG123" s="100">
        <f t="shared" si="28"/>
        <v>0</v>
      </c>
      <c r="AH123" s="100">
        <f>IF(AF123&lt;0,-AF123,0)</f>
        <v>445.3385</v>
      </c>
      <c r="AI123" s="39"/>
    </row>
    <row r="124" spans="1:35" ht="15">
      <c r="A124" s="32">
        <v>110</v>
      </c>
      <c r="B124" s="121"/>
      <c r="C124" s="34" t="s">
        <v>208</v>
      </c>
      <c r="D124" s="35" t="s">
        <v>204</v>
      </c>
      <c r="E124" s="36" t="s">
        <v>91</v>
      </c>
      <c r="F124" s="37">
        <v>16</v>
      </c>
      <c r="G124" s="37">
        <v>9</v>
      </c>
      <c r="H124" s="37">
        <f t="shared" si="17"/>
        <v>25</v>
      </c>
      <c r="I124" s="56">
        <v>12.8</v>
      </c>
      <c r="J124" s="56">
        <f t="shared" si="18"/>
        <v>7.2</v>
      </c>
      <c r="K124" s="56">
        <f t="shared" si="19"/>
        <v>20</v>
      </c>
      <c r="L124" s="122">
        <v>403</v>
      </c>
      <c r="M124" s="122">
        <v>32</v>
      </c>
      <c r="N124" s="57">
        <f t="shared" si="20"/>
        <v>435</v>
      </c>
      <c r="O124" s="58">
        <v>201.5</v>
      </c>
      <c r="P124" s="58">
        <f t="shared" si="21"/>
        <v>16</v>
      </c>
      <c r="Q124" s="58">
        <f t="shared" si="22"/>
        <v>217.5</v>
      </c>
      <c r="R124" s="125">
        <v>175.4</v>
      </c>
      <c r="S124" s="125">
        <v>0</v>
      </c>
      <c r="T124" s="72">
        <f t="shared" si="23"/>
        <v>175.4</v>
      </c>
      <c r="U124" s="72">
        <v>353.25</v>
      </c>
      <c r="V124" s="72">
        <v>0</v>
      </c>
      <c r="W124" s="72">
        <f t="shared" si="24"/>
        <v>353.25</v>
      </c>
      <c r="X124" s="72">
        <f t="shared" si="25"/>
        <v>528.65</v>
      </c>
      <c r="Y124" s="125">
        <f t="shared" si="32"/>
        <v>52.865</v>
      </c>
      <c r="Z124" s="97">
        <v>81</v>
      </c>
      <c r="AA124" s="97">
        <v>12</v>
      </c>
      <c r="AB124" s="98">
        <v>69</v>
      </c>
      <c r="AC124" s="99">
        <v>0</v>
      </c>
      <c r="AD124" s="100"/>
      <c r="AE124" s="100">
        <v>186.165</v>
      </c>
      <c r="AF124" s="100">
        <f t="shared" si="27"/>
        <v>23.200000000000017</v>
      </c>
      <c r="AG124" s="100">
        <f t="shared" si="28"/>
        <v>23.200000000000017</v>
      </c>
      <c r="AH124" s="100"/>
      <c r="AI124" s="39"/>
    </row>
    <row r="125" spans="1:35" ht="15">
      <c r="A125" s="32">
        <v>111</v>
      </c>
      <c r="B125" s="121"/>
      <c r="C125" s="39" t="s">
        <v>209</v>
      </c>
      <c r="D125" s="35" t="s">
        <v>204</v>
      </c>
      <c r="E125" s="36" t="s">
        <v>91</v>
      </c>
      <c r="F125" s="37">
        <v>2</v>
      </c>
      <c r="G125" s="37">
        <v>4</v>
      </c>
      <c r="H125" s="37">
        <f t="shared" si="17"/>
        <v>6</v>
      </c>
      <c r="I125" s="56">
        <v>1.6</v>
      </c>
      <c r="J125" s="56">
        <f t="shared" si="18"/>
        <v>3.2</v>
      </c>
      <c r="K125" s="56">
        <f t="shared" si="19"/>
        <v>4.800000000000001</v>
      </c>
      <c r="L125" s="122">
        <v>76</v>
      </c>
      <c r="M125" s="122">
        <v>10</v>
      </c>
      <c r="N125" s="57">
        <f t="shared" si="20"/>
        <v>86</v>
      </c>
      <c r="O125" s="58">
        <v>38</v>
      </c>
      <c r="P125" s="58">
        <f t="shared" si="21"/>
        <v>5</v>
      </c>
      <c r="Q125" s="58">
        <f t="shared" si="22"/>
        <v>43</v>
      </c>
      <c r="R125" s="125">
        <v>50.25</v>
      </c>
      <c r="S125" s="125">
        <v>1.695</v>
      </c>
      <c r="T125" s="72">
        <f t="shared" si="23"/>
        <v>51.945</v>
      </c>
      <c r="U125" s="72">
        <v>65.25</v>
      </c>
      <c r="V125" s="72">
        <v>0</v>
      </c>
      <c r="W125" s="72">
        <f t="shared" si="24"/>
        <v>65.25</v>
      </c>
      <c r="X125" s="72">
        <f t="shared" si="25"/>
        <v>117.195</v>
      </c>
      <c r="Y125" s="125">
        <f t="shared" si="32"/>
        <v>11.7195</v>
      </c>
      <c r="Z125" s="97">
        <v>15</v>
      </c>
      <c r="AA125" s="97">
        <v>1</v>
      </c>
      <c r="AB125" s="98">
        <v>14</v>
      </c>
      <c r="AC125" s="99">
        <v>0</v>
      </c>
      <c r="AD125" s="100"/>
      <c r="AE125" s="100">
        <v>36.15</v>
      </c>
      <c r="AF125" s="100">
        <f t="shared" si="27"/>
        <v>8.369499999999995</v>
      </c>
      <c r="AG125" s="100">
        <f t="shared" si="28"/>
        <v>8.369499999999995</v>
      </c>
      <c r="AH125" s="100"/>
      <c r="AI125" s="39"/>
    </row>
    <row r="126" spans="1:35" ht="15">
      <c r="A126" s="32">
        <v>112</v>
      </c>
      <c r="B126" s="121"/>
      <c r="C126" s="39" t="s">
        <v>210</v>
      </c>
      <c r="D126" s="35" t="s">
        <v>204</v>
      </c>
      <c r="E126" s="36" t="s">
        <v>91</v>
      </c>
      <c r="F126" s="37">
        <v>9</v>
      </c>
      <c r="G126" s="37">
        <v>6</v>
      </c>
      <c r="H126" s="37">
        <f t="shared" si="17"/>
        <v>15</v>
      </c>
      <c r="I126" s="56">
        <v>7.2</v>
      </c>
      <c r="J126" s="56">
        <f t="shared" si="18"/>
        <v>4.800000000000001</v>
      </c>
      <c r="K126" s="56">
        <f t="shared" si="19"/>
        <v>12</v>
      </c>
      <c r="L126" s="122">
        <v>225</v>
      </c>
      <c r="M126" s="122">
        <v>29</v>
      </c>
      <c r="N126" s="57">
        <f t="shared" si="20"/>
        <v>254</v>
      </c>
      <c r="O126" s="58">
        <v>112.5</v>
      </c>
      <c r="P126" s="58">
        <f t="shared" si="21"/>
        <v>14.5</v>
      </c>
      <c r="Q126" s="58">
        <f t="shared" si="22"/>
        <v>127</v>
      </c>
      <c r="R126" s="125">
        <v>175.5</v>
      </c>
      <c r="S126" s="125">
        <v>7.605</v>
      </c>
      <c r="T126" s="72">
        <f t="shared" si="23"/>
        <v>183.105</v>
      </c>
      <c r="U126" s="72">
        <v>176.45</v>
      </c>
      <c r="V126" s="72">
        <v>10</v>
      </c>
      <c r="W126" s="72">
        <f t="shared" si="24"/>
        <v>186.45</v>
      </c>
      <c r="X126" s="72">
        <f t="shared" si="25"/>
        <v>369.55499999999995</v>
      </c>
      <c r="Y126" s="125">
        <f t="shared" si="32"/>
        <v>36.955499999999994</v>
      </c>
      <c r="Z126" s="97">
        <v>50</v>
      </c>
      <c r="AA126" s="97">
        <v>7</v>
      </c>
      <c r="AB126" s="98">
        <v>43</v>
      </c>
      <c r="AC126" s="99">
        <v>0</v>
      </c>
      <c r="AD126" s="100"/>
      <c r="AE126" s="100">
        <v>104.895</v>
      </c>
      <c r="AF126" s="100">
        <f t="shared" si="27"/>
        <v>21.060500000000005</v>
      </c>
      <c r="AG126" s="100">
        <f t="shared" si="28"/>
        <v>21.060500000000005</v>
      </c>
      <c r="AH126" s="100"/>
      <c r="AI126" s="39"/>
    </row>
    <row r="127" spans="1:35" ht="15">
      <c r="A127" s="32">
        <v>113</v>
      </c>
      <c r="B127" s="121"/>
      <c r="C127" s="39" t="s">
        <v>211</v>
      </c>
      <c r="D127" s="35" t="s">
        <v>204</v>
      </c>
      <c r="E127" s="36" t="s">
        <v>91</v>
      </c>
      <c r="F127" s="37">
        <v>10</v>
      </c>
      <c r="G127" s="37">
        <v>8</v>
      </c>
      <c r="H127" s="37">
        <f t="shared" si="17"/>
        <v>18</v>
      </c>
      <c r="I127" s="56">
        <v>8</v>
      </c>
      <c r="J127" s="56">
        <f t="shared" si="18"/>
        <v>6.4</v>
      </c>
      <c r="K127" s="56">
        <f t="shared" si="19"/>
        <v>14.4</v>
      </c>
      <c r="L127" s="122">
        <v>200</v>
      </c>
      <c r="M127" s="122">
        <v>22</v>
      </c>
      <c r="N127" s="57">
        <f t="shared" si="20"/>
        <v>222</v>
      </c>
      <c r="O127" s="58">
        <v>100</v>
      </c>
      <c r="P127" s="58">
        <f t="shared" si="21"/>
        <v>11</v>
      </c>
      <c r="Q127" s="58">
        <f t="shared" si="22"/>
        <v>111</v>
      </c>
      <c r="R127" s="125">
        <v>135.15</v>
      </c>
      <c r="S127" s="125">
        <v>11.46</v>
      </c>
      <c r="T127" s="72">
        <f t="shared" si="23"/>
        <v>146.61</v>
      </c>
      <c r="U127" s="72">
        <v>170.7</v>
      </c>
      <c r="V127" s="72">
        <v>0</v>
      </c>
      <c r="W127" s="72">
        <f t="shared" si="24"/>
        <v>170.7</v>
      </c>
      <c r="X127" s="72">
        <f t="shared" si="25"/>
        <v>317.31</v>
      </c>
      <c r="Y127" s="125">
        <f t="shared" si="32"/>
        <v>31.731</v>
      </c>
      <c r="Z127" s="97">
        <v>24</v>
      </c>
      <c r="AA127" s="97">
        <v>7</v>
      </c>
      <c r="AB127" s="98">
        <v>17</v>
      </c>
      <c r="AC127" s="99">
        <v>-19</v>
      </c>
      <c r="AD127" s="100">
        <v>1.0425</v>
      </c>
      <c r="AE127" s="100">
        <v>94.5425</v>
      </c>
      <c r="AF127" s="100">
        <f t="shared" si="27"/>
        <v>18.545999999999992</v>
      </c>
      <c r="AG127" s="100">
        <f t="shared" si="28"/>
        <v>18.545999999999992</v>
      </c>
      <c r="AH127" s="100"/>
      <c r="AI127" s="39"/>
    </row>
    <row r="128" spans="1:35" ht="15">
      <c r="A128" s="32">
        <v>114</v>
      </c>
      <c r="B128" s="121"/>
      <c r="C128" s="39" t="s">
        <v>212</v>
      </c>
      <c r="D128" s="35" t="s">
        <v>204</v>
      </c>
      <c r="E128" s="36" t="s">
        <v>91</v>
      </c>
      <c r="F128" s="37">
        <v>12</v>
      </c>
      <c r="G128" s="37">
        <v>8</v>
      </c>
      <c r="H128" s="37">
        <f t="shared" si="17"/>
        <v>20</v>
      </c>
      <c r="I128" s="56">
        <v>9.6</v>
      </c>
      <c r="J128" s="56">
        <f t="shared" si="18"/>
        <v>6.4</v>
      </c>
      <c r="K128" s="56">
        <f t="shared" si="19"/>
        <v>16</v>
      </c>
      <c r="L128" s="122">
        <v>235</v>
      </c>
      <c r="M128" s="122">
        <v>31</v>
      </c>
      <c r="N128" s="57">
        <f t="shared" si="20"/>
        <v>266</v>
      </c>
      <c r="O128" s="58">
        <v>117.5</v>
      </c>
      <c r="P128" s="58">
        <f t="shared" si="21"/>
        <v>15.5</v>
      </c>
      <c r="Q128" s="58">
        <f t="shared" si="22"/>
        <v>133</v>
      </c>
      <c r="R128" s="125">
        <v>191</v>
      </c>
      <c r="S128" s="125">
        <v>12.435</v>
      </c>
      <c r="T128" s="72">
        <f t="shared" si="23"/>
        <v>203.435</v>
      </c>
      <c r="U128" s="72">
        <v>172.15</v>
      </c>
      <c r="V128" s="72">
        <v>19</v>
      </c>
      <c r="W128" s="72">
        <f t="shared" si="24"/>
        <v>191.15</v>
      </c>
      <c r="X128" s="72">
        <f t="shared" si="25"/>
        <v>394.58500000000004</v>
      </c>
      <c r="Y128" s="125">
        <f t="shared" si="32"/>
        <v>39.45850000000001</v>
      </c>
      <c r="Z128" s="97">
        <v>54</v>
      </c>
      <c r="AA128" s="97">
        <v>9</v>
      </c>
      <c r="AB128" s="98">
        <v>45</v>
      </c>
      <c r="AC128" s="99">
        <v>0</v>
      </c>
      <c r="AD128" s="100"/>
      <c r="AE128" s="100">
        <v>109.415</v>
      </c>
      <c r="AF128" s="100">
        <f t="shared" si="27"/>
        <v>25.04350000000001</v>
      </c>
      <c r="AG128" s="100">
        <f t="shared" si="28"/>
        <v>25.04350000000001</v>
      </c>
      <c r="AH128" s="100"/>
      <c r="AI128" s="39"/>
    </row>
    <row r="129" spans="1:35" ht="15">
      <c r="A129" s="32">
        <v>115</v>
      </c>
      <c r="B129" s="121"/>
      <c r="C129" s="34" t="s">
        <v>213</v>
      </c>
      <c r="D129" s="35" t="s">
        <v>204</v>
      </c>
      <c r="E129" s="36" t="s">
        <v>91</v>
      </c>
      <c r="F129" s="37">
        <v>5</v>
      </c>
      <c r="G129" s="37">
        <v>6</v>
      </c>
      <c r="H129" s="37">
        <f t="shared" si="17"/>
        <v>11</v>
      </c>
      <c r="I129" s="56">
        <v>4</v>
      </c>
      <c r="J129" s="56">
        <f t="shared" si="18"/>
        <v>4.800000000000001</v>
      </c>
      <c r="K129" s="56">
        <f t="shared" si="19"/>
        <v>8.8</v>
      </c>
      <c r="L129" s="122">
        <v>189</v>
      </c>
      <c r="M129" s="122">
        <v>16</v>
      </c>
      <c r="N129" s="57">
        <f t="shared" si="20"/>
        <v>205</v>
      </c>
      <c r="O129" s="58">
        <v>94.5</v>
      </c>
      <c r="P129" s="58">
        <f t="shared" si="21"/>
        <v>8</v>
      </c>
      <c r="Q129" s="58">
        <f t="shared" si="22"/>
        <v>102.5</v>
      </c>
      <c r="R129" s="125">
        <v>124.8</v>
      </c>
      <c r="S129" s="125">
        <v>2.475</v>
      </c>
      <c r="T129" s="72">
        <f t="shared" si="23"/>
        <v>127.27499999999999</v>
      </c>
      <c r="U129" s="72">
        <v>162.2</v>
      </c>
      <c r="V129" s="72">
        <v>0</v>
      </c>
      <c r="W129" s="72">
        <f t="shared" si="24"/>
        <v>162.2</v>
      </c>
      <c r="X129" s="72">
        <f t="shared" si="25"/>
        <v>289.47499999999997</v>
      </c>
      <c r="Y129" s="125">
        <f t="shared" si="32"/>
        <v>28.947499999999998</v>
      </c>
      <c r="Z129" s="97">
        <v>40</v>
      </c>
      <c r="AA129" s="97">
        <v>4</v>
      </c>
      <c r="AB129" s="98">
        <v>36</v>
      </c>
      <c r="AC129" s="99">
        <v>-0.345</v>
      </c>
      <c r="AD129" s="100"/>
      <c r="AE129" s="100">
        <v>86.855</v>
      </c>
      <c r="AF129" s="100">
        <f t="shared" si="27"/>
        <v>13.0475</v>
      </c>
      <c r="AG129" s="100">
        <f t="shared" si="28"/>
        <v>13.0475</v>
      </c>
      <c r="AH129" s="100"/>
      <c r="AI129" s="39"/>
    </row>
    <row r="130" spans="1:35" s="4" customFormat="1" ht="15">
      <c r="A130" s="32">
        <v>116</v>
      </c>
      <c r="B130" s="121"/>
      <c r="C130" s="39" t="s">
        <v>214</v>
      </c>
      <c r="D130" s="35" t="s">
        <v>204</v>
      </c>
      <c r="E130" s="36" t="s">
        <v>91</v>
      </c>
      <c r="F130" s="37">
        <v>3</v>
      </c>
      <c r="G130" s="37">
        <v>6</v>
      </c>
      <c r="H130" s="37">
        <f t="shared" si="17"/>
        <v>9</v>
      </c>
      <c r="I130" s="56">
        <v>2.4</v>
      </c>
      <c r="J130" s="56">
        <f t="shared" si="18"/>
        <v>4.800000000000001</v>
      </c>
      <c r="K130" s="56">
        <f t="shared" si="19"/>
        <v>7.200000000000001</v>
      </c>
      <c r="L130" s="122">
        <v>105</v>
      </c>
      <c r="M130" s="122">
        <v>16</v>
      </c>
      <c r="N130" s="57">
        <f t="shared" si="20"/>
        <v>121</v>
      </c>
      <c r="O130" s="58">
        <v>52.5</v>
      </c>
      <c r="P130" s="58">
        <f t="shared" si="21"/>
        <v>8</v>
      </c>
      <c r="Q130" s="58">
        <f t="shared" si="22"/>
        <v>60.5</v>
      </c>
      <c r="R130" s="125">
        <v>66.55</v>
      </c>
      <c r="S130" s="125">
        <v>0.615</v>
      </c>
      <c r="T130" s="72">
        <f t="shared" si="23"/>
        <v>67.16499999999999</v>
      </c>
      <c r="U130" s="72">
        <v>99.95</v>
      </c>
      <c r="V130" s="72">
        <v>0</v>
      </c>
      <c r="W130" s="72">
        <f t="shared" si="24"/>
        <v>99.95</v>
      </c>
      <c r="X130" s="72">
        <f t="shared" si="25"/>
        <v>167.115</v>
      </c>
      <c r="Y130" s="125">
        <f t="shared" si="32"/>
        <v>16.7115</v>
      </c>
      <c r="Z130" s="97">
        <v>23</v>
      </c>
      <c r="AA130" s="97">
        <v>2</v>
      </c>
      <c r="AB130" s="98">
        <v>21</v>
      </c>
      <c r="AC130" s="99">
        <v>0</v>
      </c>
      <c r="AD130" s="100"/>
      <c r="AE130" s="100">
        <v>48.55</v>
      </c>
      <c r="AF130" s="100">
        <f t="shared" si="27"/>
        <v>12.861500000000007</v>
      </c>
      <c r="AG130" s="100">
        <f t="shared" si="28"/>
        <v>12.861500000000007</v>
      </c>
      <c r="AH130" s="100"/>
      <c r="AI130" s="39"/>
    </row>
    <row r="131" spans="1:35" s="7" customFormat="1" ht="12.75">
      <c r="A131" s="49"/>
      <c r="B131" s="121"/>
      <c r="C131" s="129" t="s">
        <v>215</v>
      </c>
      <c r="D131" s="35"/>
      <c r="E131" s="50"/>
      <c r="F131" s="117">
        <f>F132</f>
        <v>7</v>
      </c>
      <c r="G131" s="117">
        <f aca="true" t="shared" si="33" ref="G131:AH131">G132</f>
        <v>6</v>
      </c>
      <c r="H131" s="117">
        <f t="shared" si="33"/>
        <v>13</v>
      </c>
      <c r="I131" s="123">
        <f t="shared" si="33"/>
        <v>5.6</v>
      </c>
      <c r="J131" s="123">
        <f t="shared" si="33"/>
        <v>4.800000000000001</v>
      </c>
      <c r="K131" s="123">
        <f t="shared" si="33"/>
        <v>10.4</v>
      </c>
      <c r="L131" s="117">
        <f t="shared" si="33"/>
        <v>181</v>
      </c>
      <c r="M131" s="117">
        <f t="shared" si="33"/>
        <v>18</v>
      </c>
      <c r="N131" s="117">
        <f t="shared" si="33"/>
        <v>199</v>
      </c>
      <c r="O131" s="123">
        <f t="shared" si="33"/>
        <v>90.5</v>
      </c>
      <c r="P131" s="123">
        <f t="shared" si="33"/>
        <v>9</v>
      </c>
      <c r="Q131" s="123">
        <f t="shared" si="33"/>
        <v>99.5</v>
      </c>
      <c r="R131" s="124">
        <f t="shared" si="33"/>
        <v>132.6</v>
      </c>
      <c r="S131" s="124">
        <f t="shared" si="33"/>
        <v>0</v>
      </c>
      <c r="T131" s="124">
        <f t="shared" si="33"/>
        <v>132.6</v>
      </c>
      <c r="U131" s="124">
        <f t="shared" si="33"/>
        <v>193.45</v>
      </c>
      <c r="V131" s="124">
        <f t="shared" si="33"/>
        <v>10</v>
      </c>
      <c r="W131" s="124">
        <f t="shared" si="33"/>
        <v>203.45</v>
      </c>
      <c r="X131" s="124">
        <f t="shared" si="33"/>
        <v>336.04999999999995</v>
      </c>
      <c r="Y131" s="124">
        <f t="shared" si="33"/>
        <v>33.605</v>
      </c>
      <c r="Z131" s="127">
        <f t="shared" si="33"/>
        <v>73</v>
      </c>
      <c r="AA131" s="127">
        <f t="shared" si="33"/>
        <v>5</v>
      </c>
      <c r="AB131" s="127">
        <f t="shared" si="33"/>
        <v>68</v>
      </c>
      <c r="AC131" s="128">
        <f t="shared" si="33"/>
        <v>26.82</v>
      </c>
      <c r="AD131" s="124">
        <f t="shared" si="33"/>
        <v>0</v>
      </c>
      <c r="AE131" s="124">
        <f t="shared" si="33"/>
        <v>82.525</v>
      </c>
      <c r="AF131" s="124">
        <f t="shared" si="33"/>
        <v>14.799999999999983</v>
      </c>
      <c r="AG131" s="124">
        <f t="shared" si="33"/>
        <v>14.799999999999983</v>
      </c>
      <c r="AH131" s="124">
        <f t="shared" si="33"/>
        <v>0</v>
      </c>
      <c r="AI131" s="113"/>
    </row>
    <row r="132" spans="1:35" ht="15">
      <c r="A132" s="32">
        <v>117</v>
      </c>
      <c r="B132" s="121"/>
      <c r="C132" s="39" t="s">
        <v>216</v>
      </c>
      <c r="D132" s="35" t="s">
        <v>217</v>
      </c>
      <c r="E132" s="36" t="s">
        <v>91</v>
      </c>
      <c r="F132" s="37">
        <v>7</v>
      </c>
      <c r="G132" s="37">
        <v>6</v>
      </c>
      <c r="H132" s="37">
        <f t="shared" si="17"/>
        <v>13</v>
      </c>
      <c r="I132" s="56">
        <v>5.6</v>
      </c>
      <c r="J132" s="56">
        <f t="shared" si="18"/>
        <v>4.800000000000001</v>
      </c>
      <c r="K132" s="56">
        <f t="shared" si="19"/>
        <v>10.4</v>
      </c>
      <c r="L132" s="122">
        <v>181</v>
      </c>
      <c r="M132" s="122">
        <v>18</v>
      </c>
      <c r="N132" s="57">
        <f t="shared" si="20"/>
        <v>199</v>
      </c>
      <c r="O132" s="133">
        <v>90.5</v>
      </c>
      <c r="P132" s="58">
        <f t="shared" si="21"/>
        <v>9</v>
      </c>
      <c r="Q132" s="58">
        <f t="shared" si="22"/>
        <v>99.5</v>
      </c>
      <c r="R132" s="125">
        <v>132.6</v>
      </c>
      <c r="S132" s="125">
        <v>0</v>
      </c>
      <c r="T132" s="72">
        <f t="shared" si="23"/>
        <v>132.6</v>
      </c>
      <c r="U132" s="72">
        <v>193.45</v>
      </c>
      <c r="V132" s="72">
        <v>10</v>
      </c>
      <c r="W132" s="72">
        <f t="shared" si="24"/>
        <v>203.45</v>
      </c>
      <c r="X132" s="72">
        <f t="shared" si="25"/>
        <v>336.04999999999995</v>
      </c>
      <c r="Y132" s="125">
        <f t="shared" si="32"/>
        <v>33.605</v>
      </c>
      <c r="Z132" s="97">
        <v>73</v>
      </c>
      <c r="AA132" s="97">
        <v>5</v>
      </c>
      <c r="AB132" s="98">
        <v>68</v>
      </c>
      <c r="AC132" s="99">
        <v>26.82</v>
      </c>
      <c r="AD132" s="100"/>
      <c r="AE132" s="100">
        <v>82.525</v>
      </c>
      <c r="AF132" s="100">
        <f t="shared" si="27"/>
        <v>14.799999999999983</v>
      </c>
      <c r="AG132" s="100">
        <f t="shared" si="28"/>
        <v>14.799999999999983</v>
      </c>
      <c r="AH132" s="100"/>
      <c r="AI132" s="39"/>
    </row>
    <row r="133" spans="1:35" s="7" customFormat="1" ht="12.75">
      <c r="A133" s="49"/>
      <c r="B133" s="121"/>
      <c r="C133" s="49" t="s">
        <v>218</v>
      </c>
      <c r="D133" s="35"/>
      <c r="E133" s="50"/>
      <c r="F133" s="117">
        <f>SUM(F134:F136)</f>
        <v>51</v>
      </c>
      <c r="G133" s="117">
        <f aca="true" t="shared" si="34" ref="G133:AH133">SUM(G134:G136)</f>
        <v>18</v>
      </c>
      <c r="H133" s="117">
        <f t="shared" si="34"/>
        <v>69</v>
      </c>
      <c r="I133" s="123">
        <f t="shared" si="34"/>
        <v>40.8</v>
      </c>
      <c r="J133" s="123">
        <f t="shared" si="34"/>
        <v>14.400000000000002</v>
      </c>
      <c r="K133" s="123">
        <f t="shared" si="34"/>
        <v>55.2</v>
      </c>
      <c r="L133" s="117">
        <f t="shared" si="34"/>
        <v>1150</v>
      </c>
      <c r="M133" s="117">
        <f t="shared" si="34"/>
        <v>60</v>
      </c>
      <c r="N133" s="117">
        <f t="shared" si="34"/>
        <v>1210</v>
      </c>
      <c r="O133" s="123">
        <f t="shared" si="34"/>
        <v>575</v>
      </c>
      <c r="P133" s="123">
        <f t="shared" si="34"/>
        <v>30</v>
      </c>
      <c r="Q133" s="123">
        <f t="shared" si="34"/>
        <v>605</v>
      </c>
      <c r="R133" s="124">
        <f t="shared" si="34"/>
        <v>762.8</v>
      </c>
      <c r="S133" s="124">
        <f t="shared" si="34"/>
        <v>44.099999999999994</v>
      </c>
      <c r="T133" s="124">
        <f t="shared" si="34"/>
        <v>806.8999999999999</v>
      </c>
      <c r="U133" s="124">
        <f t="shared" si="34"/>
        <v>756.05</v>
      </c>
      <c r="V133" s="124">
        <f t="shared" si="34"/>
        <v>30</v>
      </c>
      <c r="W133" s="124">
        <f t="shared" si="34"/>
        <v>786.05</v>
      </c>
      <c r="X133" s="124">
        <f t="shared" si="34"/>
        <v>1592.9500000000003</v>
      </c>
      <c r="Y133" s="124">
        <f t="shared" si="34"/>
        <v>159.29500000000002</v>
      </c>
      <c r="Z133" s="127">
        <f t="shared" si="34"/>
        <v>230</v>
      </c>
      <c r="AA133" s="127">
        <f t="shared" si="34"/>
        <v>36</v>
      </c>
      <c r="AB133" s="127">
        <f t="shared" si="34"/>
        <v>194</v>
      </c>
      <c r="AC133" s="128">
        <f t="shared" si="34"/>
        <v>-0.62</v>
      </c>
      <c r="AD133" s="124">
        <f t="shared" si="34"/>
        <v>0</v>
      </c>
      <c r="AE133" s="124">
        <f t="shared" si="34"/>
        <v>537.065</v>
      </c>
      <c r="AF133" s="124">
        <f t="shared" si="34"/>
        <v>51.80999999999999</v>
      </c>
      <c r="AG133" s="124">
        <f t="shared" si="34"/>
        <v>51.80999999999999</v>
      </c>
      <c r="AH133" s="124">
        <f t="shared" si="34"/>
        <v>0</v>
      </c>
      <c r="AI133" s="113"/>
    </row>
    <row r="134" spans="1:35" ht="15">
      <c r="A134" s="32">
        <v>118</v>
      </c>
      <c r="B134" s="121"/>
      <c r="C134" s="34" t="s">
        <v>219</v>
      </c>
      <c r="D134" s="35" t="s">
        <v>220</v>
      </c>
      <c r="E134" s="36" t="s">
        <v>40</v>
      </c>
      <c r="F134" s="37">
        <v>26</v>
      </c>
      <c r="G134" s="37">
        <v>0</v>
      </c>
      <c r="H134" s="37">
        <f t="shared" si="17"/>
        <v>26</v>
      </c>
      <c r="I134" s="56">
        <v>20.8</v>
      </c>
      <c r="J134" s="56">
        <f t="shared" si="18"/>
        <v>0</v>
      </c>
      <c r="K134" s="56">
        <f t="shared" si="19"/>
        <v>20.8</v>
      </c>
      <c r="L134" s="122">
        <v>556</v>
      </c>
      <c r="M134" s="122">
        <v>0</v>
      </c>
      <c r="N134" s="57">
        <f t="shared" si="20"/>
        <v>556</v>
      </c>
      <c r="O134" s="133">
        <v>278</v>
      </c>
      <c r="P134" s="58">
        <f t="shared" si="21"/>
        <v>0</v>
      </c>
      <c r="Q134" s="58">
        <f t="shared" si="22"/>
        <v>278</v>
      </c>
      <c r="R134" s="125">
        <v>325.6</v>
      </c>
      <c r="S134" s="125">
        <v>18.9</v>
      </c>
      <c r="T134" s="72">
        <f t="shared" si="23"/>
        <v>344.5</v>
      </c>
      <c r="U134" s="125">
        <v>353.85</v>
      </c>
      <c r="V134" s="125">
        <v>0</v>
      </c>
      <c r="W134" s="72">
        <f t="shared" si="24"/>
        <v>353.85</v>
      </c>
      <c r="X134" s="72">
        <f t="shared" si="25"/>
        <v>698.35</v>
      </c>
      <c r="Y134" s="125">
        <f t="shared" si="32"/>
        <v>69.83500000000001</v>
      </c>
      <c r="Z134" s="97">
        <v>103</v>
      </c>
      <c r="AA134" s="97">
        <v>18</v>
      </c>
      <c r="AB134" s="98">
        <v>85</v>
      </c>
      <c r="AC134" s="99">
        <v>0</v>
      </c>
      <c r="AD134" s="100"/>
      <c r="AE134" s="100">
        <v>263.745</v>
      </c>
      <c r="AF134" s="100">
        <f t="shared" si="27"/>
        <v>1.8899999999999864</v>
      </c>
      <c r="AG134" s="100">
        <f t="shared" si="28"/>
        <v>1.8899999999999864</v>
      </c>
      <c r="AH134" s="100"/>
      <c r="AI134" s="39"/>
    </row>
    <row r="135" spans="1:35" ht="15">
      <c r="A135" s="32">
        <v>119</v>
      </c>
      <c r="B135" s="121"/>
      <c r="C135" s="34" t="s">
        <v>221</v>
      </c>
      <c r="D135" s="35" t="s">
        <v>220</v>
      </c>
      <c r="E135" s="36" t="s">
        <v>91</v>
      </c>
      <c r="F135" s="37">
        <v>7</v>
      </c>
      <c r="G135" s="37">
        <v>7</v>
      </c>
      <c r="H135" s="37">
        <f t="shared" si="17"/>
        <v>14</v>
      </c>
      <c r="I135" s="56">
        <v>5.6</v>
      </c>
      <c r="J135" s="56">
        <f t="shared" si="18"/>
        <v>5.6000000000000005</v>
      </c>
      <c r="K135" s="56">
        <f t="shared" si="19"/>
        <v>11.2</v>
      </c>
      <c r="L135" s="122">
        <v>221</v>
      </c>
      <c r="M135" s="122">
        <v>30</v>
      </c>
      <c r="N135" s="57">
        <f t="shared" si="20"/>
        <v>251</v>
      </c>
      <c r="O135" s="133">
        <v>110.5</v>
      </c>
      <c r="P135" s="58">
        <f t="shared" si="21"/>
        <v>15</v>
      </c>
      <c r="Q135" s="58">
        <f t="shared" si="22"/>
        <v>125.5</v>
      </c>
      <c r="R135" s="125">
        <v>189.5</v>
      </c>
      <c r="S135" s="125">
        <v>6.675</v>
      </c>
      <c r="T135" s="72">
        <f t="shared" si="23"/>
        <v>196.175</v>
      </c>
      <c r="U135" s="125">
        <v>187.4</v>
      </c>
      <c r="V135" s="125">
        <v>10</v>
      </c>
      <c r="W135" s="72">
        <f t="shared" si="24"/>
        <v>197.4</v>
      </c>
      <c r="X135" s="72">
        <f t="shared" si="25"/>
        <v>393.57500000000005</v>
      </c>
      <c r="Y135" s="125">
        <f t="shared" si="32"/>
        <v>39.35750000000001</v>
      </c>
      <c r="Z135" s="97">
        <v>53</v>
      </c>
      <c r="AA135" s="97">
        <v>5</v>
      </c>
      <c r="AB135" s="98">
        <v>48</v>
      </c>
      <c r="AC135" s="99">
        <v>0</v>
      </c>
      <c r="AD135" s="100"/>
      <c r="AE135" s="100">
        <v>100.79</v>
      </c>
      <c r="AF135" s="100">
        <f t="shared" si="27"/>
        <v>22.2675</v>
      </c>
      <c r="AG135" s="100">
        <f t="shared" si="28"/>
        <v>22.2675</v>
      </c>
      <c r="AH135" s="100"/>
      <c r="AI135" s="39"/>
    </row>
    <row r="136" spans="1:35" ht="15">
      <c r="A136" s="32">
        <v>120</v>
      </c>
      <c r="B136" s="121"/>
      <c r="C136" s="34" t="s">
        <v>222</v>
      </c>
      <c r="D136" s="35" t="s">
        <v>223</v>
      </c>
      <c r="E136" s="36" t="s">
        <v>91</v>
      </c>
      <c r="F136" s="37">
        <v>18</v>
      </c>
      <c r="G136" s="37">
        <v>11</v>
      </c>
      <c r="H136" s="37">
        <f t="shared" si="17"/>
        <v>29</v>
      </c>
      <c r="I136" s="56">
        <v>14.4</v>
      </c>
      <c r="J136" s="56">
        <f t="shared" si="18"/>
        <v>8.8</v>
      </c>
      <c r="K136" s="56">
        <f t="shared" si="19"/>
        <v>23.200000000000003</v>
      </c>
      <c r="L136" s="122">
        <v>373</v>
      </c>
      <c r="M136" s="122">
        <v>30</v>
      </c>
      <c r="N136" s="57">
        <f t="shared" si="20"/>
        <v>403</v>
      </c>
      <c r="O136" s="133">
        <v>186.5</v>
      </c>
      <c r="P136" s="58">
        <f t="shared" si="21"/>
        <v>15</v>
      </c>
      <c r="Q136" s="58">
        <f t="shared" si="22"/>
        <v>201.5</v>
      </c>
      <c r="R136" s="125">
        <v>247.7</v>
      </c>
      <c r="S136" s="125">
        <v>18.525</v>
      </c>
      <c r="T136" s="72">
        <f t="shared" si="23"/>
        <v>266.22499999999997</v>
      </c>
      <c r="U136" s="125">
        <v>214.8</v>
      </c>
      <c r="V136" s="125">
        <v>20</v>
      </c>
      <c r="W136" s="72">
        <f t="shared" si="24"/>
        <v>234.8</v>
      </c>
      <c r="X136" s="72">
        <f t="shared" si="25"/>
        <v>501.025</v>
      </c>
      <c r="Y136" s="125">
        <f t="shared" si="32"/>
        <v>50.1025</v>
      </c>
      <c r="Z136" s="97">
        <v>74</v>
      </c>
      <c r="AA136" s="97">
        <v>13</v>
      </c>
      <c r="AB136" s="98">
        <v>61</v>
      </c>
      <c r="AC136" s="99">
        <v>-0.62</v>
      </c>
      <c r="AD136" s="100"/>
      <c r="AE136" s="100">
        <v>172.53</v>
      </c>
      <c r="AF136" s="100">
        <f t="shared" si="27"/>
        <v>27.652500000000003</v>
      </c>
      <c r="AG136" s="100">
        <f t="shared" si="28"/>
        <v>27.652500000000003</v>
      </c>
      <c r="AH136" s="100"/>
      <c r="AI136" s="39"/>
    </row>
    <row r="137" spans="1:35" s="7" customFormat="1" ht="12.75">
      <c r="A137" s="49"/>
      <c r="B137" s="121"/>
      <c r="C137" s="49" t="s">
        <v>224</v>
      </c>
      <c r="D137" s="35"/>
      <c r="E137" s="50"/>
      <c r="F137" s="117">
        <f>SUM(F138:F139)</f>
        <v>33</v>
      </c>
      <c r="G137" s="117">
        <f aca="true" t="shared" si="35" ref="G137:AH137">SUM(G138:G139)</f>
        <v>9</v>
      </c>
      <c r="H137" s="117">
        <f t="shared" si="35"/>
        <v>42</v>
      </c>
      <c r="I137" s="123">
        <f t="shared" si="35"/>
        <v>26.4</v>
      </c>
      <c r="J137" s="123">
        <f t="shared" si="35"/>
        <v>7.2</v>
      </c>
      <c r="K137" s="123">
        <f t="shared" si="35"/>
        <v>33.6</v>
      </c>
      <c r="L137" s="117">
        <f t="shared" si="35"/>
        <v>875</v>
      </c>
      <c r="M137" s="117">
        <f t="shared" si="35"/>
        <v>41</v>
      </c>
      <c r="N137" s="117">
        <f t="shared" si="35"/>
        <v>916</v>
      </c>
      <c r="O137" s="123">
        <f t="shared" si="35"/>
        <v>437.5</v>
      </c>
      <c r="P137" s="123">
        <f t="shared" si="35"/>
        <v>20.5</v>
      </c>
      <c r="Q137" s="123">
        <f t="shared" si="35"/>
        <v>458</v>
      </c>
      <c r="R137" s="124">
        <f t="shared" si="35"/>
        <v>507.05</v>
      </c>
      <c r="S137" s="124">
        <f t="shared" si="35"/>
        <v>24.525</v>
      </c>
      <c r="T137" s="124">
        <f t="shared" si="35"/>
        <v>531.575</v>
      </c>
      <c r="U137" s="124">
        <f t="shared" si="35"/>
        <v>516.35</v>
      </c>
      <c r="V137" s="124">
        <f t="shared" si="35"/>
        <v>10</v>
      </c>
      <c r="W137" s="124">
        <f t="shared" si="35"/>
        <v>526.35</v>
      </c>
      <c r="X137" s="124">
        <f t="shared" si="35"/>
        <v>1057.925</v>
      </c>
      <c r="Y137" s="124">
        <f t="shared" si="35"/>
        <v>105.7925</v>
      </c>
      <c r="Z137" s="127">
        <f t="shared" si="35"/>
        <v>153</v>
      </c>
      <c r="AA137" s="127">
        <f t="shared" si="35"/>
        <v>12</v>
      </c>
      <c r="AB137" s="127">
        <f t="shared" si="35"/>
        <v>141</v>
      </c>
      <c r="AC137" s="128">
        <f t="shared" si="35"/>
        <v>12</v>
      </c>
      <c r="AD137" s="124">
        <f t="shared" si="35"/>
        <v>0</v>
      </c>
      <c r="AE137" s="124">
        <f t="shared" si="35"/>
        <v>425.24</v>
      </c>
      <c r="AF137" s="124">
        <f t="shared" si="35"/>
        <v>31.152499999999975</v>
      </c>
      <c r="AG137" s="124">
        <f t="shared" si="35"/>
        <v>31.152499999999975</v>
      </c>
      <c r="AH137" s="124">
        <f t="shared" si="35"/>
        <v>0</v>
      </c>
      <c r="AI137" s="113"/>
    </row>
    <row r="138" spans="1:35" s="7" customFormat="1" ht="15">
      <c r="A138" s="32">
        <v>121</v>
      </c>
      <c r="B138" s="121"/>
      <c r="C138" s="34" t="s">
        <v>225</v>
      </c>
      <c r="D138" s="35" t="s">
        <v>226</v>
      </c>
      <c r="E138" s="36" t="s">
        <v>40</v>
      </c>
      <c r="F138" s="37">
        <v>24</v>
      </c>
      <c r="G138" s="37">
        <v>0</v>
      </c>
      <c r="H138" s="37">
        <f t="shared" si="17"/>
        <v>24</v>
      </c>
      <c r="I138" s="56">
        <v>19.2</v>
      </c>
      <c r="J138" s="56">
        <f t="shared" si="18"/>
        <v>0</v>
      </c>
      <c r="K138" s="56">
        <f t="shared" si="19"/>
        <v>19.2</v>
      </c>
      <c r="L138" s="122">
        <v>641</v>
      </c>
      <c r="M138" s="122">
        <v>0</v>
      </c>
      <c r="N138" s="57">
        <f t="shared" si="20"/>
        <v>641</v>
      </c>
      <c r="O138" s="133">
        <v>320.5</v>
      </c>
      <c r="P138" s="58">
        <f t="shared" si="21"/>
        <v>0</v>
      </c>
      <c r="Q138" s="58">
        <f t="shared" si="22"/>
        <v>320.5</v>
      </c>
      <c r="R138" s="125">
        <v>364.5</v>
      </c>
      <c r="S138" s="125">
        <v>18.66</v>
      </c>
      <c r="T138" s="72">
        <f t="shared" si="23"/>
        <v>383.16</v>
      </c>
      <c r="U138" s="125">
        <v>371.6</v>
      </c>
      <c r="V138" s="125">
        <v>0</v>
      </c>
      <c r="W138" s="72">
        <f t="shared" si="24"/>
        <v>371.6</v>
      </c>
      <c r="X138" s="72">
        <f t="shared" si="25"/>
        <v>754.76</v>
      </c>
      <c r="Y138" s="125">
        <f t="shared" si="32"/>
        <v>75.476</v>
      </c>
      <c r="Z138" s="97">
        <v>111</v>
      </c>
      <c r="AA138" s="97">
        <v>6</v>
      </c>
      <c r="AB138" s="98">
        <v>105</v>
      </c>
      <c r="AC138" s="99">
        <v>12</v>
      </c>
      <c r="AD138" s="100"/>
      <c r="AE138" s="100">
        <v>314.31</v>
      </c>
      <c r="AF138" s="100">
        <f t="shared" si="27"/>
        <v>1.8659999999999854</v>
      </c>
      <c r="AG138" s="100">
        <f t="shared" si="28"/>
        <v>1.8659999999999854</v>
      </c>
      <c r="AH138" s="100"/>
      <c r="AI138" s="113"/>
    </row>
    <row r="139" spans="1:35" ht="15">
      <c r="A139" s="32">
        <v>122</v>
      </c>
      <c r="B139" s="121"/>
      <c r="C139" s="34" t="s">
        <v>227</v>
      </c>
      <c r="D139" s="35" t="s">
        <v>226</v>
      </c>
      <c r="E139" s="36" t="s">
        <v>91</v>
      </c>
      <c r="F139" s="37">
        <v>9</v>
      </c>
      <c r="G139" s="37">
        <v>9</v>
      </c>
      <c r="H139" s="37">
        <f t="shared" si="17"/>
        <v>18</v>
      </c>
      <c r="I139" s="56">
        <v>7.2</v>
      </c>
      <c r="J139" s="56">
        <f t="shared" si="18"/>
        <v>7.2</v>
      </c>
      <c r="K139" s="56">
        <f t="shared" si="19"/>
        <v>14.4</v>
      </c>
      <c r="L139" s="122">
        <v>234</v>
      </c>
      <c r="M139" s="122">
        <v>41</v>
      </c>
      <c r="N139" s="57">
        <f t="shared" si="20"/>
        <v>275</v>
      </c>
      <c r="O139" s="133">
        <v>117</v>
      </c>
      <c r="P139" s="58">
        <f t="shared" si="21"/>
        <v>20.5</v>
      </c>
      <c r="Q139" s="58">
        <f t="shared" si="22"/>
        <v>137.5</v>
      </c>
      <c r="R139" s="125">
        <v>142.55</v>
      </c>
      <c r="S139" s="125">
        <v>5.865</v>
      </c>
      <c r="T139" s="72">
        <f t="shared" si="23"/>
        <v>148.41500000000002</v>
      </c>
      <c r="U139" s="125">
        <v>144.75</v>
      </c>
      <c r="V139" s="125">
        <v>10</v>
      </c>
      <c r="W139" s="72">
        <f t="shared" si="24"/>
        <v>154.75</v>
      </c>
      <c r="X139" s="72">
        <f t="shared" si="25"/>
        <v>303.165</v>
      </c>
      <c r="Y139" s="125">
        <f t="shared" si="32"/>
        <v>30.316500000000005</v>
      </c>
      <c r="Z139" s="97">
        <v>42</v>
      </c>
      <c r="AA139" s="97">
        <v>6</v>
      </c>
      <c r="AB139" s="98">
        <v>36</v>
      </c>
      <c r="AC139" s="99">
        <v>0</v>
      </c>
      <c r="AD139" s="100"/>
      <c r="AE139" s="100">
        <v>110.93</v>
      </c>
      <c r="AF139" s="100">
        <f t="shared" si="27"/>
        <v>29.28649999999999</v>
      </c>
      <c r="AG139" s="100">
        <f t="shared" si="28"/>
        <v>29.28649999999999</v>
      </c>
      <c r="AH139" s="100"/>
      <c r="AI139" s="39"/>
    </row>
    <row r="140" spans="1:35" s="7" customFormat="1" ht="12.75">
      <c r="A140" s="49"/>
      <c r="B140" s="121"/>
      <c r="C140" s="49" t="s">
        <v>228</v>
      </c>
      <c r="D140" s="35"/>
      <c r="E140" s="50"/>
      <c r="F140" s="117">
        <f>SUM(F141:F142)</f>
        <v>17</v>
      </c>
      <c r="G140" s="117">
        <f aca="true" t="shared" si="36" ref="G140:AH140">SUM(G141:G142)</f>
        <v>16</v>
      </c>
      <c r="H140" s="117">
        <f t="shared" si="36"/>
        <v>33</v>
      </c>
      <c r="I140" s="123">
        <f t="shared" si="36"/>
        <v>13.600000000000001</v>
      </c>
      <c r="J140" s="123">
        <f t="shared" si="36"/>
        <v>12.8</v>
      </c>
      <c r="K140" s="123">
        <f t="shared" si="36"/>
        <v>26.400000000000002</v>
      </c>
      <c r="L140" s="117">
        <f t="shared" si="36"/>
        <v>417</v>
      </c>
      <c r="M140" s="117">
        <f t="shared" si="36"/>
        <v>40</v>
      </c>
      <c r="N140" s="117">
        <f t="shared" si="36"/>
        <v>457</v>
      </c>
      <c r="O140" s="123">
        <f t="shared" si="36"/>
        <v>208.5</v>
      </c>
      <c r="P140" s="123">
        <f t="shared" si="36"/>
        <v>20</v>
      </c>
      <c r="Q140" s="123">
        <f t="shared" si="36"/>
        <v>228.5</v>
      </c>
      <c r="R140" s="124">
        <f t="shared" si="36"/>
        <v>257.7</v>
      </c>
      <c r="S140" s="124">
        <f t="shared" si="36"/>
        <v>9.524999999999999</v>
      </c>
      <c r="T140" s="124">
        <f t="shared" si="36"/>
        <v>267.225</v>
      </c>
      <c r="U140" s="124">
        <f t="shared" si="36"/>
        <v>285.9</v>
      </c>
      <c r="V140" s="124">
        <f t="shared" si="36"/>
        <v>0</v>
      </c>
      <c r="W140" s="124">
        <f t="shared" si="36"/>
        <v>285.9</v>
      </c>
      <c r="X140" s="124">
        <f t="shared" si="36"/>
        <v>553.125</v>
      </c>
      <c r="Y140" s="124">
        <f t="shared" si="36"/>
        <v>55.31250000000001</v>
      </c>
      <c r="Z140" s="127">
        <f t="shared" si="36"/>
        <v>85</v>
      </c>
      <c r="AA140" s="127">
        <f t="shared" si="36"/>
        <v>26</v>
      </c>
      <c r="AB140" s="127">
        <f t="shared" si="36"/>
        <v>59</v>
      </c>
      <c r="AC140" s="128">
        <f t="shared" si="36"/>
        <v>-10.56</v>
      </c>
      <c r="AD140" s="124">
        <f t="shared" si="36"/>
        <v>0</v>
      </c>
      <c r="AE140" s="124">
        <f t="shared" si="36"/>
        <v>180.9</v>
      </c>
      <c r="AF140" s="124">
        <f t="shared" si="36"/>
        <v>33.7525</v>
      </c>
      <c r="AG140" s="124">
        <f t="shared" si="36"/>
        <v>33.7525</v>
      </c>
      <c r="AH140" s="124">
        <f t="shared" si="36"/>
        <v>0</v>
      </c>
      <c r="AI140" s="113"/>
    </row>
    <row r="141" spans="1:35" ht="15">
      <c r="A141" s="32">
        <v>123</v>
      </c>
      <c r="B141" s="121"/>
      <c r="C141" s="39" t="s">
        <v>229</v>
      </c>
      <c r="D141" s="35" t="s">
        <v>230</v>
      </c>
      <c r="E141" s="36" t="s">
        <v>91</v>
      </c>
      <c r="F141" s="37">
        <v>8</v>
      </c>
      <c r="G141" s="37">
        <v>9</v>
      </c>
      <c r="H141" s="37">
        <f aca="true" t="shared" si="37" ref="H141:H174">F141+G141</f>
        <v>17</v>
      </c>
      <c r="I141" s="56">
        <v>6.4</v>
      </c>
      <c r="J141" s="56">
        <f aca="true" t="shared" si="38" ref="J141:J174">G141*0.8</f>
        <v>7.2</v>
      </c>
      <c r="K141" s="56">
        <f aca="true" t="shared" si="39" ref="K141:K174">I141+J141</f>
        <v>13.600000000000001</v>
      </c>
      <c r="L141" s="122">
        <v>239</v>
      </c>
      <c r="M141" s="122">
        <v>22</v>
      </c>
      <c r="N141" s="57">
        <f aca="true" t="shared" si="40" ref="N141:N174">L141+M141</f>
        <v>261</v>
      </c>
      <c r="O141" s="133">
        <v>119.5</v>
      </c>
      <c r="P141" s="58">
        <f aca="true" t="shared" si="41" ref="P141:P174">M141*0.5</f>
        <v>11</v>
      </c>
      <c r="Q141" s="58">
        <f aca="true" t="shared" si="42" ref="Q141:Q174">O141+P141</f>
        <v>130.5</v>
      </c>
      <c r="R141" s="125">
        <v>123.3</v>
      </c>
      <c r="S141" s="125">
        <v>3.465</v>
      </c>
      <c r="T141" s="72">
        <f aca="true" t="shared" si="43" ref="T141:T174">R141+S141</f>
        <v>126.765</v>
      </c>
      <c r="U141" s="125">
        <v>157.4</v>
      </c>
      <c r="V141" s="125">
        <v>0</v>
      </c>
      <c r="W141" s="72">
        <f aca="true" t="shared" si="44" ref="W141:W174">U141+V141</f>
        <v>157.4</v>
      </c>
      <c r="X141" s="72">
        <f aca="true" t="shared" si="45" ref="X141:X174">T141+W141</f>
        <v>284.165</v>
      </c>
      <c r="Y141" s="125">
        <f t="shared" si="32"/>
        <v>28.416500000000003</v>
      </c>
      <c r="Z141" s="97">
        <v>45</v>
      </c>
      <c r="AA141" s="97">
        <v>17</v>
      </c>
      <c r="AB141" s="98">
        <v>28</v>
      </c>
      <c r="AC141" s="99">
        <v>-8.16</v>
      </c>
      <c r="AD141" s="100"/>
      <c r="AE141" s="100">
        <v>100.81</v>
      </c>
      <c r="AF141" s="100">
        <f aca="true" t="shared" si="46" ref="AF141:AF174">K141+Q141+Y141-Z141+AC141-AD141-AE141</f>
        <v>18.54650000000001</v>
      </c>
      <c r="AG141" s="100">
        <f aca="true" t="shared" si="47" ref="AG141:AG174">IF(AF141&gt;0,AF141,0)</f>
        <v>18.54650000000001</v>
      </c>
      <c r="AH141" s="100"/>
      <c r="AI141" s="39"/>
    </row>
    <row r="142" spans="1:35" ht="15">
      <c r="A142" s="32">
        <v>124</v>
      </c>
      <c r="B142" s="121"/>
      <c r="C142" s="39" t="s">
        <v>231</v>
      </c>
      <c r="D142" s="35" t="s">
        <v>230</v>
      </c>
      <c r="E142" s="36" t="s">
        <v>91</v>
      </c>
      <c r="F142" s="37">
        <v>9</v>
      </c>
      <c r="G142" s="37">
        <v>7</v>
      </c>
      <c r="H142" s="37">
        <f t="shared" si="37"/>
        <v>16</v>
      </c>
      <c r="I142" s="56">
        <v>7.2</v>
      </c>
      <c r="J142" s="56">
        <f t="shared" si="38"/>
        <v>5.6000000000000005</v>
      </c>
      <c r="K142" s="56">
        <f t="shared" si="39"/>
        <v>12.8</v>
      </c>
      <c r="L142" s="122">
        <v>178</v>
      </c>
      <c r="M142" s="122">
        <v>18</v>
      </c>
      <c r="N142" s="57">
        <f t="shared" si="40"/>
        <v>196</v>
      </c>
      <c r="O142" s="133">
        <v>89</v>
      </c>
      <c r="P142" s="58">
        <f t="shared" si="41"/>
        <v>9</v>
      </c>
      <c r="Q142" s="58">
        <f t="shared" si="42"/>
        <v>98</v>
      </c>
      <c r="R142" s="125">
        <v>134.4</v>
      </c>
      <c r="S142" s="125">
        <v>6.06</v>
      </c>
      <c r="T142" s="72">
        <f t="shared" si="43"/>
        <v>140.46</v>
      </c>
      <c r="U142" s="125">
        <v>128.5</v>
      </c>
      <c r="V142" s="125">
        <v>0</v>
      </c>
      <c r="W142" s="72">
        <f t="shared" si="44"/>
        <v>128.5</v>
      </c>
      <c r="X142" s="72">
        <f t="shared" si="45"/>
        <v>268.96000000000004</v>
      </c>
      <c r="Y142" s="125">
        <f t="shared" si="32"/>
        <v>26.896000000000004</v>
      </c>
      <c r="Z142" s="97">
        <v>40</v>
      </c>
      <c r="AA142" s="97">
        <v>9</v>
      </c>
      <c r="AB142" s="98">
        <v>31</v>
      </c>
      <c r="AC142" s="99">
        <v>-2.4</v>
      </c>
      <c r="AD142" s="100"/>
      <c r="AE142" s="100">
        <v>80.09</v>
      </c>
      <c r="AF142" s="100">
        <f t="shared" si="46"/>
        <v>15.205999999999989</v>
      </c>
      <c r="AG142" s="100">
        <f t="shared" si="47"/>
        <v>15.205999999999989</v>
      </c>
      <c r="AH142" s="100"/>
      <c r="AI142" s="39"/>
    </row>
    <row r="143" spans="1:35" s="7" customFormat="1" ht="12.75">
      <c r="A143" s="49"/>
      <c r="B143" s="121"/>
      <c r="C143" s="129" t="s">
        <v>232</v>
      </c>
      <c r="D143" s="35"/>
      <c r="E143" s="50"/>
      <c r="F143" s="117">
        <f>SUM(F144:F147)</f>
        <v>35</v>
      </c>
      <c r="G143" s="117">
        <f aca="true" t="shared" si="48" ref="G143:AH143">SUM(G144:G147)</f>
        <v>14</v>
      </c>
      <c r="H143" s="117">
        <f t="shared" si="48"/>
        <v>49</v>
      </c>
      <c r="I143" s="123">
        <f t="shared" si="48"/>
        <v>28</v>
      </c>
      <c r="J143" s="123">
        <f t="shared" si="48"/>
        <v>11.2</v>
      </c>
      <c r="K143" s="123">
        <f t="shared" si="48"/>
        <v>39.199999999999996</v>
      </c>
      <c r="L143" s="117">
        <f t="shared" si="48"/>
        <v>1062</v>
      </c>
      <c r="M143" s="117">
        <f t="shared" si="48"/>
        <v>41</v>
      </c>
      <c r="N143" s="117">
        <f t="shared" si="48"/>
        <v>1103</v>
      </c>
      <c r="O143" s="123">
        <f t="shared" si="48"/>
        <v>531</v>
      </c>
      <c r="P143" s="123">
        <f t="shared" si="48"/>
        <v>20.5</v>
      </c>
      <c r="Q143" s="123">
        <f t="shared" si="48"/>
        <v>551.5</v>
      </c>
      <c r="R143" s="124">
        <f t="shared" si="48"/>
        <v>634</v>
      </c>
      <c r="S143" s="124">
        <f t="shared" si="48"/>
        <v>28.214999999999996</v>
      </c>
      <c r="T143" s="124">
        <f t="shared" si="48"/>
        <v>662.2149999999999</v>
      </c>
      <c r="U143" s="124">
        <f t="shared" si="48"/>
        <v>809.65</v>
      </c>
      <c r="V143" s="124">
        <f t="shared" si="48"/>
        <v>15</v>
      </c>
      <c r="W143" s="124">
        <f t="shared" si="48"/>
        <v>824.65</v>
      </c>
      <c r="X143" s="124">
        <f t="shared" si="48"/>
        <v>1486.865</v>
      </c>
      <c r="Y143" s="124">
        <f t="shared" si="48"/>
        <v>148.6865</v>
      </c>
      <c r="Z143" s="127">
        <f t="shared" si="48"/>
        <v>222</v>
      </c>
      <c r="AA143" s="127">
        <f t="shared" si="48"/>
        <v>7</v>
      </c>
      <c r="AB143" s="127">
        <f t="shared" si="48"/>
        <v>215</v>
      </c>
      <c r="AC143" s="128">
        <f t="shared" si="48"/>
        <v>34.6</v>
      </c>
      <c r="AD143" s="124">
        <f t="shared" si="48"/>
        <v>0</v>
      </c>
      <c r="AE143" s="124">
        <f t="shared" si="48"/>
        <v>515.965</v>
      </c>
      <c r="AF143" s="124">
        <f t="shared" si="48"/>
        <v>36.02149999999996</v>
      </c>
      <c r="AG143" s="124">
        <f t="shared" si="48"/>
        <v>36.02149999999996</v>
      </c>
      <c r="AH143" s="124">
        <f t="shared" si="48"/>
        <v>0</v>
      </c>
      <c r="AI143" s="113"/>
    </row>
    <row r="144" spans="1:35" ht="15">
      <c r="A144" s="32">
        <v>125</v>
      </c>
      <c r="B144" s="121"/>
      <c r="C144" s="34" t="s">
        <v>233</v>
      </c>
      <c r="D144" s="35" t="s">
        <v>234</v>
      </c>
      <c r="E144" s="36" t="s">
        <v>40</v>
      </c>
      <c r="F144" s="37">
        <v>23</v>
      </c>
      <c r="G144" s="37">
        <v>0</v>
      </c>
      <c r="H144" s="37">
        <f t="shared" si="37"/>
        <v>23</v>
      </c>
      <c r="I144" s="56">
        <v>18.4</v>
      </c>
      <c r="J144" s="56">
        <f t="shared" si="38"/>
        <v>0</v>
      </c>
      <c r="K144" s="56">
        <f t="shared" si="39"/>
        <v>18.4</v>
      </c>
      <c r="L144" s="122">
        <v>667</v>
      </c>
      <c r="M144" s="122">
        <v>0</v>
      </c>
      <c r="N144" s="57">
        <f t="shared" si="40"/>
        <v>667</v>
      </c>
      <c r="O144" s="133">
        <v>333.5</v>
      </c>
      <c r="P144" s="58">
        <f t="shared" si="41"/>
        <v>0</v>
      </c>
      <c r="Q144" s="58">
        <f t="shared" si="42"/>
        <v>333.5</v>
      </c>
      <c r="R144" s="125">
        <v>379.5</v>
      </c>
      <c r="S144" s="125">
        <v>25.275</v>
      </c>
      <c r="T144" s="72">
        <f t="shared" si="43"/>
        <v>404.775</v>
      </c>
      <c r="U144" s="125">
        <v>424.75</v>
      </c>
      <c r="V144" s="125">
        <v>0</v>
      </c>
      <c r="W144" s="72">
        <f t="shared" si="44"/>
        <v>424.75</v>
      </c>
      <c r="X144" s="72">
        <f t="shared" si="45"/>
        <v>829.525</v>
      </c>
      <c r="Y144" s="125">
        <f t="shared" si="32"/>
        <v>82.9525</v>
      </c>
      <c r="Z144" s="97">
        <v>132</v>
      </c>
      <c r="AA144" s="97">
        <v>3</v>
      </c>
      <c r="AB144" s="98">
        <v>129</v>
      </c>
      <c r="AC144" s="99">
        <v>28.25</v>
      </c>
      <c r="AD144" s="100"/>
      <c r="AE144" s="100">
        <v>328.575</v>
      </c>
      <c r="AF144" s="100">
        <f t="shared" si="46"/>
        <v>2.527499999999975</v>
      </c>
      <c r="AG144" s="100">
        <f t="shared" si="47"/>
        <v>2.527499999999975</v>
      </c>
      <c r="AH144" s="100"/>
      <c r="AI144" s="39"/>
    </row>
    <row r="145" spans="1:35" ht="15">
      <c r="A145" s="32">
        <v>126</v>
      </c>
      <c r="B145" s="121"/>
      <c r="C145" s="39" t="s">
        <v>235</v>
      </c>
      <c r="D145" s="35" t="s">
        <v>234</v>
      </c>
      <c r="E145" s="36" t="s">
        <v>91</v>
      </c>
      <c r="F145" s="37">
        <v>11</v>
      </c>
      <c r="G145" s="37">
        <v>9</v>
      </c>
      <c r="H145" s="37">
        <f t="shared" si="37"/>
        <v>20</v>
      </c>
      <c r="I145" s="56">
        <v>8.8</v>
      </c>
      <c r="J145" s="56">
        <f t="shared" si="38"/>
        <v>7.2</v>
      </c>
      <c r="K145" s="56">
        <f t="shared" si="39"/>
        <v>16</v>
      </c>
      <c r="L145" s="122">
        <v>365</v>
      </c>
      <c r="M145" s="122">
        <v>31</v>
      </c>
      <c r="N145" s="57">
        <f t="shared" si="40"/>
        <v>396</v>
      </c>
      <c r="O145" s="133">
        <v>182.5</v>
      </c>
      <c r="P145" s="58">
        <f t="shared" si="41"/>
        <v>15.5</v>
      </c>
      <c r="Q145" s="58">
        <f t="shared" si="42"/>
        <v>198</v>
      </c>
      <c r="R145" s="125">
        <v>224.5</v>
      </c>
      <c r="S145" s="125">
        <v>2.13</v>
      </c>
      <c r="T145" s="72">
        <f t="shared" si="43"/>
        <v>226.63</v>
      </c>
      <c r="U145" s="125">
        <v>335.1</v>
      </c>
      <c r="V145" s="125">
        <v>0</v>
      </c>
      <c r="W145" s="72">
        <f t="shared" si="44"/>
        <v>335.1</v>
      </c>
      <c r="X145" s="72">
        <f t="shared" si="45"/>
        <v>561.73</v>
      </c>
      <c r="Y145" s="125">
        <f t="shared" si="32"/>
        <v>56.173</v>
      </c>
      <c r="Z145" s="97">
        <v>80</v>
      </c>
      <c r="AA145" s="97">
        <v>3</v>
      </c>
      <c r="AB145" s="98">
        <v>77</v>
      </c>
      <c r="AC145" s="99">
        <v>6.35</v>
      </c>
      <c r="AD145" s="100"/>
      <c r="AE145" s="100">
        <v>173.61</v>
      </c>
      <c r="AF145" s="100">
        <f t="shared" si="46"/>
        <v>22.912999999999982</v>
      </c>
      <c r="AG145" s="100">
        <f t="shared" si="47"/>
        <v>22.912999999999982</v>
      </c>
      <c r="AH145" s="100"/>
      <c r="AI145" s="39"/>
    </row>
    <row r="146" spans="1:35" s="4" customFormat="1" ht="15">
      <c r="A146" s="32">
        <v>127</v>
      </c>
      <c r="B146" s="121"/>
      <c r="C146" s="116" t="s">
        <v>236</v>
      </c>
      <c r="D146" s="35" t="s">
        <v>234</v>
      </c>
      <c r="E146" s="36" t="s">
        <v>91</v>
      </c>
      <c r="F146" s="37">
        <v>1</v>
      </c>
      <c r="G146" s="37">
        <v>5</v>
      </c>
      <c r="H146" s="37">
        <f t="shared" si="37"/>
        <v>6</v>
      </c>
      <c r="I146" s="56">
        <v>0.8</v>
      </c>
      <c r="J146" s="56">
        <f t="shared" si="38"/>
        <v>4</v>
      </c>
      <c r="K146" s="56">
        <f t="shared" si="39"/>
        <v>4.8</v>
      </c>
      <c r="L146" s="122">
        <v>30</v>
      </c>
      <c r="M146" s="122">
        <v>10</v>
      </c>
      <c r="N146" s="57">
        <f t="shared" si="40"/>
        <v>40</v>
      </c>
      <c r="O146" s="133">
        <v>15</v>
      </c>
      <c r="P146" s="58">
        <f t="shared" si="41"/>
        <v>5</v>
      </c>
      <c r="Q146" s="58">
        <f t="shared" si="42"/>
        <v>20</v>
      </c>
      <c r="R146" s="125">
        <v>30</v>
      </c>
      <c r="S146" s="125">
        <v>0.81</v>
      </c>
      <c r="T146" s="72">
        <f t="shared" si="43"/>
        <v>30.81</v>
      </c>
      <c r="U146" s="125">
        <v>49.8</v>
      </c>
      <c r="V146" s="125">
        <v>0</v>
      </c>
      <c r="W146" s="72">
        <f t="shared" si="44"/>
        <v>49.8</v>
      </c>
      <c r="X146" s="72">
        <f t="shared" si="45"/>
        <v>80.61</v>
      </c>
      <c r="Y146" s="125">
        <f t="shared" si="32"/>
        <v>8.061</v>
      </c>
      <c r="Z146" s="97">
        <v>10</v>
      </c>
      <c r="AA146" s="97">
        <v>1</v>
      </c>
      <c r="AB146" s="98">
        <v>9</v>
      </c>
      <c r="AC146" s="99">
        <v>0</v>
      </c>
      <c r="AD146" s="100"/>
      <c r="AE146" s="100">
        <v>13.78</v>
      </c>
      <c r="AF146" s="100">
        <f t="shared" si="46"/>
        <v>9.081000000000005</v>
      </c>
      <c r="AG146" s="100">
        <f t="shared" si="47"/>
        <v>9.081000000000005</v>
      </c>
      <c r="AH146" s="100"/>
      <c r="AI146" s="39"/>
    </row>
    <row r="147" spans="1:35" s="6" customFormat="1" ht="15">
      <c r="A147" s="44">
        <v>128</v>
      </c>
      <c r="B147" s="121"/>
      <c r="C147" s="130" t="s">
        <v>237</v>
      </c>
      <c r="D147" s="46"/>
      <c r="E147" s="47" t="s">
        <v>91</v>
      </c>
      <c r="F147" s="48"/>
      <c r="G147" s="48">
        <v>0</v>
      </c>
      <c r="H147" s="48">
        <f t="shared" si="37"/>
        <v>0</v>
      </c>
      <c r="I147" s="60"/>
      <c r="J147" s="60">
        <f t="shared" si="38"/>
        <v>0</v>
      </c>
      <c r="K147" s="60">
        <f t="shared" si="39"/>
        <v>0</v>
      </c>
      <c r="L147" s="134"/>
      <c r="M147" s="134">
        <v>0</v>
      </c>
      <c r="N147" s="61">
        <f t="shared" si="40"/>
        <v>0</v>
      </c>
      <c r="O147" s="135"/>
      <c r="P147" s="62">
        <f t="shared" si="41"/>
        <v>0</v>
      </c>
      <c r="Q147" s="62">
        <f t="shared" si="42"/>
        <v>0</v>
      </c>
      <c r="R147" s="136"/>
      <c r="S147" s="136"/>
      <c r="T147" s="74">
        <f t="shared" si="43"/>
        <v>0</v>
      </c>
      <c r="U147" s="136"/>
      <c r="V147" s="136">
        <v>15</v>
      </c>
      <c r="W147" s="74">
        <f t="shared" si="44"/>
        <v>15</v>
      </c>
      <c r="X147" s="74">
        <f t="shared" si="45"/>
        <v>15</v>
      </c>
      <c r="Y147" s="136">
        <f t="shared" si="32"/>
        <v>1.5</v>
      </c>
      <c r="Z147" s="103"/>
      <c r="AA147" s="103"/>
      <c r="AB147" s="104"/>
      <c r="AC147" s="105"/>
      <c r="AD147" s="106"/>
      <c r="AE147" s="106"/>
      <c r="AF147" s="106">
        <f t="shared" si="46"/>
        <v>1.5</v>
      </c>
      <c r="AG147" s="106">
        <f t="shared" si="47"/>
        <v>1.5</v>
      </c>
      <c r="AH147" s="106"/>
      <c r="AI147" s="112"/>
    </row>
    <row r="148" spans="1:35" s="7" customFormat="1" ht="12.75">
      <c r="A148" s="49"/>
      <c r="B148" s="121"/>
      <c r="C148" s="49" t="s">
        <v>238</v>
      </c>
      <c r="D148" s="35"/>
      <c r="E148" s="50"/>
      <c r="F148" s="117">
        <f>F149</f>
        <v>14</v>
      </c>
      <c r="G148" s="117">
        <f aca="true" t="shared" si="49" ref="G148:AH148">G149</f>
        <v>9</v>
      </c>
      <c r="H148" s="117">
        <f t="shared" si="49"/>
        <v>23</v>
      </c>
      <c r="I148" s="123">
        <f t="shared" si="49"/>
        <v>11.2</v>
      </c>
      <c r="J148" s="123">
        <f t="shared" si="49"/>
        <v>7.2</v>
      </c>
      <c r="K148" s="123">
        <f t="shared" si="49"/>
        <v>18.4</v>
      </c>
      <c r="L148" s="117">
        <f t="shared" si="49"/>
        <v>426</v>
      </c>
      <c r="M148" s="117">
        <f t="shared" si="49"/>
        <v>33</v>
      </c>
      <c r="N148" s="117">
        <f t="shared" si="49"/>
        <v>459</v>
      </c>
      <c r="O148" s="123">
        <f t="shared" si="49"/>
        <v>213</v>
      </c>
      <c r="P148" s="123">
        <f t="shared" si="49"/>
        <v>16.5</v>
      </c>
      <c r="Q148" s="123">
        <f t="shared" si="49"/>
        <v>229.5</v>
      </c>
      <c r="R148" s="124">
        <f t="shared" si="49"/>
        <v>239.25</v>
      </c>
      <c r="S148" s="124">
        <f t="shared" si="49"/>
        <v>3.57</v>
      </c>
      <c r="T148" s="124">
        <f t="shared" si="49"/>
        <v>242.82</v>
      </c>
      <c r="U148" s="124">
        <f t="shared" si="49"/>
        <v>381.85</v>
      </c>
      <c r="V148" s="124">
        <f t="shared" si="49"/>
        <v>10</v>
      </c>
      <c r="W148" s="124">
        <f t="shared" si="49"/>
        <v>391.85</v>
      </c>
      <c r="X148" s="124">
        <f t="shared" si="49"/>
        <v>634.6700000000001</v>
      </c>
      <c r="Y148" s="124">
        <f t="shared" si="49"/>
        <v>380.802</v>
      </c>
      <c r="Z148" s="127">
        <f t="shared" si="49"/>
        <v>480</v>
      </c>
      <c r="AA148" s="127">
        <f t="shared" si="49"/>
        <v>10</v>
      </c>
      <c r="AB148" s="127">
        <f t="shared" si="49"/>
        <v>470</v>
      </c>
      <c r="AC148" s="128">
        <f t="shared" si="49"/>
        <v>0</v>
      </c>
      <c r="AD148" s="124">
        <f t="shared" si="49"/>
        <v>0</v>
      </c>
      <c r="AE148" s="124">
        <f t="shared" si="49"/>
        <v>116.86</v>
      </c>
      <c r="AF148" s="124">
        <f t="shared" si="49"/>
        <v>31.842</v>
      </c>
      <c r="AG148" s="124">
        <f t="shared" si="49"/>
        <v>31.842</v>
      </c>
      <c r="AH148" s="124">
        <f t="shared" si="49"/>
        <v>0</v>
      </c>
      <c r="AI148" s="113"/>
    </row>
    <row r="149" spans="1:35" ht="15">
      <c r="A149" s="32">
        <v>129</v>
      </c>
      <c r="B149" s="121"/>
      <c r="C149" s="34" t="s">
        <v>239</v>
      </c>
      <c r="D149" s="35" t="s">
        <v>240</v>
      </c>
      <c r="E149" s="36" t="s">
        <v>91</v>
      </c>
      <c r="F149" s="37">
        <v>14</v>
      </c>
      <c r="G149" s="37">
        <v>9</v>
      </c>
      <c r="H149" s="37">
        <f t="shared" si="37"/>
        <v>23</v>
      </c>
      <c r="I149" s="56">
        <v>11.2</v>
      </c>
      <c r="J149" s="56">
        <f t="shared" si="38"/>
        <v>7.2</v>
      </c>
      <c r="K149" s="56">
        <f t="shared" si="39"/>
        <v>18.4</v>
      </c>
      <c r="L149" s="122">
        <v>426</v>
      </c>
      <c r="M149" s="122">
        <v>33</v>
      </c>
      <c r="N149" s="57">
        <f t="shared" si="40"/>
        <v>459</v>
      </c>
      <c r="O149" s="133">
        <v>213</v>
      </c>
      <c r="P149" s="58">
        <f t="shared" si="41"/>
        <v>16.5</v>
      </c>
      <c r="Q149" s="58">
        <f t="shared" si="42"/>
        <v>229.5</v>
      </c>
      <c r="R149" s="125">
        <v>239.25</v>
      </c>
      <c r="S149" s="125">
        <v>3.57</v>
      </c>
      <c r="T149" s="72">
        <f t="shared" si="43"/>
        <v>242.82</v>
      </c>
      <c r="U149" s="125">
        <v>381.85</v>
      </c>
      <c r="V149" s="125">
        <v>10</v>
      </c>
      <c r="W149" s="72">
        <f t="shared" si="44"/>
        <v>391.85</v>
      </c>
      <c r="X149" s="72">
        <f t="shared" si="45"/>
        <v>634.6700000000001</v>
      </c>
      <c r="Y149" s="125">
        <f>X149*0.6</f>
        <v>380.802</v>
      </c>
      <c r="Z149" s="97">
        <v>480</v>
      </c>
      <c r="AA149" s="97">
        <v>10</v>
      </c>
      <c r="AB149" s="98">
        <v>470</v>
      </c>
      <c r="AC149" s="99">
        <v>0</v>
      </c>
      <c r="AD149" s="100"/>
      <c r="AE149" s="100">
        <v>116.86</v>
      </c>
      <c r="AF149" s="100">
        <f t="shared" si="46"/>
        <v>31.842</v>
      </c>
      <c r="AG149" s="100">
        <f t="shared" si="47"/>
        <v>31.842</v>
      </c>
      <c r="AH149" s="100"/>
      <c r="AI149" s="39"/>
    </row>
    <row r="150" spans="1:35" s="7" customFormat="1" ht="12.75">
      <c r="A150" s="49"/>
      <c r="B150" s="121"/>
      <c r="C150" s="49" t="s">
        <v>241</v>
      </c>
      <c r="D150" s="35"/>
      <c r="E150" s="50"/>
      <c r="F150" s="117">
        <f>SUM(F151:F153)</f>
        <v>9</v>
      </c>
      <c r="G150" s="117">
        <f aca="true" t="shared" si="50" ref="G150:AH150">SUM(G151:G153)</f>
        <v>20</v>
      </c>
      <c r="H150" s="117">
        <f t="shared" si="50"/>
        <v>29</v>
      </c>
      <c r="I150" s="123">
        <f t="shared" si="50"/>
        <v>7.2</v>
      </c>
      <c r="J150" s="123">
        <f t="shared" si="50"/>
        <v>16</v>
      </c>
      <c r="K150" s="123">
        <f t="shared" si="50"/>
        <v>23.200000000000003</v>
      </c>
      <c r="L150" s="117">
        <f t="shared" si="50"/>
        <v>436</v>
      </c>
      <c r="M150" s="117">
        <f t="shared" si="50"/>
        <v>46</v>
      </c>
      <c r="N150" s="117">
        <f t="shared" si="50"/>
        <v>482</v>
      </c>
      <c r="O150" s="123">
        <f t="shared" si="50"/>
        <v>218</v>
      </c>
      <c r="P150" s="123">
        <f t="shared" si="50"/>
        <v>23</v>
      </c>
      <c r="Q150" s="123">
        <f t="shared" si="50"/>
        <v>241</v>
      </c>
      <c r="R150" s="124">
        <f t="shared" si="50"/>
        <v>197.9</v>
      </c>
      <c r="S150" s="124">
        <f t="shared" si="50"/>
        <v>3.84</v>
      </c>
      <c r="T150" s="124">
        <f t="shared" si="50"/>
        <v>201.74</v>
      </c>
      <c r="U150" s="124">
        <f t="shared" si="50"/>
        <v>316.7</v>
      </c>
      <c r="V150" s="124">
        <f t="shared" si="50"/>
        <v>0</v>
      </c>
      <c r="W150" s="124">
        <f t="shared" si="50"/>
        <v>316.7</v>
      </c>
      <c r="X150" s="124">
        <f t="shared" si="50"/>
        <v>518.44</v>
      </c>
      <c r="Y150" s="124">
        <f t="shared" si="50"/>
        <v>311.064</v>
      </c>
      <c r="Z150" s="127">
        <f t="shared" si="50"/>
        <v>396</v>
      </c>
      <c r="AA150" s="127">
        <f t="shared" si="50"/>
        <v>24</v>
      </c>
      <c r="AB150" s="127">
        <f t="shared" si="50"/>
        <v>372</v>
      </c>
      <c r="AC150" s="128">
        <f t="shared" si="50"/>
        <v>-10.55</v>
      </c>
      <c r="AD150" s="124">
        <f t="shared" si="50"/>
        <v>0</v>
      </c>
      <c r="AE150" s="124">
        <f t="shared" si="50"/>
        <v>127.41000000000001</v>
      </c>
      <c r="AF150" s="124">
        <f t="shared" si="50"/>
        <v>41.30399999999998</v>
      </c>
      <c r="AG150" s="124">
        <f t="shared" si="50"/>
        <v>41.30399999999998</v>
      </c>
      <c r="AH150" s="124">
        <f t="shared" si="50"/>
        <v>0</v>
      </c>
      <c r="AI150" s="113"/>
    </row>
    <row r="151" spans="1:35" ht="15">
      <c r="A151" s="32">
        <v>130</v>
      </c>
      <c r="B151" s="121"/>
      <c r="C151" s="34" t="s">
        <v>242</v>
      </c>
      <c r="D151" s="35" t="s">
        <v>243</v>
      </c>
      <c r="E151" s="36" t="s">
        <v>91</v>
      </c>
      <c r="F151" s="37">
        <v>4</v>
      </c>
      <c r="G151" s="37">
        <v>5</v>
      </c>
      <c r="H151" s="37">
        <f t="shared" si="37"/>
        <v>9</v>
      </c>
      <c r="I151" s="56">
        <v>3.2</v>
      </c>
      <c r="J151" s="56">
        <f t="shared" si="38"/>
        <v>4</v>
      </c>
      <c r="K151" s="56">
        <f t="shared" si="39"/>
        <v>7.2</v>
      </c>
      <c r="L151" s="122">
        <v>160</v>
      </c>
      <c r="M151" s="122">
        <v>15</v>
      </c>
      <c r="N151" s="57">
        <f t="shared" si="40"/>
        <v>175</v>
      </c>
      <c r="O151" s="133">
        <v>80</v>
      </c>
      <c r="P151" s="58">
        <f t="shared" si="41"/>
        <v>7.5</v>
      </c>
      <c r="Q151" s="58">
        <f t="shared" si="42"/>
        <v>87.5</v>
      </c>
      <c r="R151" s="125">
        <v>78.4</v>
      </c>
      <c r="S151" s="125">
        <v>0</v>
      </c>
      <c r="T151" s="72">
        <f t="shared" si="43"/>
        <v>78.4</v>
      </c>
      <c r="U151" s="125">
        <v>138.7</v>
      </c>
      <c r="V151" s="125">
        <v>0</v>
      </c>
      <c r="W151" s="72">
        <f t="shared" si="44"/>
        <v>138.7</v>
      </c>
      <c r="X151" s="72">
        <f t="shared" si="45"/>
        <v>217.1</v>
      </c>
      <c r="Y151" s="125">
        <f aca="true" t="shared" si="51" ref="Y151:Y174">X151*0.6</f>
        <v>130.26</v>
      </c>
      <c r="Z151" s="97">
        <v>168</v>
      </c>
      <c r="AA151" s="97">
        <v>17</v>
      </c>
      <c r="AB151" s="98">
        <v>151</v>
      </c>
      <c r="AC151" s="99">
        <v>-15.25</v>
      </c>
      <c r="AD151" s="100"/>
      <c r="AE151" s="100">
        <v>30.21</v>
      </c>
      <c r="AF151" s="100">
        <f t="shared" si="46"/>
        <v>11.499999999999979</v>
      </c>
      <c r="AG151" s="100">
        <f t="shared" si="47"/>
        <v>11.499999999999979</v>
      </c>
      <c r="AH151" s="100"/>
      <c r="AI151" s="39"/>
    </row>
    <row r="152" spans="1:35" s="4" customFormat="1" ht="15">
      <c r="A152" s="32">
        <v>131</v>
      </c>
      <c r="B152" s="121"/>
      <c r="C152" s="39" t="s">
        <v>244</v>
      </c>
      <c r="D152" s="35" t="s">
        <v>243</v>
      </c>
      <c r="E152" s="36" t="s">
        <v>91</v>
      </c>
      <c r="F152" s="37">
        <v>4</v>
      </c>
      <c r="G152" s="37">
        <v>9</v>
      </c>
      <c r="H152" s="37">
        <f t="shared" si="37"/>
        <v>13</v>
      </c>
      <c r="I152" s="56">
        <v>3.2</v>
      </c>
      <c r="J152" s="56">
        <f t="shared" si="38"/>
        <v>7.2</v>
      </c>
      <c r="K152" s="56">
        <f t="shared" si="39"/>
        <v>10.4</v>
      </c>
      <c r="L152" s="122">
        <v>246</v>
      </c>
      <c r="M152" s="122">
        <v>21</v>
      </c>
      <c r="N152" s="57">
        <f t="shared" si="40"/>
        <v>267</v>
      </c>
      <c r="O152" s="133">
        <v>123</v>
      </c>
      <c r="P152" s="58">
        <f t="shared" si="41"/>
        <v>10.5</v>
      </c>
      <c r="Q152" s="58">
        <f t="shared" si="42"/>
        <v>133.5</v>
      </c>
      <c r="R152" s="125">
        <v>90</v>
      </c>
      <c r="S152" s="125">
        <v>2.655</v>
      </c>
      <c r="T152" s="72">
        <f t="shared" si="43"/>
        <v>92.655</v>
      </c>
      <c r="U152" s="125">
        <v>118</v>
      </c>
      <c r="V152" s="125">
        <v>0</v>
      </c>
      <c r="W152" s="72">
        <f t="shared" si="44"/>
        <v>118</v>
      </c>
      <c r="X152" s="72">
        <f t="shared" si="45"/>
        <v>210.655</v>
      </c>
      <c r="Y152" s="125">
        <f t="shared" si="51"/>
        <v>126.393</v>
      </c>
      <c r="Z152" s="97">
        <v>168</v>
      </c>
      <c r="AA152" s="97">
        <v>6</v>
      </c>
      <c r="AB152" s="98">
        <v>162</v>
      </c>
      <c r="AC152" s="99">
        <v>-4</v>
      </c>
      <c r="AD152" s="100"/>
      <c r="AE152" s="100">
        <v>79</v>
      </c>
      <c r="AF152" s="100">
        <f t="shared" si="46"/>
        <v>19.293000000000006</v>
      </c>
      <c r="AG152" s="100">
        <f t="shared" si="47"/>
        <v>19.293000000000006</v>
      </c>
      <c r="AH152" s="100"/>
      <c r="AI152" s="39"/>
    </row>
    <row r="153" spans="1:35" s="4" customFormat="1" ht="15">
      <c r="A153" s="32">
        <v>132</v>
      </c>
      <c r="B153" s="121"/>
      <c r="C153" s="39" t="s">
        <v>245</v>
      </c>
      <c r="D153" s="35" t="s">
        <v>243</v>
      </c>
      <c r="E153" s="36" t="s">
        <v>91</v>
      </c>
      <c r="F153" s="37">
        <v>1</v>
      </c>
      <c r="G153" s="37">
        <v>6</v>
      </c>
      <c r="H153" s="37">
        <f t="shared" si="37"/>
        <v>7</v>
      </c>
      <c r="I153" s="56">
        <v>0.8</v>
      </c>
      <c r="J153" s="56">
        <f t="shared" si="38"/>
        <v>4.800000000000001</v>
      </c>
      <c r="K153" s="56">
        <f t="shared" si="39"/>
        <v>5.6000000000000005</v>
      </c>
      <c r="L153" s="122">
        <v>30</v>
      </c>
      <c r="M153" s="122">
        <v>10</v>
      </c>
      <c r="N153" s="57">
        <f t="shared" si="40"/>
        <v>40</v>
      </c>
      <c r="O153" s="133">
        <v>15</v>
      </c>
      <c r="P153" s="58">
        <f t="shared" si="41"/>
        <v>5</v>
      </c>
      <c r="Q153" s="58">
        <f t="shared" si="42"/>
        <v>20</v>
      </c>
      <c r="R153" s="125">
        <v>29.5</v>
      </c>
      <c r="S153" s="125">
        <v>1.185</v>
      </c>
      <c r="T153" s="72">
        <f t="shared" si="43"/>
        <v>30.685</v>
      </c>
      <c r="U153" s="125">
        <v>60</v>
      </c>
      <c r="V153" s="125">
        <v>0</v>
      </c>
      <c r="W153" s="72">
        <f t="shared" si="44"/>
        <v>60</v>
      </c>
      <c r="X153" s="72">
        <f t="shared" si="45"/>
        <v>90.685</v>
      </c>
      <c r="Y153" s="125">
        <f t="shared" si="51"/>
        <v>54.411</v>
      </c>
      <c r="Z153" s="97">
        <v>60</v>
      </c>
      <c r="AA153" s="97">
        <v>1</v>
      </c>
      <c r="AB153" s="98">
        <v>59</v>
      </c>
      <c r="AC153" s="99">
        <v>8.7</v>
      </c>
      <c r="AD153" s="100"/>
      <c r="AE153" s="100">
        <v>18.2</v>
      </c>
      <c r="AF153" s="100">
        <f t="shared" si="46"/>
        <v>10.510999999999996</v>
      </c>
      <c r="AG153" s="100">
        <f t="shared" si="47"/>
        <v>10.510999999999996</v>
      </c>
      <c r="AH153" s="100"/>
      <c r="AI153" s="39"/>
    </row>
    <row r="154" spans="1:35" s="7" customFormat="1" ht="12.75">
      <c r="A154" s="49"/>
      <c r="B154" s="121"/>
      <c r="C154" s="129" t="s">
        <v>246</v>
      </c>
      <c r="D154" s="35"/>
      <c r="E154" s="131"/>
      <c r="F154" s="117">
        <f>F155</f>
        <v>6</v>
      </c>
      <c r="G154" s="117">
        <f aca="true" t="shared" si="52" ref="G154:AH154">G155</f>
        <v>6</v>
      </c>
      <c r="H154" s="117">
        <f t="shared" si="52"/>
        <v>12</v>
      </c>
      <c r="I154" s="123">
        <f t="shared" si="52"/>
        <v>4.8</v>
      </c>
      <c r="J154" s="123">
        <f t="shared" si="52"/>
        <v>4.800000000000001</v>
      </c>
      <c r="K154" s="123">
        <f t="shared" si="52"/>
        <v>9.600000000000001</v>
      </c>
      <c r="L154" s="117">
        <f t="shared" si="52"/>
        <v>226</v>
      </c>
      <c r="M154" s="117">
        <f t="shared" si="52"/>
        <v>19</v>
      </c>
      <c r="N154" s="117">
        <f t="shared" si="52"/>
        <v>245</v>
      </c>
      <c r="O154" s="123">
        <f t="shared" si="52"/>
        <v>113</v>
      </c>
      <c r="P154" s="123">
        <f t="shared" si="52"/>
        <v>9.5</v>
      </c>
      <c r="Q154" s="123">
        <f t="shared" si="52"/>
        <v>122.5</v>
      </c>
      <c r="R154" s="124">
        <f t="shared" si="52"/>
        <v>120.8</v>
      </c>
      <c r="S154" s="124">
        <f t="shared" si="52"/>
        <v>0</v>
      </c>
      <c r="T154" s="124">
        <f t="shared" si="52"/>
        <v>120.8</v>
      </c>
      <c r="U154" s="124">
        <f t="shared" si="52"/>
        <v>216.4</v>
      </c>
      <c r="V154" s="124">
        <f t="shared" si="52"/>
        <v>0</v>
      </c>
      <c r="W154" s="124">
        <f t="shared" si="52"/>
        <v>216.4</v>
      </c>
      <c r="X154" s="124">
        <f t="shared" si="52"/>
        <v>337.2</v>
      </c>
      <c r="Y154" s="124">
        <f t="shared" si="52"/>
        <v>202.32</v>
      </c>
      <c r="Z154" s="127">
        <f t="shared" si="52"/>
        <v>260</v>
      </c>
      <c r="AA154" s="127">
        <f t="shared" si="52"/>
        <v>4</v>
      </c>
      <c r="AB154" s="127">
        <f t="shared" si="52"/>
        <v>256</v>
      </c>
      <c r="AC154" s="128">
        <f t="shared" si="52"/>
        <v>0</v>
      </c>
      <c r="AD154" s="124">
        <f t="shared" si="52"/>
        <v>0</v>
      </c>
      <c r="AE154" s="124">
        <f t="shared" si="52"/>
        <v>60.12</v>
      </c>
      <c r="AF154" s="124">
        <f t="shared" si="52"/>
        <v>14.299999999999962</v>
      </c>
      <c r="AG154" s="124">
        <f t="shared" si="52"/>
        <v>14.299999999999962</v>
      </c>
      <c r="AH154" s="124">
        <f t="shared" si="52"/>
        <v>0</v>
      </c>
      <c r="AI154" s="113"/>
    </row>
    <row r="155" spans="1:35" ht="15">
      <c r="A155" s="32">
        <v>133</v>
      </c>
      <c r="B155" s="121"/>
      <c r="C155" s="34" t="s">
        <v>247</v>
      </c>
      <c r="D155" s="35" t="s">
        <v>248</v>
      </c>
      <c r="E155" s="36" t="s">
        <v>91</v>
      </c>
      <c r="F155" s="37">
        <v>6</v>
      </c>
      <c r="G155" s="37">
        <v>6</v>
      </c>
      <c r="H155" s="37">
        <f t="shared" si="37"/>
        <v>12</v>
      </c>
      <c r="I155" s="56">
        <v>4.8</v>
      </c>
      <c r="J155" s="56">
        <f t="shared" si="38"/>
        <v>4.800000000000001</v>
      </c>
      <c r="K155" s="56">
        <f t="shared" si="39"/>
        <v>9.600000000000001</v>
      </c>
      <c r="L155" s="122">
        <v>226</v>
      </c>
      <c r="M155" s="122">
        <v>19</v>
      </c>
      <c r="N155" s="57">
        <f t="shared" si="40"/>
        <v>245</v>
      </c>
      <c r="O155" s="133">
        <v>113</v>
      </c>
      <c r="P155" s="58">
        <f t="shared" si="41"/>
        <v>9.5</v>
      </c>
      <c r="Q155" s="58">
        <f t="shared" si="42"/>
        <v>122.5</v>
      </c>
      <c r="R155" s="125">
        <v>120.8</v>
      </c>
      <c r="S155" s="125">
        <v>0</v>
      </c>
      <c r="T155" s="72">
        <f t="shared" si="43"/>
        <v>120.8</v>
      </c>
      <c r="U155" s="125">
        <v>216.4</v>
      </c>
      <c r="V155" s="125">
        <v>0</v>
      </c>
      <c r="W155" s="72">
        <f t="shared" si="44"/>
        <v>216.4</v>
      </c>
      <c r="X155" s="72">
        <f t="shared" si="45"/>
        <v>337.2</v>
      </c>
      <c r="Y155" s="125">
        <f t="shared" si="51"/>
        <v>202.32</v>
      </c>
      <c r="Z155" s="97">
        <v>260</v>
      </c>
      <c r="AA155" s="97">
        <v>4</v>
      </c>
      <c r="AB155" s="98">
        <v>256</v>
      </c>
      <c r="AC155" s="99">
        <v>0</v>
      </c>
      <c r="AD155" s="100"/>
      <c r="AE155" s="100">
        <v>60.12</v>
      </c>
      <c r="AF155" s="100">
        <f t="shared" si="46"/>
        <v>14.299999999999962</v>
      </c>
      <c r="AG155" s="100">
        <f t="shared" si="47"/>
        <v>14.299999999999962</v>
      </c>
      <c r="AH155" s="100"/>
      <c r="AI155" s="39"/>
    </row>
    <row r="156" spans="1:35" s="7" customFormat="1" ht="12.75">
      <c r="A156" s="49"/>
      <c r="B156" s="121"/>
      <c r="C156" s="129" t="s">
        <v>249</v>
      </c>
      <c r="D156" s="35"/>
      <c r="E156" s="50"/>
      <c r="F156" s="117">
        <f>F157</f>
        <v>14</v>
      </c>
      <c r="G156" s="117">
        <f aca="true" t="shared" si="53" ref="G156:AH156">G157</f>
        <v>9</v>
      </c>
      <c r="H156" s="117">
        <f t="shared" si="53"/>
        <v>23</v>
      </c>
      <c r="I156" s="123">
        <f t="shared" si="53"/>
        <v>11.2</v>
      </c>
      <c r="J156" s="123">
        <f t="shared" si="53"/>
        <v>7.2</v>
      </c>
      <c r="K156" s="123">
        <f t="shared" si="53"/>
        <v>18.4</v>
      </c>
      <c r="L156" s="117">
        <f t="shared" si="53"/>
        <v>341</v>
      </c>
      <c r="M156" s="117">
        <f t="shared" si="53"/>
        <v>26</v>
      </c>
      <c r="N156" s="117">
        <f t="shared" si="53"/>
        <v>367</v>
      </c>
      <c r="O156" s="123">
        <f t="shared" si="53"/>
        <v>170.5</v>
      </c>
      <c r="P156" s="123">
        <f t="shared" si="53"/>
        <v>13</v>
      </c>
      <c r="Q156" s="123">
        <f t="shared" si="53"/>
        <v>183.5</v>
      </c>
      <c r="R156" s="124">
        <f t="shared" si="53"/>
        <v>223.6</v>
      </c>
      <c r="S156" s="124">
        <f t="shared" si="53"/>
        <v>10.08</v>
      </c>
      <c r="T156" s="124">
        <f t="shared" si="53"/>
        <v>233.68</v>
      </c>
      <c r="U156" s="124">
        <f t="shared" si="53"/>
        <v>260.75</v>
      </c>
      <c r="V156" s="124">
        <f t="shared" si="53"/>
        <v>0</v>
      </c>
      <c r="W156" s="124">
        <f t="shared" si="53"/>
        <v>260.75</v>
      </c>
      <c r="X156" s="124">
        <f t="shared" si="53"/>
        <v>494.43</v>
      </c>
      <c r="Y156" s="124">
        <f t="shared" si="53"/>
        <v>296.658</v>
      </c>
      <c r="Z156" s="127">
        <f t="shared" si="53"/>
        <v>380</v>
      </c>
      <c r="AA156" s="127">
        <f t="shared" si="53"/>
        <v>10</v>
      </c>
      <c r="AB156" s="127">
        <f t="shared" si="53"/>
        <v>370</v>
      </c>
      <c r="AC156" s="128">
        <f t="shared" si="53"/>
        <v>0</v>
      </c>
      <c r="AD156" s="124">
        <f t="shared" si="53"/>
        <v>0</v>
      </c>
      <c r="AE156" s="124">
        <f t="shared" si="53"/>
        <v>92.31</v>
      </c>
      <c r="AF156" s="124">
        <f t="shared" si="53"/>
        <v>26.24799999999999</v>
      </c>
      <c r="AG156" s="124">
        <f t="shared" si="53"/>
        <v>26.24799999999999</v>
      </c>
      <c r="AH156" s="124">
        <f t="shared" si="53"/>
        <v>0</v>
      </c>
      <c r="AI156" s="113"/>
    </row>
    <row r="157" spans="1:35" ht="15">
      <c r="A157" s="32">
        <v>134</v>
      </c>
      <c r="B157" s="121"/>
      <c r="C157" s="34" t="s">
        <v>250</v>
      </c>
      <c r="D157" s="35" t="s">
        <v>251</v>
      </c>
      <c r="E157" s="36" t="s">
        <v>91</v>
      </c>
      <c r="F157" s="37">
        <v>14</v>
      </c>
      <c r="G157" s="37">
        <v>9</v>
      </c>
      <c r="H157" s="37">
        <f t="shared" si="37"/>
        <v>23</v>
      </c>
      <c r="I157" s="56">
        <v>11.2</v>
      </c>
      <c r="J157" s="56">
        <f t="shared" si="38"/>
        <v>7.2</v>
      </c>
      <c r="K157" s="56">
        <f t="shared" si="39"/>
        <v>18.4</v>
      </c>
      <c r="L157" s="122">
        <v>341</v>
      </c>
      <c r="M157" s="122">
        <v>26</v>
      </c>
      <c r="N157" s="57">
        <f t="shared" si="40"/>
        <v>367</v>
      </c>
      <c r="O157" s="133">
        <v>170.5</v>
      </c>
      <c r="P157" s="58">
        <f t="shared" si="41"/>
        <v>13</v>
      </c>
      <c r="Q157" s="58">
        <f t="shared" si="42"/>
        <v>183.5</v>
      </c>
      <c r="R157" s="125">
        <v>223.6</v>
      </c>
      <c r="S157" s="125">
        <v>10.08</v>
      </c>
      <c r="T157" s="72">
        <f t="shared" si="43"/>
        <v>233.68</v>
      </c>
      <c r="U157" s="125">
        <v>260.75</v>
      </c>
      <c r="V157" s="125">
        <v>0</v>
      </c>
      <c r="W157" s="72">
        <f t="shared" si="44"/>
        <v>260.75</v>
      </c>
      <c r="X157" s="72">
        <f t="shared" si="45"/>
        <v>494.43</v>
      </c>
      <c r="Y157" s="125">
        <f t="shared" si="51"/>
        <v>296.658</v>
      </c>
      <c r="Z157" s="97">
        <v>380</v>
      </c>
      <c r="AA157" s="97">
        <v>10</v>
      </c>
      <c r="AB157" s="98">
        <v>370</v>
      </c>
      <c r="AC157" s="99">
        <v>0</v>
      </c>
      <c r="AD157" s="100"/>
      <c r="AE157" s="100">
        <v>92.31</v>
      </c>
      <c r="AF157" s="100">
        <f t="shared" si="46"/>
        <v>26.24799999999999</v>
      </c>
      <c r="AG157" s="100">
        <f t="shared" si="47"/>
        <v>26.24799999999999</v>
      </c>
      <c r="AH157" s="100"/>
      <c r="AI157" s="39"/>
    </row>
    <row r="158" spans="1:35" s="7" customFormat="1" ht="12.75">
      <c r="A158" s="49"/>
      <c r="B158" s="121"/>
      <c r="C158" s="129" t="s">
        <v>252</v>
      </c>
      <c r="D158" s="35"/>
      <c r="E158" s="50"/>
      <c r="F158" s="117">
        <f>F159</f>
        <v>13</v>
      </c>
      <c r="G158" s="117">
        <f aca="true" t="shared" si="54" ref="G158:AH158">G159</f>
        <v>9</v>
      </c>
      <c r="H158" s="117">
        <f t="shared" si="54"/>
        <v>22</v>
      </c>
      <c r="I158" s="123">
        <f t="shared" si="54"/>
        <v>10.4</v>
      </c>
      <c r="J158" s="123">
        <f t="shared" si="54"/>
        <v>7.2</v>
      </c>
      <c r="K158" s="123">
        <f t="shared" si="54"/>
        <v>17.6</v>
      </c>
      <c r="L158" s="117">
        <f t="shared" si="54"/>
        <v>388</v>
      </c>
      <c r="M158" s="117">
        <f t="shared" si="54"/>
        <v>29</v>
      </c>
      <c r="N158" s="117">
        <f t="shared" si="54"/>
        <v>417</v>
      </c>
      <c r="O158" s="123">
        <f t="shared" si="54"/>
        <v>194</v>
      </c>
      <c r="P158" s="123">
        <f t="shared" si="54"/>
        <v>14.5</v>
      </c>
      <c r="Q158" s="123">
        <f t="shared" si="54"/>
        <v>208.5</v>
      </c>
      <c r="R158" s="124">
        <f t="shared" si="54"/>
        <v>172.2</v>
      </c>
      <c r="S158" s="124">
        <f t="shared" si="54"/>
        <v>2.1</v>
      </c>
      <c r="T158" s="124">
        <f t="shared" si="54"/>
        <v>174.29999999999998</v>
      </c>
      <c r="U158" s="124">
        <f t="shared" si="54"/>
        <v>280.65</v>
      </c>
      <c r="V158" s="124">
        <f t="shared" si="54"/>
        <v>10</v>
      </c>
      <c r="W158" s="124">
        <f t="shared" si="54"/>
        <v>290.65</v>
      </c>
      <c r="X158" s="124">
        <f t="shared" si="54"/>
        <v>464.94999999999993</v>
      </c>
      <c r="Y158" s="124">
        <f t="shared" si="54"/>
        <v>278.96999999999997</v>
      </c>
      <c r="Z158" s="127">
        <f t="shared" si="54"/>
        <v>356</v>
      </c>
      <c r="AA158" s="127">
        <f t="shared" si="54"/>
        <v>9</v>
      </c>
      <c r="AB158" s="127">
        <f t="shared" si="54"/>
        <v>347</v>
      </c>
      <c r="AC158" s="128">
        <f t="shared" si="54"/>
        <v>0</v>
      </c>
      <c r="AD158" s="124">
        <f t="shared" si="54"/>
        <v>0</v>
      </c>
      <c r="AE158" s="124">
        <f t="shared" si="54"/>
        <v>120.11</v>
      </c>
      <c r="AF158" s="124">
        <f t="shared" si="54"/>
        <v>28.959999999999937</v>
      </c>
      <c r="AG158" s="124">
        <f t="shared" si="54"/>
        <v>28.959999999999937</v>
      </c>
      <c r="AH158" s="124">
        <f t="shared" si="54"/>
        <v>0</v>
      </c>
      <c r="AI158" s="113"/>
    </row>
    <row r="159" spans="1:35" ht="15">
      <c r="A159" s="32">
        <v>135</v>
      </c>
      <c r="B159" s="121"/>
      <c r="C159" s="34" t="s">
        <v>253</v>
      </c>
      <c r="D159" s="35" t="s">
        <v>254</v>
      </c>
      <c r="E159" s="36" t="s">
        <v>91</v>
      </c>
      <c r="F159" s="37">
        <v>13</v>
      </c>
      <c r="G159" s="37">
        <v>9</v>
      </c>
      <c r="H159" s="37">
        <f t="shared" si="37"/>
        <v>22</v>
      </c>
      <c r="I159" s="56">
        <v>10.4</v>
      </c>
      <c r="J159" s="56">
        <f t="shared" si="38"/>
        <v>7.2</v>
      </c>
      <c r="K159" s="56">
        <f t="shared" si="39"/>
        <v>17.6</v>
      </c>
      <c r="L159" s="122">
        <v>388</v>
      </c>
      <c r="M159" s="122">
        <v>29</v>
      </c>
      <c r="N159" s="57">
        <f t="shared" si="40"/>
        <v>417</v>
      </c>
      <c r="O159" s="133">
        <v>194</v>
      </c>
      <c r="P159" s="58">
        <f t="shared" si="41"/>
        <v>14.5</v>
      </c>
      <c r="Q159" s="58">
        <f t="shared" si="42"/>
        <v>208.5</v>
      </c>
      <c r="R159" s="125">
        <v>172.2</v>
      </c>
      <c r="S159" s="125">
        <v>2.1</v>
      </c>
      <c r="T159" s="72">
        <f t="shared" si="43"/>
        <v>174.29999999999998</v>
      </c>
      <c r="U159" s="125">
        <v>280.65</v>
      </c>
      <c r="V159" s="125">
        <v>10</v>
      </c>
      <c r="W159" s="72">
        <f t="shared" si="44"/>
        <v>290.65</v>
      </c>
      <c r="X159" s="72">
        <f t="shared" si="45"/>
        <v>464.94999999999993</v>
      </c>
      <c r="Y159" s="125">
        <f t="shared" si="51"/>
        <v>278.96999999999997</v>
      </c>
      <c r="Z159" s="97">
        <v>356</v>
      </c>
      <c r="AA159" s="97">
        <v>9</v>
      </c>
      <c r="AB159" s="98">
        <v>347</v>
      </c>
      <c r="AC159" s="99">
        <v>0</v>
      </c>
      <c r="AD159" s="100"/>
      <c r="AE159" s="100">
        <v>120.11</v>
      </c>
      <c r="AF159" s="100">
        <f t="shared" si="46"/>
        <v>28.959999999999937</v>
      </c>
      <c r="AG159" s="100">
        <f t="shared" si="47"/>
        <v>28.959999999999937</v>
      </c>
      <c r="AH159" s="100"/>
      <c r="AI159" s="39"/>
    </row>
    <row r="160" spans="1:35" s="7" customFormat="1" ht="12.75">
      <c r="A160" s="49"/>
      <c r="B160" s="121"/>
      <c r="C160" s="49" t="s">
        <v>255</v>
      </c>
      <c r="D160" s="35"/>
      <c r="E160" s="50"/>
      <c r="F160" s="117">
        <f>F161</f>
        <v>1</v>
      </c>
      <c r="G160" s="117">
        <f aca="true" t="shared" si="55" ref="G160:AH160">G161</f>
        <v>8</v>
      </c>
      <c r="H160" s="117">
        <f t="shared" si="55"/>
        <v>9</v>
      </c>
      <c r="I160" s="123">
        <f t="shared" si="55"/>
        <v>0.8</v>
      </c>
      <c r="J160" s="123">
        <f t="shared" si="55"/>
        <v>6.4</v>
      </c>
      <c r="K160" s="123">
        <f t="shared" si="55"/>
        <v>7.2</v>
      </c>
      <c r="L160" s="117">
        <f t="shared" si="55"/>
        <v>159</v>
      </c>
      <c r="M160" s="117">
        <f t="shared" si="55"/>
        <v>23</v>
      </c>
      <c r="N160" s="117">
        <f t="shared" si="55"/>
        <v>182</v>
      </c>
      <c r="O160" s="123">
        <f t="shared" si="55"/>
        <v>79.5</v>
      </c>
      <c r="P160" s="123">
        <f t="shared" si="55"/>
        <v>11.5</v>
      </c>
      <c r="Q160" s="123">
        <f t="shared" si="55"/>
        <v>91</v>
      </c>
      <c r="R160" s="124">
        <f t="shared" si="55"/>
        <v>32.7</v>
      </c>
      <c r="S160" s="124">
        <f t="shared" si="55"/>
        <v>0.045</v>
      </c>
      <c r="T160" s="124">
        <f t="shared" si="55"/>
        <v>32.745000000000005</v>
      </c>
      <c r="U160" s="124">
        <f t="shared" si="55"/>
        <v>105.2</v>
      </c>
      <c r="V160" s="124">
        <f t="shared" si="55"/>
        <v>0</v>
      </c>
      <c r="W160" s="124">
        <f t="shared" si="55"/>
        <v>105.2</v>
      </c>
      <c r="X160" s="124">
        <f t="shared" si="55"/>
        <v>137.945</v>
      </c>
      <c r="Y160" s="124">
        <f t="shared" si="55"/>
        <v>82.767</v>
      </c>
      <c r="Z160" s="127">
        <f t="shared" si="55"/>
        <v>114</v>
      </c>
      <c r="AA160" s="127">
        <f t="shared" si="55"/>
        <v>1</v>
      </c>
      <c r="AB160" s="127">
        <f t="shared" si="55"/>
        <v>113</v>
      </c>
      <c r="AC160" s="128">
        <f t="shared" si="55"/>
        <v>0</v>
      </c>
      <c r="AD160" s="124">
        <f t="shared" si="55"/>
        <v>0</v>
      </c>
      <c r="AE160" s="124">
        <f t="shared" si="55"/>
        <v>49.04</v>
      </c>
      <c r="AF160" s="124">
        <f t="shared" si="55"/>
        <v>17.926999999999985</v>
      </c>
      <c r="AG160" s="124">
        <f t="shared" si="55"/>
        <v>17.926999999999985</v>
      </c>
      <c r="AH160" s="124">
        <f t="shared" si="55"/>
        <v>0</v>
      </c>
      <c r="AI160" s="113"/>
    </row>
    <row r="161" spans="1:35" s="4" customFormat="1" ht="15">
      <c r="A161" s="32">
        <v>136</v>
      </c>
      <c r="B161" s="121"/>
      <c r="C161" s="39" t="s">
        <v>256</v>
      </c>
      <c r="D161" s="35" t="s">
        <v>257</v>
      </c>
      <c r="E161" s="36" t="s">
        <v>91</v>
      </c>
      <c r="F161" s="37">
        <v>1</v>
      </c>
      <c r="G161" s="37">
        <v>8</v>
      </c>
      <c r="H161" s="37">
        <f t="shared" si="37"/>
        <v>9</v>
      </c>
      <c r="I161" s="56">
        <v>0.8</v>
      </c>
      <c r="J161" s="56">
        <f t="shared" si="38"/>
        <v>6.4</v>
      </c>
      <c r="K161" s="56">
        <f t="shared" si="39"/>
        <v>7.2</v>
      </c>
      <c r="L161" s="122">
        <v>159</v>
      </c>
      <c r="M161" s="122">
        <v>23</v>
      </c>
      <c r="N161" s="57">
        <f t="shared" si="40"/>
        <v>182</v>
      </c>
      <c r="O161" s="133">
        <v>79.5</v>
      </c>
      <c r="P161" s="58">
        <f t="shared" si="41"/>
        <v>11.5</v>
      </c>
      <c r="Q161" s="58">
        <f t="shared" si="42"/>
        <v>91</v>
      </c>
      <c r="R161" s="125">
        <v>32.7</v>
      </c>
      <c r="S161" s="125">
        <v>0.045</v>
      </c>
      <c r="T161" s="72">
        <f t="shared" si="43"/>
        <v>32.745000000000005</v>
      </c>
      <c r="U161" s="125">
        <v>105.2</v>
      </c>
      <c r="V161" s="125">
        <v>0</v>
      </c>
      <c r="W161" s="72">
        <f t="shared" si="44"/>
        <v>105.2</v>
      </c>
      <c r="X161" s="72">
        <f t="shared" si="45"/>
        <v>137.945</v>
      </c>
      <c r="Y161" s="125">
        <f t="shared" si="51"/>
        <v>82.767</v>
      </c>
      <c r="Z161" s="97">
        <v>114</v>
      </c>
      <c r="AA161" s="97">
        <v>1</v>
      </c>
      <c r="AB161" s="98">
        <v>113</v>
      </c>
      <c r="AC161" s="99">
        <v>0</v>
      </c>
      <c r="AD161" s="100"/>
      <c r="AE161" s="100">
        <v>49.04</v>
      </c>
      <c r="AF161" s="100">
        <f t="shared" si="46"/>
        <v>17.926999999999985</v>
      </c>
      <c r="AG161" s="100">
        <f t="shared" si="47"/>
        <v>17.926999999999985</v>
      </c>
      <c r="AH161" s="100"/>
      <c r="AI161" s="39"/>
    </row>
    <row r="162" spans="1:35" s="7" customFormat="1" ht="12.75">
      <c r="A162" s="49"/>
      <c r="B162" s="121"/>
      <c r="C162" s="129" t="s">
        <v>258</v>
      </c>
      <c r="D162" s="35"/>
      <c r="E162" s="50"/>
      <c r="F162" s="117">
        <f>SUM(F163:F166)</f>
        <v>15</v>
      </c>
      <c r="G162" s="117">
        <f aca="true" t="shared" si="56" ref="G162:AH162">SUM(G163:G166)</f>
        <v>31</v>
      </c>
      <c r="H162" s="117">
        <f t="shared" si="56"/>
        <v>46</v>
      </c>
      <c r="I162" s="123">
        <f t="shared" si="56"/>
        <v>12</v>
      </c>
      <c r="J162" s="123">
        <f t="shared" si="56"/>
        <v>24.8</v>
      </c>
      <c r="K162" s="123">
        <f t="shared" si="56"/>
        <v>36.800000000000004</v>
      </c>
      <c r="L162" s="117">
        <f t="shared" si="56"/>
        <v>762</v>
      </c>
      <c r="M162" s="117">
        <f t="shared" si="56"/>
        <v>78</v>
      </c>
      <c r="N162" s="117">
        <f t="shared" si="56"/>
        <v>840</v>
      </c>
      <c r="O162" s="123">
        <f t="shared" si="56"/>
        <v>381</v>
      </c>
      <c r="P162" s="123">
        <f t="shared" si="56"/>
        <v>39</v>
      </c>
      <c r="Q162" s="123">
        <f t="shared" si="56"/>
        <v>420</v>
      </c>
      <c r="R162" s="124">
        <f t="shared" si="56"/>
        <v>305</v>
      </c>
      <c r="S162" s="124">
        <f t="shared" si="56"/>
        <v>0.555</v>
      </c>
      <c r="T162" s="124">
        <f t="shared" si="56"/>
        <v>305.555</v>
      </c>
      <c r="U162" s="124">
        <f t="shared" si="56"/>
        <v>616.55</v>
      </c>
      <c r="V162" s="124">
        <f t="shared" si="56"/>
        <v>20</v>
      </c>
      <c r="W162" s="124">
        <f t="shared" si="56"/>
        <v>636.55</v>
      </c>
      <c r="X162" s="124">
        <f t="shared" si="56"/>
        <v>942.1049999999999</v>
      </c>
      <c r="Y162" s="124">
        <f t="shared" si="56"/>
        <v>565.2629999999999</v>
      </c>
      <c r="Z162" s="127">
        <f t="shared" si="56"/>
        <v>750</v>
      </c>
      <c r="AA162" s="127">
        <f t="shared" si="56"/>
        <v>11</v>
      </c>
      <c r="AB162" s="127">
        <f t="shared" si="56"/>
        <v>739</v>
      </c>
      <c r="AC162" s="128">
        <f t="shared" si="56"/>
        <v>21.1</v>
      </c>
      <c r="AD162" s="124">
        <f t="shared" si="56"/>
        <v>0</v>
      </c>
      <c r="AE162" s="124">
        <f t="shared" si="56"/>
        <v>217.0299999999999</v>
      </c>
      <c r="AF162" s="124">
        <f t="shared" si="56"/>
        <v>76.13300000000002</v>
      </c>
      <c r="AG162" s="124">
        <f t="shared" si="56"/>
        <v>76.13300000000002</v>
      </c>
      <c r="AH162" s="124">
        <f t="shared" si="56"/>
        <v>0</v>
      </c>
      <c r="AI162" s="113"/>
    </row>
    <row r="163" spans="1:35" ht="15">
      <c r="A163" s="32">
        <v>137</v>
      </c>
      <c r="B163" s="121"/>
      <c r="C163" s="39" t="s">
        <v>259</v>
      </c>
      <c r="D163" s="35" t="s">
        <v>260</v>
      </c>
      <c r="E163" s="36" t="s">
        <v>91</v>
      </c>
      <c r="F163" s="37">
        <v>9</v>
      </c>
      <c r="G163" s="37">
        <v>12</v>
      </c>
      <c r="H163" s="37">
        <f t="shared" si="37"/>
        <v>21</v>
      </c>
      <c r="I163" s="56">
        <v>7.2</v>
      </c>
      <c r="J163" s="56">
        <f t="shared" si="38"/>
        <v>9.600000000000001</v>
      </c>
      <c r="K163" s="56">
        <f t="shared" si="39"/>
        <v>16.8</v>
      </c>
      <c r="L163" s="122">
        <v>345</v>
      </c>
      <c r="M163" s="122">
        <v>34</v>
      </c>
      <c r="N163" s="57">
        <f t="shared" si="40"/>
        <v>379</v>
      </c>
      <c r="O163" s="133">
        <v>172.5</v>
      </c>
      <c r="P163" s="58">
        <f t="shared" si="41"/>
        <v>17</v>
      </c>
      <c r="Q163" s="58">
        <f t="shared" si="42"/>
        <v>189.5</v>
      </c>
      <c r="R163" s="125">
        <v>217</v>
      </c>
      <c r="S163" s="125">
        <v>0</v>
      </c>
      <c r="T163" s="72">
        <f t="shared" si="43"/>
        <v>217</v>
      </c>
      <c r="U163" s="125">
        <v>359.65</v>
      </c>
      <c r="V163" s="125">
        <v>20</v>
      </c>
      <c r="W163" s="72">
        <f t="shared" si="44"/>
        <v>379.65</v>
      </c>
      <c r="X163" s="72">
        <f t="shared" si="45"/>
        <v>596.65</v>
      </c>
      <c r="Y163" s="125">
        <f t="shared" si="51"/>
        <v>357.98999999999995</v>
      </c>
      <c r="Z163" s="97">
        <v>452</v>
      </c>
      <c r="AA163" s="97">
        <v>8</v>
      </c>
      <c r="AB163" s="98">
        <v>444</v>
      </c>
      <c r="AC163" s="99">
        <v>0</v>
      </c>
      <c r="AD163" s="100"/>
      <c r="AE163" s="100">
        <v>73.6899999999999</v>
      </c>
      <c r="AF163" s="100">
        <f t="shared" si="46"/>
        <v>38.600000000000065</v>
      </c>
      <c r="AG163" s="100">
        <f t="shared" si="47"/>
        <v>38.600000000000065</v>
      </c>
      <c r="AH163" s="100"/>
      <c r="AI163" s="39"/>
    </row>
    <row r="164" spans="1:35" s="4" customFormat="1" ht="15">
      <c r="A164" s="32">
        <v>138</v>
      </c>
      <c r="B164" s="121"/>
      <c r="C164" s="39" t="s">
        <v>261</v>
      </c>
      <c r="D164" s="35" t="s">
        <v>260</v>
      </c>
      <c r="E164" s="36" t="s">
        <v>91</v>
      </c>
      <c r="F164" s="37">
        <v>1</v>
      </c>
      <c r="G164" s="37">
        <v>5</v>
      </c>
      <c r="H164" s="37">
        <f t="shared" si="37"/>
        <v>6</v>
      </c>
      <c r="I164" s="56">
        <v>0.8</v>
      </c>
      <c r="J164" s="56">
        <f t="shared" si="38"/>
        <v>4</v>
      </c>
      <c r="K164" s="56">
        <f t="shared" si="39"/>
        <v>4.8</v>
      </c>
      <c r="L164" s="122">
        <v>135</v>
      </c>
      <c r="M164" s="122">
        <v>14</v>
      </c>
      <c r="N164" s="57">
        <f t="shared" si="40"/>
        <v>149</v>
      </c>
      <c r="O164" s="133">
        <v>67.5</v>
      </c>
      <c r="P164" s="58">
        <f t="shared" si="41"/>
        <v>7</v>
      </c>
      <c r="Q164" s="58">
        <f t="shared" si="42"/>
        <v>74.5</v>
      </c>
      <c r="R164" s="125">
        <v>30.4</v>
      </c>
      <c r="S164" s="125">
        <v>0</v>
      </c>
      <c r="T164" s="72">
        <f t="shared" si="43"/>
        <v>30.4</v>
      </c>
      <c r="U164" s="125">
        <v>84.75</v>
      </c>
      <c r="V164" s="125">
        <v>0</v>
      </c>
      <c r="W164" s="72">
        <f t="shared" si="44"/>
        <v>84.75</v>
      </c>
      <c r="X164" s="72">
        <f t="shared" si="45"/>
        <v>115.15</v>
      </c>
      <c r="Y164" s="125">
        <f t="shared" si="51"/>
        <v>69.09</v>
      </c>
      <c r="Z164" s="97">
        <v>115</v>
      </c>
      <c r="AA164" s="97">
        <v>1</v>
      </c>
      <c r="AB164" s="98">
        <v>114</v>
      </c>
      <c r="AC164" s="99">
        <v>21.1</v>
      </c>
      <c r="AD164" s="100"/>
      <c r="AE164" s="100">
        <v>43.49</v>
      </c>
      <c r="AF164" s="100">
        <f t="shared" si="46"/>
        <v>10.999999999999986</v>
      </c>
      <c r="AG164" s="100">
        <f t="shared" si="47"/>
        <v>10.999999999999986</v>
      </c>
      <c r="AH164" s="100"/>
      <c r="AI164" s="39"/>
    </row>
    <row r="165" spans="1:35" s="4" customFormat="1" ht="15">
      <c r="A165" s="32">
        <v>139</v>
      </c>
      <c r="B165" s="121"/>
      <c r="C165" s="39" t="s">
        <v>262</v>
      </c>
      <c r="D165" s="35" t="s">
        <v>260</v>
      </c>
      <c r="E165" s="36" t="s">
        <v>91</v>
      </c>
      <c r="F165" s="37">
        <v>5</v>
      </c>
      <c r="G165" s="37">
        <v>10</v>
      </c>
      <c r="H165" s="37">
        <f t="shared" si="37"/>
        <v>15</v>
      </c>
      <c r="I165" s="56">
        <v>4</v>
      </c>
      <c r="J165" s="56">
        <f t="shared" si="38"/>
        <v>8</v>
      </c>
      <c r="K165" s="56">
        <f t="shared" si="39"/>
        <v>12</v>
      </c>
      <c r="L165" s="122">
        <v>270</v>
      </c>
      <c r="M165" s="122">
        <v>23</v>
      </c>
      <c r="N165" s="57">
        <f t="shared" si="40"/>
        <v>293</v>
      </c>
      <c r="O165" s="133">
        <v>135</v>
      </c>
      <c r="P165" s="58">
        <f t="shared" si="41"/>
        <v>11.5</v>
      </c>
      <c r="Q165" s="58">
        <f t="shared" si="42"/>
        <v>146.5</v>
      </c>
      <c r="R165" s="125">
        <v>48.6</v>
      </c>
      <c r="S165" s="125">
        <v>0</v>
      </c>
      <c r="T165" s="72">
        <f t="shared" si="43"/>
        <v>48.6</v>
      </c>
      <c r="U165" s="125">
        <v>154.15</v>
      </c>
      <c r="V165" s="125">
        <v>0</v>
      </c>
      <c r="W165" s="72">
        <f t="shared" si="44"/>
        <v>154.15</v>
      </c>
      <c r="X165" s="72">
        <f t="shared" si="45"/>
        <v>202.75</v>
      </c>
      <c r="Y165" s="125">
        <f t="shared" si="51"/>
        <v>121.64999999999999</v>
      </c>
      <c r="Z165" s="97">
        <v>167</v>
      </c>
      <c r="AA165" s="97">
        <v>2</v>
      </c>
      <c r="AB165" s="98">
        <v>165</v>
      </c>
      <c r="AC165" s="99">
        <v>0</v>
      </c>
      <c r="AD165" s="100"/>
      <c r="AE165" s="100">
        <v>93.65</v>
      </c>
      <c r="AF165" s="100">
        <f t="shared" si="46"/>
        <v>19.49999999999997</v>
      </c>
      <c r="AG165" s="100">
        <f t="shared" si="47"/>
        <v>19.49999999999997</v>
      </c>
      <c r="AH165" s="100"/>
      <c r="AI165" s="39"/>
    </row>
    <row r="166" spans="1:35" s="4" customFormat="1" ht="15">
      <c r="A166" s="32">
        <v>140</v>
      </c>
      <c r="B166" s="121"/>
      <c r="C166" s="39" t="s">
        <v>263</v>
      </c>
      <c r="D166" s="35" t="s">
        <v>260</v>
      </c>
      <c r="E166" s="36" t="s">
        <v>91</v>
      </c>
      <c r="F166" s="37">
        <v>0</v>
      </c>
      <c r="G166" s="37">
        <v>4</v>
      </c>
      <c r="H166" s="37">
        <f t="shared" si="37"/>
        <v>4</v>
      </c>
      <c r="I166" s="56">
        <v>0</v>
      </c>
      <c r="J166" s="56">
        <f t="shared" si="38"/>
        <v>3.2</v>
      </c>
      <c r="K166" s="56">
        <f t="shared" si="39"/>
        <v>3.2</v>
      </c>
      <c r="L166" s="122">
        <v>12</v>
      </c>
      <c r="M166" s="122">
        <v>7</v>
      </c>
      <c r="N166" s="57">
        <f t="shared" si="40"/>
        <v>19</v>
      </c>
      <c r="O166" s="133">
        <v>6</v>
      </c>
      <c r="P166" s="58">
        <f t="shared" si="41"/>
        <v>3.5</v>
      </c>
      <c r="Q166" s="58">
        <f t="shared" si="42"/>
        <v>9.5</v>
      </c>
      <c r="R166" s="125">
        <v>9</v>
      </c>
      <c r="S166" s="125">
        <v>0.555</v>
      </c>
      <c r="T166" s="72">
        <f t="shared" si="43"/>
        <v>9.555</v>
      </c>
      <c r="U166" s="125">
        <v>18</v>
      </c>
      <c r="V166" s="125">
        <v>0</v>
      </c>
      <c r="W166" s="72">
        <f t="shared" si="44"/>
        <v>18</v>
      </c>
      <c r="X166" s="72">
        <f t="shared" si="45"/>
        <v>27.555</v>
      </c>
      <c r="Y166" s="125">
        <f t="shared" si="51"/>
        <v>16.532999999999998</v>
      </c>
      <c r="Z166" s="97">
        <v>16</v>
      </c>
      <c r="AA166" s="97">
        <v>0</v>
      </c>
      <c r="AB166" s="98">
        <v>16</v>
      </c>
      <c r="AC166" s="99">
        <v>0</v>
      </c>
      <c r="AD166" s="100"/>
      <c r="AE166" s="100">
        <v>6.2</v>
      </c>
      <c r="AF166" s="100">
        <f t="shared" si="46"/>
        <v>7.032999999999997</v>
      </c>
      <c r="AG166" s="100">
        <f t="shared" si="47"/>
        <v>7.032999999999997</v>
      </c>
      <c r="AH166" s="100"/>
      <c r="AI166" s="39"/>
    </row>
    <row r="167" spans="1:35" s="7" customFormat="1" ht="12.75">
      <c r="A167" s="49"/>
      <c r="B167" s="121"/>
      <c r="C167" s="129" t="s">
        <v>264</v>
      </c>
      <c r="D167" s="35"/>
      <c r="E167" s="131"/>
      <c r="F167" s="117">
        <f>F168</f>
        <v>9</v>
      </c>
      <c r="G167" s="117">
        <f aca="true" t="shared" si="57" ref="G167:AH167">G168</f>
        <v>7</v>
      </c>
      <c r="H167" s="117">
        <f t="shared" si="57"/>
        <v>16</v>
      </c>
      <c r="I167" s="123">
        <f t="shared" si="57"/>
        <v>7.2</v>
      </c>
      <c r="J167" s="123">
        <f t="shared" si="57"/>
        <v>5.6000000000000005</v>
      </c>
      <c r="K167" s="123">
        <f t="shared" si="57"/>
        <v>12.8</v>
      </c>
      <c r="L167" s="117">
        <f t="shared" si="57"/>
        <v>285</v>
      </c>
      <c r="M167" s="117">
        <f t="shared" si="57"/>
        <v>24</v>
      </c>
      <c r="N167" s="117">
        <f t="shared" si="57"/>
        <v>309</v>
      </c>
      <c r="O167" s="123">
        <f t="shared" si="57"/>
        <v>142.5</v>
      </c>
      <c r="P167" s="123">
        <f t="shared" si="57"/>
        <v>12</v>
      </c>
      <c r="Q167" s="123">
        <f t="shared" si="57"/>
        <v>154.5</v>
      </c>
      <c r="R167" s="124">
        <f t="shared" si="57"/>
        <v>162.2</v>
      </c>
      <c r="S167" s="124">
        <f t="shared" si="57"/>
        <v>0</v>
      </c>
      <c r="T167" s="124">
        <f t="shared" si="57"/>
        <v>162.2</v>
      </c>
      <c r="U167" s="124">
        <f t="shared" si="57"/>
        <v>284.55</v>
      </c>
      <c r="V167" s="124">
        <f t="shared" si="57"/>
        <v>0</v>
      </c>
      <c r="W167" s="124">
        <f t="shared" si="57"/>
        <v>284.55</v>
      </c>
      <c r="X167" s="124">
        <f t="shared" si="57"/>
        <v>446.75</v>
      </c>
      <c r="Y167" s="124">
        <f t="shared" si="57"/>
        <v>268.05</v>
      </c>
      <c r="Z167" s="127">
        <f t="shared" si="57"/>
        <v>361</v>
      </c>
      <c r="AA167" s="127">
        <f t="shared" si="57"/>
        <v>7</v>
      </c>
      <c r="AB167" s="127">
        <f t="shared" si="57"/>
        <v>354</v>
      </c>
      <c r="AC167" s="128">
        <f t="shared" si="57"/>
        <v>13.3</v>
      </c>
      <c r="AD167" s="124">
        <f t="shared" si="57"/>
        <v>0</v>
      </c>
      <c r="AE167" s="124">
        <f t="shared" si="57"/>
        <v>70.05</v>
      </c>
      <c r="AF167" s="124">
        <f t="shared" si="57"/>
        <v>17.600000000000023</v>
      </c>
      <c r="AG167" s="124">
        <f t="shared" si="57"/>
        <v>17.600000000000023</v>
      </c>
      <c r="AH167" s="124">
        <f t="shared" si="57"/>
        <v>0</v>
      </c>
      <c r="AI167" s="113"/>
    </row>
    <row r="168" spans="1:35" ht="15">
      <c r="A168" s="32">
        <v>141</v>
      </c>
      <c r="B168" s="121"/>
      <c r="C168" s="39" t="s">
        <v>265</v>
      </c>
      <c r="D168" s="35" t="s">
        <v>266</v>
      </c>
      <c r="E168" s="36" t="s">
        <v>91</v>
      </c>
      <c r="F168" s="37">
        <v>9</v>
      </c>
      <c r="G168" s="37">
        <v>7</v>
      </c>
      <c r="H168" s="37">
        <f t="shared" si="37"/>
        <v>16</v>
      </c>
      <c r="I168" s="56">
        <v>7.2</v>
      </c>
      <c r="J168" s="56">
        <f t="shared" si="38"/>
        <v>5.6000000000000005</v>
      </c>
      <c r="K168" s="56">
        <f t="shared" si="39"/>
        <v>12.8</v>
      </c>
      <c r="L168" s="122">
        <v>285</v>
      </c>
      <c r="M168" s="122">
        <v>24</v>
      </c>
      <c r="N168" s="57">
        <f t="shared" si="40"/>
        <v>309</v>
      </c>
      <c r="O168" s="133">
        <v>142.5</v>
      </c>
      <c r="P168" s="58">
        <f t="shared" si="41"/>
        <v>12</v>
      </c>
      <c r="Q168" s="58">
        <f t="shared" si="42"/>
        <v>154.5</v>
      </c>
      <c r="R168" s="125">
        <v>162.2</v>
      </c>
      <c r="S168" s="125">
        <v>0</v>
      </c>
      <c r="T168" s="72">
        <f t="shared" si="43"/>
        <v>162.2</v>
      </c>
      <c r="U168" s="125">
        <v>284.55</v>
      </c>
      <c r="V168" s="125">
        <v>0</v>
      </c>
      <c r="W168" s="72">
        <f t="shared" si="44"/>
        <v>284.55</v>
      </c>
      <c r="X168" s="72">
        <f t="shared" si="45"/>
        <v>446.75</v>
      </c>
      <c r="Y168" s="125">
        <f t="shared" si="51"/>
        <v>268.05</v>
      </c>
      <c r="Z168" s="97">
        <v>361</v>
      </c>
      <c r="AA168" s="97">
        <v>7</v>
      </c>
      <c r="AB168" s="98">
        <v>354</v>
      </c>
      <c r="AC168" s="99">
        <v>13.3</v>
      </c>
      <c r="AD168" s="100"/>
      <c r="AE168" s="100">
        <v>70.05</v>
      </c>
      <c r="AF168" s="100">
        <f t="shared" si="46"/>
        <v>17.600000000000023</v>
      </c>
      <c r="AG168" s="100">
        <f t="shared" si="47"/>
        <v>17.600000000000023</v>
      </c>
      <c r="AH168" s="100"/>
      <c r="AI168" s="39"/>
    </row>
    <row r="169" spans="1:35" s="7" customFormat="1" ht="12.75">
      <c r="A169" s="49"/>
      <c r="B169" s="121"/>
      <c r="C169" s="129" t="s">
        <v>267</v>
      </c>
      <c r="D169" s="35"/>
      <c r="E169" s="50"/>
      <c r="F169" s="117">
        <f>F170</f>
        <v>14</v>
      </c>
      <c r="G169" s="117">
        <f aca="true" t="shared" si="58" ref="G169:AH169">G170</f>
        <v>10</v>
      </c>
      <c r="H169" s="117">
        <f t="shared" si="58"/>
        <v>24</v>
      </c>
      <c r="I169" s="123">
        <f t="shared" si="58"/>
        <v>11.2</v>
      </c>
      <c r="J169" s="123">
        <f t="shared" si="58"/>
        <v>8</v>
      </c>
      <c r="K169" s="123">
        <f t="shared" si="58"/>
        <v>19.2</v>
      </c>
      <c r="L169" s="117">
        <f t="shared" si="58"/>
        <v>374</v>
      </c>
      <c r="M169" s="117">
        <f t="shared" si="58"/>
        <v>29</v>
      </c>
      <c r="N169" s="117">
        <f t="shared" si="58"/>
        <v>403</v>
      </c>
      <c r="O169" s="123">
        <f t="shared" si="58"/>
        <v>187</v>
      </c>
      <c r="P169" s="123">
        <f t="shared" si="58"/>
        <v>14.5</v>
      </c>
      <c r="Q169" s="123">
        <f t="shared" si="58"/>
        <v>201.5</v>
      </c>
      <c r="R169" s="124">
        <f t="shared" si="58"/>
        <v>237.15</v>
      </c>
      <c r="S169" s="124">
        <f t="shared" si="58"/>
        <v>17.415</v>
      </c>
      <c r="T169" s="124">
        <f t="shared" si="58"/>
        <v>254.565</v>
      </c>
      <c r="U169" s="124">
        <f t="shared" si="58"/>
        <v>287.45</v>
      </c>
      <c r="V169" s="124">
        <f t="shared" si="58"/>
        <v>20</v>
      </c>
      <c r="W169" s="124">
        <f t="shared" si="58"/>
        <v>307.45</v>
      </c>
      <c r="X169" s="124">
        <f t="shared" si="58"/>
        <v>562.015</v>
      </c>
      <c r="Y169" s="124">
        <f t="shared" si="58"/>
        <v>337.209</v>
      </c>
      <c r="Z169" s="127">
        <f t="shared" si="58"/>
        <v>407</v>
      </c>
      <c r="AA169" s="127">
        <f t="shared" si="58"/>
        <v>10</v>
      </c>
      <c r="AB169" s="127">
        <f t="shared" si="58"/>
        <v>397</v>
      </c>
      <c r="AC169" s="128">
        <f t="shared" si="58"/>
        <v>1.12</v>
      </c>
      <c r="AD169" s="124">
        <f t="shared" si="58"/>
        <v>0</v>
      </c>
      <c r="AE169" s="124">
        <f t="shared" si="58"/>
        <v>107.08</v>
      </c>
      <c r="AF169" s="124">
        <f t="shared" si="58"/>
        <v>44.949</v>
      </c>
      <c r="AG169" s="124">
        <f t="shared" si="58"/>
        <v>44.949</v>
      </c>
      <c r="AH169" s="124">
        <f t="shared" si="58"/>
        <v>0</v>
      </c>
      <c r="AI169" s="113"/>
    </row>
    <row r="170" spans="1:35" ht="15">
      <c r="A170" s="32">
        <v>142</v>
      </c>
      <c r="B170" s="121"/>
      <c r="C170" s="34" t="s">
        <v>268</v>
      </c>
      <c r="D170" s="35" t="s">
        <v>269</v>
      </c>
      <c r="E170" s="36" t="s">
        <v>91</v>
      </c>
      <c r="F170" s="37">
        <v>14</v>
      </c>
      <c r="G170" s="37">
        <v>10</v>
      </c>
      <c r="H170" s="37">
        <f t="shared" si="37"/>
        <v>24</v>
      </c>
      <c r="I170" s="56">
        <v>11.2</v>
      </c>
      <c r="J170" s="56">
        <f t="shared" si="38"/>
        <v>8</v>
      </c>
      <c r="K170" s="56">
        <f t="shared" si="39"/>
        <v>19.2</v>
      </c>
      <c r="L170" s="122">
        <v>374</v>
      </c>
      <c r="M170" s="122">
        <v>29</v>
      </c>
      <c r="N170" s="57">
        <f t="shared" si="40"/>
        <v>403</v>
      </c>
      <c r="O170" s="133">
        <v>187</v>
      </c>
      <c r="P170" s="58">
        <f t="shared" si="41"/>
        <v>14.5</v>
      </c>
      <c r="Q170" s="58">
        <f t="shared" si="42"/>
        <v>201.5</v>
      </c>
      <c r="R170" s="125">
        <v>237.15</v>
      </c>
      <c r="S170" s="125">
        <v>17.415</v>
      </c>
      <c r="T170" s="72">
        <f t="shared" si="43"/>
        <v>254.565</v>
      </c>
      <c r="U170" s="125">
        <v>287.45</v>
      </c>
      <c r="V170" s="125">
        <v>20</v>
      </c>
      <c r="W170" s="72">
        <f t="shared" si="44"/>
        <v>307.45</v>
      </c>
      <c r="X170" s="72">
        <f t="shared" si="45"/>
        <v>562.015</v>
      </c>
      <c r="Y170" s="125">
        <f t="shared" si="51"/>
        <v>337.209</v>
      </c>
      <c r="Z170" s="97">
        <v>407</v>
      </c>
      <c r="AA170" s="97">
        <v>10</v>
      </c>
      <c r="AB170" s="98">
        <v>397</v>
      </c>
      <c r="AC170" s="99">
        <v>1.12</v>
      </c>
      <c r="AD170" s="100"/>
      <c r="AE170" s="100">
        <v>107.08</v>
      </c>
      <c r="AF170" s="100">
        <f t="shared" si="46"/>
        <v>44.949</v>
      </c>
      <c r="AG170" s="100">
        <f t="shared" si="47"/>
        <v>44.949</v>
      </c>
      <c r="AH170" s="100"/>
      <c r="AI170" s="39"/>
    </row>
    <row r="171" spans="1:35" s="7" customFormat="1" ht="12.75">
      <c r="A171" s="49"/>
      <c r="B171" s="121"/>
      <c r="C171" s="49" t="s">
        <v>270</v>
      </c>
      <c r="D171" s="35"/>
      <c r="E171" s="50"/>
      <c r="F171" s="117">
        <f>F172</f>
        <v>7</v>
      </c>
      <c r="G171" s="117">
        <f aca="true" t="shared" si="59" ref="G171:AH171">G172</f>
        <v>4</v>
      </c>
      <c r="H171" s="117">
        <f t="shared" si="59"/>
        <v>11</v>
      </c>
      <c r="I171" s="123">
        <f t="shared" si="59"/>
        <v>5.6</v>
      </c>
      <c r="J171" s="123">
        <f t="shared" si="59"/>
        <v>3.2</v>
      </c>
      <c r="K171" s="123">
        <f t="shared" si="59"/>
        <v>8.8</v>
      </c>
      <c r="L171" s="117">
        <f t="shared" si="59"/>
        <v>206</v>
      </c>
      <c r="M171" s="117">
        <f t="shared" si="59"/>
        <v>16</v>
      </c>
      <c r="N171" s="117">
        <f t="shared" si="59"/>
        <v>222</v>
      </c>
      <c r="O171" s="123">
        <f t="shared" si="59"/>
        <v>103</v>
      </c>
      <c r="P171" s="123">
        <f t="shared" si="59"/>
        <v>8</v>
      </c>
      <c r="Q171" s="123">
        <f t="shared" si="59"/>
        <v>111</v>
      </c>
      <c r="R171" s="124">
        <f t="shared" si="59"/>
        <v>134.6</v>
      </c>
      <c r="S171" s="124">
        <f t="shared" si="59"/>
        <v>1.14</v>
      </c>
      <c r="T171" s="124">
        <f t="shared" si="59"/>
        <v>135.73999999999998</v>
      </c>
      <c r="U171" s="124">
        <f t="shared" si="59"/>
        <v>205.9</v>
      </c>
      <c r="V171" s="124">
        <f t="shared" si="59"/>
        <v>0</v>
      </c>
      <c r="W171" s="124">
        <f t="shared" si="59"/>
        <v>205.9</v>
      </c>
      <c r="X171" s="124">
        <f t="shared" si="59"/>
        <v>341.64</v>
      </c>
      <c r="Y171" s="124">
        <f t="shared" si="59"/>
        <v>204.98399999999998</v>
      </c>
      <c r="Z171" s="127">
        <f t="shared" si="59"/>
        <v>262</v>
      </c>
      <c r="AA171" s="127">
        <f t="shared" si="59"/>
        <v>5</v>
      </c>
      <c r="AB171" s="127">
        <f t="shared" si="59"/>
        <v>257</v>
      </c>
      <c r="AC171" s="128">
        <f t="shared" si="59"/>
        <v>4.6</v>
      </c>
      <c r="AD171" s="124">
        <f t="shared" si="59"/>
        <v>0</v>
      </c>
      <c r="AE171" s="124">
        <f t="shared" si="59"/>
        <v>55.5</v>
      </c>
      <c r="AF171" s="124">
        <f t="shared" si="59"/>
        <v>11.883999999999986</v>
      </c>
      <c r="AG171" s="124">
        <f t="shared" si="59"/>
        <v>11.883999999999986</v>
      </c>
      <c r="AH171" s="124">
        <f t="shared" si="59"/>
        <v>0</v>
      </c>
      <c r="AI171" s="113"/>
    </row>
    <row r="172" spans="1:35" ht="15">
      <c r="A172" s="32">
        <v>143</v>
      </c>
      <c r="B172" s="121"/>
      <c r="C172" s="34" t="s">
        <v>271</v>
      </c>
      <c r="D172" s="35" t="s">
        <v>272</v>
      </c>
      <c r="E172" s="36" t="s">
        <v>91</v>
      </c>
      <c r="F172" s="37">
        <v>7</v>
      </c>
      <c r="G172" s="37">
        <v>4</v>
      </c>
      <c r="H172" s="37">
        <f t="shared" si="37"/>
        <v>11</v>
      </c>
      <c r="I172" s="56">
        <v>5.6</v>
      </c>
      <c r="J172" s="56">
        <f t="shared" si="38"/>
        <v>3.2</v>
      </c>
      <c r="K172" s="56">
        <f t="shared" si="39"/>
        <v>8.8</v>
      </c>
      <c r="L172" s="122">
        <v>206</v>
      </c>
      <c r="M172" s="122">
        <v>16</v>
      </c>
      <c r="N172" s="57">
        <f t="shared" si="40"/>
        <v>222</v>
      </c>
      <c r="O172" s="133">
        <v>103</v>
      </c>
      <c r="P172" s="58">
        <f t="shared" si="41"/>
        <v>8</v>
      </c>
      <c r="Q172" s="58">
        <f t="shared" si="42"/>
        <v>111</v>
      </c>
      <c r="R172" s="125">
        <v>134.6</v>
      </c>
      <c r="S172" s="125">
        <v>1.14</v>
      </c>
      <c r="T172" s="72">
        <f t="shared" si="43"/>
        <v>135.73999999999998</v>
      </c>
      <c r="U172" s="125">
        <v>205.9</v>
      </c>
      <c r="V172" s="125">
        <v>0</v>
      </c>
      <c r="W172" s="72">
        <f t="shared" si="44"/>
        <v>205.9</v>
      </c>
      <c r="X172" s="72">
        <f t="shared" si="45"/>
        <v>341.64</v>
      </c>
      <c r="Y172" s="125">
        <f t="shared" si="51"/>
        <v>204.98399999999998</v>
      </c>
      <c r="Z172" s="97">
        <v>262</v>
      </c>
      <c r="AA172" s="97">
        <v>5</v>
      </c>
      <c r="AB172" s="98">
        <v>257</v>
      </c>
      <c r="AC172" s="99">
        <v>4.6</v>
      </c>
      <c r="AD172" s="100"/>
      <c r="AE172" s="100">
        <v>55.5</v>
      </c>
      <c r="AF172" s="100">
        <f t="shared" si="46"/>
        <v>11.883999999999986</v>
      </c>
      <c r="AG172" s="100">
        <f t="shared" si="47"/>
        <v>11.883999999999986</v>
      </c>
      <c r="AH172" s="100"/>
      <c r="AI172" s="39"/>
    </row>
    <row r="173" spans="1:35" s="7" customFormat="1" ht="12.75">
      <c r="A173" s="49"/>
      <c r="B173" s="121"/>
      <c r="C173" s="49" t="s">
        <v>273</v>
      </c>
      <c r="D173" s="35"/>
      <c r="E173" s="50"/>
      <c r="F173" s="117">
        <f>F174</f>
        <v>9</v>
      </c>
      <c r="G173" s="117">
        <f aca="true" t="shared" si="60" ref="G173:AH173">G174</f>
        <v>8</v>
      </c>
      <c r="H173" s="117">
        <f t="shared" si="60"/>
        <v>17</v>
      </c>
      <c r="I173" s="123">
        <f t="shared" si="60"/>
        <v>7.2</v>
      </c>
      <c r="J173" s="123">
        <f t="shared" si="60"/>
        <v>6.4</v>
      </c>
      <c r="K173" s="123">
        <f t="shared" si="60"/>
        <v>13.600000000000001</v>
      </c>
      <c r="L173" s="117">
        <f t="shared" si="60"/>
        <v>322</v>
      </c>
      <c r="M173" s="117">
        <f t="shared" si="60"/>
        <v>25</v>
      </c>
      <c r="N173" s="117">
        <f t="shared" si="60"/>
        <v>347</v>
      </c>
      <c r="O173" s="123">
        <f t="shared" si="60"/>
        <v>161</v>
      </c>
      <c r="P173" s="123">
        <f t="shared" si="60"/>
        <v>12.5</v>
      </c>
      <c r="Q173" s="123">
        <f t="shared" si="60"/>
        <v>173.5</v>
      </c>
      <c r="R173" s="124">
        <f t="shared" si="60"/>
        <v>150.15</v>
      </c>
      <c r="S173" s="124">
        <f t="shared" si="60"/>
        <v>3.705</v>
      </c>
      <c r="T173" s="124">
        <f t="shared" si="60"/>
        <v>153.85500000000002</v>
      </c>
      <c r="U173" s="124">
        <f t="shared" si="60"/>
        <v>338.45</v>
      </c>
      <c r="V173" s="124">
        <f t="shared" si="60"/>
        <v>0</v>
      </c>
      <c r="W173" s="124">
        <f t="shared" si="60"/>
        <v>338.45</v>
      </c>
      <c r="X173" s="124">
        <f t="shared" si="60"/>
        <v>492.305</v>
      </c>
      <c r="Y173" s="124">
        <f t="shared" si="60"/>
        <v>295.383</v>
      </c>
      <c r="Z173" s="127">
        <f t="shared" si="60"/>
        <v>380</v>
      </c>
      <c r="AA173" s="127">
        <f t="shared" si="60"/>
        <v>6</v>
      </c>
      <c r="AB173" s="127">
        <f t="shared" si="60"/>
        <v>374</v>
      </c>
      <c r="AC173" s="128">
        <f t="shared" si="60"/>
        <v>0</v>
      </c>
      <c r="AD173" s="124">
        <f t="shared" si="60"/>
        <v>0</v>
      </c>
      <c r="AE173" s="124">
        <f t="shared" si="60"/>
        <v>81.36</v>
      </c>
      <c r="AF173" s="124">
        <f t="shared" si="60"/>
        <v>21.122999999999948</v>
      </c>
      <c r="AG173" s="124">
        <f t="shared" si="60"/>
        <v>21.122999999999948</v>
      </c>
      <c r="AH173" s="124">
        <f t="shared" si="60"/>
        <v>0</v>
      </c>
      <c r="AI173" s="113"/>
    </row>
    <row r="174" spans="1:35" ht="15">
      <c r="A174" s="32">
        <v>144</v>
      </c>
      <c r="B174" s="132"/>
      <c r="C174" s="34" t="s">
        <v>274</v>
      </c>
      <c r="D174" s="35">
        <v>621001</v>
      </c>
      <c r="E174" s="36" t="s">
        <v>91</v>
      </c>
      <c r="F174" s="37">
        <v>9</v>
      </c>
      <c r="G174" s="37">
        <v>8</v>
      </c>
      <c r="H174" s="37">
        <f t="shared" si="37"/>
        <v>17</v>
      </c>
      <c r="I174" s="56">
        <v>7.2</v>
      </c>
      <c r="J174" s="56">
        <f t="shared" si="38"/>
        <v>6.4</v>
      </c>
      <c r="K174" s="56">
        <f t="shared" si="39"/>
        <v>13.600000000000001</v>
      </c>
      <c r="L174" s="122">
        <v>322</v>
      </c>
      <c r="M174" s="122">
        <v>25</v>
      </c>
      <c r="N174" s="57">
        <f t="shared" si="40"/>
        <v>347</v>
      </c>
      <c r="O174" s="133">
        <v>161</v>
      </c>
      <c r="P174" s="58">
        <f t="shared" si="41"/>
        <v>12.5</v>
      </c>
      <c r="Q174" s="58">
        <f t="shared" si="42"/>
        <v>173.5</v>
      </c>
      <c r="R174" s="125">
        <v>150.15</v>
      </c>
      <c r="S174" s="125">
        <v>3.705</v>
      </c>
      <c r="T174" s="72">
        <f t="shared" si="43"/>
        <v>153.85500000000002</v>
      </c>
      <c r="U174" s="125">
        <v>338.45</v>
      </c>
      <c r="V174" s="125">
        <v>0</v>
      </c>
      <c r="W174" s="72">
        <f t="shared" si="44"/>
        <v>338.45</v>
      </c>
      <c r="X174" s="72">
        <f t="shared" si="45"/>
        <v>492.305</v>
      </c>
      <c r="Y174" s="125">
        <f t="shared" si="51"/>
        <v>295.383</v>
      </c>
      <c r="Z174" s="97">
        <v>380</v>
      </c>
      <c r="AA174" s="97">
        <v>6</v>
      </c>
      <c r="AB174" s="98">
        <v>374</v>
      </c>
      <c r="AC174" s="99">
        <v>0</v>
      </c>
      <c r="AD174" s="100"/>
      <c r="AE174" s="100">
        <v>81.36</v>
      </c>
      <c r="AF174" s="100">
        <f t="shared" si="46"/>
        <v>21.122999999999948</v>
      </c>
      <c r="AG174" s="100">
        <f t="shared" si="47"/>
        <v>21.122999999999948</v>
      </c>
      <c r="AH174" s="100"/>
      <c r="AI174" s="39"/>
    </row>
    <row r="175" spans="1:34" s="4" customFormat="1" ht="12.75">
      <c r="A175" s="2"/>
      <c r="B175" s="2"/>
      <c r="F175" s="9"/>
      <c r="G175" s="9"/>
      <c r="H175" s="9"/>
      <c r="I175" s="10"/>
      <c r="J175" s="10"/>
      <c r="K175" s="10"/>
      <c r="L175" s="9"/>
      <c r="M175" s="9"/>
      <c r="N175" s="9"/>
      <c r="O175" s="10"/>
      <c r="P175" s="10"/>
      <c r="Q175" s="10"/>
      <c r="R175" s="11"/>
      <c r="S175" s="11"/>
      <c r="T175" s="11"/>
      <c r="U175" s="11"/>
      <c r="V175" s="11"/>
      <c r="W175" s="11"/>
      <c r="X175" s="12"/>
      <c r="Y175" s="12"/>
      <c r="Z175" s="9"/>
      <c r="AA175" s="9"/>
      <c r="AB175" s="13"/>
      <c r="AC175" s="14"/>
      <c r="AD175" s="11"/>
      <c r="AE175" s="11"/>
      <c r="AF175" s="11"/>
      <c r="AG175" s="11"/>
      <c r="AH175" s="11"/>
    </row>
    <row r="183" spans="1:34" ht="12.75">
      <c r="A183" s="4"/>
      <c r="B183" s="4"/>
      <c r="X183" s="11"/>
      <c r="Y183" s="11"/>
      <c r="Z183" s="13"/>
      <c r="AA183" s="13"/>
      <c r="AB183" s="137"/>
      <c r="AC183" s="138"/>
      <c r="AD183" s="139"/>
      <c r="AE183" s="139"/>
      <c r="AF183" s="139"/>
      <c r="AG183" s="139"/>
      <c r="AH183" s="139"/>
    </row>
    <row r="184" spans="1:34" ht="12.75">
      <c r="A184" s="4"/>
      <c r="B184" s="4"/>
      <c r="X184" s="11"/>
      <c r="Y184" s="11"/>
      <c r="Z184" s="13"/>
      <c r="AA184" s="13"/>
      <c r="AB184" s="137"/>
      <c r="AC184" s="138"/>
      <c r="AD184" s="139"/>
      <c r="AE184" s="139"/>
      <c r="AF184" s="139"/>
      <c r="AG184" s="139"/>
      <c r="AH184" s="139"/>
    </row>
    <row r="185" spans="1:34" ht="12.75">
      <c r="A185" s="4"/>
      <c r="B185" s="4"/>
      <c r="X185" s="11"/>
      <c r="Y185" s="11"/>
      <c r="Z185" s="13"/>
      <c r="AA185" s="13"/>
      <c r="AB185" s="137"/>
      <c r="AC185" s="138"/>
      <c r="AD185" s="139"/>
      <c r="AE185" s="139"/>
      <c r="AF185" s="139"/>
      <c r="AG185" s="139"/>
      <c r="AH185" s="139"/>
    </row>
    <row r="186" spans="1:34" ht="12.75">
      <c r="A186" s="4"/>
      <c r="B186" s="4"/>
      <c r="X186" s="11"/>
      <c r="Y186" s="11"/>
      <c r="Z186" s="13"/>
      <c r="AA186" s="13"/>
      <c r="AB186" s="137"/>
      <c r="AC186" s="138"/>
      <c r="AD186" s="139"/>
      <c r="AE186" s="139"/>
      <c r="AF186" s="139"/>
      <c r="AG186" s="139"/>
      <c r="AH186" s="139"/>
    </row>
    <row r="187" spans="1:34" ht="12.75">
      <c r="A187" s="4"/>
      <c r="B187" s="4"/>
      <c r="X187" s="11"/>
      <c r="Y187" s="11"/>
      <c r="Z187" s="13"/>
      <c r="AA187" s="13"/>
      <c r="AB187" s="137"/>
      <c r="AC187" s="138"/>
      <c r="AD187" s="139"/>
      <c r="AE187" s="139"/>
      <c r="AF187" s="139"/>
      <c r="AG187" s="139"/>
      <c r="AH187" s="139"/>
    </row>
    <row r="188" spans="1:34" ht="12.75">
      <c r="A188" s="4"/>
      <c r="B188" s="4"/>
      <c r="X188" s="11"/>
      <c r="Y188" s="11"/>
      <c r="Z188" s="13"/>
      <c r="AA188" s="13"/>
      <c r="AB188" s="137"/>
      <c r="AC188" s="138"/>
      <c r="AD188" s="139"/>
      <c r="AE188" s="139"/>
      <c r="AF188" s="139"/>
      <c r="AG188" s="139"/>
      <c r="AH188" s="139"/>
    </row>
    <row r="189" spans="1:34" ht="12.75">
      <c r="A189" s="4"/>
      <c r="B189" s="4"/>
      <c r="X189" s="11"/>
      <c r="Y189" s="11"/>
      <c r="Z189" s="13"/>
      <c r="AA189" s="13"/>
      <c r="AB189" s="137"/>
      <c r="AC189" s="138"/>
      <c r="AD189" s="139"/>
      <c r="AE189" s="139"/>
      <c r="AF189" s="139"/>
      <c r="AG189" s="139"/>
      <c r="AH189" s="139"/>
    </row>
    <row r="190" spans="1:34" ht="12.75">
      <c r="A190" s="4"/>
      <c r="B190" s="4"/>
      <c r="X190" s="11"/>
      <c r="Y190" s="11"/>
      <c r="Z190" s="13"/>
      <c r="AA190" s="13"/>
      <c r="AB190" s="137"/>
      <c r="AC190" s="138"/>
      <c r="AD190" s="139"/>
      <c r="AE190" s="139"/>
      <c r="AF190" s="139"/>
      <c r="AG190" s="139"/>
      <c r="AH190" s="139"/>
    </row>
    <row r="191" spans="1:34" ht="12.75">
      <c r="A191" s="4"/>
      <c r="B191" s="4"/>
      <c r="X191" s="11"/>
      <c r="Y191" s="11"/>
      <c r="Z191" s="13"/>
      <c r="AA191" s="13"/>
      <c r="AB191" s="137"/>
      <c r="AC191" s="138"/>
      <c r="AD191" s="139"/>
      <c r="AE191" s="139"/>
      <c r="AF191" s="139"/>
      <c r="AG191" s="139"/>
      <c r="AH191" s="139"/>
    </row>
    <row r="192" spans="1:34" ht="12.75">
      <c r="A192" s="4"/>
      <c r="B192" s="4"/>
      <c r="X192" s="11"/>
      <c r="Y192" s="11"/>
      <c r="Z192" s="13"/>
      <c r="AA192" s="13"/>
      <c r="AB192" s="137"/>
      <c r="AC192" s="138"/>
      <c r="AD192" s="139"/>
      <c r="AE192" s="139"/>
      <c r="AF192" s="139"/>
      <c r="AG192" s="139"/>
      <c r="AH192" s="139"/>
    </row>
    <row r="193" spans="1:34" ht="12.75">
      <c r="A193" s="4"/>
      <c r="B193" s="4"/>
      <c r="X193" s="11"/>
      <c r="Y193" s="11"/>
      <c r="Z193" s="13"/>
      <c r="AA193" s="13"/>
      <c r="AB193" s="137"/>
      <c r="AC193" s="138"/>
      <c r="AD193" s="139"/>
      <c r="AE193" s="139"/>
      <c r="AF193" s="139"/>
      <c r="AG193" s="139"/>
      <c r="AH193" s="139"/>
    </row>
    <row r="194" spans="1:34" ht="12.75">
      <c r="A194" s="4"/>
      <c r="B194" s="4"/>
      <c r="X194" s="11"/>
      <c r="Y194" s="11"/>
      <c r="Z194" s="13"/>
      <c r="AA194" s="13"/>
      <c r="AB194" s="137"/>
      <c r="AC194" s="138"/>
      <c r="AD194" s="139"/>
      <c r="AE194" s="139"/>
      <c r="AF194" s="139"/>
      <c r="AG194" s="139"/>
      <c r="AH194" s="139"/>
    </row>
    <row r="195" spans="1:34" ht="12.75">
      <c r="A195" s="4"/>
      <c r="B195" s="4"/>
      <c r="X195" s="11"/>
      <c r="Y195" s="11"/>
      <c r="Z195" s="13"/>
      <c r="AA195" s="13"/>
      <c r="AB195" s="137"/>
      <c r="AC195" s="138"/>
      <c r="AD195" s="139"/>
      <c r="AE195" s="139"/>
      <c r="AF195" s="139"/>
      <c r="AG195" s="139"/>
      <c r="AH195" s="139"/>
    </row>
    <row r="196" spans="1:34" ht="12.75">
      <c r="A196" s="4"/>
      <c r="B196" s="4"/>
      <c r="X196" s="11"/>
      <c r="Y196" s="11"/>
      <c r="Z196" s="13"/>
      <c r="AA196" s="13"/>
      <c r="AB196" s="137"/>
      <c r="AC196" s="138"/>
      <c r="AD196" s="139"/>
      <c r="AE196" s="139"/>
      <c r="AF196" s="139"/>
      <c r="AG196" s="139"/>
      <c r="AH196" s="139"/>
    </row>
    <row r="197" spans="1:34" ht="12.75">
      <c r="A197" s="4"/>
      <c r="B197" s="4"/>
      <c r="X197" s="11"/>
      <c r="Y197" s="11"/>
      <c r="Z197" s="13"/>
      <c r="AA197" s="13"/>
      <c r="AB197" s="137"/>
      <c r="AC197" s="138"/>
      <c r="AD197" s="139"/>
      <c r="AE197" s="139"/>
      <c r="AF197" s="139"/>
      <c r="AG197" s="139"/>
      <c r="AH197" s="139"/>
    </row>
    <row r="198" spans="1:34" ht="12.75">
      <c r="A198" s="4"/>
      <c r="B198" s="4"/>
      <c r="X198" s="11"/>
      <c r="Y198" s="11"/>
      <c r="Z198" s="13"/>
      <c r="AA198" s="13"/>
      <c r="AB198" s="137"/>
      <c r="AC198" s="138"/>
      <c r="AD198" s="139"/>
      <c r="AE198" s="139"/>
      <c r="AF198" s="139"/>
      <c r="AG198" s="139"/>
      <c r="AH198" s="139"/>
    </row>
    <row r="199" spans="1:34" ht="12.75">
      <c r="A199" s="4"/>
      <c r="B199" s="4"/>
      <c r="X199" s="11"/>
      <c r="Y199" s="11"/>
      <c r="Z199" s="13"/>
      <c r="AA199" s="13"/>
      <c r="AB199" s="137"/>
      <c r="AC199" s="138"/>
      <c r="AD199" s="139"/>
      <c r="AE199" s="139"/>
      <c r="AF199" s="139"/>
      <c r="AG199" s="139"/>
      <c r="AH199" s="139"/>
    </row>
    <row r="200" spans="1:34" ht="12.75">
      <c r="A200" s="4"/>
      <c r="B200" s="4"/>
      <c r="X200" s="11"/>
      <c r="Y200" s="11"/>
      <c r="Z200" s="13"/>
      <c r="AA200" s="13"/>
      <c r="AB200" s="137"/>
      <c r="AC200" s="138"/>
      <c r="AD200" s="139"/>
      <c r="AE200" s="139"/>
      <c r="AF200" s="139"/>
      <c r="AG200" s="139"/>
      <c r="AH200" s="139"/>
    </row>
    <row r="201" spans="1:34" ht="12.75">
      <c r="A201" s="4"/>
      <c r="B201" s="4"/>
      <c r="X201" s="11"/>
      <c r="Y201" s="11"/>
      <c r="Z201" s="13"/>
      <c r="AA201" s="13"/>
      <c r="AB201" s="137"/>
      <c r="AC201" s="138"/>
      <c r="AD201" s="139"/>
      <c r="AE201" s="139"/>
      <c r="AF201" s="139"/>
      <c r="AG201" s="139"/>
      <c r="AH201" s="139"/>
    </row>
    <row r="202" spans="1:34" ht="12.75">
      <c r="A202" s="4"/>
      <c r="B202" s="4"/>
      <c r="X202" s="11"/>
      <c r="Y202" s="11"/>
      <c r="Z202" s="13"/>
      <c r="AA202" s="13"/>
      <c r="AB202" s="137"/>
      <c r="AC202" s="138"/>
      <c r="AD202" s="139"/>
      <c r="AE202" s="139"/>
      <c r="AF202" s="139"/>
      <c r="AG202" s="139"/>
      <c r="AH202" s="139"/>
    </row>
    <row r="203" spans="1:34" ht="12.75">
      <c r="A203" s="4"/>
      <c r="B203" s="4"/>
      <c r="X203" s="11"/>
      <c r="Y203" s="11"/>
      <c r="Z203" s="13"/>
      <c r="AA203" s="13"/>
      <c r="AB203" s="137"/>
      <c r="AC203" s="138"/>
      <c r="AD203" s="139"/>
      <c r="AE203" s="139"/>
      <c r="AF203" s="139"/>
      <c r="AG203" s="139"/>
      <c r="AH203" s="139"/>
    </row>
    <row r="204" spans="1:34" ht="12.75">
      <c r="A204" s="4"/>
      <c r="B204" s="4"/>
      <c r="X204" s="11"/>
      <c r="Y204" s="11"/>
      <c r="Z204" s="13"/>
      <c r="AA204" s="13"/>
      <c r="AB204" s="137"/>
      <c r="AC204" s="138"/>
      <c r="AD204" s="139"/>
      <c r="AE204" s="139"/>
      <c r="AF204" s="139"/>
      <c r="AG204" s="139"/>
      <c r="AH204" s="139"/>
    </row>
    <row r="205" spans="1:34" ht="12.75">
      <c r="A205" s="4"/>
      <c r="B205" s="4"/>
      <c r="X205" s="11"/>
      <c r="Y205" s="11"/>
      <c r="Z205" s="13"/>
      <c r="AA205" s="13"/>
      <c r="AB205" s="137"/>
      <c r="AC205" s="138"/>
      <c r="AD205" s="139"/>
      <c r="AE205" s="139"/>
      <c r="AF205" s="139"/>
      <c r="AG205" s="139"/>
      <c r="AH205" s="139"/>
    </row>
    <row r="206" spans="1:34" ht="12.75">
      <c r="A206" s="4"/>
      <c r="B206" s="4"/>
      <c r="X206" s="11"/>
      <c r="Y206" s="11"/>
      <c r="Z206" s="13"/>
      <c r="AA206" s="13"/>
      <c r="AB206" s="137"/>
      <c r="AC206" s="138"/>
      <c r="AD206" s="139"/>
      <c r="AE206" s="139"/>
      <c r="AF206" s="139"/>
      <c r="AG206" s="139"/>
      <c r="AH206" s="139"/>
    </row>
    <row r="207" spans="1:34" ht="12.75">
      <c r="A207" s="4"/>
      <c r="B207" s="4"/>
      <c r="X207" s="11"/>
      <c r="Y207" s="11"/>
      <c r="Z207" s="13"/>
      <c r="AA207" s="13"/>
      <c r="AB207" s="137"/>
      <c r="AC207" s="138"/>
      <c r="AD207" s="139"/>
      <c r="AE207" s="139"/>
      <c r="AF207" s="139"/>
      <c r="AG207" s="139"/>
      <c r="AH207" s="139"/>
    </row>
    <row r="208" spans="1:34" ht="12.75">
      <c r="A208" s="4"/>
      <c r="B208" s="4"/>
      <c r="X208" s="11"/>
      <c r="Y208" s="11"/>
      <c r="Z208" s="13"/>
      <c r="AA208" s="13"/>
      <c r="AB208" s="137"/>
      <c r="AC208" s="138"/>
      <c r="AD208" s="139"/>
      <c r="AE208" s="139"/>
      <c r="AF208" s="139"/>
      <c r="AG208" s="139"/>
      <c r="AH208" s="139"/>
    </row>
    <row r="209" spans="1:34" ht="12.75">
      <c r="A209" s="4"/>
      <c r="B209" s="4"/>
      <c r="X209" s="11"/>
      <c r="Y209" s="11"/>
      <c r="Z209" s="13"/>
      <c r="AA209" s="13"/>
      <c r="AB209" s="137"/>
      <c r="AC209" s="138"/>
      <c r="AD209" s="139"/>
      <c r="AE209" s="139"/>
      <c r="AF209" s="139"/>
      <c r="AG209" s="139"/>
      <c r="AH209" s="139"/>
    </row>
    <row r="210" spans="1:34" ht="12.75">
      <c r="A210" s="4"/>
      <c r="B210" s="4"/>
      <c r="X210" s="11"/>
      <c r="Y210" s="11"/>
      <c r="Z210" s="13"/>
      <c r="AA210" s="13"/>
      <c r="AB210" s="137"/>
      <c r="AC210" s="138"/>
      <c r="AD210" s="139"/>
      <c r="AE210" s="139"/>
      <c r="AF210" s="139"/>
      <c r="AG210" s="139"/>
      <c r="AH210" s="139"/>
    </row>
    <row r="211" spans="1:34" ht="12.75">
      <c r="A211" s="4"/>
      <c r="B211" s="4"/>
      <c r="X211" s="11"/>
      <c r="Y211" s="11"/>
      <c r="Z211" s="13"/>
      <c r="AA211" s="13"/>
      <c r="AB211" s="137"/>
      <c r="AC211" s="138"/>
      <c r="AD211" s="139"/>
      <c r="AE211" s="139"/>
      <c r="AF211" s="139"/>
      <c r="AG211" s="139"/>
      <c r="AH211" s="139"/>
    </row>
    <row r="212" spans="1:34" ht="12.75">
      <c r="A212" s="4"/>
      <c r="B212" s="4"/>
      <c r="X212" s="11"/>
      <c r="Y212" s="11"/>
      <c r="Z212" s="13"/>
      <c r="AA212" s="13"/>
      <c r="AB212" s="137"/>
      <c r="AC212" s="138"/>
      <c r="AD212" s="139"/>
      <c r="AE212" s="139"/>
      <c r="AF212" s="139"/>
      <c r="AG212" s="139"/>
      <c r="AH212" s="139"/>
    </row>
    <row r="213" spans="1:34" ht="12.75">
      <c r="A213" s="4"/>
      <c r="B213" s="4"/>
      <c r="X213" s="11"/>
      <c r="Y213" s="11"/>
      <c r="Z213" s="13"/>
      <c r="AA213" s="13"/>
      <c r="AB213" s="137"/>
      <c r="AC213" s="138"/>
      <c r="AD213" s="139"/>
      <c r="AE213" s="139"/>
      <c r="AF213" s="139"/>
      <c r="AG213" s="139"/>
      <c r="AH213" s="139"/>
    </row>
    <row r="214" spans="1:34" ht="12.75">
      <c r="A214" s="4"/>
      <c r="B214" s="4"/>
      <c r="X214" s="11"/>
      <c r="Y214" s="11"/>
      <c r="Z214" s="13"/>
      <c r="AA214" s="13"/>
      <c r="AB214" s="137"/>
      <c r="AC214" s="138"/>
      <c r="AD214" s="139"/>
      <c r="AE214" s="139"/>
      <c r="AF214" s="139"/>
      <c r="AG214" s="139"/>
      <c r="AH214" s="139"/>
    </row>
    <row r="215" spans="1:34" ht="12.75">
      <c r="A215" s="4"/>
      <c r="B215" s="4"/>
      <c r="X215" s="11"/>
      <c r="Y215" s="11"/>
      <c r="Z215" s="13"/>
      <c r="AA215" s="13"/>
      <c r="AB215" s="137"/>
      <c r="AC215" s="138"/>
      <c r="AD215" s="139"/>
      <c r="AE215" s="139"/>
      <c r="AF215" s="139"/>
      <c r="AG215" s="139"/>
      <c r="AH215" s="139"/>
    </row>
    <row r="216" spans="1:34" ht="12.75">
      <c r="A216" s="4"/>
      <c r="B216" s="4"/>
      <c r="X216" s="11"/>
      <c r="Y216" s="11"/>
      <c r="Z216" s="13"/>
      <c r="AA216" s="13"/>
      <c r="AB216" s="137"/>
      <c r="AC216" s="138"/>
      <c r="AD216" s="139"/>
      <c r="AE216" s="139"/>
      <c r="AF216" s="139"/>
      <c r="AG216" s="139"/>
      <c r="AH216" s="139"/>
    </row>
    <row r="217" spans="1:34" ht="12.75">
      <c r="A217" s="4"/>
      <c r="B217" s="4"/>
      <c r="X217" s="11"/>
      <c r="Y217" s="11"/>
      <c r="Z217" s="13"/>
      <c r="AA217" s="13"/>
      <c r="AB217" s="137"/>
      <c r="AC217" s="138"/>
      <c r="AD217" s="139"/>
      <c r="AE217" s="139"/>
      <c r="AF217" s="139"/>
      <c r="AG217" s="139"/>
      <c r="AH217" s="139"/>
    </row>
    <row r="218" spans="1:34" ht="12.75">
      <c r="A218" s="4"/>
      <c r="B218" s="4"/>
      <c r="X218" s="11"/>
      <c r="Y218" s="11"/>
      <c r="Z218" s="13"/>
      <c r="AA218" s="13"/>
      <c r="AB218" s="137"/>
      <c r="AC218" s="138"/>
      <c r="AD218" s="139"/>
      <c r="AE218" s="139"/>
      <c r="AF218" s="139"/>
      <c r="AG218" s="139"/>
      <c r="AH218" s="139"/>
    </row>
    <row r="219" spans="1:34" ht="12.75">
      <c r="A219" s="4"/>
      <c r="B219" s="4"/>
      <c r="X219" s="11"/>
      <c r="Y219" s="11"/>
      <c r="Z219" s="13"/>
      <c r="AA219" s="13"/>
      <c r="AB219" s="137"/>
      <c r="AC219" s="138"/>
      <c r="AD219" s="139"/>
      <c r="AE219" s="139"/>
      <c r="AF219" s="139"/>
      <c r="AG219" s="139"/>
      <c r="AH219" s="139"/>
    </row>
    <row r="220" spans="1:34" ht="12.75">
      <c r="A220" s="4"/>
      <c r="B220" s="4"/>
      <c r="X220" s="11"/>
      <c r="Y220" s="11"/>
      <c r="Z220" s="13"/>
      <c r="AA220" s="13"/>
      <c r="AB220" s="137"/>
      <c r="AC220" s="138"/>
      <c r="AD220" s="139"/>
      <c r="AE220" s="139"/>
      <c r="AF220" s="139"/>
      <c r="AG220" s="139"/>
      <c r="AH220" s="139"/>
    </row>
    <row r="221" spans="1:34" ht="12.75">
      <c r="A221" s="4"/>
      <c r="B221" s="4"/>
      <c r="X221" s="11"/>
      <c r="Y221" s="11"/>
      <c r="Z221" s="13"/>
      <c r="AA221" s="13"/>
      <c r="AB221" s="137"/>
      <c r="AC221" s="138"/>
      <c r="AD221" s="139"/>
      <c r="AE221" s="139"/>
      <c r="AF221" s="139"/>
      <c r="AG221" s="139"/>
      <c r="AH221" s="139"/>
    </row>
    <row r="222" spans="1:34" ht="12.75">
      <c r="A222" s="4"/>
      <c r="B222" s="4"/>
      <c r="X222" s="11"/>
      <c r="Y222" s="11"/>
      <c r="Z222" s="13"/>
      <c r="AA222" s="13"/>
      <c r="AB222" s="137"/>
      <c r="AC222" s="138"/>
      <c r="AD222" s="139"/>
      <c r="AE222" s="139"/>
      <c r="AF222" s="139"/>
      <c r="AG222" s="139"/>
      <c r="AH222" s="139"/>
    </row>
    <row r="223" spans="1:34" ht="12.75">
      <c r="A223" s="4"/>
      <c r="B223" s="4"/>
      <c r="X223" s="11"/>
      <c r="Y223" s="11"/>
      <c r="Z223" s="13"/>
      <c r="AA223" s="13"/>
      <c r="AB223" s="137"/>
      <c r="AC223" s="138"/>
      <c r="AD223" s="139"/>
      <c r="AE223" s="139"/>
      <c r="AF223" s="139"/>
      <c r="AG223" s="139"/>
      <c r="AH223" s="139"/>
    </row>
    <row r="224" spans="1:34" ht="12.75">
      <c r="A224" s="4"/>
      <c r="B224" s="4"/>
      <c r="X224" s="11"/>
      <c r="Y224" s="11"/>
      <c r="Z224" s="13"/>
      <c r="AA224" s="13"/>
      <c r="AB224" s="137"/>
      <c r="AC224" s="138"/>
      <c r="AD224" s="139"/>
      <c r="AE224" s="139"/>
      <c r="AF224" s="139"/>
      <c r="AG224" s="139"/>
      <c r="AH224" s="139"/>
    </row>
    <row r="225" spans="1:34" ht="12.75">
      <c r="A225" s="4"/>
      <c r="B225" s="4"/>
      <c r="X225" s="11"/>
      <c r="Y225" s="11"/>
      <c r="Z225" s="13"/>
      <c r="AA225" s="13"/>
      <c r="AB225" s="137"/>
      <c r="AC225" s="138"/>
      <c r="AD225" s="139"/>
      <c r="AE225" s="139"/>
      <c r="AF225" s="139"/>
      <c r="AG225" s="139"/>
      <c r="AH225" s="139"/>
    </row>
    <row r="226" spans="1:34" ht="12.75">
      <c r="A226" s="4"/>
      <c r="B226" s="4"/>
      <c r="X226" s="11"/>
      <c r="Y226" s="11"/>
      <c r="Z226" s="13"/>
      <c r="AA226" s="13"/>
      <c r="AB226" s="137"/>
      <c r="AC226" s="138"/>
      <c r="AD226" s="139"/>
      <c r="AE226" s="139"/>
      <c r="AF226" s="139"/>
      <c r="AG226" s="139"/>
      <c r="AH226" s="139"/>
    </row>
    <row r="227" spans="1:34" ht="12.75">
      <c r="A227" s="4"/>
      <c r="B227" s="4"/>
      <c r="X227" s="11"/>
      <c r="Y227" s="11"/>
      <c r="Z227" s="13"/>
      <c r="AA227" s="13"/>
      <c r="AB227" s="137"/>
      <c r="AC227" s="138"/>
      <c r="AD227" s="139"/>
      <c r="AE227" s="139"/>
      <c r="AF227" s="139"/>
      <c r="AG227" s="139"/>
      <c r="AH227" s="139"/>
    </row>
    <row r="228" spans="1:34" ht="12.75">
      <c r="A228" s="4"/>
      <c r="B228" s="4"/>
      <c r="X228" s="11"/>
      <c r="Y228" s="11"/>
      <c r="Z228" s="13"/>
      <c r="AA228" s="13"/>
      <c r="AB228" s="137"/>
      <c r="AC228" s="138"/>
      <c r="AD228" s="139"/>
      <c r="AE228" s="139"/>
      <c r="AF228" s="139"/>
      <c r="AG228" s="139"/>
      <c r="AH228" s="139"/>
    </row>
    <row r="229" spans="1:34" ht="12.75">
      <c r="A229" s="4"/>
      <c r="B229" s="4"/>
      <c r="X229" s="11"/>
      <c r="Y229" s="11"/>
      <c r="Z229" s="13"/>
      <c r="AA229" s="13"/>
      <c r="AB229" s="137"/>
      <c r="AC229" s="138"/>
      <c r="AD229" s="139"/>
      <c r="AE229" s="139"/>
      <c r="AF229" s="139"/>
      <c r="AG229" s="139"/>
      <c r="AH229" s="139"/>
    </row>
    <row r="230" spans="1:34" ht="12.75">
      <c r="A230" s="4"/>
      <c r="B230" s="4"/>
      <c r="X230" s="11"/>
      <c r="Y230" s="11"/>
      <c r="Z230" s="13"/>
      <c r="AA230" s="13"/>
      <c r="AB230" s="137"/>
      <c r="AC230" s="138"/>
      <c r="AD230" s="139"/>
      <c r="AE230" s="139"/>
      <c r="AF230" s="139"/>
      <c r="AG230" s="139"/>
      <c r="AH230" s="139"/>
    </row>
    <row r="231" spans="1:34" ht="12.75">
      <c r="A231" s="4"/>
      <c r="B231" s="4"/>
      <c r="X231" s="11"/>
      <c r="Y231" s="11"/>
      <c r="Z231" s="13"/>
      <c r="AA231" s="13"/>
      <c r="AB231" s="137"/>
      <c r="AC231" s="138"/>
      <c r="AD231" s="139"/>
      <c r="AE231" s="139"/>
      <c r="AF231" s="139"/>
      <c r="AG231" s="139"/>
      <c r="AH231" s="139"/>
    </row>
    <row r="232" spans="1:34" ht="12.75">
      <c r="A232" s="4"/>
      <c r="B232" s="4"/>
      <c r="X232" s="11"/>
      <c r="Y232" s="11"/>
      <c r="Z232" s="13"/>
      <c r="AA232" s="13"/>
      <c r="AB232" s="137"/>
      <c r="AC232" s="138"/>
      <c r="AD232" s="139"/>
      <c r="AE232" s="139"/>
      <c r="AF232" s="139"/>
      <c r="AG232" s="139"/>
      <c r="AH232" s="139"/>
    </row>
    <row r="233" spans="1:34" ht="12.75">
      <c r="A233" s="4"/>
      <c r="B233" s="4"/>
      <c r="X233" s="11"/>
      <c r="Y233" s="11"/>
      <c r="Z233" s="13"/>
      <c r="AA233" s="13"/>
      <c r="AB233" s="137"/>
      <c r="AC233" s="138"/>
      <c r="AD233" s="139"/>
      <c r="AE233" s="139"/>
      <c r="AF233" s="139"/>
      <c r="AG233" s="139"/>
      <c r="AH233" s="139"/>
    </row>
    <row r="234" spans="1:34" ht="12.75">
      <c r="A234" s="4"/>
      <c r="B234" s="4"/>
      <c r="X234" s="11"/>
      <c r="Y234" s="11"/>
      <c r="Z234" s="13"/>
      <c r="AA234" s="13"/>
      <c r="AB234" s="137"/>
      <c r="AC234" s="138"/>
      <c r="AD234" s="139"/>
      <c r="AE234" s="139"/>
      <c r="AF234" s="139"/>
      <c r="AG234" s="139"/>
      <c r="AH234" s="139"/>
    </row>
    <row r="235" spans="1:34" ht="12.75">
      <c r="A235" s="4"/>
      <c r="B235" s="4"/>
      <c r="X235" s="11"/>
      <c r="Y235" s="11"/>
      <c r="Z235" s="13"/>
      <c r="AA235" s="13"/>
      <c r="AB235" s="137"/>
      <c r="AC235" s="138"/>
      <c r="AD235" s="139"/>
      <c r="AE235" s="139"/>
      <c r="AF235" s="139"/>
      <c r="AG235" s="139"/>
      <c r="AH235" s="139"/>
    </row>
    <row r="236" spans="1:34" ht="12.75">
      <c r="A236" s="4"/>
      <c r="B236" s="4"/>
      <c r="X236" s="11"/>
      <c r="Y236" s="11"/>
      <c r="Z236" s="13"/>
      <c r="AA236" s="13"/>
      <c r="AB236" s="137"/>
      <c r="AC236" s="138"/>
      <c r="AD236" s="139"/>
      <c r="AE236" s="139"/>
      <c r="AF236" s="139"/>
      <c r="AG236" s="139"/>
      <c r="AH236" s="139"/>
    </row>
    <row r="237" spans="1:34" ht="12.75">
      <c r="A237" s="4"/>
      <c r="B237" s="4"/>
      <c r="X237" s="11"/>
      <c r="Y237" s="11"/>
      <c r="Z237" s="13"/>
      <c r="AA237" s="13"/>
      <c r="AB237" s="137"/>
      <c r="AC237" s="138"/>
      <c r="AD237" s="139"/>
      <c r="AE237" s="139"/>
      <c r="AF237" s="139"/>
      <c r="AG237" s="139"/>
      <c r="AH237" s="139"/>
    </row>
    <row r="238" spans="1:34" ht="12.75">
      <c r="A238" s="4"/>
      <c r="B238" s="4"/>
      <c r="X238" s="11"/>
      <c r="Y238" s="11"/>
      <c r="Z238" s="13"/>
      <c r="AA238" s="13"/>
      <c r="AB238" s="137"/>
      <c r="AC238" s="138"/>
      <c r="AD238" s="139"/>
      <c r="AE238" s="139"/>
      <c r="AF238" s="139"/>
      <c r="AG238" s="139"/>
      <c r="AH238" s="139"/>
    </row>
    <row r="239" spans="1:34" ht="12.75">
      <c r="A239" s="4"/>
      <c r="B239" s="4"/>
      <c r="X239" s="11"/>
      <c r="Y239" s="11"/>
      <c r="Z239" s="13"/>
      <c r="AA239" s="13"/>
      <c r="AB239" s="137"/>
      <c r="AC239" s="138"/>
      <c r="AD239" s="139"/>
      <c r="AE239" s="139"/>
      <c r="AF239" s="139"/>
      <c r="AG239" s="139"/>
      <c r="AH239" s="139"/>
    </row>
    <row r="240" spans="1:34" ht="12.75">
      <c r="A240" s="4"/>
      <c r="B240" s="4"/>
      <c r="X240" s="11"/>
      <c r="Y240" s="11"/>
      <c r="Z240" s="13"/>
      <c r="AA240" s="13"/>
      <c r="AB240" s="137"/>
      <c r="AC240" s="138"/>
      <c r="AD240" s="139"/>
      <c r="AE240" s="139"/>
      <c r="AF240" s="139"/>
      <c r="AG240" s="139"/>
      <c r="AH240" s="139"/>
    </row>
    <row r="241" spans="1:34" ht="12.75">
      <c r="A241" s="4"/>
      <c r="B241" s="4"/>
      <c r="X241" s="11"/>
      <c r="Y241" s="11"/>
      <c r="Z241" s="13"/>
      <c r="AA241" s="13"/>
      <c r="AB241" s="137"/>
      <c r="AC241" s="138"/>
      <c r="AD241" s="139"/>
      <c r="AE241" s="139"/>
      <c r="AF241" s="139"/>
      <c r="AG241" s="139"/>
      <c r="AH241" s="139"/>
    </row>
    <row r="242" spans="1:34" ht="12.75">
      <c r="A242" s="4"/>
      <c r="B242" s="4"/>
      <c r="X242" s="11"/>
      <c r="Y242" s="11"/>
      <c r="Z242" s="13"/>
      <c r="AA242" s="13"/>
      <c r="AB242" s="137"/>
      <c r="AC242" s="138"/>
      <c r="AD242" s="139"/>
      <c r="AE242" s="139"/>
      <c r="AF242" s="139"/>
      <c r="AG242" s="139"/>
      <c r="AH242" s="139"/>
    </row>
    <row r="243" spans="1:34" ht="12.75">
      <c r="A243" s="4"/>
      <c r="B243" s="4"/>
      <c r="X243" s="11"/>
      <c r="Y243" s="11"/>
      <c r="Z243" s="13"/>
      <c r="AA243" s="13"/>
      <c r="AB243" s="137"/>
      <c r="AC243" s="138"/>
      <c r="AD243" s="139"/>
      <c r="AE243" s="139"/>
      <c r="AF243" s="139"/>
      <c r="AG243" s="139"/>
      <c r="AH243" s="139"/>
    </row>
    <row r="244" spans="1:34" ht="12.75">
      <c r="A244" s="4"/>
      <c r="B244" s="4"/>
      <c r="X244" s="11"/>
      <c r="Y244" s="11"/>
      <c r="Z244" s="13"/>
      <c r="AA244" s="13"/>
      <c r="AB244" s="137"/>
      <c r="AC244" s="138"/>
      <c r="AD244" s="139"/>
      <c r="AE244" s="139"/>
      <c r="AF244" s="139"/>
      <c r="AG244" s="139"/>
      <c r="AH244" s="139"/>
    </row>
    <row r="245" spans="1:34" ht="12.75">
      <c r="A245" s="4"/>
      <c r="B245" s="4"/>
      <c r="X245" s="11"/>
      <c r="Y245" s="11"/>
      <c r="Z245" s="13"/>
      <c r="AA245" s="13"/>
      <c r="AB245" s="137"/>
      <c r="AC245" s="138"/>
      <c r="AD245" s="139"/>
      <c r="AE245" s="139"/>
      <c r="AF245" s="139"/>
      <c r="AG245" s="139"/>
      <c r="AH245" s="139"/>
    </row>
    <row r="246" spans="1:34" ht="12.75">
      <c r="A246" s="4"/>
      <c r="B246" s="4"/>
      <c r="X246" s="11"/>
      <c r="Y246" s="11"/>
      <c r="Z246" s="13"/>
      <c r="AA246" s="13"/>
      <c r="AB246" s="137"/>
      <c r="AC246" s="138"/>
      <c r="AD246" s="139"/>
      <c r="AE246" s="139"/>
      <c r="AF246" s="139"/>
      <c r="AG246" s="139"/>
      <c r="AH246" s="139"/>
    </row>
    <row r="247" spans="1:34" ht="12.75">
      <c r="A247" s="4"/>
      <c r="B247" s="4"/>
      <c r="X247" s="11"/>
      <c r="Y247" s="11"/>
      <c r="Z247" s="13"/>
      <c r="AA247" s="13"/>
      <c r="AB247" s="137"/>
      <c r="AC247" s="138"/>
      <c r="AD247" s="139"/>
      <c r="AE247" s="139"/>
      <c r="AF247" s="139"/>
      <c r="AG247" s="139"/>
      <c r="AH247" s="139"/>
    </row>
    <row r="248" spans="1:34" ht="12.75">
      <c r="A248" s="4"/>
      <c r="B248" s="4"/>
      <c r="X248" s="11"/>
      <c r="Y248" s="11"/>
      <c r="Z248" s="13"/>
      <c r="AA248" s="13"/>
      <c r="AB248" s="137"/>
      <c r="AC248" s="138"/>
      <c r="AD248" s="139"/>
      <c r="AE248" s="139"/>
      <c r="AF248" s="139"/>
      <c r="AG248" s="139"/>
      <c r="AH248" s="139"/>
    </row>
    <row r="249" spans="1:34" ht="12.75">
      <c r="A249" s="4"/>
      <c r="B249" s="4"/>
      <c r="X249" s="11"/>
      <c r="Y249" s="11"/>
      <c r="Z249" s="13"/>
      <c r="AA249" s="13"/>
      <c r="AB249" s="137"/>
      <c r="AC249" s="138"/>
      <c r="AD249" s="139"/>
      <c r="AE249" s="139"/>
      <c r="AF249" s="139"/>
      <c r="AG249" s="139"/>
      <c r="AH249" s="139"/>
    </row>
    <row r="250" spans="1:34" ht="12.75">
      <c r="A250" s="4"/>
      <c r="B250" s="4"/>
      <c r="X250" s="11"/>
      <c r="Y250" s="11"/>
      <c r="Z250" s="13"/>
      <c r="AA250" s="13"/>
      <c r="AB250" s="137"/>
      <c r="AC250" s="138"/>
      <c r="AD250" s="139"/>
      <c r="AE250" s="139"/>
      <c r="AF250" s="139"/>
      <c r="AG250" s="139"/>
      <c r="AH250" s="139"/>
    </row>
    <row r="251" spans="1:34" ht="12.75">
      <c r="A251" s="4"/>
      <c r="B251" s="4"/>
      <c r="X251" s="11"/>
      <c r="Y251" s="11"/>
      <c r="Z251" s="13"/>
      <c r="AA251" s="13"/>
      <c r="AB251" s="137"/>
      <c r="AC251" s="138"/>
      <c r="AD251" s="139"/>
      <c r="AE251" s="139"/>
      <c r="AF251" s="139"/>
      <c r="AG251" s="139"/>
      <c r="AH251" s="139"/>
    </row>
    <row r="252" spans="1:34" ht="12.75">
      <c r="A252" s="4"/>
      <c r="B252" s="4"/>
      <c r="X252" s="11"/>
      <c r="Y252" s="11"/>
      <c r="Z252" s="13"/>
      <c r="AA252" s="13"/>
      <c r="AB252" s="137"/>
      <c r="AC252" s="138"/>
      <c r="AD252" s="139"/>
      <c r="AE252" s="139"/>
      <c r="AF252" s="139"/>
      <c r="AG252" s="139"/>
      <c r="AH252" s="139"/>
    </row>
    <row r="253" spans="1:34" ht="12.75">
      <c r="A253" s="4"/>
      <c r="B253" s="4"/>
      <c r="X253" s="11"/>
      <c r="Y253" s="11"/>
      <c r="Z253" s="13"/>
      <c r="AA253" s="13"/>
      <c r="AB253" s="137"/>
      <c r="AC253" s="138"/>
      <c r="AD253" s="139"/>
      <c r="AE253" s="139"/>
      <c r="AF253" s="139"/>
      <c r="AG253" s="139"/>
      <c r="AH253" s="139"/>
    </row>
    <row r="254" spans="1:34" ht="12.75">
      <c r="A254" s="4"/>
      <c r="B254" s="4"/>
      <c r="X254" s="11"/>
      <c r="Y254" s="11"/>
      <c r="Z254" s="13"/>
      <c r="AA254" s="13"/>
      <c r="AB254" s="137"/>
      <c r="AC254" s="138"/>
      <c r="AD254" s="139"/>
      <c r="AE254" s="139"/>
      <c r="AF254" s="139"/>
      <c r="AG254" s="139"/>
      <c r="AH254" s="139"/>
    </row>
    <row r="255" spans="1:34" ht="12.75">
      <c r="A255" s="4"/>
      <c r="B255" s="4"/>
      <c r="X255" s="11"/>
      <c r="Y255" s="11"/>
      <c r="Z255" s="13"/>
      <c r="AA255" s="13"/>
      <c r="AB255" s="137"/>
      <c r="AC255" s="138"/>
      <c r="AD255" s="139"/>
      <c r="AE255" s="139"/>
      <c r="AF255" s="139"/>
      <c r="AG255" s="139"/>
      <c r="AH255" s="139"/>
    </row>
    <row r="256" spans="1:34" ht="12.75">
      <c r="A256" s="4"/>
      <c r="B256" s="4"/>
      <c r="X256" s="11"/>
      <c r="Y256" s="11"/>
      <c r="Z256" s="13"/>
      <c r="AA256" s="13"/>
      <c r="AB256" s="137"/>
      <c r="AC256" s="138"/>
      <c r="AD256" s="139"/>
      <c r="AE256" s="139"/>
      <c r="AF256" s="139"/>
      <c r="AG256" s="139"/>
      <c r="AH256" s="139"/>
    </row>
    <row r="257" spans="1:34" ht="12.75">
      <c r="A257" s="4"/>
      <c r="B257" s="4"/>
      <c r="X257" s="11"/>
      <c r="Y257" s="11"/>
      <c r="Z257" s="13"/>
      <c r="AA257" s="13"/>
      <c r="AB257" s="137"/>
      <c r="AC257" s="138"/>
      <c r="AD257" s="139"/>
      <c r="AE257" s="139"/>
      <c r="AF257" s="139"/>
      <c r="AG257" s="139"/>
      <c r="AH257" s="139"/>
    </row>
    <row r="258" spans="1:34" ht="12.75">
      <c r="A258" s="4"/>
      <c r="B258" s="4"/>
      <c r="X258" s="11"/>
      <c r="Y258" s="11"/>
      <c r="Z258" s="13"/>
      <c r="AA258" s="13"/>
      <c r="AB258" s="137"/>
      <c r="AC258" s="138"/>
      <c r="AD258" s="139"/>
      <c r="AE258" s="139"/>
      <c r="AF258" s="139"/>
      <c r="AG258" s="139"/>
      <c r="AH258" s="139"/>
    </row>
    <row r="259" spans="1:34" ht="12.75">
      <c r="A259" s="4"/>
      <c r="B259" s="4"/>
      <c r="X259" s="11"/>
      <c r="Y259" s="11"/>
      <c r="Z259" s="13"/>
      <c r="AA259" s="13"/>
      <c r="AB259" s="137"/>
      <c r="AC259" s="138"/>
      <c r="AD259" s="139"/>
      <c r="AE259" s="139"/>
      <c r="AF259" s="139"/>
      <c r="AG259" s="139"/>
      <c r="AH259" s="139"/>
    </row>
    <row r="260" spans="1:34" ht="12.75">
      <c r="A260" s="4"/>
      <c r="B260" s="4"/>
      <c r="X260" s="11"/>
      <c r="Y260" s="11"/>
      <c r="Z260" s="13"/>
      <c r="AA260" s="13"/>
      <c r="AB260" s="137"/>
      <c r="AC260" s="138"/>
      <c r="AD260" s="139"/>
      <c r="AE260" s="139"/>
      <c r="AF260" s="139"/>
      <c r="AG260" s="139"/>
      <c r="AH260" s="139"/>
    </row>
    <row r="261" spans="1:34" ht="12.75">
      <c r="A261" s="4"/>
      <c r="B261" s="4"/>
      <c r="X261" s="11"/>
      <c r="Y261" s="11"/>
      <c r="Z261" s="13"/>
      <c r="AA261" s="13"/>
      <c r="AB261" s="137"/>
      <c r="AC261" s="138"/>
      <c r="AD261" s="139"/>
      <c r="AE261" s="139"/>
      <c r="AF261" s="139"/>
      <c r="AG261" s="139"/>
      <c r="AH261" s="139"/>
    </row>
    <row r="262" spans="1:34" ht="12.75">
      <c r="A262" s="4"/>
      <c r="B262" s="4"/>
      <c r="X262" s="11"/>
      <c r="Y262" s="11"/>
      <c r="Z262" s="13"/>
      <c r="AA262" s="13"/>
      <c r="AB262" s="137"/>
      <c r="AC262" s="138"/>
      <c r="AD262" s="139"/>
      <c r="AE262" s="139"/>
      <c r="AF262" s="139"/>
      <c r="AG262" s="139"/>
      <c r="AH262" s="139"/>
    </row>
    <row r="263" spans="1:34" ht="12.75">
      <c r="A263" s="4"/>
      <c r="B263" s="4"/>
      <c r="X263" s="11"/>
      <c r="Y263" s="11"/>
      <c r="Z263" s="13"/>
      <c r="AA263" s="13"/>
      <c r="AB263" s="137"/>
      <c r="AC263" s="138"/>
      <c r="AD263" s="139"/>
      <c r="AE263" s="139"/>
      <c r="AF263" s="139"/>
      <c r="AG263" s="139"/>
      <c r="AH263" s="139"/>
    </row>
    <row r="264" spans="1:34" ht="12.75">
      <c r="A264" s="4"/>
      <c r="B264" s="4"/>
      <c r="X264" s="11"/>
      <c r="Y264" s="11"/>
      <c r="Z264" s="13"/>
      <c r="AA264" s="13"/>
      <c r="AB264" s="137"/>
      <c r="AC264" s="138"/>
      <c r="AD264" s="139"/>
      <c r="AE264" s="139"/>
      <c r="AF264" s="139"/>
      <c r="AG264" s="139"/>
      <c r="AH264" s="139"/>
    </row>
    <row r="265" spans="1:34" ht="12.75">
      <c r="A265" s="4"/>
      <c r="B265" s="4"/>
      <c r="X265" s="11"/>
      <c r="Y265" s="11"/>
      <c r="Z265" s="13"/>
      <c r="AA265" s="13"/>
      <c r="AB265" s="137"/>
      <c r="AC265" s="138"/>
      <c r="AD265" s="139"/>
      <c r="AE265" s="139"/>
      <c r="AF265" s="139"/>
      <c r="AG265" s="139"/>
      <c r="AH265" s="139"/>
    </row>
    <row r="266" spans="1:34" ht="12.75">
      <c r="A266" s="4"/>
      <c r="B266" s="4"/>
      <c r="X266" s="11"/>
      <c r="Y266" s="11"/>
      <c r="Z266" s="13"/>
      <c r="AA266" s="13"/>
      <c r="AB266" s="137"/>
      <c r="AC266" s="138"/>
      <c r="AD266" s="139"/>
      <c r="AE266" s="139"/>
      <c r="AF266" s="139"/>
      <c r="AG266" s="139"/>
      <c r="AH266" s="139"/>
    </row>
    <row r="267" spans="1:34" ht="12.75">
      <c r="A267" s="4"/>
      <c r="B267" s="4"/>
      <c r="X267" s="11"/>
      <c r="Y267" s="11"/>
      <c r="Z267" s="13"/>
      <c r="AA267" s="13"/>
      <c r="AB267" s="137"/>
      <c r="AC267" s="138"/>
      <c r="AD267" s="139"/>
      <c r="AE267" s="139"/>
      <c r="AF267" s="139"/>
      <c r="AG267" s="139"/>
      <c r="AH267" s="139"/>
    </row>
    <row r="268" spans="1:34" ht="12.75">
      <c r="A268" s="4"/>
      <c r="B268" s="4"/>
      <c r="X268" s="11"/>
      <c r="Y268" s="11"/>
      <c r="Z268" s="13"/>
      <c r="AA268" s="13"/>
      <c r="AB268" s="137"/>
      <c r="AC268" s="138"/>
      <c r="AD268" s="139"/>
      <c r="AE268" s="139"/>
      <c r="AF268" s="139"/>
      <c r="AG268" s="139"/>
      <c r="AH268" s="139"/>
    </row>
    <row r="269" spans="1:34" ht="12.75">
      <c r="A269" s="4"/>
      <c r="B269" s="4"/>
      <c r="X269" s="11"/>
      <c r="Y269" s="11"/>
      <c r="Z269" s="13"/>
      <c r="AA269" s="13"/>
      <c r="AB269" s="137"/>
      <c r="AC269" s="138"/>
      <c r="AD269" s="139"/>
      <c r="AE269" s="139"/>
      <c r="AF269" s="139"/>
      <c r="AG269" s="139"/>
      <c r="AH269" s="139"/>
    </row>
    <row r="270" spans="1:34" ht="12.75">
      <c r="A270" s="4"/>
      <c r="B270" s="4"/>
      <c r="X270" s="11"/>
      <c r="Y270" s="11"/>
      <c r="Z270" s="13"/>
      <c r="AA270" s="13"/>
      <c r="AB270" s="137"/>
      <c r="AC270" s="138"/>
      <c r="AD270" s="139"/>
      <c r="AE270" s="139"/>
      <c r="AF270" s="139"/>
      <c r="AG270" s="139"/>
      <c r="AH270" s="139"/>
    </row>
    <row r="271" spans="1:34" ht="12.75">
      <c r="A271" s="4"/>
      <c r="B271" s="4"/>
      <c r="X271" s="11"/>
      <c r="Y271" s="11"/>
      <c r="Z271" s="13"/>
      <c r="AA271" s="13"/>
      <c r="AB271" s="137"/>
      <c r="AC271" s="138"/>
      <c r="AD271" s="139"/>
      <c r="AE271" s="139"/>
      <c r="AF271" s="139"/>
      <c r="AG271" s="139"/>
      <c r="AH271" s="139"/>
    </row>
    <row r="272" spans="1:34" ht="12.75">
      <c r="A272" s="4"/>
      <c r="B272" s="4"/>
      <c r="X272" s="11"/>
      <c r="Y272" s="11"/>
      <c r="Z272" s="13"/>
      <c r="AA272" s="13"/>
      <c r="AB272" s="137"/>
      <c r="AC272" s="138"/>
      <c r="AD272" s="139"/>
      <c r="AE272" s="139"/>
      <c r="AF272" s="139"/>
      <c r="AG272" s="139"/>
      <c r="AH272" s="139"/>
    </row>
    <row r="273" spans="1:34" ht="12.75">
      <c r="A273" s="4"/>
      <c r="B273" s="4"/>
      <c r="X273" s="11"/>
      <c r="Y273" s="11"/>
      <c r="Z273" s="13"/>
      <c r="AA273" s="13"/>
      <c r="AB273" s="137"/>
      <c r="AC273" s="138"/>
      <c r="AD273" s="139"/>
      <c r="AE273" s="139"/>
      <c r="AF273" s="139"/>
      <c r="AG273" s="139"/>
      <c r="AH273" s="139"/>
    </row>
    <row r="274" spans="1:34" ht="12.75">
      <c r="A274" s="4"/>
      <c r="B274" s="4"/>
      <c r="X274" s="11"/>
      <c r="Y274" s="11"/>
      <c r="Z274" s="13"/>
      <c r="AA274" s="13"/>
      <c r="AB274" s="137"/>
      <c r="AC274" s="138"/>
      <c r="AD274" s="139"/>
      <c r="AE274" s="139"/>
      <c r="AF274" s="139"/>
      <c r="AG274" s="139"/>
      <c r="AH274" s="139"/>
    </row>
    <row r="275" spans="1:34" ht="12.75">
      <c r="A275" s="4"/>
      <c r="B275" s="4"/>
      <c r="X275" s="11"/>
      <c r="Y275" s="11"/>
      <c r="Z275" s="13"/>
      <c r="AA275" s="13"/>
      <c r="AB275" s="137"/>
      <c r="AC275" s="138"/>
      <c r="AD275" s="139"/>
      <c r="AE275" s="139"/>
      <c r="AF275" s="139"/>
      <c r="AG275" s="139"/>
      <c r="AH275" s="139"/>
    </row>
    <row r="276" spans="1:34" ht="12.75">
      <c r="A276" s="4"/>
      <c r="B276" s="4"/>
      <c r="X276" s="11"/>
      <c r="Y276" s="11"/>
      <c r="Z276" s="13"/>
      <c r="AA276" s="13"/>
      <c r="AB276" s="137"/>
      <c r="AC276" s="138"/>
      <c r="AD276" s="139"/>
      <c r="AE276" s="139"/>
      <c r="AF276" s="139"/>
      <c r="AG276" s="139"/>
      <c r="AH276" s="139"/>
    </row>
    <row r="277" spans="1:34" ht="12.75">
      <c r="A277" s="4"/>
      <c r="B277" s="4"/>
      <c r="X277" s="11"/>
      <c r="Y277" s="11"/>
      <c r="Z277" s="13"/>
      <c r="AA277" s="13"/>
      <c r="AB277" s="137"/>
      <c r="AC277" s="138"/>
      <c r="AD277" s="139"/>
      <c r="AE277" s="139"/>
      <c r="AF277" s="139"/>
      <c r="AG277" s="139"/>
      <c r="AH277" s="139"/>
    </row>
    <row r="278" spans="1:34" ht="12.75">
      <c r="A278" s="4"/>
      <c r="B278" s="4"/>
      <c r="X278" s="11"/>
      <c r="Y278" s="11"/>
      <c r="Z278" s="13"/>
      <c r="AA278" s="13"/>
      <c r="AB278" s="137"/>
      <c r="AC278" s="138"/>
      <c r="AD278" s="139"/>
      <c r="AE278" s="139"/>
      <c r="AF278" s="139"/>
      <c r="AG278" s="139"/>
      <c r="AH278" s="139"/>
    </row>
    <row r="279" spans="1:34" ht="12.75">
      <c r="A279" s="4"/>
      <c r="B279" s="4"/>
      <c r="X279" s="11"/>
      <c r="Y279" s="11"/>
      <c r="Z279" s="13"/>
      <c r="AA279" s="13"/>
      <c r="AB279" s="137"/>
      <c r="AC279" s="138"/>
      <c r="AD279" s="139"/>
      <c r="AE279" s="139"/>
      <c r="AF279" s="139"/>
      <c r="AG279" s="139"/>
      <c r="AH279" s="139"/>
    </row>
    <row r="280" spans="1:34" ht="12.75">
      <c r="A280" s="4"/>
      <c r="B280" s="4"/>
      <c r="X280" s="11"/>
      <c r="Y280" s="11"/>
      <c r="Z280" s="13"/>
      <c r="AA280" s="13"/>
      <c r="AB280" s="137"/>
      <c r="AC280" s="138"/>
      <c r="AD280" s="139"/>
      <c r="AE280" s="139"/>
      <c r="AF280" s="139"/>
      <c r="AG280" s="139"/>
      <c r="AH280" s="139"/>
    </row>
    <row r="281" spans="1:34" ht="12.75">
      <c r="A281" s="4"/>
      <c r="B281" s="4"/>
      <c r="X281" s="11"/>
      <c r="Y281" s="11"/>
      <c r="Z281" s="13"/>
      <c r="AA281" s="13"/>
      <c r="AB281" s="137"/>
      <c r="AC281" s="138"/>
      <c r="AD281" s="139"/>
      <c r="AE281" s="139"/>
      <c r="AF281" s="139"/>
      <c r="AG281" s="139"/>
      <c r="AH281" s="139"/>
    </row>
    <row r="282" spans="1:34" ht="12.75">
      <c r="A282" s="4"/>
      <c r="B282" s="4"/>
      <c r="X282" s="11"/>
      <c r="Y282" s="11"/>
      <c r="Z282" s="13"/>
      <c r="AA282" s="13"/>
      <c r="AB282" s="137"/>
      <c r="AC282" s="138"/>
      <c r="AD282" s="139"/>
      <c r="AE282" s="139"/>
      <c r="AF282" s="139"/>
      <c r="AG282" s="139"/>
      <c r="AH282" s="139"/>
    </row>
    <row r="283" spans="1:34" ht="12.75">
      <c r="A283" s="4"/>
      <c r="B283" s="4"/>
      <c r="X283" s="11"/>
      <c r="Y283" s="11"/>
      <c r="Z283" s="13"/>
      <c r="AA283" s="13"/>
      <c r="AB283" s="137"/>
      <c r="AC283" s="138"/>
      <c r="AD283" s="139"/>
      <c r="AE283" s="139"/>
      <c r="AF283" s="139"/>
      <c r="AG283" s="139"/>
      <c r="AH283" s="139"/>
    </row>
    <row r="284" spans="1:34" ht="12.75">
      <c r="A284" s="4"/>
      <c r="B284" s="4"/>
      <c r="X284" s="11"/>
      <c r="Y284" s="11"/>
      <c r="Z284" s="13"/>
      <c r="AA284" s="13"/>
      <c r="AB284" s="137"/>
      <c r="AC284" s="138"/>
      <c r="AD284" s="139"/>
      <c r="AE284" s="139"/>
      <c r="AF284" s="139"/>
      <c r="AG284" s="139"/>
      <c r="AH284" s="139"/>
    </row>
    <row r="285" spans="1:34" ht="12.75">
      <c r="A285" s="4"/>
      <c r="B285" s="4"/>
      <c r="X285" s="11"/>
      <c r="Y285" s="11"/>
      <c r="Z285" s="13"/>
      <c r="AA285" s="13"/>
      <c r="AB285" s="137"/>
      <c r="AC285" s="138"/>
      <c r="AD285" s="139"/>
      <c r="AE285" s="139"/>
      <c r="AF285" s="139"/>
      <c r="AG285" s="139"/>
      <c r="AH285" s="139"/>
    </row>
    <row r="286" spans="1:34" ht="12.75">
      <c r="A286" s="4"/>
      <c r="B286" s="4"/>
      <c r="X286" s="11"/>
      <c r="Y286" s="11"/>
      <c r="Z286" s="13"/>
      <c r="AA286" s="13"/>
      <c r="AB286" s="137"/>
      <c r="AC286" s="138"/>
      <c r="AD286" s="139"/>
      <c r="AE286" s="139"/>
      <c r="AF286" s="139"/>
      <c r="AG286" s="139"/>
      <c r="AH286" s="139"/>
    </row>
    <row r="287" spans="1:34" ht="12.75">
      <c r="A287" s="4"/>
      <c r="B287" s="4"/>
      <c r="X287" s="11"/>
      <c r="Y287" s="11"/>
      <c r="Z287" s="13"/>
      <c r="AA287" s="13"/>
      <c r="AB287" s="137"/>
      <c r="AC287" s="138"/>
      <c r="AD287" s="139"/>
      <c r="AE287" s="139"/>
      <c r="AF287" s="139"/>
      <c r="AG287" s="139"/>
      <c r="AH287" s="139"/>
    </row>
    <row r="288" spans="1:34" ht="12.75">
      <c r="A288" s="4"/>
      <c r="B288" s="4"/>
      <c r="X288" s="11"/>
      <c r="Y288" s="11"/>
      <c r="Z288" s="13"/>
      <c r="AA288" s="13"/>
      <c r="AB288" s="137"/>
      <c r="AC288" s="138"/>
      <c r="AD288" s="139"/>
      <c r="AE288" s="139"/>
      <c r="AF288" s="139"/>
      <c r="AG288" s="139"/>
      <c r="AH288" s="139"/>
    </row>
    <row r="289" spans="1:34" ht="12.75">
      <c r="A289" s="4"/>
      <c r="B289" s="4"/>
      <c r="X289" s="11"/>
      <c r="Y289" s="11"/>
      <c r="Z289" s="13"/>
      <c r="AA289" s="13"/>
      <c r="AB289" s="137"/>
      <c r="AC289" s="138"/>
      <c r="AD289" s="139"/>
      <c r="AE289" s="139"/>
      <c r="AF289" s="139"/>
      <c r="AG289" s="139"/>
      <c r="AH289" s="139"/>
    </row>
    <row r="290" spans="1:34" ht="12.75">
      <c r="A290" s="4"/>
      <c r="B290" s="4"/>
      <c r="X290" s="11"/>
      <c r="Y290" s="11"/>
      <c r="Z290" s="13"/>
      <c r="AA290" s="13"/>
      <c r="AB290" s="137"/>
      <c r="AC290" s="138"/>
      <c r="AD290" s="139"/>
      <c r="AE290" s="139"/>
      <c r="AF290" s="139"/>
      <c r="AG290" s="139"/>
      <c r="AH290" s="139"/>
    </row>
    <row r="291" spans="1:34" ht="12.75">
      <c r="A291" s="4"/>
      <c r="B291" s="4"/>
      <c r="X291" s="11"/>
      <c r="Y291" s="11"/>
      <c r="Z291" s="13"/>
      <c r="AA291" s="13"/>
      <c r="AB291" s="137"/>
      <c r="AC291" s="138"/>
      <c r="AD291" s="139"/>
      <c r="AE291" s="139"/>
      <c r="AF291" s="139"/>
      <c r="AG291" s="139"/>
      <c r="AH291" s="139"/>
    </row>
    <row r="292" spans="1:34" ht="12.75">
      <c r="A292" s="4"/>
      <c r="B292" s="4"/>
      <c r="X292" s="11"/>
      <c r="Y292" s="11"/>
      <c r="Z292" s="13"/>
      <c r="AA292" s="13"/>
      <c r="AB292" s="137"/>
      <c r="AC292" s="138"/>
      <c r="AD292" s="139"/>
      <c r="AE292" s="139"/>
      <c r="AF292" s="139"/>
      <c r="AG292" s="139"/>
      <c r="AH292" s="139"/>
    </row>
    <row r="293" spans="1:34" ht="12.75">
      <c r="A293" s="4"/>
      <c r="B293" s="4"/>
      <c r="X293" s="11"/>
      <c r="Y293" s="11"/>
      <c r="Z293" s="13"/>
      <c r="AA293" s="13"/>
      <c r="AB293" s="137"/>
      <c r="AC293" s="138"/>
      <c r="AD293" s="139"/>
      <c r="AE293" s="139"/>
      <c r="AF293" s="139"/>
      <c r="AG293" s="139"/>
      <c r="AH293" s="139"/>
    </row>
    <row r="294" spans="1:34" ht="12.75">
      <c r="A294" s="4"/>
      <c r="B294" s="4"/>
      <c r="X294" s="11"/>
      <c r="Y294" s="11"/>
      <c r="Z294" s="13"/>
      <c r="AA294" s="13"/>
      <c r="AB294" s="137"/>
      <c r="AC294" s="138"/>
      <c r="AD294" s="139"/>
      <c r="AE294" s="139"/>
      <c r="AF294" s="139"/>
      <c r="AG294" s="139"/>
      <c r="AH294" s="139"/>
    </row>
    <row r="295" spans="1:34" ht="12.75">
      <c r="A295" s="4"/>
      <c r="B295" s="4"/>
      <c r="X295" s="11"/>
      <c r="Y295" s="11"/>
      <c r="Z295" s="13"/>
      <c r="AA295" s="13"/>
      <c r="AB295" s="137"/>
      <c r="AC295" s="138"/>
      <c r="AD295" s="139"/>
      <c r="AE295" s="139"/>
      <c r="AF295" s="139"/>
      <c r="AG295" s="139"/>
      <c r="AH295" s="139"/>
    </row>
    <row r="296" spans="1:34" ht="12.75">
      <c r="A296" s="4"/>
      <c r="B296" s="4"/>
      <c r="X296" s="11"/>
      <c r="Y296" s="11"/>
      <c r="Z296" s="13"/>
      <c r="AA296" s="13"/>
      <c r="AB296" s="137"/>
      <c r="AC296" s="138"/>
      <c r="AD296" s="139"/>
      <c r="AE296" s="139"/>
      <c r="AF296" s="139"/>
      <c r="AG296" s="139"/>
      <c r="AH296" s="139"/>
    </row>
    <row r="297" spans="1:34" ht="12.75">
      <c r="A297" s="4"/>
      <c r="B297" s="4"/>
      <c r="X297" s="11"/>
      <c r="Y297" s="11"/>
      <c r="Z297" s="13"/>
      <c r="AA297" s="13"/>
      <c r="AB297" s="137"/>
      <c r="AC297" s="138"/>
      <c r="AD297" s="139"/>
      <c r="AE297" s="139"/>
      <c r="AF297" s="139"/>
      <c r="AG297" s="139"/>
      <c r="AH297" s="139"/>
    </row>
    <row r="298" spans="1:34" ht="12.75">
      <c r="A298" s="4"/>
      <c r="B298" s="4"/>
      <c r="X298" s="11"/>
      <c r="Y298" s="11"/>
      <c r="Z298" s="13"/>
      <c r="AA298" s="13"/>
      <c r="AB298" s="137"/>
      <c r="AC298" s="138"/>
      <c r="AD298" s="139"/>
      <c r="AE298" s="139"/>
      <c r="AF298" s="139"/>
      <c r="AG298" s="139"/>
      <c r="AH298" s="139"/>
    </row>
    <row r="299" spans="1:34" ht="12.75">
      <c r="A299" s="4"/>
      <c r="B299" s="4"/>
      <c r="X299" s="11"/>
      <c r="Y299" s="11"/>
      <c r="Z299" s="13"/>
      <c r="AA299" s="13"/>
      <c r="AB299" s="137"/>
      <c r="AC299" s="138"/>
      <c r="AD299" s="139"/>
      <c r="AE299" s="139"/>
      <c r="AF299" s="139"/>
      <c r="AG299" s="139"/>
      <c r="AH299" s="139"/>
    </row>
    <row r="300" spans="1:34" ht="12.75">
      <c r="A300" s="4"/>
      <c r="B300" s="4"/>
      <c r="X300" s="11"/>
      <c r="Y300" s="11"/>
      <c r="Z300" s="13"/>
      <c r="AA300" s="13"/>
      <c r="AB300" s="137"/>
      <c r="AC300" s="138"/>
      <c r="AD300" s="139"/>
      <c r="AE300" s="139"/>
      <c r="AF300" s="139"/>
      <c r="AG300" s="139"/>
      <c r="AH300" s="139"/>
    </row>
    <row r="301" spans="1:34" ht="12.75">
      <c r="A301" s="4"/>
      <c r="B301" s="4"/>
      <c r="X301" s="11"/>
      <c r="Y301" s="11"/>
      <c r="Z301" s="13"/>
      <c r="AA301" s="13"/>
      <c r="AB301" s="137"/>
      <c r="AC301" s="138"/>
      <c r="AD301" s="139"/>
      <c r="AE301" s="139"/>
      <c r="AF301" s="139"/>
      <c r="AG301" s="139"/>
      <c r="AH301" s="139"/>
    </row>
    <row r="302" spans="1:34" ht="12.75">
      <c r="A302" s="4"/>
      <c r="B302" s="4"/>
      <c r="X302" s="11"/>
      <c r="Y302" s="11"/>
      <c r="Z302" s="13"/>
      <c r="AA302" s="13"/>
      <c r="AB302" s="137"/>
      <c r="AC302" s="138"/>
      <c r="AD302" s="139"/>
      <c r="AE302" s="139"/>
      <c r="AF302" s="139"/>
      <c r="AG302" s="139"/>
      <c r="AH302" s="139"/>
    </row>
    <row r="303" spans="1:34" ht="12.75">
      <c r="A303" s="4"/>
      <c r="B303" s="4"/>
      <c r="X303" s="11"/>
      <c r="Y303" s="11"/>
      <c r="Z303" s="13"/>
      <c r="AA303" s="13"/>
      <c r="AB303" s="137"/>
      <c r="AC303" s="138"/>
      <c r="AD303" s="139"/>
      <c r="AE303" s="139"/>
      <c r="AF303" s="139"/>
      <c r="AG303" s="139"/>
      <c r="AH303" s="139"/>
    </row>
    <row r="304" spans="1:34" ht="12.75">
      <c r="A304" s="4"/>
      <c r="B304" s="4"/>
      <c r="X304" s="11"/>
      <c r="Y304" s="11"/>
      <c r="Z304" s="13"/>
      <c r="AA304" s="13"/>
      <c r="AB304" s="137"/>
      <c r="AC304" s="138"/>
      <c r="AD304" s="139"/>
      <c r="AE304" s="139"/>
      <c r="AF304" s="139"/>
      <c r="AG304" s="139"/>
      <c r="AH304" s="139"/>
    </row>
    <row r="305" spans="1:34" ht="12.75">
      <c r="A305" s="4"/>
      <c r="B305" s="4"/>
      <c r="X305" s="11"/>
      <c r="Y305" s="11"/>
      <c r="Z305" s="13"/>
      <c r="AA305" s="13"/>
      <c r="AB305" s="137"/>
      <c r="AC305" s="138"/>
      <c r="AD305" s="139"/>
      <c r="AE305" s="139"/>
      <c r="AF305" s="139"/>
      <c r="AG305" s="139"/>
      <c r="AH305" s="139"/>
    </row>
    <row r="306" spans="1:34" ht="12.75">
      <c r="A306" s="4"/>
      <c r="B306" s="4"/>
      <c r="X306" s="11"/>
      <c r="Y306" s="11"/>
      <c r="Z306" s="13"/>
      <c r="AA306" s="13"/>
      <c r="AB306" s="137"/>
      <c r="AC306" s="138"/>
      <c r="AD306" s="139"/>
      <c r="AE306" s="139"/>
      <c r="AF306" s="139"/>
      <c r="AG306" s="139"/>
      <c r="AH306" s="139"/>
    </row>
    <row r="307" spans="1:34" ht="12.75">
      <c r="A307" s="4"/>
      <c r="B307" s="4"/>
      <c r="X307" s="11"/>
      <c r="Y307" s="11"/>
      <c r="Z307" s="13"/>
      <c r="AA307" s="13"/>
      <c r="AB307" s="137"/>
      <c r="AC307" s="138"/>
      <c r="AD307" s="139"/>
      <c r="AE307" s="139"/>
      <c r="AF307" s="139"/>
      <c r="AG307" s="139"/>
      <c r="AH307" s="139"/>
    </row>
    <row r="308" spans="1:34" ht="12.75">
      <c r="A308" s="4"/>
      <c r="B308" s="4"/>
      <c r="X308" s="11"/>
      <c r="Y308" s="11"/>
      <c r="Z308" s="13"/>
      <c r="AA308" s="13"/>
      <c r="AB308" s="137"/>
      <c r="AC308" s="138"/>
      <c r="AD308" s="139"/>
      <c r="AE308" s="139"/>
      <c r="AF308" s="139"/>
      <c r="AG308" s="139"/>
      <c r="AH308" s="139"/>
    </row>
    <row r="309" spans="1:34" ht="12.75">
      <c r="A309" s="4"/>
      <c r="B309" s="4"/>
      <c r="X309" s="11"/>
      <c r="Y309" s="11"/>
      <c r="Z309" s="13"/>
      <c r="AA309" s="13"/>
      <c r="AB309" s="137"/>
      <c r="AC309" s="138"/>
      <c r="AD309" s="139"/>
      <c r="AE309" s="139"/>
      <c r="AF309" s="139"/>
      <c r="AG309" s="139"/>
      <c r="AH309" s="139"/>
    </row>
    <row r="310" spans="1:34" ht="12.75">
      <c r="A310" s="4"/>
      <c r="B310" s="4"/>
      <c r="X310" s="11"/>
      <c r="Y310" s="11"/>
      <c r="Z310" s="13"/>
      <c r="AA310" s="13"/>
      <c r="AB310" s="137"/>
      <c r="AC310" s="138"/>
      <c r="AD310" s="139"/>
      <c r="AE310" s="139"/>
      <c r="AF310" s="139"/>
      <c r="AG310" s="139"/>
      <c r="AH310" s="139"/>
    </row>
    <row r="311" spans="1:34" ht="12.75">
      <c r="A311" s="4"/>
      <c r="B311" s="4"/>
      <c r="X311" s="11"/>
      <c r="Y311" s="11"/>
      <c r="Z311" s="13"/>
      <c r="AA311" s="13"/>
      <c r="AB311" s="137"/>
      <c r="AC311" s="138"/>
      <c r="AD311" s="139"/>
      <c r="AE311" s="139"/>
      <c r="AF311" s="139"/>
      <c r="AG311" s="139"/>
      <c r="AH311" s="139"/>
    </row>
    <row r="312" spans="1:34" ht="12.75">
      <c r="A312" s="4"/>
      <c r="B312" s="4"/>
      <c r="X312" s="11"/>
      <c r="Y312" s="11"/>
      <c r="Z312" s="13"/>
      <c r="AA312" s="13"/>
      <c r="AB312" s="137"/>
      <c r="AC312" s="138"/>
      <c r="AD312" s="139"/>
      <c r="AE312" s="139"/>
      <c r="AF312" s="139"/>
      <c r="AG312" s="139"/>
      <c r="AH312" s="139"/>
    </row>
    <row r="313" spans="1:34" ht="12.75">
      <c r="A313" s="4"/>
      <c r="B313" s="4"/>
      <c r="X313" s="11"/>
      <c r="Y313" s="11"/>
      <c r="Z313" s="13"/>
      <c r="AA313" s="13"/>
      <c r="AB313" s="137"/>
      <c r="AC313" s="138"/>
      <c r="AD313" s="139"/>
      <c r="AE313" s="139"/>
      <c r="AF313" s="139"/>
      <c r="AG313" s="139"/>
      <c r="AH313" s="139"/>
    </row>
    <row r="314" spans="1:34" ht="12.75">
      <c r="A314" s="4"/>
      <c r="B314" s="4"/>
      <c r="X314" s="11"/>
      <c r="Y314" s="11"/>
      <c r="Z314" s="13"/>
      <c r="AA314" s="13"/>
      <c r="AB314" s="137"/>
      <c r="AC314" s="138"/>
      <c r="AD314" s="139"/>
      <c r="AE314" s="139"/>
      <c r="AF314" s="139"/>
      <c r="AG314" s="139"/>
      <c r="AH314" s="139"/>
    </row>
    <row r="315" spans="1:34" ht="12.75">
      <c r="A315" s="4"/>
      <c r="B315" s="4"/>
      <c r="X315" s="11"/>
      <c r="Y315" s="11"/>
      <c r="Z315" s="13"/>
      <c r="AA315" s="13"/>
      <c r="AB315" s="137"/>
      <c r="AC315" s="138"/>
      <c r="AD315" s="139"/>
      <c r="AE315" s="139"/>
      <c r="AF315" s="139"/>
      <c r="AG315" s="139"/>
      <c r="AH315" s="139"/>
    </row>
    <row r="316" spans="1:34" ht="12.75">
      <c r="A316" s="4"/>
      <c r="B316" s="4"/>
      <c r="X316" s="11"/>
      <c r="Y316" s="11"/>
      <c r="Z316" s="13"/>
      <c r="AA316" s="13"/>
      <c r="AB316" s="137"/>
      <c r="AC316" s="138"/>
      <c r="AD316" s="139"/>
      <c r="AE316" s="139"/>
      <c r="AF316" s="139"/>
      <c r="AG316" s="139"/>
      <c r="AH316" s="139"/>
    </row>
    <row r="317" spans="1:34" ht="12.75">
      <c r="A317" s="4"/>
      <c r="B317" s="4"/>
      <c r="X317" s="11"/>
      <c r="Y317" s="11"/>
      <c r="Z317" s="13"/>
      <c r="AA317" s="13"/>
      <c r="AB317" s="137"/>
      <c r="AC317" s="138"/>
      <c r="AD317" s="139"/>
      <c r="AE317" s="139"/>
      <c r="AF317" s="139"/>
      <c r="AG317" s="139"/>
      <c r="AH317" s="139"/>
    </row>
    <row r="318" spans="1:34" ht="12.75">
      <c r="A318" s="4"/>
      <c r="B318" s="4"/>
      <c r="X318" s="11"/>
      <c r="Y318" s="11"/>
      <c r="Z318" s="13"/>
      <c r="AA318" s="13"/>
      <c r="AB318" s="137"/>
      <c r="AC318" s="138"/>
      <c r="AD318" s="139"/>
      <c r="AE318" s="139"/>
      <c r="AF318" s="139"/>
      <c r="AG318" s="139"/>
      <c r="AH318" s="139"/>
    </row>
    <row r="319" spans="1:34" ht="12.75">
      <c r="A319" s="4"/>
      <c r="B319" s="4"/>
      <c r="X319" s="11"/>
      <c r="Y319" s="11"/>
      <c r="Z319" s="13"/>
      <c r="AA319" s="13"/>
      <c r="AB319" s="137"/>
      <c r="AC319" s="138"/>
      <c r="AD319" s="139"/>
      <c r="AE319" s="139"/>
      <c r="AF319" s="139"/>
      <c r="AG319" s="139"/>
      <c r="AH319" s="139"/>
    </row>
    <row r="320" spans="1:34" ht="12.75">
      <c r="A320" s="4"/>
      <c r="B320" s="4"/>
      <c r="X320" s="11"/>
      <c r="Y320" s="11"/>
      <c r="Z320" s="13"/>
      <c r="AA320" s="13"/>
      <c r="AB320" s="137"/>
      <c r="AC320" s="138"/>
      <c r="AD320" s="139"/>
      <c r="AE320" s="139"/>
      <c r="AF320" s="139"/>
      <c r="AG320" s="139"/>
      <c r="AH320" s="139"/>
    </row>
    <row r="321" spans="1:34" ht="12.75">
      <c r="A321" s="4"/>
      <c r="B321" s="4"/>
      <c r="X321" s="11"/>
      <c r="Y321" s="11"/>
      <c r="Z321" s="13"/>
      <c r="AA321" s="13"/>
      <c r="AB321" s="137"/>
      <c r="AC321" s="138"/>
      <c r="AD321" s="139"/>
      <c r="AE321" s="139"/>
      <c r="AF321" s="139"/>
      <c r="AG321" s="139"/>
      <c r="AH321" s="139"/>
    </row>
    <row r="322" spans="1:34" ht="12.75">
      <c r="A322" s="4"/>
      <c r="B322" s="4"/>
      <c r="X322" s="11"/>
      <c r="Y322" s="11"/>
      <c r="Z322" s="13"/>
      <c r="AA322" s="13"/>
      <c r="AB322" s="137"/>
      <c r="AC322" s="138"/>
      <c r="AD322" s="139"/>
      <c r="AE322" s="139"/>
      <c r="AF322" s="139"/>
      <c r="AG322" s="139"/>
      <c r="AH322" s="139"/>
    </row>
    <row r="323" spans="1:34" ht="12.75">
      <c r="A323" s="4"/>
      <c r="B323" s="4"/>
      <c r="X323" s="11"/>
      <c r="Y323" s="11"/>
      <c r="Z323" s="13"/>
      <c r="AA323" s="13"/>
      <c r="AB323" s="137"/>
      <c r="AC323" s="138"/>
      <c r="AD323" s="139"/>
      <c r="AE323" s="139"/>
      <c r="AF323" s="139"/>
      <c r="AG323" s="139"/>
      <c r="AH323" s="139"/>
    </row>
    <row r="324" spans="1:34" ht="12.75">
      <c r="A324" s="4"/>
      <c r="B324" s="4"/>
      <c r="X324" s="11"/>
      <c r="Y324" s="11"/>
      <c r="Z324" s="13"/>
      <c r="AA324" s="13"/>
      <c r="AB324" s="137"/>
      <c r="AC324" s="138"/>
      <c r="AD324" s="139"/>
      <c r="AE324" s="139"/>
      <c r="AF324" s="139"/>
      <c r="AG324" s="139"/>
      <c r="AH324" s="139"/>
    </row>
    <row r="325" spans="1:34" ht="12.75">
      <c r="A325" s="4"/>
      <c r="B325" s="4"/>
      <c r="X325" s="11"/>
      <c r="Y325" s="11"/>
      <c r="Z325" s="13"/>
      <c r="AA325" s="13"/>
      <c r="AB325" s="137"/>
      <c r="AC325" s="138"/>
      <c r="AD325" s="139"/>
      <c r="AE325" s="139"/>
      <c r="AF325" s="139"/>
      <c r="AG325" s="139"/>
      <c r="AH325" s="139"/>
    </row>
    <row r="326" spans="1:34" ht="12.75">
      <c r="A326" s="4"/>
      <c r="B326" s="4"/>
      <c r="X326" s="11"/>
      <c r="Y326" s="11"/>
      <c r="Z326" s="13"/>
      <c r="AA326" s="13"/>
      <c r="AB326" s="137"/>
      <c r="AC326" s="138"/>
      <c r="AD326" s="139"/>
      <c r="AE326" s="139"/>
      <c r="AF326" s="139"/>
      <c r="AG326" s="139"/>
      <c r="AH326" s="139"/>
    </row>
    <row r="327" spans="1:34" ht="12.75">
      <c r="A327" s="4"/>
      <c r="B327" s="4"/>
      <c r="X327" s="11"/>
      <c r="Y327" s="11"/>
      <c r="Z327" s="13"/>
      <c r="AA327" s="13"/>
      <c r="AB327" s="137"/>
      <c r="AC327" s="138"/>
      <c r="AD327" s="139"/>
      <c r="AE327" s="139"/>
      <c r="AF327" s="139"/>
      <c r="AG327" s="139"/>
      <c r="AH327" s="139"/>
    </row>
    <row r="328" spans="1:34" ht="12.75">
      <c r="A328" s="4"/>
      <c r="B328" s="4"/>
      <c r="X328" s="11"/>
      <c r="Y328" s="11"/>
      <c r="Z328" s="13"/>
      <c r="AA328" s="13"/>
      <c r="AB328" s="137"/>
      <c r="AC328" s="138"/>
      <c r="AD328" s="139"/>
      <c r="AE328" s="139"/>
      <c r="AF328" s="139"/>
      <c r="AG328" s="139"/>
      <c r="AH328" s="139"/>
    </row>
    <row r="329" spans="1:34" ht="12.75">
      <c r="A329" s="4"/>
      <c r="B329" s="4"/>
      <c r="X329" s="11"/>
      <c r="Y329" s="11"/>
      <c r="Z329" s="13"/>
      <c r="AA329" s="13"/>
      <c r="AB329" s="137"/>
      <c r="AC329" s="138"/>
      <c r="AD329" s="139"/>
      <c r="AE329" s="139"/>
      <c r="AF329" s="139"/>
      <c r="AG329" s="139"/>
      <c r="AH329" s="139"/>
    </row>
    <row r="330" spans="1:34" ht="12.75">
      <c r="A330" s="4"/>
      <c r="B330" s="4"/>
      <c r="X330" s="11"/>
      <c r="Y330" s="11"/>
      <c r="Z330" s="13"/>
      <c r="AA330" s="13"/>
      <c r="AB330" s="137"/>
      <c r="AC330" s="138"/>
      <c r="AD330" s="139"/>
      <c r="AE330" s="139"/>
      <c r="AF330" s="139"/>
      <c r="AG330" s="139"/>
      <c r="AH330" s="139"/>
    </row>
    <row r="331" spans="1:34" ht="12.75">
      <c r="A331" s="4"/>
      <c r="B331" s="4"/>
      <c r="X331" s="11"/>
      <c r="Y331" s="11"/>
      <c r="Z331" s="13"/>
      <c r="AA331" s="13"/>
      <c r="AB331" s="137"/>
      <c r="AC331" s="138"/>
      <c r="AD331" s="139"/>
      <c r="AE331" s="139"/>
      <c r="AF331" s="139"/>
      <c r="AG331" s="139"/>
      <c r="AH331" s="139"/>
    </row>
    <row r="332" spans="1:34" ht="12.75">
      <c r="A332" s="4"/>
      <c r="B332" s="4"/>
      <c r="X332" s="11"/>
      <c r="Y332" s="11"/>
      <c r="Z332" s="13"/>
      <c r="AA332" s="13"/>
      <c r="AB332" s="137"/>
      <c r="AC332" s="138"/>
      <c r="AD332" s="139"/>
      <c r="AE332" s="139"/>
      <c r="AF332" s="139"/>
      <c r="AG332" s="139"/>
      <c r="AH332" s="139"/>
    </row>
    <row r="333" spans="1:34" ht="12.75">
      <c r="A333" s="4"/>
      <c r="B333" s="4"/>
      <c r="X333" s="11"/>
      <c r="Y333" s="11"/>
      <c r="Z333" s="13"/>
      <c r="AA333" s="13"/>
      <c r="AB333" s="137"/>
      <c r="AC333" s="138"/>
      <c r="AD333" s="139"/>
      <c r="AE333" s="139"/>
      <c r="AF333" s="139"/>
      <c r="AG333" s="139"/>
      <c r="AH333" s="139"/>
    </row>
    <row r="334" spans="1:34" ht="12.75">
      <c r="A334" s="4"/>
      <c r="B334" s="4"/>
      <c r="X334" s="11"/>
      <c r="Y334" s="11"/>
      <c r="Z334" s="13"/>
      <c r="AA334" s="13"/>
      <c r="AB334" s="137"/>
      <c r="AC334" s="138"/>
      <c r="AD334" s="139"/>
      <c r="AE334" s="139"/>
      <c r="AF334" s="139"/>
      <c r="AG334" s="139"/>
      <c r="AH334" s="139"/>
    </row>
    <row r="335" spans="1:34" ht="12.75">
      <c r="A335" s="4"/>
      <c r="B335" s="4"/>
      <c r="X335" s="11"/>
      <c r="Y335" s="11"/>
      <c r="Z335" s="13"/>
      <c r="AA335" s="13"/>
      <c r="AB335" s="137"/>
      <c r="AC335" s="138"/>
      <c r="AD335" s="139"/>
      <c r="AE335" s="139"/>
      <c r="AF335" s="139"/>
      <c r="AG335" s="139"/>
      <c r="AH335" s="139"/>
    </row>
    <row r="336" spans="1:34" ht="12.75">
      <c r="A336" s="4"/>
      <c r="B336" s="4"/>
      <c r="X336" s="11"/>
      <c r="Y336" s="11"/>
      <c r="Z336" s="13"/>
      <c r="AA336" s="13"/>
      <c r="AB336" s="137"/>
      <c r="AC336" s="138"/>
      <c r="AD336" s="139"/>
      <c r="AE336" s="139"/>
      <c r="AF336" s="139"/>
      <c r="AG336" s="139"/>
      <c r="AH336" s="139"/>
    </row>
    <row r="337" spans="1:34" ht="12.75">
      <c r="A337" s="4"/>
      <c r="B337" s="4"/>
      <c r="X337" s="11"/>
      <c r="Y337" s="11"/>
      <c r="Z337" s="13"/>
      <c r="AA337" s="13"/>
      <c r="AB337" s="137"/>
      <c r="AC337" s="138"/>
      <c r="AD337" s="139"/>
      <c r="AE337" s="139"/>
      <c r="AF337" s="139"/>
      <c r="AG337" s="139"/>
      <c r="AH337" s="139"/>
    </row>
    <row r="338" spans="1:34" ht="12.75">
      <c r="A338" s="4"/>
      <c r="B338" s="4"/>
      <c r="X338" s="11"/>
      <c r="Y338" s="11"/>
      <c r="Z338" s="13"/>
      <c r="AA338" s="13"/>
      <c r="AB338" s="137"/>
      <c r="AC338" s="138"/>
      <c r="AD338" s="139"/>
      <c r="AE338" s="139"/>
      <c r="AF338" s="139"/>
      <c r="AG338" s="139"/>
      <c r="AH338" s="139"/>
    </row>
    <row r="339" spans="1:34" ht="12.75">
      <c r="A339" s="4"/>
      <c r="B339" s="4"/>
      <c r="X339" s="11"/>
      <c r="Y339" s="11"/>
      <c r="Z339" s="13"/>
      <c r="AA339" s="13"/>
      <c r="AB339" s="137"/>
      <c r="AC339" s="138"/>
      <c r="AD339" s="139"/>
      <c r="AE339" s="139"/>
      <c r="AF339" s="139"/>
      <c r="AG339" s="139"/>
      <c r="AH339" s="139"/>
    </row>
    <row r="340" spans="1:34" ht="12.75">
      <c r="A340" s="4"/>
      <c r="B340" s="4"/>
      <c r="X340" s="11"/>
      <c r="Y340" s="11"/>
      <c r="Z340" s="13"/>
      <c r="AA340" s="13"/>
      <c r="AB340" s="137"/>
      <c r="AC340" s="138"/>
      <c r="AD340" s="139"/>
      <c r="AE340" s="139"/>
      <c r="AF340" s="139"/>
      <c r="AG340" s="139"/>
      <c r="AH340" s="139"/>
    </row>
    <row r="341" spans="1:34" ht="12.75">
      <c r="A341" s="4"/>
      <c r="B341" s="4"/>
      <c r="X341" s="11"/>
      <c r="Y341" s="11"/>
      <c r="Z341" s="13"/>
      <c r="AA341" s="13"/>
      <c r="AB341" s="137"/>
      <c r="AC341" s="138"/>
      <c r="AD341" s="139"/>
      <c r="AE341" s="139"/>
      <c r="AF341" s="139"/>
      <c r="AG341" s="139"/>
      <c r="AH341" s="139"/>
    </row>
    <row r="342" spans="1:34" ht="12.75">
      <c r="A342" s="4"/>
      <c r="B342" s="4"/>
      <c r="X342" s="11"/>
      <c r="Y342" s="11"/>
      <c r="Z342" s="13"/>
      <c r="AA342" s="13"/>
      <c r="AB342" s="137"/>
      <c r="AC342" s="138"/>
      <c r="AD342" s="139"/>
      <c r="AE342" s="139"/>
      <c r="AF342" s="139"/>
      <c r="AG342" s="139"/>
      <c r="AH342" s="139"/>
    </row>
    <row r="343" spans="1:34" ht="12.75">
      <c r="A343" s="4"/>
      <c r="B343" s="4"/>
      <c r="X343" s="11"/>
      <c r="Y343" s="11"/>
      <c r="Z343" s="13"/>
      <c r="AA343" s="13"/>
      <c r="AB343" s="137"/>
      <c r="AC343" s="138"/>
      <c r="AD343" s="139"/>
      <c r="AE343" s="139"/>
      <c r="AF343" s="139"/>
      <c r="AG343" s="139"/>
      <c r="AH343" s="139"/>
    </row>
    <row r="344" spans="1:34" ht="12.75">
      <c r="A344" s="4"/>
      <c r="B344" s="4"/>
      <c r="X344" s="11"/>
      <c r="Y344" s="11"/>
      <c r="Z344" s="13"/>
      <c r="AA344" s="13"/>
      <c r="AB344" s="137"/>
      <c r="AC344" s="138"/>
      <c r="AD344" s="139"/>
      <c r="AE344" s="139"/>
      <c r="AF344" s="139"/>
      <c r="AG344" s="139"/>
      <c r="AH344" s="139"/>
    </row>
    <row r="345" spans="1:34" ht="12.75">
      <c r="A345" s="4"/>
      <c r="B345" s="4"/>
      <c r="X345" s="11"/>
      <c r="Y345" s="11"/>
      <c r="Z345" s="13"/>
      <c r="AA345" s="13"/>
      <c r="AB345" s="137"/>
      <c r="AC345" s="138"/>
      <c r="AD345" s="139"/>
      <c r="AE345" s="139"/>
      <c r="AF345" s="139"/>
      <c r="AG345" s="139"/>
      <c r="AH345" s="139"/>
    </row>
    <row r="346" spans="1:34" ht="12.75">
      <c r="A346" s="4"/>
      <c r="B346" s="4"/>
      <c r="X346" s="11"/>
      <c r="Y346" s="11"/>
      <c r="Z346" s="13"/>
      <c r="AA346" s="13"/>
      <c r="AB346" s="137"/>
      <c r="AC346" s="138"/>
      <c r="AD346" s="139"/>
      <c r="AE346" s="139"/>
      <c r="AF346" s="139"/>
      <c r="AG346" s="139"/>
      <c r="AH346" s="139"/>
    </row>
    <row r="347" spans="1:34" ht="12.75">
      <c r="A347" s="4"/>
      <c r="B347" s="4"/>
      <c r="X347" s="11"/>
      <c r="Y347" s="11"/>
      <c r="Z347" s="13"/>
      <c r="AA347" s="13"/>
      <c r="AB347" s="137"/>
      <c r="AC347" s="138"/>
      <c r="AD347" s="139"/>
      <c r="AE347" s="139"/>
      <c r="AF347" s="139"/>
      <c r="AG347" s="139"/>
      <c r="AH347" s="139"/>
    </row>
    <row r="348" spans="1:34" ht="12.75">
      <c r="A348" s="4"/>
      <c r="B348" s="4"/>
      <c r="X348" s="11"/>
      <c r="Y348" s="11"/>
      <c r="Z348" s="13"/>
      <c r="AA348" s="13"/>
      <c r="AB348" s="137"/>
      <c r="AC348" s="138"/>
      <c r="AD348" s="139"/>
      <c r="AE348" s="139"/>
      <c r="AF348" s="139"/>
      <c r="AG348" s="139"/>
      <c r="AH348" s="139"/>
    </row>
    <row r="349" spans="1:34" ht="12.75">
      <c r="A349" s="4"/>
      <c r="B349" s="4"/>
      <c r="X349" s="11"/>
      <c r="Y349" s="11"/>
      <c r="Z349" s="13"/>
      <c r="AA349" s="13"/>
      <c r="AB349" s="137"/>
      <c r="AC349" s="138"/>
      <c r="AD349" s="139"/>
      <c r="AE349" s="139"/>
      <c r="AF349" s="139"/>
      <c r="AG349" s="139"/>
      <c r="AH349" s="139"/>
    </row>
    <row r="350" spans="1:34" ht="12.75">
      <c r="A350" s="4"/>
      <c r="B350" s="4"/>
      <c r="X350" s="11"/>
      <c r="Y350" s="11"/>
      <c r="Z350" s="13"/>
      <c r="AA350" s="13"/>
      <c r="AB350" s="137"/>
      <c r="AC350" s="138"/>
      <c r="AD350" s="139"/>
      <c r="AE350" s="139"/>
      <c r="AF350" s="139"/>
      <c r="AG350" s="139"/>
      <c r="AH350" s="139"/>
    </row>
    <row r="351" spans="1:34" ht="12.75">
      <c r="A351" s="4"/>
      <c r="B351" s="4"/>
      <c r="X351" s="11"/>
      <c r="Y351" s="11"/>
      <c r="Z351" s="13"/>
      <c r="AA351" s="13"/>
      <c r="AB351" s="137"/>
      <c r="AC351" s="138"/>
      <c r="AD351" s="139"/>
      <c r="AE351" s="139"/>
      <c r="AF351" s="139"/>
      <c r="AG351" s="139"/>
      <c r="AH351" s="139"/>
    </row>
    <row r="352" spans="1:34" ht="12.75">
      <c r="A352" s="4"/>
      <c r="B352" s="4"/>
      <c r="X352" s="11"/>
      <c r="Y352" s="11"/>
      <c r="Z352" s="13"/>
      <c r="AA352" s="13"/>
      <c r="AB352" s="137"/>
      <c r="AC352" s="138"/>
      <c r="AD352" s="139"/>
      <c r="AE352" s="139"/>
      <c r="AF352" s="139"/>
      <c r="AG352" s="139"/>
      <c r="AH352" s="139"/>
    </row>
    <row r="353" spans="1:34" ht="12.75">
      <c r="A353" s="4"/>
      <c r="B353" s="4"/>
      <c r="X353" s="11"/>
      <c r="Y353" s="11"/>
      <c r="Z353" s="13"/>
      <c r="AA353" s="13"/>
      <c r="AB353" s="137"/>
      <c r="AC353" s="138"/>
      <c r="AD353" s="139"/>
      <c r="AE353" s="139"/>
      <c r="AF353" s="139"/>
      <c r="AG353" s="139"/>
      <c r="AH353" s="139"/>
    </row>
    <row r="354" spans="1:34" ht="12.75">
      <c r="A354" s="4"/>
      <c r="B354" s="4"/>
      <c r="X354" s="11"/>
      <c r="Y354" s="11"/>
      <c r="Z354" s="13"/>
      <c r="AA354" s="13"/>
      <c r="AB354" s="137"/>
      <c r="AC354" s="138"/>
      <c r="AD354" s="139"/>
      <c r="AE354" s="139"/>
      <c r="AF354" s="139"/>
      <c r="AG354" s="139"/>
      <c r="AH354" s="139"/>
    </row>
    <row r="355" spans="1:34" ht="12.75">
      <c r="A355" s="4"/>
      <c r="B355" s="4"/>
      <c r="X355" s="11"/>
      <c r="Y355" s="11"/>
      <c r="Z355" s="13"/>
      <c r="AA355" s="13"/>
      <c r="AB355" s="137"/>
      <c r="AC355" s="138"/>
      <c r="AD355" s="139"/>
      <c r="AE355" s="139"/>
      <c r="AF355" s="139"/>
      <c r="AG355" s="139"/>
      <c r="AH355" s="139"/>
    </row>
    <row r="356" spans="1:34" ht="12.75">
      <c r="A356" s="4"/>
      <c r="B356" s="4"/>
      <c r="X356" s="11"/>
      <c r="Y356" s="11"/>
      <c r="Z356" s="13"/>
      <c r="AA356" s="13"/>
      <c r="AB356" s="137"/>
      <c r="AC356" s="138"/>
      <c r="AD356" s="139"/>
      <c r="AE356" s="139"/>
      <c r="AF356" s="139"/>
      <c r="AG356" s="139"/>
      <c r="AH356" s="139"/>
    </row>
    <row r="357" spans="1:34" ht="12.75">
      <c r="A357" s="4"/>
      <c r="B357" s="4"/>
      <c r="X357" s="11"/>
      <c r="Y357" s="11"/>
      <c r="Z357" s="13"/>
      <c r="AA357" s="13"/>
      <c r="AB357" s="137"/>
      <c r="AC357" s="138"/>
      <c r="AD357" s="139"/>
      <c r="AE357" s="139"/>
      <c r="AF357" s="139"/>
      <c r="AG357" s="139"/>
      <c r="AH357" s="139"/>
    </row>
    <row r="358" spans="1:34" ht="12.75">
      <c r="A358" s="4"/>
      <c r="B358" s="4"/>
      <c r="X358" s="11"/>
      <c r="Y358" s="11"/>
      <c r="Z358" s="13"/>
      <c r="AA358" s="13"/>
      <c r="AB358" s="137"/>
      <c r="AC358" s="138"/>
      <c r="AD358" s="139"/>
      <c r="AE358" s="139"/>
      <c r="AF358" s="139"/>
      <c r="AG358" s="139"/>
      <c r="AH358" s="139"/>
    </row>
    <row r="359" spans="1:34" ht="12.75">
      <c r="A359" s="4"/>
      <c r="B359" s="4"/>
      <c r="X359" s="11"/>
      <c r="Y359" s="11"/>
      <c r="Z359" s="13"/>
      <c r="AA359" s="13"/>
      <c r="AB359" s="137"/>
      <c r="AC359" s="138"/>
      <c r="AD359" s="139"/>
      <c r="AE359" s="139"/>
      <c r="AF359" s="139"/>
      <c r="AG359" s="139"/>
      <c r="AH359" s="139"/>
    </row>
    <row r="360" spans="1:34" ht="12.75">
      <c r="A360" s="4"/>
      <c r="B360" s="4"/>
      <c r="X360" s="11"/>
      <c r="Y360" s="11"/>
      <c r="Z360" s="13"/>
      <c r="AA360" s="13"/>
      <c r="AB360" s="137"/>
      <c r="AC360" s="138"/>
      <c r="AD360" s="139"/>
      <c r="AE360" s="139"/>
      <c r="AF360" s="139"/>
      <c r="AG360" s="139"/>
      <c r="AH360" s="139"/>
    </row>
    <row r="361" spans="1:34" ht="12.75">
      <c r="A361" s="4"/>
      <c r="B361" s="4"/>
      <c r="X361" s="11"/>
      <c r="Y361" s="11"/>
      <c r="Z361" s="13"/>
      <c r="AA361" s="13"/>
      <c r="AB361" s="137"/>
      <c r="AC361" s="138"/>
      <c r="AD361" s="139"/>
      <c r="AE361" s="139"/>
      <c r="AF361" s="139"/>
      <c r="AG361" s="139"/>
      <c r="AH361" s="139"/>
    </row>
    <row r="362" spans="1:34" ht="12.75">
      <c r="A362" s="4"/>
      <c r="B362" s="4"/>
      <c r="X362" s="11"/>
      <c r="Y362" s="11"/>
      <c r="Z362" s="13"/>
      <c r="AA362" s="13"/>
      <c r="AB362" s="137"/>
      <c r="AC362" s="138"/>
      <c r="AD362" s="139"/>
      <c r="AE362" s="139"/>
      <c r="AF362" s="139"/>
      <c r="AG362" s="139"/>
      <c r="AH362" s="139"/>
    </row>
    <row r="363" spans="1:34" ht="12.75">
      <c r="A363" s="4"/>
      <c r="B363" s="4"/>
      <c r="X363" s="11"/>
      <c r="Y363" s="11"/>
      <c r="Z363" s="13"/>
      <c r="AA363" s="13"/>
      <c r="AB363" s="137"/>
      <c r="AC363" s="138"/>
      <c r="AD363" s="139"/>
      <c r="AE363" s="139"/>
      <c r="AF363" s="139"/>
      <c r="AG363" s="139"/>
      <c r="AH363" s="139"/>
    </row>
    <row r="364" spans="1:34" ht="12.75">
      <c r="A364" s="4"/>
      <c r="B364" s="4"/>
      <c r="X364" s="11"/>
      <c r="Y364" s="11"/>
      <c r="Z364" s="13"/>
      <c r="AA364" s="13"/>
      <c r="AB364" s="137"/>
      <c r="AC364" s="138"/>
      <c r="AD364" s="139"/>
      <c r="AE364" s="139"/>
      <c r="AF364" s="139"/>
      <c r="AG364" s="139"/>
      <c r="AH364" s="139"/>
    </row>
    <row r="365" spans="1:34" ht="12.75">
      <c r="A365" s="4"/>
      <c r="B365" s="4"/>
      <c r="X365" s="11"/>
      <c r="Y365" s="11"/>
      <c r="Z365" s="13"/>
      <c r="AA365" s="13"/>
      <c r="AB365" s="137"/>
      <c r="AC365" s="138"/>
      <c r="AD365" s="139"/>
      <c r="AE365" s="139"/>
      <c r="AF365" s="139"/>
      <c r="AG365" s="139"/>
      <c r="AH365" s="139"/>
    </row>
    <row r="366" spans="1:34" ht="12.75">
      <c r="A366" s="4"/>
      <c r="B366" s="4"/>
      <c r="X366" s="11"/>
      <c r="Y366" s="11"/>
      <c r="Z366" s="13"/>
      <c r="AA366" s="13"/>
      <c r="AB366" s="137"/>
      <c r="AC366" s="138"/>
      <c r="AD366" s="139"/>
      <c r="AE366" s="139"/>
      <c r="AF366" s="139"/>
      <c r="AG366" s="139"/>
      <c r="AH366" s="139"/>
    </row>
    <row r="367" spans="1:34" ht="12.75">
      <c r="A367" s="4"/>
      <c r="B367" s="4"/>
      <c r="X367" s="11"/>
      <c r="Y367" s="11"/>
      <c r="Z367" s="13"/>
      <c r="AA367" s="13"/>
      <c r="AB367" s="137"/>
      <c r="AC367" s="138"/>
      <c r="AD367" s="139"/>
      <c r="AE367" s="139"/>
      <c r="AF367" s="139"/>
      <c r="AG367" s="139"/>
      <c r="AH367" s="139"/>
    </row>
    <row r="368" spans="1:34" ht="12.75">
      <c r="A368" s="4"/>
      <c r="B368" s="4"/>
      <c r="X368" s="11"/>
      <c r="Y368" s="11"/>
      <c r="Z368" s="13"/>
      <c r="AA368" s="13"/>
      <c r="AB368" s="137"/>
      <c r="AC368" s="138"/>
      <c r="AD368" s="139"/>
      <c r="AE368" s="139"/>
      <c r="AF368" s="139"/>
      <c r="AG368" s="139"/>
      <c r="AH368" s="139"/>
    </row>
    <row r="369" spans="1:34" ht="12.75">
      <c r="A369" s="4"/>
      <c r="B369" s="4"/>
      <c r="X369" s="11"/>
      <c r="Y369" s="11"/>
      <c r="Z369" s="13"/>
      <c r="AA369" s="13"/>
      <c r="AB369" s="137"/>
      <c r="AC369" s="138"/>
      <c r="AD369" s="139"/>
      <c r="AE369" s="139"/>
      <c r="AF369" s="139"/>
      <c r="AG369" s="139"/>
      <c r="AH369" s="139"/>
    </row>
    <row r="370" spans="1:34" ht="12.75">
      <c r="A370" s="4"/>
      <c r="B370" s="4"/>
      <c r="X370" s="11"/>
      <c r="Y370" s="11"/>
      <c r="Z370" s="13"/>
      <c r="AA370" s="13"/>
      <c r="AB370" s="137"/>
      <c r="AC370" s="138"/>
      <c r="AD370" s="139"/>
      <c r="AE370" s="139"/>
      <c r="AF370" s="139"/>
      <c r="AG370" s="139"/>
      <c r="AH370" s="139"/>
    </row>
    <row r="371" spans="1:34" ht="12.75">
      <c r="A371" s="4"/>
      <c r="B371" s="4"/>
      <c r="X371" s="11"/>
      <c r="Y371" s="11"/>
      <c r="Z371" s="13"/>
      <c r="AA371" s="13"/>
      <c r="AB371" s="137"/>
      <c r="AC371" s="138"/>
      <c r="AD371" s="139"/>
      <c r="AE371" s="139"/>
      <c r="AF371" s="139"/>
      <c r="AG371" s="139"/>
      <c r="AH371" s="139"/>
    </row>
    <row r="372" spans="1:34" ht="12.75">
      <c r="A372" s="4"/>
      <c r="B372" s="4"/>
      <c r="X372" s="11"/>
      <c r="Y372" s="11"/>
      <c r="Z372" s="13"/>
      <c r="AA372" s="13"/>
      <c r="AB372" s="137"/>
      <c r="AC372" s="138"/>
      <c r="AD372" s="139"/>
      <c r="AE372" s="139"/>
      <c r="AF372" s="139"/>
      <c r="AG372" s="139"/>
      <c r="AH372" s="139"/>
    </row>
    <row r="373" spans="1:34" ht="12.75">
      <c r="A373" s="4"/>
      <c r="B373" s="4"/>
      <c r="X373" s="11"/>
      <c r="Y373" s="11"/>
      <c r="Z373" s="13"/>
      <c r="AA373" s="13"/>
      <c r="AB373" s="137"/>
      <c r="AC373" s="138"/>
      <c r="AD373" s="139"/>
      <c r="AE373" s="139"/>
      <c r="AF373" s="139"/>
      <c r="AG373" s="139"/>
      <c r="AH373" s="139"/>
    </row>
    <row r="374" spans="1:34" ht="12.75">
      <c r="A374" s="4"/>
      <c r="B374" s="4"/>
      <c r="X374" s="11"/>
      <c r="Y374" s="11"/>
      <c r="Z374" s="13"/>
      <c r="AA374" s="13"/>
      <c r="AB374" s="137"/>
      <c r="AC374" s="138"/>
      <c r="AD374" s="139"/>
      <c r="AE374" s="139"/>
      <c r="AF374" s="139"/>
      <c r="AG374" s="139"/>
      <c r="AH374" s="139"/>
    </row>
    <row r="375" spans="1:34" ht="12.75">
      <c r="A375" s="4"/>
      <c r="B375" s="4"/>
      <c r="X375" s="11"/>
      <c r="Y375" s="11"/>
      <c r="Z375" s="13"/>
      <c r="AA375" s="13"/>
      <c r="AB375" s="137"/>
      <c r="AC375" s="138"/>
      <c r="AD375" s="139"/>
      <c r="AE375" s="139"/>
      <c r="AF375" s="139"/>
      <c r="AG375" s="139"/>
      <c r="AH375" s="139"/>
    </row>
    <row r="376" spans="1:34" ht="12.75">
      <c r="A376" s="4"/>
      <c r="B376" s="4"/>
      <c r="X376" s="11"/>
      <c r="Y376" s="11"/>
      <c r="Z376" s="13"/>
      <c r="AA376" s="13"/>
      <c r="AB376" s="137"/>
      <c r="AC376" s="138"/>
      <c r="AD376" s="139"/>
      <c r="AE376" s="139"/>
      <c r="AF376" s="139"/>
      <c r="AG376" s="139"/>
      <c r="AH376" s="139"/>
    </row>
    <row r="377" spans="1:34" ht="12.75">
      <c r="A377" s="4"/>
      <c r="B377" s="4"/>
      <c r="X377" s="11"/>
      <c r="Y377" s="11"/>
      <c r="Z377" s="13"/>
      <c r="AA377" s="13"/>
      <c r="AB377" s="137"/>
      <c r="AC377" s="138"/>
      <c r="AD377" s="139"/>
      <c r="AE377" s="139"/>
      <c r="AF377" s="139"/>
      <c r="AG377" s="139"/>
      <c r="AH377" s="139"/>
    </row>
    <row r="378" spans="1:34" ht="12.75">
      <c r="A378" s="4"/>
      <c r="B378" s="4"/>
      <c r="X378" s="11"/>
      <c r="Y378" s="11"/>
      <c r="Z378" s="13"/>
      <c r="AA378" s="13"/>
      <c r="AB378" s="137"/>
      <c r="AC378" s="138"/>
      <c r="AD378" s="139"/>
      <c r="AE378" s="139"/>
      <c r="AF378" s="139"/>
      <c r="AG378" s="139"/>
      <c r="AH378" s="139"/>
    </row>
    <row r="379" spans="1:34" ht="12.75">
      <c r="A379" s="4"/>
      <c r="B379" s="4"/>
      <c r="X379" s="11"/>
      <c r="Y379" s="11"/>
      <c r="Z379" s="13"/>
      <c r="AA379" s="13"/>
      <c r="AB379" s="137"/>
      <c r="AC379" s="138"/>
      <c r="AD379" s="139"/>
      <c r="AE379" s="139"/>
      <c r="AF379" s="139"/>
      <c r="AG379" s="139"/>
      <c r="AH379" s="139"/>
    </row>
    <row r="380" spans="1:34" ht="12.75">
      <c r="A380" s="4"/>
      <c r="B380" s="4"/>
      <c r="X380" s="11"/>
      <c r="Y380" s="11"/>
      <c r="Z380" s="13"/>
      <c r="AA380" s="13"/>
      <c r="AB380" s="137"/>
      <c r="AC380" s="138"/>
      <c r="AD380" s="139"/>
      <c r="AE380" s="139"/>
      <c r="AF380" s="139"/>
      <c r="AG380" s="139"/>
      <c r="AH380" s="139"/>
    </row>
    <row r="381" spans="1:34" ht="12.75">
      <c r="A381" s="4"/>
      <c r="B381" s="4"/>
      <c r="X381" s="11"/>
      <c r="Y381" s="11"/>
      <c r="Z381" s="13"/>
      <c r="AA381" s="13"/>
      <c r="AB381" s="137"/>
      <c r="AC381" s="138"/>
      <c r="AD381" s="139"/>
      <c r="AE381" s="139"/>
      <c r="AF381" s="139"/>
      <c r="AG381" s="139"/>
      <c r="AH381" s="139"/>
    </row>
    <row r="382" spans="1:34" ht="12.75">
      <c r="A382" s="4"/>
      <c r="B382" s="4"/>
      <c r="X382" s="11"/>
      <c r="Y382" s="11"/>
      <c r="Z382" s="13"/>
      <c r="AA382" s="13"/>
      <c r="AB382" s="137"/>
      <c r="AC382" s="138"/>
      <c r="AD382" s="139"/>
      <c r="AE382" s="139"/>
      <c r="AF382" s="139"/>
      <c r="AG382" s="139"/>
      <c r="AH382" s="139"/>
    </row>
    <row r="383" spans="1:34" ht="12.75">
      <c r="A383" s="4"/>
      <c r="B383" s="4"/>
      <c r="X383" s="11"/>
      <c r="Y383" s="11"/>
      <c r="Z383" s="13"/>
      <c r="AA383" s="13"/>
      <c r="AB383" s="137"/>
      <c r="AC383" s="138"/>
      <c r="AD383" s="139"/>
      <c r="AE383" s="139"/>
      <c r="AF383" s="139"/>
      <c r="AG383" s="139"/>
      <c r="AH383" s="139"/>
    </row>
    <row r="384" spans="1:34" ht="12.75">
      <c r="A384" s="4"/>
      <c r="B384" s="4"/>
      <c r="X384" s="11"/>
      <c r="Y384" s="11"/>
      <c r="Z384" s="13"/>
      <c r="AA384" s="13"/>
      <c r="AB384" s="137"/>
      <c r="AC384" s="138"/>
      <c r="AD384" s="139"/>
      <c r="AE384" s="139"/>
      <c r="AF384" s="139"/>
      <c r="AG384" s="139"/>
      <c r="AH384" s="139"/>
    </row>
    <row r="385" spans="1:34" ht="12.75">
      <c r="A385" s="4"/>
      <c r="B385" s="4"/>
      <c r="X385" s="11"/>
      <c r="Y385" s="11"/>
      <c r="Z385" s="13"/>
      <c r="AA385" s="13"/>
      <c r="AB385" s="137"/>
      <c r="AC385" s="138"/>
      <c r="AD385" s="139"/>
      <c r="AE385" s="139"/>
      <c r="AF385" s="139"/>
      <c r="AG385" s="139"/>
      <c r="AH385" s="139"/>
    </row>
    <row r="386" spans="1:34" ht="12.75">
      <c r="A386" s="4"/>
      <c r="B386" s="4"/>
      <c r="X386" s="11"/>
      <c r="Y386" s="11"/>
      <c r="Z386" s="13"/>
      <c r="AA386" s="13"/>
      <c r="AB386" s="137"/>
      <c r="AC386" s="138"/>
      <c r="AD386" s="139"/>
      <c r="AE386" s="139"/>
      <c r="AF386" s="139"/>
      <c r="AG386" s="139"/>
      <c r="AH386" s="139"/>
    </row>
    <row r="387" spans="1:34" ht="12.75">
      <c r="A387" s="4"/>
      <c r="B387" s="4"/>
      <c r="X387" s="11"/>
      <c r="Y387" s="11"/>
      <c r="Z387" s="13"/>
      <c r="AA387" s="13"/>
      <c r="AB387" s="137"/>
      <c r="AC387" s="138"/>
      <c r="AD387" s="139"/>
      <c r="AE387" s="139"/>
      <c r="AF387" s="139"/>
      <c r="AG387" s="139"/>
      <c r="AH387" s="139"/>
    </row>
    <row r="388" spans="1:34" ht="12.75">
      <c r="A388" s="4"/>
      <c r="B388" s="4"/>
      <c r="X388" s="11"/>
      <c r="Y388" s="11"/>
      <c r="Z388" s="13"/>
      <c r="AA388" s="13"/>
      <c r="AB388" s="137"/>
      <c r="AC388" s="138"/>
      <c r="AD388" s="139"/>
      <c r="AE388" s="139"/>
      <c r="AF388" s="139"/>
      <c r="AG388" s="139"/>
      <c r="AH388" s="139"/>
    </row>
  </sheetData>
  <sheetProtection/>
  <mergeCells count="40">
    <mergeCell ref="A1:C1"/>
    <mergeCell ref="A2:AH2"/>
    <mergeCell ref="A3:C3"/>
    <mergeCell ref="U3:Y3"/>
    <mergeCell ref="Z4:AB4"/>
    <mergeCell ref="F6:H6"/>
    <mergeCell ref="I6:K6"/>
    <mergeCell ref="L6:N6"/>
    <mergeCell ref="O6:Q6"/>
    <mergeCell ref="R6:T6"/>
    <mergeCell ref="U6:W6"/>
    <mergeCell ref="X6:Y6"/>
    <mergeCell ref="A8:C8"/>
    <mergeCell ref="A9:C9"/>
    <mergeCell ref="A10:C10"/>
    <mergeCell ref="A55:C55"/>
    <mergeCell ref="A64:C64"/>
    <mergeCell ref="A119:C119"/>
    <mergeCell ref="A4:A7"/>
    <mergeCell ref="B4:B7"/>
    <mergeCell ref="B11:B54"/>
    <mergeCell ref="B56:B63"/>
    <mergeCell ref="B65:B98"/>
    <mergeCell ref="B99:B102"/>
    <mergeCell ref="B103:B118"/>
    <mergeCell ref="B120:B174"/>
    <mergeCell ref="C4:C7"/>
    <mergeCell ref="D4:D7"/>
    <mergeCell ref="E4:E7"/>
    <mergeCell ref="AC4:AC7"/>
    <mergeCell ref="AD4:AD7"/>
    <mergeCell ref="AE4:AE7"/>
    <mergeCell ref="AF4:AF7"/>
    <mergeCell ref="AG4:AG7"/>
    <mergeCell ref="AH4:AH7"/>
    <mergeCell ref="AI4:AI7"/>
    <mergeCell ref="F4:K5"/>
    <mergeCell ref="L4:Q5"/>
    <mergeCell ref="Z5:AB6"/>
    <mergeCell ref="R4:Y5"/>
  </mergeCells>
  <printOptions horizontalCentered="1"/>
  <pageMargins left="0.39" right="0.39" top="0.39" bottom="0.39" header="0.3" footer="0.3"/>
  <pageSetup fitToHeight="0" fitToWidth="1" horizontalDpi="600" verticalDpi="600" orientation="landscape" paperSize="8" scale="6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许广闽</cp:lastModifiedBy>
  <dcterms:created xsi:type="dcterms:W3CDTF">2006-09-16T00:00:00Z</dcterms:created>
  <dcterms:modified xsi:type="dcterms:W3CDTF">2019-09-26T08:44:16Z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