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64" windowHeight="9600" tabRatio="701" activeTab="0"/>
  </bookViews>
  <sheets>
    <sheet name="表1 2019年明细（350元）" sheetId="1" r:id="rId1"/>
  </sheets>
  <definedNames>
    <definedName name="_xlnm.Print_Titles" localSheetId="0">'表1 2019年明细（350元）'!$2:$4</definedName>
  </definedNames>
  <calcPr fullCalcOnLoad="1"/>
</workbook>
</file>

<file path=xl/sharedStrings.xml><?xml version="1.0" encoding="utf-8"?>
<sst xmlns="http://schemas.openxmlformats.org/spreadsheetml/2006/main" count="283" uniqueCount="187">
  <si>
    <t>附件：</t>
  </si>
  <si>
    <t>追加下达2019年义务教育寄宿制学校公用经费提标省财政补助资金安排明细表</t>
  </si>
  <si>
    <t>地区</t>
  </si>
  <si>
    <t>地区编码</t>
  </si>
  <si>
    <t>2017学年义务教育
寄宿制公办学校在校生（人）</t>
  </si>
  <si>
    <t>补助标准
（元/人）</t>
  </si>
  <si>
    <t>省财政分担比例</t>
  </si>
  <si>
    <t>市县分担比例</t>
  </si>
  <si>
    <t>2019年寄宿制公办学校
生均公用经费省财政分担（元）</t>
  </si>
  <si>
    <t>粤财教〔2018〕354号省财政已提前下达金额（万元）</t>
  </si>
  <si>
    <t>粤财教〔2018〕354号省财政已提前下达金额（元）</t>
  </si>
  <si>
    <t>本次追加下达资金（元）</t>
  </si>
  <si>
    <t>待以后年度清算（元）</t>
  </si>
  <si>
    <t>备注</t>
  </si>
  <si>
    <t>合计</t>
  </si>
  <si>
    <t>小学</t>
  </si>
  <si>
    <t>初中</t>
  </si>
  <si>
    <t>*</t>
  </si>
  <si>
    <t>——</t>
  </si>
  <si>
    <t>广州市</t>
  </si>
  <si>
    <t>广州市本级</t>
  </si>
  <si>
    <t>越秀区</t>
  </si>
  <si>
    <t>海珠区</t>
  </si>
  <si>
    <t>荔湾区</t>
  </si>
  <si>
    <t>天河区</t>
  </si>
  <si>
    <t>白云区</t>
  </si>
  <si>
    <t>黄埔区</t>
  </si>
  <si>
    <t>花都区</t>
  </si>
  <si>
    <t>番禺区</t>
  </si>
  <si>
    <t>南沙区</t>
  </si>
  <si>
    <t>从化区</t>
  </si>
  <si>
    <t>增城区</t>
  </si>
  <si>
    <t>珠海市</t>
  </si>
  <si>
    <t>珠海市本级</t>
  </si>
  <si>
    <t>香洲区</t>
  </si>
  <si>
    <t>含高新区、万山、横琴</t>
  </si>
  <si>
    <t>金湾区</t>
  </si>
  <si>
    <t>含高栏港</t>
  </si>
  <si>
    <t>斗门区</t>
  </si>
  <si>
    <t>汕头市</t>
  </si>
  <si>
    <t>汕头市本级</t>
  </si>
  <si>
    <t>金平区</t>
  </si>
  <si>
    <t>龙湖区</t>
  </si>
  <si>
    <t>澄海区</t>
  </si>
  <si>
    <t>濠江区</t>
  </si>
  <si>
    <t>潮阳区</t>
  </si>
  <si>
    <t>潮南区</t>
  </si>
  <si>
    <t>南澳县</t>
  </si>
  <si>
    <t>佛山市</t>
  </si>
  <si>
    <t>佛山市本级</t>
  </si>
  <si>
    <t>禅城区</t>
  </si>
  <si>
    <t>南海区</t>
  </si>
  <si>
    <t>高明区</t>
  </si>
  <si>
    <t>三水区</t>
  </si>
  <si>
    <t>顺德区</t>
  </si>
  <si>
    <t>韶关市</t>
  </si>
  <si>
    <t>韶关市本级</t>
  </si>
  <si>
    <t>浈江区</t>
  </si>
  <si>
    <t>武江区</t>
  </si>
  <si>
    <t>曲江区</t>
  </si>
  <si>
    <t>乐昌市</t>
  </si>
  <si>
    <t>始兴县</t>
  </si>
  <si>
    <t>新丰县</t>
  </si>
  <si>
    <t>南雄市</t>
  </si>
  <si>
    <t>仁化县</t>
  </si>
  <si>
    <t>翁源县</t>
  </si>
  <si>
    <t>乳源县</t>
  </si>
  <si>
    <t>河源市</t>
  </si>
  <si>
    <t>河源市本级</t>
  </si>
  <si>
    <t>源城区</t>
  </si>
  <si>
    <t>东源县</t>
  </si>
  <si>
    <t>和平县</t>
  </si>
  <si>
    <t>龙川县</t>
  </si>
  <si>
    <t>紫金县</t>
  </si>
  <si>
    <t>连平县</t>
  </si>
  <si>
    <t>梅州市</t>
  </si>
  <si>
    <t>梅州市本级</t>
  </si>
  <si>
    <t>梅江区</t>
  </si>
  <si>
    <t>梅县区</t>
  </si>
  <si>
    <t>平远县</t>
  </si>
  <si>
    <t>蕉岭县</t>
  </si>
  <si>
    <t>大埔县</t>
  </si>
  <si>
    <t>兴宁市</t>
  </si>
  <si>
    <t>丰顺县</t>
  </si>
  <si>
    <t>五华县</t>
  </si>
  <si>
    <t>惠州市</t>
  </si>
  <si>
    <t>惠州市本级</t>
  </si>
  <si>
    <t>惠城区</t>
  </si>
  <si>
    <t>含仲恺区</t>
  </si>
  <si>
    <t>惠阳区</t>
  </si>
  <si>
    <t>含大亚湾区</t>
  </si>
  <si>
    <t>惠东县</t>
  </si>
  <si>
    <t>龙门县</t>
  </si>
  <si>
    <t>博罗县</t>
  </si>
  <si>
    <t>汕尾市</t>
  </si>
  <si>
    <t>汕尾市本级</t>
  </si>
  <si>
    <t>城区</t>
  </si>
  <si>
    <t>海丰县</t>
  </si>
  <si>
    <t>含红海湾区</t>
  </si>
  <si>
    <t>陆丰市</t>
  </si>
  <si>
    <t>含华侨管理区</t>
  </si>
  <si>
    <t>陆河县</t>
  </si>
  <si>
    <t>东莞市</t>
  </si>
  <si>
    <t>中山市</t>
  </si>
  <si>
    <t>较提前下达增加市直属学校6477人。</t>
  </si>
  <si>
    <t>江门市</t>
  </si>
  <si>
    <t>江门市本级</t>
  </si>
  <si>
    <t>蓬江区</t>
  </si>
  <si>
    <t>江海区</t>
  </si>
  <si>
    <t>新会区</t>
  </si>
  <si>
    <t>台山市</t>
  </si>
  <si>
    <t>开平市</t>
  </si>
  <si>
    <t>鹤山市</t>
  </si>
  <si>
    <t>恩平市</t>
  </si>
  <si>
    <t>阳江市</t>
  </si>
  <si>
    <t>阳江市本级</t>
  </si>
  <si>
    <t>含海陵岛试验区、高新管理区、农垦</t>
  </si>
  <si>
    <t>江城区</t>
  </si>
  <si>
    <t>阳东区</t>
  </si>
  <si>
    <t>阳西县</t>
  </si>
  <si>
    <t>阳春市</t>
  </si>
  <si>
    <t>湛江市</t>
  </si>
  <si>
    <t>湛江市本级</t>
  </si>
  <si>
    <t>赤坎区</t>
  </si>
  <si>
    <t>霞山区</t>
  </si>
  <si>
    <t>麻章区</t>
  </si>
  <si>
    <t>含开发区</t>
  </si>
  <si>
    <t>坡头区</t>
  </si>
  <si>
    <t>吴川市</t>
  </si>
  <si>
    <t>遂溪县</t>
  </si>
  <si>
    <t>雷州市</t>
  </si>
  <si>
    <t>廉江市</t>
  </si>
  <si>
    <t>徐闻县</t>
  </si>
  <si>
    <t>茂名市</t>
  </si>
  <si>
    <t>茂名市本级</t>
  </si>
  <si>
    <t>茂南区</t>
  </si>
  <si>
    <t>信宜市</t>
  </si>
  <si>
    <t>电白区</t>
  </si>
  <si>
    <t>含滨海新区、高新社会事务管理局代管</t>
  </si>
  <si>
    <t>化州市</t>
  </si>
  <si>
    <t>高州市</t>
  </si>
  <si>
    <t>肇庆市</t>
  </si>
  <si>
    <t>肇庆市本级</t>
  </si>
  <si>
    <t>端州区</t>
  </si>
  <si>
    <t>鼎湖区</t>
  </si>
  <si>
    <t>四会市</t>
  </si>
  <si>
    <t>含大旺区</t>
  </si>
  <si>
    <t>高要市</t>
  </si>
  <si>
    <t>广宁县</t>
  </si>
  <si>
    <t>德庆县</t>
  </si>
  <si>
    <t>封开县</t>
  </si>
  <si>
    <t>怀集县</t>
  </si>
  <si>
    <t>清远市</t>
  </si>
  <si>
    <t>清远市本级</t>
  </si>
  <si>
    <t>清城区</t>
  </si>
  <si>
    <t>清新区</t>
  </si>
  <si>
    <t>连州市</t>
  </si>
  <si>
    <t>佛冈县</t>
  </si>
  <si>
    <t>阳山县</t>
  </si>
  <si>
    <t>连山县</t>
  </si>
  <si>
    <t>连南县</t>
  </si>
  <si>
    <t>英德市</t>
  </si>
  <si>
    <t>潮州市</t>
  </si>
  <si>
    <t>潮州市本级</t>
  </si>
  <si>
    <t>湘桥区</t>
  </si>
  <si>
    <t>含凤泉湖高新区</t>
  </si>
  <si>
    <t>潮安区</t>
  </si>
  <si>
    <t>含枫溪区</t>
  </si>
  <si>
    <t>饶平县</t>
  </si>
  <si>
    <t>揭阳市</t>
  </si>
  <si>
    <t>揭阳市本级
（不含普侨区）</t>
  </si>
  <si>
    <t>揭阳市本级
（普侨区）</t>
  </si>
  <si>
    <t>榕城区</t>
  </si>
  <si>
    <t>含空港经济区</t>
  </si>
  <si>
    <t>揭东区</t>
  </si>
  <si>
    <t>含蓝城区</t>
  </si>
  <si>
    <t>揭西县</t>
  </si>
  <si>
    <t>普宁市</t>
  </si>
  <si>
    <t>惠来县</t>
  </si>
  <si>
    <t>含大南海石化工业区</t>
  </si>
  <si>
    <t>云浮市</t>
  </si>
  <si>
    <t>云浮市本级</t>
  </si>
  <si>
    <t>云城区</t>
  </si>
  <si>
    <t>郁南县</t>
  </si>
  <si>
    <t>云安县</t>
  </si>
  <si>
    <t>新兴县</t>
  </si>
  <si>
    <t>罗定市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</si>
</sst>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8">
    <font>
      <sz val="12"/>
      <color theme="1"/>
      <name val="Calibri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4"/>
      <name val="仿宋_GB2312"/>
      <family val="0"/>
    </font>
    <font>
      <sz val="20"/>
      <color indexed="8"/>
      <name val="方正小标宋简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sz val="12"/>
      <name val="Calibri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  <font>
      <b/>
      <sz val="12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32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32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1" fillId="0" borderId="0">
      <alignment vertical="center"/>
      <protection/>
    </xf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33" fillId="0" borderId="0">
      <alignment vertical="center"/>
      <protection/>
    </xf>
    <xf numFmtId="0" fontId="1" fillId="0" borderId="0">
      <alignment vertical="center"/>
      <protection/>
    </xf>
  </cellStyleXfs>
  <cellXfs count="43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/>
    </xf>
    <xf numFmtId="0" fontId="1" fillId="0" borderId="0" xfId="45" applyFill="1" applyAlignment="1">
      <alignment horizontal="center" vertical="center" wrapText="1"/>
      <protection/>
    </xf>
    <xf numFmtId="0" fontId="5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1" fillId="0" borderId="0" xfId="45" applyFill="1" applyAlignment="1">
      <alignment horizontal="center" vertical="center"/>
      <protection/>
    </xf>
    <xf numFmtId="0" fontId="3" fillId="0" borderId="0" xfId="45" applyFont="1" applyFill="1" applyAlignment="1">
      <alignment horizontal="center" vertical="center"/>
      <protection/>
    </xf>
    <xf numFmtId="0" fontId="4" fillId="0" borderId="9" xfId="0" applyFont="1" applyFill="1" applyBorder="1" applyAlignment="1">
      <alignment horizontal="center" vertical="center"/>
    </xf>
    <xf numFmtId="0" fontId="5" fillId="0" borderId="10" xfId="45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1" fillId="0" borderId="10" xfId="45" applyFill="1" applyBorder="1" applyAlignment="1">
      <alignment horizontal="center" vertical="center"/>
      <protection/>
    </xf>
    <xf numFmtId="0" fontId="0" fillId="0" borderId="10" xfId="45" applyFont="1" applyFill="1" applyBorder="1" applyAlignment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65" applyFill="1" applyBorder="1" applyAlignment="1">
      <alignment horizontal="center" vertical="center"/>
      <protection/>
    </xf>
    <xf numFmtId="0" fontId="6" fillId="0" borderId="10" xfId="64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8" fillId="0" borderId="11" xfId="45" applyNumberFormat="1" applyFont="1" applyFill="1" applyBorder="1" applyAlignment="1">
      <alignment horizontal="center" vertical="center" wrapText="1"/>
      <protection/>
    </xf>
    <xf numFmtId="0" fontId="5" fillId="0" borderId="11" xfId="45" applyFont="1" applyFill="1" applyBorder="1" applyAlignment="1">
      <alignment horizontal="center" vertical="center" wrapText="1"/>
      <protection/>
    </xf>
    <xf numFmtId="0" fontId="7" fillId="0" borderId="16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8" fillId="0" borderId="12" xfId="45" applyNumberFormat="1" applyFont="1" applyFill="1" applyBorder="1" applyAlignment="1">
      <alignment horizontal="center" vertical="center" wrapText="1"/>
      <protection/>
    </xf>
    <xf numFmtId="0" fontId="5" fillId="0" borderId="12" xfId="45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" fillId="0" borderId="10" xfId="64" applyNumberFormat="1" applyFont="1" applyFill="1" applyBorder="1" applyAlignment="1" applyProtection="1">
      <alignment horizontal="center" vertical="center"/>
      <protection/>
    </xf>
    <xf numFmtId="0" fontId="1" fillId="0" borderId="10" xfId="45" applyFont="1" applyFill="1" applyBorder="1" applyAlignment="1">
      <alignment horizontal="center" vertical="center"/>
      <protection/>
    </xf>
    <xf numFmtId="0" fontId="56" fillId="0" borderId="10" xfId="0" applyFont="1" applyFill="1" applyBorder="1" applyAlignment="1">
      <alignment horizontal="center" vertical="center"/>
    </xf>
    <xf numFmtId="0" fontId="1" fillId="0" borderId="10" xfId="65" applyFont="1" applyFill="1" applyBorder="1" applyAlignment="1">
      <alignment horizontal="center" vertical="center"/>
      <protection/>
    </xf>
    <xf numFmtId="0" fontId="56" fillId="0" borderId="0" xfId="0" applyFont="1" applyFill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0" fontId="11" fillId="0" borderId="10" xfId="45" applyFont="1" applyFill="1" applyBorder="1" applyAlignment="1">
      <alignment horizontal="center" vertical="center" wrapText="1"/>
      <protection/>
    </xf>
    <xf numFmtId="0" fontId="6" fillId="0" borderId="10" xfId="45" applyFont="1" applyFill="1" applyBorder="1" applyAlignment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常规_2012年全省义务教育在校生数情况表(报省财政厅）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单位信息表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G195"/>
  <sheetViews>
    <sheetView tabSelected="1" zoomScaleSheetLayoutView="100" workbookViewId="0" topLeftCell="A1">
      <selection activeCell="Q118" sqref="Q118"/>
    </sheetView>
  </sheetViews>
  <sheetFormatPr defaultColWidth="9.00390625" defaultRowHeight="15.75"/>
  <cols>
    <col min="1" max="1" width="11.625" style="6" customWidth="1"/>
    <col min="2" max="2" width="8.875" style="6" customWidth="1"/>
    <col min="3" max="3" width="9.75390625" style="4" customWidth="1"/>
    <col min="4" max="4" width="10.25390625" style="4" customWidth="1"/>
    <col min="5" max="5" width="9.125" style="4" customWidth="1"/>
    <col min="6" max="6" width="9.50390625" style="6" customWidth="1"/>
    <col min="7" max="7" width="7.25390625" style="6" customWidth="1"/>
    <col min="8" max="8" width="9.375" style="6" hidden="1" customWidth="1"/>
    <col min="9" max="9" width="9.625" style="4" hidden="1" customWidth="1"/>
    <col min="10" max="10" width="12.625" style="4" customWidth="1"/>
    <col min="11" max="11" width="8.75390625" style="4" hidden="1" customWidth="1"/>
    <col min="12" max="12" width="10.25390625" style="4" hidden="1" customWidth="1"/>
    <col min="13" max="13" width="12.625" style="4" customWidth="1"/>
    <col min="14" max="14" width="14.375" style="4" customWidth="1"/>
    <col min="15" max="15" width="10.50390625" style="4" customWidth="1"/>
    <col min="16" max="16" width="17.375" style="4" customWidth="1"/>
    <col min="17" max="17" width="20.875" style="4" customWidth="1"/>
    <col min="18" max="16384" width="9.00390625" style="4" customWidth="1"/>
  </cols>
  <sheetData>
    <row r="1" ht="18.75" customHeight="1">
      <c r="A1" s="7" t="s">
        <v>0</v>
      </c>
    </row>
    <row r="2" spans="1:215" s="1" customFormat="1" ht="45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</row>
    <row r="3" spans="1:215" s="1" customFormat="1" ht="63.75" customHeight="1">
      <c r="A3" s="9" t="s">
        <v>2</v>
      </c>
      <c r="B3" s="9" t="s">
        <v>3</v>
      </c>
      <c r="C3" s="10" t="s">
        <v>4</v>
      </c>
      <c r="D3" s="10"/>
      <c r="E3" s="10"/>
      <c r="F3" s="11" t="s">
        <v>5</v>
      </c>
      <c r="G3" s="12" t="s">
        <v>6</v>
      </c>
      <c r="H3" s="13" t="s">
        <v>7</v>
      </c>
      <c r="I3" s="22" t="s">
        <v>8</v>
      </c>
      <c r="J3" s="23"/>
      <c r="K3" s="24"/>
      <c r="L3" s="25" t="s">
        <v>9</v>
      </c>
      <c r="M3" s="25" t="s">
        <v>10</v>
      </c>
      <c r="N3" s="26" t="s">
        <v>11</v>
      </c>
      <c r="O3" s="26" t="s">
        <v>12</v>
      </c>
      <c r="P3" s="9" t="s">
        <v>13</v>
      </c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</row>
    <row r="4" spans="1:16" s="2" customFormat="1" ht="27.75" customHeight="1">
      <c r="A4" s="9"/>
      <c r="B4" s="9"/>
      <c r="C4" s="10" t="s">
        <v>14</v>
      </c>
      <c r="D4" s="10" t="s">
        <v>15</v>
      </c>
      <c r="E4" s="10" t="s">
        <v>16</v>
      </c>
      <c r="F4" s="14"/>
      <c r="G4" s="12"/>
      <c r="H4" s="15"/>
      <c r="I4" s="27"/>
      <c r="J4" s="28"/>
      <c r="K4" s="29"/>
      <c r="L4" s="30"/>
      <c r="M4" s="30"/>
      <c r="N4" s="31"/>
      <c r="O4" s="31"/>
      <c r="P4" s="9"/>
    </row>
    <row r="5" spans="1:16" s="3" customFormat="1" ht="24.75" customHeight="1">
      <c r="A5" s="9" t="s">
        <v>14</v>
      </c>
      <c r="B5" s="9"/>
      <c r="C5" s="16">
        <f>C6+C19+C24+C32+C34+C40+C42+C50+C52+C54+C56+C58+C63+C65+C67+C69+C75+C77+C79+C81+C83+C89+C91+C94+C96+C98+C100+C102+C104+C113+C118+C120+C128+C130+C132+C134+C139+C141+C143+C149+C151+C153+C155+C157+C164+C166+C168+C170+C174+C176+C181+C183+C185+C187+C192+C194</f>
        <v>1159668</v>
      </c>
      <c r="D5" s="16">
        <f aca="true" t="shared" si="0" ref="D5:E5">D6+D19+D24+D32+D34+D40+D42+D50+D52+D54+D56+D58+D63+D65+D67+D69+D75+D77+D79+D81+D83+D89+D91+D94+D96+D98+D100+D102+D104+D113+D118+D120+D128+D130+D132+D134+D139+D141+D143+D149+D151+D153+D155+D157+D164+D166+D168+D170+D174+D176+D181+D183+D185+D187+D192+D194</f>
        <v>219284</v>
      </c>
      <c r="E5" s="16">
        <f t="shared" si="0"/>
        <v>940384</v>
      </c>
      <c r="F5" s="16">
        <v>350</v>
      </c>
      <c r="G5" s="9" t="s">
        <v>17</v>
      </c>
      <c r="H5" s="9" t="s">
        <v>18</v>
      </c>
      <c r="I5" s="16">
        <f aca="true" t="shared" si="1" ref="I5:N5">I6+I19+I24+I32+I34+I40+I42+I50+I52+I54+I56+I58+I63+I65+I67+I69+I75+I77+I79+I81+I83+I89+I91+I94+I96+I98+I100+I102+I104+I113+I118+I120+I128+I130+I132+I134+I139+I141+I143+I149+I151+I153+I155+I157+I164+I166+I168+I170+I174+I176+I181+I183+I185+I187+I192+I194</f>
        <v>305809704</v>
      </c>
      <c r="J5" s="16">
        <f t="shared" si="1"/>
        <v>305799690</v>
      </c>
      <c r="K5" s="16">
        <f t="shared" si="1"/>
        <v>10014</v>
      </c>
      <c r="L5" s="16">
        <v>26116</v>
      </c>
      <c r="M5" s="16">
        <f>L5*10000</f>
        <v>261160000</v>
      </c>
      <c r="N5" s="16">
        <f t="shared" si="1"/>
        <v>44643040</v>
      </c>
      <c r="O5" s="16"/>
      <c r="P5" s="16"/>
    </row>
    <row r="6" spans="1:16" ht="24.75" customHeight="1">
      <c r="A6" s="9" t="s">
        <v>19</v>
      </c>
      <c r="B6" s="17"/>
      <c r="C6" s="16">
        <f>SUM(C7:C18)</f>
        <v>39957</v>
      </c>
      <c r="D6" s="16">
        <f aca="true" t="shared" si="2" ref="D6:E6">SUM(D7:D18)</f>
        <v>390</v>
      </c>
      <c r="E6" s="16">
        <f t="shared" si="2"/>
        <v>39567</v>
      </c>
      <c r="F6" s="16">
        <v>350</v>
      </c>
      <c r="G6" s="9" t="s">
        <v>17</v>
      </c>
      <c r="H6" s="9" t="s">
        <v>18</v>
      </c>
      <c r="I6" s="16">
        <f>SUM(I7:I18)</f>
        <v>6993175</v>
      </c>
      <c r="J6" s="16">
        <f>SUM(J7:J18)</f>
        <v>6992475</v>
      </c>
      <c r="K6" s="16">
        <f>SUM(K7:K18)</f>
        <v>700</v>
      </c>
      <c r="L6" s="16">
        <v>598</v>
      </c>
      <c r="M6" s="16">
        <f>L6*10000</f>
        <v>5980000</v>
      </c>
      <c r="N6" s="16">
        <f>SUM(N7:N18)</f>
        <v>1012475</v>
      </c>
      <c r="O6" s="16"/>
      <c r="P6" s="32"/>
    </row>
    <row r="7" spans="1:16" s="4" customFormat="1" ht="24.75" customHeight="1">
      <c r="A7" s="18" t="s">
        <v>20</v>
      </c>
      <c r="B7" s="18">
        <v>601001</v>
      </c>
      <c r="C7" s="16">
        <f>SUM(D7:E7)</f>
        <v>0</v>
      </c>
      <c r="D7" s="19">
        <v>0</v>
      </c>
      <c r="E7" s="19">
        <v>0</v>
      </c>
      <c r="F7" s="19">
        <v>350</v>
      </c>
      <c r="G7" s="9">
        <v>0.5</v>
      </c>
      <c r="H7" s="9">
        <v>0.5</v>
      </c>
      <c r="I7" s="16">
        <f>J7+K7</f>
        <v>0</v>
      </c>
      <c r="J7" s="16">
        <f>ROUND(C7*F7*G7,0)</f>
        <v>0</v>
      </c>
      <c r="K7" s="16">
        <f>ROUND(C7*F7*H7/10000,0)</f>
        <v>0</v>
      </c>
      <c r="L7" s="16">
        <v>0</v>
      </c>
      <c r="M7" s="16">
        <f>L7*10000</f>
        <v>0</v>
      </c>
      <c r="N7" s="16">
        <f aca="true" t="shared" si="3" ref="N6:N37">J7-M7</f>
        <v>0</v>
      </c>
      <c r="O7" s="16"/>
      <c r="P7" s="32"/>
    </row>
    <row r="8" spans="1:16" s="4" customFormat="1" ht="24.75" customHeight="1">
      <c r="A8" s="17" t="s">
        <v>21</v>
      </c>
      <c r="B8" s="17">
        <v>601002</v>
      </c>
      <c r="C8" s="16">
        <f aca="true" t="shared" si="4" ref="C8:C63">SUM(D8:E8)</f>
        <v>1101</v>
      </c>
      <c r="D8" s="19">
        <v>0</v>
      </c>
      <c r="E8" s="19">
        <v>1101</v>
      </c>
      <c r="F8" s="19">
        <v>350</v>
      </c>
      <c r="G8" s="9">
        <v>0.5</v>
      </c>
      <c r="H8" s="9">
        <v>0.5</v>
      </c>
      <c r="I8" s="16">
        <f aca="true" t="shared" si="5" ref="I8:I18">J8+K8</f>
        <v>192694</v>
      </c>
      <c r="J8" s="16">
        <f aca="true" t="shared" si="6" ref="J8:J18">ROUND(C8*F8*G8,0)</f>
        <v>192675</v>
      </c>
      <c r="K8" s="16">
        <f aca="true" t="shared" si="7" ref="K8:K18">ROUND(C8*F8*H8/10000,0)</f>
        <v>19</v>
      </c>
      <c r="L8" s="16">
        <v>17</v>
      </c>
      <c r="M8" s="16">
        <f aca="true" t="shared" si="8" ref="M8:M24">L8*10000</f>
        <v>170000</v>
      </c>
      <c r="N8" s="16">
        <f t="shared" si="3"/>
        <v>22675</v>
      </c>
      <c r="O8" s="16"/>
      <c r="P8" s="32"/>
    </row>
    <row r="9" spans="1:16" s="4" customFormat="1" ht="24.75" customHeight="1">
      <c r="A9" s="17" t="s">
        <v>22</v>
      </c>
      <c r="B9" s="17">
        <v>601003</v>
      </c>
      <c r="C9" s="16">
        <f t="shared" si="4"/>
        <v>33</v>
      </c>
      <c r="D9" s="19">
        <v>0</v>
      </c>
      <c r="E9" s="19">
        <v>33</v>
      </c>
      <c r="F9" s="19">
        <v>350</v>
      </c>
      <c r="G9" s="9">
        <v>0.5</v>
      </c>
      <c r="H9" s="9">
        <v>0.5</v>
      </c>
      <c r="I9" s="16">
        <f t="shared" si="5"/>
        <v>5776</v>
      </c>
      <c r="J9" s="16">
        <f t="shared" si="6"/>
        <v>5775</v>
      </c>
      <c r="K9" s="16">
        <f t="shared" si="7"/>
        <v>1</v>
      </c>
      <c r="L9" s="16">
        <v>0</v>
      </c>
      <c r="M9" s="16">
        <f t="shared" si="8"/>
        <v>0</v>
      </c>
      <c r="N9" s="16">
        <f t="shared" si="3"/>
        <v>5775</v>
      </c>
      <c r="O9" s="16"/>
      <c r="P9" s="32"/>
    </row>
    <row r="10" spans="1:16" s="4" customFormat="1" ht="24.75" customHeight="1">
      <c r="A10" s="17" t="s">
        <v>23</v>
      </c>
      <c r="B10" s="17">
        <v>601004</v>
      </c>
      <c r="C10" s="16">
        <f t="shared" si="4"/>
        <v>0</v>
      </c>
      <c r="D10" s="19">
        <v>0</v>
      </c>
      <c r="E10" s="19">
        <v>0</v>
      </c>
      <c r="F10" s="19">
        <v>350</v>
      </c>
      <c r="G10" s="9">
        <v>0.5</v>
      </c>
      <c r="H10" s="9">
        <v>0.5</v>
      </c>
      <c r="I10" s="16">
        <f t="shared" si="5"/>
        <v>0</v>
      </c>
      <c r="J10" s="16">
        <f t="shared" si="6"/>
        <v>0</v>
      </c>
      <c r="K10" s="16">
        <f t="shared" si="7"/>
        <v>0</v>
      </c>
      <c r="L10" s="16">
        <v>0</v>
      </c>
      <c r="M10" s="16">
        <f t="shared" si="8"/>
        <v>0</v>
      </c>
      <c r="N10" s="16">
        <f t="shared" si="3"/>
        <v>0</v>
      </c>
      <c r="O10" s="16"/>
      <c r="P10" s="32"/>
    </row>
    <row r="11" spans="1:16" s="4" customFormat="1" ht="24.75" customHeight="1">
      <c r="A11" s="17" t="s">
        <v>24</v>
      </c>
      <c r="B11" s="17">
        <v>601005</v>
      </c>
      <c r="C11" s="16">
        <f t="shared" si="4"/>
        <v>1281</v>
      </c>
      <c r="D11" s="19">
        <v>32</v>
      </c>
      <c r="E11" s="19">
        <v>1249</v>
      </c>
      <c r="F11" s="19">
        <v>350</v>
      </c>
      <c r="G11" s="9">
        <v>0.5</v>
      </c>
      <c r="H11" s="9">
        <v>0.5</v>
      </c>
      <c r="I11" s="16">
        <f t="shared" si="5"/>
        <v>224197</v>
      </c>
      <c r="J11" s="16">
        <f t="shared" si="6"/>
        <v>224175</v>
      </c>
      <c r="K11" s="16">
        <f t="shared" si="7"/>
        <v>22</v>
      </c>
      <c r="L11" s="16">
        <v>19</v>
      </c>
      <c r="M11" s="16">
        <f t="shared" si="8"/>
        <v>190000</v>
      </c>
      <c r="N11" s="16">
        <f t="shared" si="3"/>
        <v>34175</v>
      </c>
      <c r="O11" s="16"/>
      <c r="P11" s="32"/>
    </row>
    <row r="12" spans="1:16" s="4" customFormat="1" ht="24.75" customHeight="1">
      <c r="A12" s="17" t="s">
        <v>25</v>
      </c>
      <c r="B12" s="17">
        <v>601006</v>
      </c>
      <c r="C12" s="16">
        <f t="shared" si="4"/>
        <v>1612</v>
      </c>
      <c r="D12" s="19">
        <v>0</v>
      </c>
      <c r="E12" s="19">
        <v>1612</v>
      </c>
      <c r="F12" s="19">
        <v>350</v>
      </c>
      <c r="G12" s="9">
        <v>0.5</v>
      </c>
      <c r="H12" s="9">
        <v>0.5</v>
      </c>
      <c r="I12" s="16">
        <f t="shared" si="5"/>
        <v>282128</v>
      </c>
      <c r="J12" s="16">
        <f t="shared" si="6"/>
        <v>282100</v>
      </c>
      <c r="K12" s="16">
        <f t="shared" si="7"/>
        <v>28</v>
      </c>
      <c r="L12" s="16">
        <v>24</v>
      </c>
      <c r="M12" s="16">
        <f t="shared" si="8"/>
        <v>240000</v>
      </c>
      <c r="N12" s="16">
        <f t="shared" si="3"/>
        <v>42100</v>
      </c>
      <c r="O12" s="16"/>
      <c r="P12" s="32"/>
    </row>
    <row r="13" spans="1:16" s="4" customFormat="1" ht="24.75" customHeight="1">
      <c r="A13" s="17" t="s">
        <v>26</v>
      </c>
      <c r="B13" s="17">
        <v>601007</v>
      </c>
      <c r="C13" s="16">
        <f t="shared" si="4"/>
        <v>3130</v>
      </c>
      <c r="D13" s="19">
        <v>0</v>
      </c>
      <c r="E13" s="19">
        <v>3130</v>
      </c>
      <c r="F13" s="19">
        <v>350</v>
      </c>
      <c r="G13" s="9">
        <v>0.5</v>
      </c>
      <c r="H13" s="9">
        <v>0.5</v>
      </c>
      <c r="I13" s="16">
        <f t="shared" si="5"/>
        <v>547805</v>
      </c>
      <c r="J13" s="16">
        <f t="shared" si="6"/>
        <v>547750</v>
      </c>
      <c r="K13" s="16">
        <f t="shared" si="7"/>
        <v>55</v>
      </c>
      <c r="L13" s="16">
        <v>47</v>
      </c>
      <c r="M13" s="16">
        <f t="shared" si="8"/>
        <v>470000</v>
      </c>
      <c r="N13" s="16">
        <f t="shared" si="3"/>
        <v>77750</v>
      </c>
      <c r="O13" s="16"/>
      <c r="P13" s="32"/>
    </row>
    <row r="14" spans="1:16" s="4" customFormat="1" ht="24.75" customHeight="1">
      <c r="A14" s="17" t="s">
        <v>27</v>
      </c>
      <c r="B14" s="17">
        <v>601008</v>
      </c>
      <c r="C14" s="16">
        <f t="shared" si="4"/>
        <v>1208</v>
      </c>
      <c r="D14" s="19">
        <v>0</v>
      </c>
      <c r="E14" s="19">
        <v>1208</v>
      </c>
      <c r="F14" s="19">
        <v>350</v>
      </c>
      <c r="G14" s="9">
        <v>0.5</v>
      </c>
      <c r="H14" s="9">
        <v>0.5</v>
      </c>
      <c r="I14" s="16">
        <f t="shared" si="5"/>
        <v>211421</v>
      </c>
      <c r="J14" s="16">
        <f t="shared" si="6"/>
        <v>211400</v>
      </c>
      <c r="K14" s="16">
        <f t="shared" si="7"/>
        <v>21</v>
      </c>
      <c r="L14" s="16">
        <v>18</v>
      </c>
      <c r="M14" s="16">
        <f t="shared" si="8"/>
        <v>180000</v>
      </c>
      <c r="N14" s="16">
        <f t="shared" si="3"/>
        <v>31400</v>
      </c>
      <c r="O14" s="16"/>
      <c r="P14" s="32"/>
    </row>
    <row r="15" spans="1:16" s="4" customFormat="1" ht="24.75" customHeight="1">
      <c r="A15" s="17" t="s">
        <v>28</v>
      </c>
      <c r="B15" s="17">
        <v>601009</v>
      </c>
      <c r="C15" s="16">
        <f t="shared" si="4"/>
        <v>1745</v>
      </c>
      <c r="D15" s="19">
        <v>123</v>
      </c>
      <c r="E15" s="19">
        <v>1622</v>
      </c>
      <c r="F15" s="19">
        <v>350</v>
      </c>
      <c r="G15" s="9">
        <v>0.5</v>
      </c>
      <c r="H15" s="9">
        <v>0.5</v>
      </c>
      <c r="I15" s="16">
        <f t="shared" si="5"/>
        <v>305406</v>
      </c>
      <c r="J15" s="16">
        <f t="shared" si="6"/>
        <v>305375</v>
      </c>
      <c r="K15" s="16">
        <f t="shared" si="7"/>
        <v>31</v>
      </c>
      <c r="L15" s="16">
        <v>26</v>
      </c>
      <c r="M15" s="16">
        <f t="shared" si="8"/>
        <v>260000</v>
      </c>
      <c r="N15" s="16">
        <f t="shared" si="3"/>
        <v>45375</v>
      </c>
      <c r="O15" s="16"/>
      <c r="P15" s="32"/>
    </row>
    <row r="16" spans="1:16" s="4" customFormat="1" ht="24.75" customHeight="1">
      <c r="A16" s="17" t="s">
        <v>29</v>
      </c>
      <c r="B16" s="17">
        <v>601010</v>
      </c>
      <c r="C16" s="16">
        <f t="shared" si="4"/>
        <v>4626</v>
      </c>
      <c r="D16" s="19">
        <v>0</v>
      </c>
      <c r="E16" s="19">
        <v>4626</v>
      </c>
      <c r="F16" s="19">
        <v>350</v>
      </c>
      <c r="G16" s="9">
        <v>0.5</v>
      </c>
      <c r="H16" s="9">
        <v>0.5</v>
      </c>
      <c r="I16" s="16">
        <f t="shared" si="5"/>
        <v>809631</v>
      </c>
      <c r="J16" s="16">
        <f t="shared" si="6"/>
        <v>809550</v>
      </c>
      <c r="K16" s="16">
        <f t="shared" si="7"/>
        <v>81</v>
      </c>
      <c r="L16" s="16">
        <v>69</v>
      </c>
      <c r="M16" s="16">
        <f t="shared" si="8"/>
        <v>690000</v>
      </c>
      <c r="N16" s="16">
        <f t="shared" si="3"/>
        <v>119550</v>
      </c>
      <c r="O16" s="16"/>
      <c r="P16" s="32"/>
    </row>
    <row r="17" spans="1:16" s="4" customFormat="1" ht="24.75" customHeight="1">
      <c r="A17" s="17" t="s">
        <v>30</v>
      </c>
      <c r="B17" s="17">
        <v>601012</v>
      </c>
      <c r="C17" s="16">
        <f t="shared" si="4"/>
        <v>7686</v>
      </c>
      <c r="D17" s="19">
        <v>149</v>
      </c>
      <c r="E17" s="19">
        <v>7537</v>
      </c>
      <c r="F17" s="19">
        <v>350</v>
      </c>
      <c r="G17" s="9">
        <v>0.5</v>
      </c>
      <c r="H17" s="9">
        <v>0.5</v>
      </c>
      <c r="I17" s="16">
        <f t="shared" si="5"/>
        <v>1345185</v>
      </c>
      <c r="J17" s="16">
        <f t="shared" si="6"/>
        <v>1345050</v>
      </c>
      <c r="K17" s="16">
        <f t="shared" si="7"/>
        <v>135</v>
      </c>
      <c r="L17" s="16">
        <v>115</v>
      </c>
      <c r="M17" s="16">
        <f t="shared" si="8"/>
        <v>1150000</v>
      </c>
      <c r="N17" s="16">
        <f t="shared" si="3"/>
        <v>195050</v>
      </c>
      <c r="O17" s="16"/>
      <c r="P17" s="32"/>
    </row>
    <row r="18" spans="1:16" s="4" customFormat="1" ht="24.75" customHeight="1">
      <c r="A18" s="17" t="s">
        <v>31</v>
      </c>
      <c r="B18" s="17">
        <v>601013</v>
      </c>
      <c r="C18" s="16">
        <f t="shared" si="4"/>
        <v>17535</v>
      </c>
      <c r="D18" s="19">
        <v>86</v>
      </c>
      <c r="E18" s="19">
        <v>17449</v>
      </c>
      <c r="F18" s="19">
        <v>350</v>
      </c>
      <c r="G18" s="9">
        <v>0.5</v>
      </c>
      <c r="H18" s="9">
        <v>0.5</v>
      </c>
      <c r="I18" s="16">
        <f t="shared" si="5"/>
        <v>3068932</v>
      </c>
      <c r="J18" s="16">
        <f t="shared" si="6"/>
        <v>3068625</v>
      </c>
      <c r="K18" s="16">
        <f t="shared" si="7"/>
        <v>307</v>
      </c>
      <c r="L18" s="16">
        <v>263</v>
      </c>
      <c r="M18" s="16">
        <f t="shared" si="8"/>
        <v>2630000</v>
      </c>
      <c r="N18" s="16">
        <f t="shared" si="3"/>
        <v>438625</v>
      </c>
      <c r="O18" s="16"/>
      <c r="P18" s="32"/>
    </row>
    <row r="19" spans="1:16" ht="24.75" customHeight="1">
      <c r="A19" s="9" t="s">
        <v>32</v>
      </c>
      <c r="B19" s="17"/>
      <c r="C19" s="16">
        <f>SUM(C20:C23)</f>
        <v>2139</v>
      </c>
      <c r="D19" s="16">
        <f>SUM(D20:D23)</f>
        <v>98</v>
      </c>
      <c r="E19" s="16">
        <f>SUM(E20:E23)</f>
        <v>2041</v>
      </c>
      <c r="F19" s="16">
        <v>350</v>
      </c>
      <c r="G19" s="9" t="s">
        <v>17</v>
      </c>
      <c r="H19" s="9"/>
      <c r="I19" s="16">
        <f>SUM(I20:I23)</f>
        <v>374363</v>
      </c>
      <c r="J19" s="16">
        <f>SUM(J20:J23)</f>
        <v>374325</v>
      </c>
      <c r="K19" s="16">
        <f>SUM(K20:K23)</f>
        <v>38</v>
      </c>
      <c r="L19" s="16">
        <v>33</v>
      </c>
      <c r="M19" s="16">
        <f t="shared" si="8"/>
        <v>330000</v>
      </c>
      <c r="N19" s="16">
        <f>SUM(N20:N23)</f>
        <v>47675</v>
      </c>
      <c r="O19" s="16"/>
      <c r="P19" s="32"/>
    </row>
    <row r="20" spans="1:16" s="4" customFormat="1" ht="24.75" customHeight="1">
      <c r="A20" s="18" t="s">
        <v>33</v>
      </c>
      <c r="B20" s="18">
        <v>603001</v>
      </c>
      <c r="C20" s="16">
        <f t="shared" si="4"/>
        <v>442</v>
      </c>
      <c r="D20" s="19">
        <v>90</v>
      </c>
      <c r="E20" s="19">
        <v>352</v>
      </c>
      <c r="F20" s="19">
        <v>350</v>
      </c>
      <c r="G20" s="9">
        <v>0.5</v>
      </c>
      <c r="H20" s="9">
        <v>0.5</v>
      </c>
      <c r="I20" s="16">
        <f>J20+K20</f>
        <v>77358</v>
      </c>
      <c r="J20" s="16">
        <f>ROUND(C20*F20*G20,0)</f>
        <v>77350</v>
      </c>
      <c r="K20" s="16">
        <f>ROUND(C20*F20*H20/10000,0)</f>
        <v>8</v>
      </c>
      <c r="L20" s="16">
        <v>7</v>
      </c>
      <c r="M20" s="16">
        <f t="shared" si="8"/>
        <v>70000</v>
      </c>
      <c r="N20" s="16">
        <f t="shared" si="3"/>
        <v>7350</v>
      </c>
      <c r="O20" s="16"/>
      <c r="P20" s="32"/>
    </row>
    <row r="21" spans="1:16" s="4" customFormat="1" ht="24.75" customHeight="1">
      <c r="A21" s="17" t="s">
        <v>34</v>
      </c>
      <c r="B21" s="17">
        <v>603002</v>
      </c>
      <c r="C21" s="16">
        <f t="shared" si="4"/>
        <v>38</v>
      </c>
      <c r="D21" s="19">
        <v>0</v>
      </c>
      <c r="E21" s="19">
        <v>38</v>
      </c>
      <c r="F21" s="19">
        <v>350</v>
      </c>
      <c r="G21" s="9">
        <v>0.5</v>
      </c>
      <c r="H21" s="9">
        <v>0.5</v>
      </c>
      <c r="I21" s="16">
        <f>J21+K21</f>
        <v>6651</v>
      </c>
      <c r="J21" s="16">
        <f>ROUND(C21*F21*G21,0)</f>
        <v>6650</v>
      </c>
      <c r="K21" s="16">
        <f>ROUND(C21*F21*H21/10000,0)</f>
        <v>1</v>
      </c>
      <c r="L21" s="16">
        <v>1</v>
      </c>
      <c r="M21" s="16">
        <f t="shared" si="8"/>
        <v>10000</v>
      </c>
      <c r="N21" s="16">
        <v>0</v>
      </c>
      <c r="O21" s="16">
        <f>J21-M21</f>
        <v>-3350</v>
      </c>
      <c r="P21" s="33" t="s">
        <v>35</v>
      </c>
    </row>
    <row r="22" spans="1:16" s="4" customFormat="1" ht="24.75" customHeight="1">
      <c r="A22" s="17" t="s">
        <v>36</v>
      </c>
      <c r="B22" s="17">
        <v>603003</v>
      </c>
      <c r="C22" s="16">
        <f t="shared" si="4"/>
        <v>216</v>
      </c>
      <c r="D22" s="19">
        <v>0</v>
      </c>
      <c r="E22" s="19">
        <v>216</v>
      </c>
      <c r="F22" s="19">
        <v>350</v>
      </c>
      <c r="G22" s="9">
        <v>0.5</v>
      </c>
      <c r="H22" s="9">
        <v>0.5</v>
      </c>
      <c r="I22" s="16">
        <f>J22+K22</f>
        <v>37804</v>
      </c>
      <c r="J22" s="16">
        <f>ROUND(C22*F22*G22,0)</f>
        <v>37800</v>
      </c>
      <c r="K22" s="16">
        <f>ROUND(C22*F22*H22/10000,0)</f>
        <v>4</v>
      </c>
      <c r="L22" s="16">
        <v>3</v>
      </c>
      <c r="M22" s="16">
        <f t="shared" si="8"/>
        <v>30000</v>
      </c>
      <c r="N22" s="16">
        <f t="shared" si="3"/>
        <v>7800</v>
      </c>
      <c r="O22" s="16"/>
      <c r="P22" s="33" t="s">
        <v>37</v>
      </c>
    </row>
    <row r="23" spans="1:16" s="4" customFormat="1" ht="24.75" customHeight="1">
      <c r="A23" s="17" t="s">
        <v>38</v>
      </c>
      <c r="B23" s="17">
        <v>603004</v>
      </c>
      <c r="C23" s="16">
        <f t="shared" si="4"/>
        <v>1443</v>
      </c>
      <c r="D23" s="19">
        <v>8</v>
      </c>
      <c r="E23" s="19">
        <v>1435</v>
      </c>
      <c r="F23" s="19">
        <v>350</v>
      </c>
      <c r="G23" s="9">
        <v>0.5</v>
      </c>
      <c r="H23" s="9">
        <v>0.5</v>
      </c>
      <c r="I23" s="16">
        <f>J23+K23</f>
        <v>252550</v>
      </c>
      <c r="J23" s="16">
        <f>ROUND(C23*F23*G23,0)</f>
        <v>252525</v>
      </c>
      <c r="K23" s="16">
        <f>ROUND(C23*F23*H23/10000,0)</f>
        <v>25</v>
      </c>
      <c r="L23" s="16">
        <v>22</v>
      </c>
      <c r="M23" s="16">
        <f t="shared" si="8"/>
        <v>220000</v>
      </c>
      <c r="N23" s="16">
        <f t="shared" si="3"/>
        <v>32525</v>
      </c>
      <c r="O23" s="16"/>
      <c r="P23" s="33"/>
    </row>
    <row r="24" spans="1:16" ht="24.75" customHeight="1">
      <c r="A24" s="9" t="s">
        <v>39</v>
      </c>
      <c r="B24" s="17"/>
      <c r="C24" s="16">
        <f t="shared" si="4"/>
        <v>2411</v>
      </c>
      <c r="D24" s="16">
        <f>SUM(D25:D31)</f>
        <v>48</v>
      </c>
      <c r="E24" s="16">
        <f>SUM(E25:E31)</f>
        <v>2363</v>
      </c>
      <c r="F24" s="16">
        <v>350</v>
      </c>
      <c r="G24" s="9" t="s">
        <v>17</v>
      </c>
      <c r="H24" s="9"/>
      <c r="I24" s="16">
        <f>SUM(I25:I31)</f>
        <v>680836</v>
      </c>
      <c r="J24" s="16">
        <f>SUM(J25:J31)</f>
        <v>680820</v>
      </c>
      <c r="K24" s="16">
        <f>SUM(K25:K28)</f>
        <v>16</v>
      </c>
      <c r="L24" s="16">
        <v>58</v>
      </c>
      <c r="M24" s="16">
        <f t="shared" si="8"/>
        <v>580000</v>
      </c>
      <c r="N24" s="16">
        <f>SUM(N25:N31)</f>
        <v>100820</v>
      </c>
      <c r="O24" s="16"/>
      <c r="P24" s="33"/>
    </row>
    <row r="25" spans="1:16" s="4" customFormat="1" ht="24.75" customHeight="1">
      <c r="A25" s="18" t="s">
        <v>40</v>
      </c>
      <c r="B25" s="18">
        <v>604001</v>
      </c>
      <c r="C25" s="16">
        <f t="shared" si="4"/>
        <v>161</v>
      </c>
      <c r="D25" s="19">
        <v>48</v>
      </c>
      <c r="E25" s="19">
        <v>113</v>
      </c>
      <c r="F25" s="19">
        <v>350</v>
      </c>
      <c r="G25" s="9">
        <v>0.6</v>
      </c>
      <c r="H25" s="9">
        <v>0.4</v>
      </c>
      <c r="I25" s="16">
        <f aca="true" t="shared" si="9" ref="I25:I31">J25+K25</f>
        <v>33812</v>
      </c>
      <c r="J25" s="16">
        <f aca="true" t="shared" si="10" ref="J25:J31">ROUND(C25*F25*G25,0)</f>
        <v>33810</v>
      </c>
      <c r="K25" s="16">
        <f aca="true" t="shared" si="11" ref="K25:K31">ROUND(C25*F25*H25/10000,0)</f>
        <v>2</v>
      </c>
      <c r="L25" s="16">
        <v>3</v>
      </c>
      <c r="M25" s="16">
        <f aca="true" t="shared" si="12" ref="M25:M42">L25*10000</f>
        <v>30000</v>
      </c>
      <c r="N25" s="16">
        <f t="shared" si="3"/>
        <v>3810</v>
      </c>
      <c r="O25" s="16"/>
      <c r="P25" s="33"/>
    </row>
    <row r="26" spans="1:16" s="4" customFormat="1" ht="24.75" customHeight="1">
      <c r="A26" s="17" t="s">
        <v>41</v>
      </c>
      <c r="B26" s="17">
        <v>604002</v>
      </c>
      <c r="C26" s="16">
        <f t="shared" si="4"/>
        <v>0</v>
      </c>
      <c r="D26" s="19">
        <v>0</v>
      </c>
      <c r="E26" s="19">
        <v>0</v>
      </c>
      <c r="F26" s="19">
        <v>350</v>
      </c>
      <c r="G26" s="9">
        <v>0.6</v>
      </c>
      <c r="H26" s="9">
        <v>0.4</v>
      </c>
      <c r="I26" s="16">
        <f t="shared" si="9"/>
        <v>0</v>
      </c>
      <c r="J26" s="16">
        <f t="shared" si="10"/>
        <v>0</v>
      </c>
      <c r="K26" s="16">
        <f t="shared" si="11"/>
        <v>0</v>
      </c>
      <c r="L26" s="16">
        <v>0</v>
      </c>
      <c r="M26" s="16">
        <f t="shared" si="12"/>
        <v>0</v>
      </c>
      <c r="N26" s="16">
        <f t="shared" si="3"/>
        <v>0</v>
      </c>
      <c r="O26" s="16"/>
      <c r="P26" s="33"/>
    </row>
    <row r="27" spans="1:16" s="4" customFormat="1" ht="24.75" customHeight="1">
      <c r="A27" s="17" t="s">
        <v>42</v>
      </c>
      <c r="B27" s="17">
        <v>604003</v>
      </c>
      <c r="C27" s="16">
        <f t="shared" si="4"/>
        <v>0</v>
      </c>
      <c r="D27" s="19">
        <v>0</v>
      </c>
      <c r="E27" s="19">
        <v>0</v>
      </c>
      <c r="F27" s="19">
        <v>350</v>
      </c>
      <c r="G27" s="9">
        <v>0.6</v>
      </c>
      <c r="H27" s="9">
        <v>0.4</v>
      </c>
      <c r="I27" s="16">
        <f t="shared" si="9"/>
        <v>0</v>
      </c>
      <c r="J27" s="16">
        <f t="shared" si="10"/>
        <v>0</v>
      </c>
      <c r="K27" s="16">
        <f t="shared" si="11"/>
        <v>0</v>
      </c>
      <c r="L27" s="16">
        <v>0</v>
      </c>
      <c r="M27" s="16">
        <f t="shared" si="12"/>
        <v>0</v>
      </c>
      <c r="N27" s="16">
        <f t="shared" si="3"/>
        <v>0</v>
      </c>
      <c r="O27" s="16"/>
      <c r="P27" s="33"/>
    </row>
    <row r="28" spans="1:16" s="4" customFormat="1" ht="24.75" customHeight="1">
      <c r="A28" s="17" t="s">
        <v>43</v>
      </c>
      <c r="B28" s="17">
        <v>604004</v>
      </c>
      <c r="C28" s="16">
        <f t="shared" si="4"/>
        <v>2007</v>
      </c>
      <c r="D28" s="19">
        <v>0</v>
      </c>
      <c r="E28" s="19">
        <v>2007</v>
      </c>
      <c r="F28" s="19">
        <v>350</v>
      </c>
      <c r="G28" s="9">
        <v>0.8</v>
      </c>
      <c r="H28" s="9">
        <v>0.2</v>
      </c>
      <c r="I28" s="16">
        <f t="shared" si="9"/>
        <v>561974</v>
      </c>
      <c r="J28" s="16">
        <f t="shared" si="10"/>
        <v>561960</v>
      </c>
      <c r="K28" s="16">
        <f t="shared" si="11"/>
        <v>14</v>
      </c>
      <c r="L28" s="16">
        <v>48</v>
      </c>
      <c r="M28" s="16">
        <f t="shared" si="12"/>
        <v>480000</v>
      </c>
      <c r="N28" s="16">
        <f t="shared" si="3"/>
        <v>81960</v>
      </c>
      <c r="O28" s="16"/>
      <c r="P28" s="33"/>
    </row>
    <row r="29" spans="1:16" s="4" customFormat="1" ht="24.75" customHeight="1">
      <c r="A29" s="17" t="s">
        <v>44</v>
      </c>
      <c r="B29" s="17">
        <v>604005</v>
      </c>
      <c r="C29" s="16">
        <f t="shared" si="4"/>
        <v>0</v>
      </c>
      <c r="D29" s="19">
        <v>0</v>
      </c>
      <c r="E29" s="19">
        <v>0</v>
      </c>
      <c r="F29" s="19">
        <v>350</v>
      </c>
      <c r="G29" s="9">
        <v>0.6</v>
      </c>
      <c r="H29" s="9">
        <v>0.4</v>
      </c>
      <c r="I29" s="16">
        <f t="shared" si="9"/>
        <v>0</v>
      </c>
      <c r="J29" s="16">
        <f t="shared" si="10"/>
        <v>0</v>
      </c>
      <c r="K29" s="16">
        <f t="shared" si="11"/>
        <v>0</v>
      </c>
      <c r="L29" s="16">
        <v>0</v>
      </c>
      <c r="M29" s="16">
        <f t="shared" si="12"/>
        <v>0</v>
      </c>
      <c r="N29" s="16">
        <f t="shared" si="3"/>
        <v>0</v>
      </c>
      <c r="O29" s="16"/>
      <c r="P29" s="33"/>
    </row>
    <row r="30" spans="1:16" s="4" customFormat="1" ht="24.75" customHeight="1">
      <c r="A30" s="17" t="s">
        <v>45</v>
      </c>
      <c r="B30" s="17">
        <v>604006</v>
      </c>
      <c r="C30" s="16">
        <f t="shared" si="4"/>
        <v>243</v>
      </c>
      <c r="D30" s="19">
        <v>0</v>
      </c>
      <c r="E30" s="19">
        <v>243</v>
      </c>
      <c r="F30" s="19">
        <v>350</v>
      </c>
      <c r="G30" s="9">
        <v>1</v>
      </c>
      <c r="H30" s="9">
        <v>0</v>
      </c>
      <c r="I30" s="16">
        <f t="shared" si="9"/>
        <v>85050</v>
      </c>
      <c r="J30" s="16">
        <f t="shared" si="10"/>
        <v>85050</v>
      </c>
      <c r="K30" s="16">
        <f t="shared" si="11"/>
        <v>0</v>
      </c>
      <c r="L30" s="16">
        <v>7</v>
      </c>
      <c r="M30" s="16">
        <f t="shared" si="12"/>
        <v>70000</v>
      </c>
      <c r="N30" s="16">
        <f t="shared" si="3"/>
        <v>15050</v>
      </c>
      <c r="O30" s="16"/>
      <c r="P30" s="34"/>
    </row>
    <row r="31" spans="1:16" s="4" customFormat="1" ht="24.75" customHeight="1">
      <c r="A31" s="17" t="s">
        <v>46</v>
      </c>
      <c r="B31" s="17">
        <v>604007</v>
      </c>
      <c r="C31" s="16">
        <f t="shared" si="4"/>
        <v>0</v>
      </c>
      <c r="D31" s="19">
        <v>0</v>
      </c>
      <c r="E31" s="19">
        <v>0</v>
      </c>
      <c r="F31" s="19">
        <v>350</v>
      </c>
      <c r="G31" s="9">
        <v>1</v>
      </c>
      <c r="H31" s="9">
        <v>0</v>
      </c>
      <c r="I31" s="16">
        <f t="shared" si="9"/>
        <v>0</v>
      </c>
      <c r="J31" s="16">
        <f t="shared" si="10"/>
        <v>0</v>
      </c>
      <c r="K31" s="16">
        <f t="shared" si="11"/>
        <v>0</v>
      </c>
      <c r="L31" s="16">
        <v>0</v>
      </c>
      <c r="M31" s="16">
        <f t="shared" si="12"/>
        <v>0</v>
      </c>
      <c r="N31" s="16">
        <f t="shared" si="3"/>
        <v>0</v>
      </c>
      <c r="O31" s="16"/>
      <c r="P31" s="34"/>
    </row>
    <row r="32" spans="1:16" ht="24.75" customHeight="1">
      <c r="A32" s="9" t="s">
        <v>47</v>
      </c>
      <c r="B32" s="17"/>
      <c r="C32" s="16">
        <f t="shared" si="4"/>
        <v>0</v>
      </c>
      <c r="D32" s="19">
        <v>0</v>
      </c>
      <c r="E32" s="19">
        <v>0</v>
      </c>
      <c r="F32" s="19">
        <v>350</v>
      </c>
      <c r="G32" s="9" t="s">
        <v>17</v>
      </c>
      <c r="H32" s="9"/>
      <c r="I32" s="16">
        <f>I33</f>
        <v>0</v>
      </c>
      <c r="J32" s="16">
        <f>J33</f>
        <v>0</v>
      </c>
      <c r="K32" s="16">
        <f>K33</f>
        <v>0</v>
      </c>
      <c r="L32" s="16">
        <v>0</v>
      </c>
      <c r="M32" s="16">
        <f t="shared" si="12"/>
        <v>0</v>
      </c>
      <c r="N32" s="16">
        <f>SUM(N33)</f>
        <v>0</v>
      </c>
      <c r="O32" s="16"/>
      <c r="P32" s="33"/>
    </row>
    <row r="33" spans="1:16" s="4" customFormat="1" ht="24.75" customHeight="1">
      <c r="A33" s="17" t="s">
        <v>47</v>
      </c>
      <c r="B33" s="17">
        <v>604008</v>
      </c>
      <c r="C33" s="16">
        <f t="shared" si="4"/>
        <v>0</v>
      </c>
      <c r="D33" s="19">
        <v>0</v>
      </c>
      <c r="E33" s="19">
        <v>0</v>
      </c>
      <c r="F33" s="19">
        <v>350</v>
      </c>
      <c r="G33" s="9">
        <v>0.8</v>
      </c>
      <c r="H33" s="9">
        <v>0.2</v>
      </c>
      <c r="I33" s="16">
        <f>J33+K33</f>
        <v>0</v>
      </c>
      <c r="J33" s="16">
        <f>ROUND(C33*F33*G33,0)</f>
        <v>0</v>
      </c>
      <c r="K33" s="16">
        <f>ROUND(C33*F33*H33/10000,0)</f>
        <v>0</v>
      </c>
      <c r="L33" s="16">
        <v>0</v>
      </c>
      <c r="M33" s="16">
        <f t="shared" si="12"/>
        <v>0</v>
      </c>
      <c r="N33" s="16">
        <f t="shared" si="3"/>
        <v>0</v>
      </c>
      <c r="O33" s="16"/>
      <c r="P33" s="33"/>
    </row>
    <row r="34" spans="1:16" ht="24.75" customHeight="1">
      <c r="A34" s="9" t="s">
        <v>48</v>
      </c>
      <c r="B34" s="17"/>
      <c r="C34" s="16">
        <f t="shared" si="4"/>
        <v>63175</v>
      </c>
      <c r="D34" s="16">
        <f>SUM(D35:D39)</f>
        <v>2785</v>
      </c>
      <c r="E34" s="16">
        <f>SUM(E35:E39)</f>
        <v>60390</v>
      </c>
      <c r="F34" s="16">
        <v>350</v>
      </c>
      <c r="G34" s="9" t="s">
        <v>17</v>
      </c>
      <c r="H34" s="9"/>
      <c r="I34" s="16">
        <f>SUM(I35:I39)</f>
        <v>11056730</v>
      </c>
      <c r="J34" s="16">
        <f>SUM(J35:J39)</f>
        <v>11055625</v>
      </c>
      <c r="K34" s="16">
        <f>SUM(K35:K39)</f>
        <v>1105</v>
      </c>
      <c r="L34" s="16">
        <v>948</v>
      </c>
      <c r="M34" s="16">
        <f t="shared" si="12"/>
        <v>9480000</v>
      </c>
      <c r="N34" s="16">
        <f>SUM(N35:N39)</f>
        <v>1575625</v>
      </c>
      <c r="O34" s="16"/>
      <c r="P34" s="33"/>
    </row>
    <row r="35" spans="1:16" s="4" customFormat="1" ht="24.75" customHeight="1">
      <c r="A35" s="18" t="s">
        <v>49</v>
      </c>
      <c r="B35" s="18">
        <v>605001</v>
      </c>
      <c r="C35" s="16">
        <f t="shared" si="4"/>
        <v>0</v>
      </c>
      <c r="D35" s="19">
        <v>0</v>
      </c>
      <c r="E35" s="19">
        <v>0</v>
      </c>
      <c r="F35" s="19">
        <v>350</v>
      </c>
      <c r="G35" s="9">
        <v>0.5</v>
      </c>
      <c r="H35" s="9">
        <v>0.5</v>
      </c>
      <c r="I35" s="16">
        <f>J35+K35</f>
        <v>0</v>
      </c>
      <c r="J35" s="16">
        <f>ROUND(C35*F35*G35,0)</f>
        <v>0</v>
      </c>
      <c r="K35" s="16">
        <f>ROUND(C35*F35*H35/10000,0)</f>
        <v>0</v>
      </c>
      <c r="L35" s="16">
        <v>0</v>
      </c>
      <c r="M35" s="16">
        <f t="shared" si="12"/>
        <v>0</v>
      </c>
      <c r="N35" s="16">
        <f t="shared" si="3"/>
        <v>0</v>
      </c>
      <c r="O35" s="16"/>
      <c r="P35" s="33"/>
    </row>
    <row r="36" spans="1:16" s="4" customFormat="1" ht="24.75" customHeight="1">
      <c r="A36" s="17" t="s">
        <v>50</v>
      </c>
      <c r="B36" s="17">
        <v>605002</v>
      </c>
      <c r="C36" s="16">
        <f t="shared" si="4"/>
        <v>7406</v>
      </c>
      <c r="D36" s="19">
        <v>2503</v>
      </c>
      <c r="E36" s="19">
        <v>4903</v>
      </c>
      <c r="F36" s="19">
        <v>350</v>
      </c>
      <c r="G36" s="9">
        <v>0.5</v>
      </c>
      <c r="H36" s="9">
        <v>0.5</v>
      </c>
      <c r="I36" s="16">
        <f>J36+K36</f>
        <v>1296180</v>
      </c>
      <c r="J36" s="16">
        <f>ROUND(C36*F36*G36,0)</f>
        <v>1296050</v>
      </c>
      <c r="K36" s="16">
        <f>ROUND(C36*F36*H36/10000,0)</f>
        <v>130</v>
      </c>
      <c r="L36" s="16">
        <v>111</v>
      </c>
      <c r="M36" s="16">
        <f t="shared" si="12"/>
        <v>1110000</v>
      </c>
      <c r="N36" s="16">
        <f t="shared" si="3"/>
        <v>186050</v>
      </c>
      <c r="O36" s="16"/>
      <c r="P36" s="33"/>
    </row>
    <row r="37" spans="1:16" s="4" customFormat="1" ht="24.75" customHeight="1">
      <c r="A37" s="17" t="s">
        <v>51</v>
      </c>
      <c r="B37" s="17">
        <v>605003</v>
      </c>
      <c r="C37" s="16">
        <f t="shared" si="4"/>
        <v>41845</v>
      </c>
      <c r="D37" s="19">
        <v>125</v>
      </c>
      <c r="E37" s="19">
        <v>41720</v>
      </c>
      <c r="F37" s="19">
        <v>350</v>
      </c>
      <c r="G37" s="9">
        <v>0.5</v>
      </c>
      <c r="H37" s="9">
        <v>0.5</v>
      </c>
      <c r="I37" s="16">
        <f>J37+K37</f>
        <v>7323607</v>
      </c>
      <c r="J37" s="16">
        <f>ROUND(C37*F37*G37,0)</f>
        <v>7322875</v>
      </c>
      <c r="K37" s="16">
        <f>ROUND(C37*F37*H37/10000,0)</f>
        <v>732</v>
      </c>
      <c r="L37" s="16">
        <v>628</v>
      </c>
      <c r="M37" s="16">
        <f t="shared" si="12"/>
        <v>6280000</v>
      </c>
      <c r="N37" s="16">
        <f t="shared" si="3"/>
        <v>1042875</v>
      </c>
      <c r="O37" s="16"/>
      <c r="P37" s="33"/>
    </row>
    <row r="38" spans="1:16" s="4" customFormat="1" ht="24.75" customHeight="1">
      <c r="A38" s="17" t="s">
        <v>52</v>
      </c>
      <c r="B38" s="17">
        <v>605005</v>
      </c>
      <c r="C38" s="16">
        <f t="shared" si="4"/>
        <v>5683</v>
      </c>
      <c r="D38" s="19">
        <v>0</v>
      </c>
      <c r="E38" s="19">
        <v>5683</v>
      </c>
      <c r="F38" s="19">
        <v>350</v>
      </c>
      <c r="G38" s="9">
        <v>0.5</v>
      </c>
      <c r="H38" s="9">
        <v>0.5</v>
      </c>
      <c r="I38" s="16">
        <f>J38+K38</f>
        <v>994624</v>
      </c>
      <c r="J38" s="16">
        <f>ROUND(C38*F38*G38,0)</f>
        <v>994525</v>
      </c>
      <c r="K38" s="16">
        <f>ROUND(C38*F38*H38/10000,0)</f>
        <v>99</v>
      </c>
      <c r="L38" s="16">
        <v>85</v>
      </c>
      <c r="M38" s="16">
        <f t="shared" si="12"/>
        <v>850000</v>
      </c>
      <c r="N38" s="16">
        <f aca="true" t="shared" si="13" ref="N38:N69">J38-M38</f>
        <v>144525</v>
      </c>
      <c r="O38" s="16"/>
      <c r="P38" s="33"/>
    </row>
    <row r="39" spans="1:16" s="4" customFormat="1" ht="24.75" customHeight="1">
      <c r="A39" s="17" t="s">
        <v>53</v>
      </c>
      <c r="B39" s="17">
        <v>605006</v>
      </c>
      <c r="C39" s="16">
        <f t="shared" si="4"/>
        <v>8241</v>
      </c>
      <c r="D39" s="19">
        <v>157</v>
      </c>
      <c r="E39" s="19">
        <v>8084</v>
      </c>
      <c r="F39" s="19">
        <v>350</v>
      </c>
      <c r="G39" s="9">
        <v>0.5</v>
      </c>
      <c r="H39" s="9">
        <v>0.5</v>
      </c>
      <c r="I39" s="16">
        <f>J39+K39</f>
        <v>1442319</v>
      </c>
      <c r="J39" s="16">
        <f>ROUND(C39*F39*G39,0)</f>
        <v>1442175</v>
      </c>
      <c r="K39" s="16">
        <f>ROUND(C39*F39*H39/10000,0)</f>
        <v>144</v>
      </c>
      <c r="L39" s="16">
        <v>124</v>
      </c>
      <c r="M39" s="16">
        <f t="shared" si="12"/>
        <v>1240000</v>
      </c>
      <c r="N39" s="16">
        <f t="shared" si="13"/>
        <v>202175</v>
      </c>
      <c r="O39" s="16"/>
      <c r="P39" s="33"/>
    </row>
    <row r="40" spans="1:16" ht="24.75" customHeight="1">
      <c r="A40" s="9" t="s">
        <v>54</v>
      </c>
      <c r="B40" s="17"/>
      <c r="C40" s="16">
        <f t="shared" si="4"/>
        <v>28260</v>
      </c>
      <c r="D40" s="19">
        <v>0</v>
      </c>
      <c r="E40" s="19">
        <v>28260</v>
      </c>
      <c r="F40" s="19">
        <v>350</v>
      </c>
      <c r="G40" s="9" t="s">
        <v>17</v>
      </c>
      <c r="H40" s="9"/>
      <c r="I40" s="16">
        <f>I41</f>
        <v>4945995</v>
      </c>
      <c r="J40" s="16">
        <f>J41</f>
        <v>4945500</v>
      </c>
      <c r="K40" s="16">
        <f>K41</f>
        <v>495</v>
      </c>
      <c r="L40" s="16">
        <v>424</v>
      </c>
      <c r="M40" s="16">
        <f t="shared" si="12"/>
        <v>4240000</v>
      </c>
      <c r="N40" s="16">
        <f>N41</f>
        <v>705500</v>
      </c>
      <c r="O40" s="16"/>
      <c r="P40" s="33"/>
    </row>
    <row r="41" spans="1:16" s="4" customFormat="1" ht="24.75" customHeight="1">
      <c r="A41" s="17" t="s">
        <v>54</v>
      </c>
      <c r="B41" s="17">
        <v>605004</v>
      </c>
      <c r="C41" s="16">
        <f t="shared" si="4"/>
        <v>28260</v>
      </c>
      <c r="D41" s="19">
        <v>0</v>
      </c>
      <c r="E41" s="19">
        <v>28260</v>
      </c>
      <c r="F41" s="19">
        <v>350</v>
      </c>
      <c r="G41" s="9">
        <v>0.5</v>
      </c>
      <c r="H41" s="9">
        <v>0.5</v>
      </c>
      <c r="I41" s="16">
        <f>J41+K41</f>
        <v>4945995</v>
      </c>
      <c r="J41" s="16">
        <f>ROUND(C41*F41*G41,0)</f>
        <v>4945500</v>
      </c>
      <c r="K41" s="16">
        <f>ROUND(C41*F41*H41/10000,0)</f>
        <v>495</v>
      </c>
      <c r="L41" s="16">
        <v>424</v>
      </c>
      <c r="M41" s="16">
        <f t="shared" si="12"/>
        <v>4240000</v>
      </c>
      <c r="N41" s="16">
        <f t="shared" si="13"/>
        <v>705500</v>
      </c>
      <c r="O41" s="16"/>
      <c r="P41" s="33"/>
    </row>
    <row r="42" spans="1:16" ht="24.75" customHeight="1">
      <c r="A42" s="9" t="s">
        <v>55</v>
      </c>
      <c r="B42" s="17"/>
      <c r="C42" s="16">
        <f t="shared" si="4"/>
        <v>21034</v>
      </c>
      <c r="D42" s="16">
        <f>SUM(D43:D49)</f>
        <v>6397</v>
      </c>
      <c r="E42" s="16">
        <f>SUM(E43:E49)</f>
        <v>14637</v>
      </c>
      <c r="F42" s="16">
        <v>350</v>
      </c>
      <c r="G42" s="9" t="s">
        <v>17</v>
      </c>
      <c r="H42" s="9"/>
      <c r="I42" s="16">
        <f>SUM(I43:I49)</f>
        <v>6407476</v>
      </c>
      <c r="J42" s="16">
        <f>SUM(J43:J49)</f>
        <v>6407380</v>
      </c>
      <c r="K42" s="16">
        <f>SUM(K43:K49)</f>
        <v>96</v>
      </c>
      <c r="L42" s="16">
        <v>549</v>
      </c>
      <c r="M42" s="16">
        <f t="shared" si="12"/>
        <v>5490000</v>
      </c>
      <c r="N42" s="16">
        <f>SUM(N43:N49)</f>
        <v>917380</v>
      </c>
      <c r="O42" s="16"/>
      <c r="P42" s="33"/>
    </row>
    <row r="43" spans="1:16" s="4" customFormat="1" ht="24.75" customHeight="1">
      <c r="A43" s="18" t="s">
        <v>56</v>
      </c>
      <c r="B43" s="18">
        <v>606001</v>
      </c>
      <c r="C43" s="16">
        <f t="shared" si="4"/>
        <v>0</v>
      </c>
      <c r="D43" s="19">
        <v>0</v>
      </c>
      <c r="E43" s="19">
        <v>0</v>
      </c>
      <c r="F43" s="19">
        <v>350</v>
      </c>
      <c r="G43" s="9">
        <v>0.6</v>
      </c>
      <c r="H43" s="9">
        <v>0.4</v>
      </c>
      <c r="I43" s="16">
        <f aca="true" t="shared" si="14" ref="I43:I49">J43+K43</f>
        <v>0</v>
      </c>
      <c r="J43" s="16">
        <f aca="true" t="shared" si="15" ref="J43:J49">ROUND(C43*F43*G43,0)</f>
        <v>0</v>
      </c>
      <c r="K43" s="16">
        <f aca="true" t="shared" si="16" ref="K43:K49">ROUND(C43*F43*H43/10000,0)</f>
        <v>0</v>
      </c>
      <c r="L43" s="16">
        <v>0</v>
      </c>
      <c r="M43" s="16">
        <f aca="true" t="shared" si="17" ref="M43:M104">L43*10000</f>
        <v>0</v>
      </c>
      <c r="N43" s="16">
        <f t="shared" si="13"/>
        <v>0</v>
      </c>
      <c r="O43" s="16"/>
      <c r="P43" s="33"/>
    </row>
    <row r="44" spans="1:16" s="4" customFormat="1" ht="24.75" customHeight="1">
      <c r="A44" s="17" t="s">
        <v>57</v>
      </c>
      <c r="B44" s="17">
        <v>606002</v>
      </c>
      <c r="C44" s="16">
        <f t="shared" si="4"/>
        <v>1193</v>
      </c>
      <c r="D44" s="19">
        <v>138</v>
      </c>
      <c r="E44" s="19">
        <v>1055</v>
      </c>
      <c r="F44" s="19">
        <v>350</v>
      </c>
      <c r="G44" s="9">
        <v>0.6</v>
      </c>
      <c r="H44" s="9">
        <v>0.4</v>
      </c>
      <c r="I44" s="16">
        <f t="shared" si="14"/>
        <v>250547</v>
      </c>
      <c r="J44" s="16">
        <f t="shared" si="15"/>
        <v>250530</v>
      </c>
      <c r="K44" s="16">
        <f t="shared" si="16"/>
        <v>17</v>
      </c>
      <c r="L44" s="16">
        <v>21</v>
      </c>
      <c r="M44" s="16">
        <f t="shared" si="17"/>
        <v>210000</v>
      </c>
      <c r="N44" s="16">
        <f t="shared" si="13"/>
        <v>40530</v>
      </c>
      <c r="O44" s="16"/>
      <c r="P44" s="33"/>
    </row>
    <row r="45" spans="1:16" s="4" customFormat="1" ht="24.75" customHeight="1">
      <c r="A45" s="17" t="s">
        <v>58</v>
      </c>
      <c r="B45" s="17">
        <v>606003</v>
      </c>
      <c r="C45" s="16">
        <f t="shared" si="4"/>
        <v>1505</v>
      </c>
      <c r="D45" s="19">
        <v>444</v>
      </c>
      <c r="E45" s="19">
        <v>1061</v>
      </c>
      <c r="F45" s="19">
        <v>350</v>
      </c>
      <c r="G45" s="9">
        <v>0.6</v>
      </c>
      <c r="H45" s="9">
        <v>0.4</v>
      </c>
      <c r="I45" s="16">
        <f t="shared" si="14"/>
        <v>316071</v>
      </c>
      <c r="J45" s="16">
        <f t="shared" si="15"/>
        <v>316050</v>
      </c>
      <c r="K45" s="16">
        <f t="shared" si="16"/>
        <v>21</v>
      </c>
      <c r="L45" s="16">
        <v>27</v>
      </c>
      <c r="M45" s="16">
        <f t="shared" si="17"/>
        <v>270000</v>
      </c>
      <c r="N45" s="16">
        <f t="shared" si="13"/>
        <v>46050</v>
      </c>
      <c r="O45" s="16"/>
      <c r="P45" s="33"/>
    </row>
    <row r="46" spans="1:16" s="4" customFormat="1" ht="24.75" customHeight="1">
      <c r="A46" s="17" t="s">
        <v>59</v>
      </c>
      <c r="B46" s="17">
        <v>606004</v>
      </c>
      <c r="C46" s="16">
        <f t="shared" si="4"/>
        <v>4286</v>
      </c>
      <c r="D46" s="19">
        <v>1942</v>
      </c>
      <c r="E46" s="19">
        <v>2344</v>
      </c>
      <c r="F46" s="19">
        <v>350</v>
      </c>
      <c r="G46" s="9">
        <v>0.8</v>
      </c>
      <c r="H46" s="9">
        <v>0.2</v>
      </c>
      <c r="I46" s="16">
        <f t="shared" si="14"/>
        <v>1200110</v>
      </c>
      <c r="J46" s="16">
        <f t="shared" si="15"/>
        <v>1200080</v>
      </c>
      <c r="K46" s="16">
        <f t="shared" si="16"/>
        <v>30</v>
      </c>
      <c r="L46" s="16">
        <v>103</v>
      </c>
      <c r="M46" s="16">
        <f t="shared" si="17"/>
        <v>1030000</v>
      </c>
      <c r="N46" s="16">
        <f t="shared" si="13"/>
        <v>170080</v>
      </c>
      <c r="O46" s="16"/>
      <c r="P46" s="33"/>
    </row>
    <row r="47" spans="1:16" s="4" customFormat="1" ht="24.75" customHeight="1">
      <c r="A47" s="17" t="s">
        <v>60</v>
      </c>
      <c r="B47" s="17">
        <v>606005</v>
      </c>
      <c r="C47" s="16">
        <f t="shared" si="4"/>
        <v>6874</v>
      </c>
      <c r="D47" s="19">
        <v>1674</v>
      </c>
      <c r="E47" s="19">
        <v>5200</v>
      </c>
      <c r="F47" s="19">
        <v>350</v>
      </c>
      <c r="G47" s="9">
        <v>1</v>
      </c>
      <c r="H47" s="9">
        <v>0</v>
      </c>
      <c r="I47" s="16">
        <f t="shared" si="14"/>
        <v>2405900</v>
      </c>
      <c r="J47" s="16">
        <f t="shared" si="15"/>
        <v>2405900</v>
      </c>
      <c r="K47" s="16">
        <f t="shared" si="16"/>
        <v>0</v>
      </c>
      <c r="L47" s="16">
        <v>206</v>
      </c>
      <c r="M47" s="16">
        <f t="shared" si="17"/>
        <v>2060000</v>
      </c>
      <c r="N47" s="16">
        <f t="shared" si="13"/>
        <v>345900</v>
      </c>
      <c r="O47" s="16"/>
      <c r="P47" s="33"/>
    </row>
    <row r="48" spans="1:16" s="4" customFormat="1" ht="24.75" customHeight="1">
      <c r="A48" s="17" t="s">
        <v>61</v>
      </c>
      <c r="B48" s="20">
        <v>606008</v>
      </c>
      <c r="C48" s="16">
        <f t="shared" si="4"/>
        <v>3954</v>
      </c>
      <c r="D48" s="19">
        <v>1167</v>
      </c>
      <c r="E48" s="19">
        <v>2787</v>
      </c>
      <c r="F48" s="19">
        <v>350</v>
      </c>
      <c r="G48" s="9">
        <v>0.8</v>
      </c>
      <c r="H48" s="9">
        <v>0.2</v>
      </c>
      <c r="I48" s="16">
        <f t="shared" si="14"/>
        <v>1107148</v>
      </c>
      <c r="J48" s="16">
        <f t="shared" si="15"/>
        <v>1107120</v>
      </c>
      <c r="K48" s="16">
        <f t="shared" si="16"/>
        <v>28</v>
      </c>
      <c r="L48" s="16">
        <v>95</v>
      </c>
      <c r="M48" s="16">
        <f t="shared" si="17"/>
        <v>950000</v>
      </c>
      <c r="N48" s="16">
        <f t="shared" si="13"/>
        <v>157120</v>
      </c>
      <c r="O48" s="16"/>
      <c r="P48" s="33"/>
    </row>
    <row r="49" spans="1:16" s="4" customFormat="1" ht="24.75" customHeight="1">
      <c r="A49" s="17" t="s">
        <v>62</v>
      </c>
      <c r="B49" s="20">
        <v>606010</v>
      </c>
      <c r="C49" s="16">
        <f t="shared" si="4"/>
        <v>3222</v>
      </c>
      <c r="D49" s="19">
        <v>1032</v>
      </c>
      <c r="E49" s="19">
        <v>2190</v>
      </c>
      <c r="F49" s="19">
        <v>350</v>
      </c>
      <c r="G49" s="9">
        <v>1</v>
      </c>
      <c r="H49" s="9">
        <v>0</v>
      </c>
      <c r="I49" s="16">
        <f t="shared" si="14"/>
        <v>1127700</v>
      </c>
      <c r="J49" s="16">
        <f t="shared" si="15"/>
        <v>1127700</v>
      </c>
      <c r="K49" s="16">
        <f t="shared" si="16"/>
        <v>0</v>
      </c>
      <c r="L49" s="16">
        <v>97</v>
      </c>
      <c r="M49" s="16">
        <f t="shared" si="17"/>
        <v>970000</v>
      </c>
      <c r="N49" s="16">
        <f t="shared" si="13"/>
        <v>157700</v>
      </c>
      <c r="O49" s="16"/>
      <c r="P49" s="33"/>
    </row>
    <row r="50" spans="1:16" ht="24.75" customHeight="1">
      <c r="A50" s="9" t="s">
        <v>63</v>
      </c>
      <c r="B50" s="17"/>
      <c r="C50" s="16">
        <f aca="true" t="shared" si="18" ref="C50">SUM(D50:E50)</f>
        <v>9852</v>
      </c>
      <c r="D50" s="19">
        <v>3100</v>
      </c>
      <c r="E50" s="19">
        <v>6752</v>
      </c>
      <c r="F50" s="19">
        <v>350</v>
      </c>
      <c r="G50" s="9" t="s">
        <v>17</v>
      </c>
      <c r="H50" s="9"/>
      <c r="I50" s="16">
        <f>I51</f>
        <v>3448200</v>
      </c>
      <c r="J50" s="16">
        <f>J51</f>
        <v>3448200</v>
      </c>
      <c r="K50" s="16">
        <f>K51</f>
        <v>0</v>
      </c>
      <c r="L50" s="16">
        <v>296</v>
      </c>
      <c r="M50" s="16">
        <f t="shared" si="17"/>
        <v>2960000</v>
      </c>
      <c r="N50" s="16">
        <f>SUM(N51)</f>
        <v>488200</v>
      </c>
      <c r="O50" s="16"/>
      <c r="P50" s="33"/>
    </row>
    <row r="51" spans="1:16" s="4" customFormat="1" ht="24.75" customHeight="1">
      <c r="A51" s="17" t="s">
        <v>63</v>
      </c>
      <c r="B51" s="20">
        <v>606006</v>
      </c>
      <c r="C51" s="16">
        <f t="shared" si="4"/>
        <v>9852</v>
      </c>
      <c r="D51" s="19">
        <v>3100</v>
      </c>
      <c r="E51" s="19">
        <v>6752</v>
      </c>
      <c r="F51" s="19">
        <v>350</v>
      </c>
      <c r="G51" s="9">
        <v>1</v>
      </c>
      <c r="H51" s="9">
        <v>0</v>
      </c>
      <c r="I51" s="16">
        <f>J51+K51</f>
        <v>3448200</v>
      </c>
      <c r="J51" s="16">
        <f>ROUND(C51*F51*G51,0)</f>
        <v>3448200</v>
      </c>
      <c r="K51" s="16">
        <f>ROUND(C51*F51*H51/10000,0)</f>
        <v>0</v>
      </c>
      <c r="L51" s="16">
        <v>296</v>
      </c>
      <c r="M51" s="16">
        <f t="shared" si="17"/>
        <v>2960000</v>
      </c>
      <c r="N51" s="16">
        <f t="shared" si="13"/>
        <v>488200</v>
      </c>
      <c r="O51" s="16"/>
      <c r="P51" s="33"/>
    </row>
    <row r="52" spans="1:16" ht="24.75" customHeight="1">
      <c r="A52" s="9" t="s">
        <v>64</v>
      </c>
      <c r="B52" s="17"/>
      <c r="C52" s="16">
        <f aca="true" t="shared" si="19" ref="C52">SUM(D52:E52)</f>
        <v>2885</v>
      </c>
      <c r="D52" s="19">
        <v>1018</v>
      </c>
      <c r="E52" s="19">
        <v>1867</v>
      </c>
      <c r="F52" s="19">
        <v>350</v>
      </c>
      <c r="G52" s="9" t="s">
        <v>17</v>
      </c>
      <c r="H52" s="9"/>
      <c r="I52" s="16">
        <f>I53</f>
        <v>807820</v>
      </c>
      <c r="J52" s="16">
        <f>J53</f>
        <v>807800</v>
      </c>
      <c r="K52" s="16">
        <f>K53</f>
        <v>20</v>
      </c>
      <c r="L52" s="16">
        <v>69</v>
      </c>
      <c r="M52" s="16">
        <f t="shared" si="17"/>
        <v>690000</v>
      </c>
      <c r="N52" s="16">
        <f>N53</f>
        <v>117800</v>
      </c>
      <c r="O52" s="16"/>
      <c r="P52" s="33"/>
    </row>
    <row r="53" spans="1:16" s="4" customFormat="1" ht="24.75" customHeight="1">
      <c r="A53" s="17" t="s">
        <v>64</v>
      </c>
      <c r="B53" s="20">
        <v>606007</v>
      </c>
      <c r="C53" s="16">
        <f t="shared" si="4"/>
        <v>2885</v>
      </c>
      <c r="D53" s="19">
        <v>1018</v>
      </c>
      <c r="E53" s="19">
        <v>1867</v>
      </c>
      <c r="F53" s="19">
        <v>350</v>
      </c>
      <c r="G53" s="9">
        <v>0.8</v>
      </c>
      <c r="H53" s="9">
        <v>0.2</v>
      </c>
      <c r="I53" s="16">
        <f>J53+K53</f>
        <v>807820</v>
      </c>
      <c r="J53" s="16">
        <f>ROUND(C53*F53*G53,0)</f>
        <v>807800</v>
      </c>
      <c r="K53" s="16">
        <f>ROUND(C53*F53*H53/10000,0)</f>
        <v>20</v>
      </c>
      <c r="L53" s="16">
        <v>69</v>
      </c>
      <c r="M53" s="16">
        <f t="shared" si="17"/>
        <v>690000</v>
      </c>
      <c r="N53" s="16">
        <f t="shared" si="13"/>
        <v>117800</v>
      </c>
      <c r="O53" s="16"/>
      <c r="P53" s="33"/>
    </row>
    <row r="54" spans="1:16" ht="24.75" customHeight="1">
      <c r="A54" s="9" t="s">
        <v>65</v>
      </c>
      <c r="B54" s="17"/>
      <c r="C54" s="16">
        <f aca="true" t="shared" si="20" ref="C54">SUM(D54:E54)</f>
        <v>8646</v>
      </c>
      <c r="D54" s="19">
        <v>2814</v>
      </c>
      <c r="E54" s="19">
        <v>5832</v>
      </c>
      <c r="F54" s="19">
        <v>350</v>
      </c>
      <c r="G54" s="9" t="s">
        <v>17</v>
      </c>
      <c r="H54" s="9"/>
      <c r="I54" s="16">
        <f>I55</f>
        <v>2420941</v>
      </c>
      <c r="J54" s="16">
        <f>J55</f>
        <v>2420880</v>
      </c>
      <c r="K54" s="16">
        <f>K55</f>
        <v>61</v>
      </c>
      <c r="L54" s="16">
        <v>208</v>
      </c>
      <c r="M54" s="16">
        <f t="shared" si="17"/>
        <v>2080000</v>
      </c>
      <c r="N54" s="16">
        <f>N55</f>
        <v>340880</v>
      </c>
      <c r="O54" s="16"/>
      <c r="P54" s="33"/>
    </row>
    <row r="55" spans="1:16" s="4" customFormat="1" ht="24.75" customHeight="1">
      <c r="A55" s="17" t="s">
        <v>65</v>
      </c>
      <c r="B55" s="20">
        <v>606009</v>
      </c>
      <c r="C55" s="16">
        <f t="shared" si="4"/>
        <v>8646</v>
      </c>
      <c r="D55" s="19">
        <v>2814</v>
      </c>
      <c r="E55" s="19">
        <v>5832</v>
      </c>
      <c r="F55" s="19">
        <v>350</v>
      </c>
      <c r="G55" s="9">
        <v>0.8</v>
      </c>
      <c r="H55" s="9">
        <v>0.2</v>
      </c>
      <c r="I55" s="16">
        <f>J55+K55</f>
        <v>2420941</v>
      </c>
      <c r="J55" s="16">
        <f>ROUND(C55*F55*G55,0)</f>
        <v>2420880</v>
      </c>
      <c r="K55" s="16">
        <f>ROUND(C55*F55*H55/10000,0)</f>
        <v>61</v>
      </c>
      <c r="L55" s="16">
        <v>208</v>
      </c>
      <c r="M55" s="16">
        <f t="shared" si="17"/>
        <v>2080000</v>
      </c>
      <c r="N55" s="16">
        <f t="shared" si="13"/>
        <v>340880</v>
      </c>
      <c r="O55" s="16"/>
      <c r="P55" s="33"/>
    </row>
    <row r="56" spans="1:16" ht="24.75" customHeight="1">
      <c r="A56" s="9" t="s">
        <v>66</v>
      </c>
      <c r="B56" s="17"/>
      <c r="C56" s="16">
        <f aca="true" t="shared" si="21" ref="C56">SUM(D56:E56)</f>
        <v>4377</v>
      </c>
      <c r="D56" s="19">
        <v>970</v>
      </c>
      <c r="E56" s="19">
        <v>3407</v>
      </c>
      <c r="F56" s="19">
        <v>350</v>
      </c>
      <c r="G56" s="9" t="s">
        <v>17</v>
      </c>
      <c r="H56" s="9"/>
      <c r="I56" s="16">
        <f>I57</f>
        <v>1531950</v>
      </c>
      <c r="J56" s="16">
        <f>J57</f>
        <v>1531950</v>
      </c>
      <c r="K56" s="16">
        <f>K57</f>
        <v>0</v>
      </c>
      <c r="L56" s="16">
        <v>131</v>
      </c>
      <c r="M56" s="16">
        <f t="shared" si="17"/>
        <v>1310000</v>
      </c>
      <c r="N56" s="16">
        <f>N57</f>
        <v>221950</v>
      </c>
      <c r="O56" s="16"/>
      <c r="P56" s="33"/>
    </row>
    <row r="57" spans="1:16" s="4" customFormat="1" ht="24.75" customHeight="1">
      <c r="A57" s="17" t="s">
        <v>66</v>
      </c>
      <c r="B57" s="20">
        <v>606011</v>
      </c>
      <c r="C57" s="16">
        <f t="shared" si="4"/>
        <v>4377</v>
      </c>
      <c r="D57" s="19">
        <v>970</v>
      </c>
      <c r="E57" s="19">
        <v>3407</v>
      </c>
      <c r="F57" s="19">
        <v>350</v>
      </c>
      <c r="G57" s="9">
        <v>1</v>
      </c>
      <c r="H57" s="9">
        <v>0</v>
      </c>
      <c r="I57" s="16">
        <f>J57+K57</f>
        <v>1531950</v>
      </c>
      <c r="J57" s="16">
        <f>ROUND(C57*F57*G57,0)</f>
        <v>1531950</v>
      </c>
      <c r="K57" s="16">
        <f>ROUND(C57*F57*H57/10000,0)</f>
        <v>0</v>
      </c>
      <c r="L57" s="16">
        <v>131</v>
      </c>
      <c r="M57" s="16">
        <f t="shared" si="17"/>
        <v>1310000</v>
      </c>
      <c r="N57" s="16">
        <f t="shared" si="13"/>
        <v>221950</v>
      </c>
      <c r="O57" s="16"/>
      <c r="P57" s="33"/>
    </row>
    <row r="58" spans="1:16" ht="24.75" customHeight="1">
      <c r="A58" s="9" t="s">
        <v>67</v>
      </c>
      <c r="B58" s="17"/>
      <c r="C58" s="16">
        <f t="shared" si="4"/>
        <v>33114</v>
      </c>
      <c r="D58" s="16">
        <f>SUM(D59:D62)</f>
        <v>10551</v>
      </c>
      <c r="E58" s="16">
        <f>SUM(E59:E62)</f>
        <v>22563</v>
      </c>
      <c r="F58" s="16">
        <v>350</v>
      </c>
      <c r="G58" s="9" t="s">
        <v>17</v>
      </c>
      <c r="H58" s="9"/>
      <c r="I58" s="16">
        <f>SUM(I59:I62)</f>
        <v>11156923</v>
      </c>
      <c r="J58" s="16">
        <f>SUM(J59:J62)</f>
        <v>11156880</v>
      </c>
      <c r="K58" s="16">
        <f>SUM(K59:K62)</f>
        <v>43</v>
      </c>
      <c r="L58" s="16">
        <v>957</v>
      </c>
      <c r="M58" s="16">
        <f t="shared" si="17"/>
        <v>9570000</v>
      </c>
      <c r="N58" s="16">
        <f>SUM(N59:N62)</f>
        <v>1586880</v>
      </c>
      <c r="O58" s="16"/>
      <c r="P58" s="33"/>
    </row>
    <row r="59" spans="1:16" s="4" customFormat="1" ht="24.75" customHeight="1">
      <c r="A59" s="17" t="s">
        <v>68</v>
      </c>
      <c r="B59" s="20">
        <v>607001</v>
      </c>
      <c r="C59" s="16">
        <f t="shared" si="4"/>
        <v>425</v>
      </c>
      <c r="D59" s="21">
        <v>0</v>
      </c>
      <c r="E59" s="21">
        <v>425</v>
      </c>
      <c r="F59" s="21">
        <v>350</v>
      </c>
      <c r="G59" s="9">
        <v>0.6</v>
      </c>
      <c r="H59" s="9">
        <v>0.4</v>
      </c>
      <c r="I59" s="16">
        <f>J59+K59</f>
        <v>89256</v>
      </c>
      <c r="J59" s="16">
        <f>ROUND(C59*F59*G59,0)</f>
        <v>89250</v>
      </c>
      <c r="K59" s="16">
        <f>ROUND(C59*F59*H59/10000,0)</f>
        <v>6</v>
      </c>
      <c r="L59" s="16">
        <v>8</v>
      </c>
      <c r="M59" s="16">
        <f t="shared" si="17"/>
        <v>80000</v>
      </c>
      <c r="N59" s="16">
        <f t="shared" si="13"/>
        <v>9250</v>
      </c>
      <c r="O59" s="16"/>
      <c r="P59" s="33"/>
    </row>
    <row r="60" spans="1:16" s="4" customFormat="1" ht="24.75" customHeight="1">
      <c r="A60" s="17" t="s">
        <v>69</v>
      </c>
      <c r="B60" s="20">
        <v>607002</v>
      </c>
      <c r="C60" s="16">
        <f t="shared" si="4"/>
        <v>2668</v>
      </c>
      <c r="D60" s="21">
        <v>0</v>
      </c>
      <c r="E60" s="21">
        <v>2668</v>
      </c>
      <c r="F60" s="21">
        <v>350</v>
      </c>
      <c r="G60" s="9">
        <v>0.6</v>
      </c>
      <c r="H60" s="9">
        <v>0.4</v>
      </c>
      <c r="I60" s="16">
        <f>J60+K60</f>
        <v>560317</v>
      </c>
      <c r="J60" s="16">
        <f>ROUND(C60*F60*G60,0)</f>
        <v>560280</v>
      </c>
      <c r="K60" s="16">
        <f>ROUND(C60*F60*H60/10000,0)</f>
        <v>37</v>
      </c>
      <c r="L60" s="16">
        <v>48</v>
      </c>
      <c r="M60" s="16">
        <f t="shared" si="17"/>
        <v>480000</v>
      </c>
      <c r="N60" s="16">
        <f t="shared" si="13"/>
        <v>80280</v>
      </c>
      <c r="O60" s="16"/>
      <c r="P60" s="33"/>
    </row>
    <row r="61" spans="1:16" s="4" customFormat="1" ht="24.75" customHeight="1">
      <c r="A61" s="17" t="s">
        <v>70</v>
      </c>
      <c r="B61" s="20">
        <v>607003</v>
      </c>
      <c r="C61" s="16">
        <f t="shared" si="4"/>
        <v>13332</v>
      </c>
      <c r="D61" s="21">
        <v>3969</v>
      </c>
      <c r="E61" s="21">
        <v>9363</v>
      </c>
      <c r="F61" s="21">
        <v>350</v>
      </c>
      <c r="G61" s="9">
        <v>1</v>
      </c>
      <c r="H61" s="9">
        <v>0</v>
      </c>
      <c r="I61" s="16">
        <f>J61+K61</f>
        <v>4666200</v>
      </c>
      <c r="J61" s="16">
        <f>ROUND(C61*F61*G61,0)</f>
        <v>4666200</v>
      </c>
      <c r="K61" s="16">
        <f>ROUND(C61*F61*H61/10000,0)</f>
        <v>0</v>
      </c>
      <c r="L61" s="16">
        <v>400</v>
      </c>
      <c r="M61" s="16">
        <f t="shared" si="17"/>
        <v>4000000</v>
      </c>
      <c r="N61" s="16">
        <f t="shared" si="13"/>
        <v>666200</v>
      </c>
      <c r="O61" s="16"/>
      <c r="P61" s="33"/>
    </row>
    <row r="62" spans="1:16" s="4" customFormat="1" ht="24.75" customHeight="1">
      <c r="A62" s="17" t="s">
        <v>71</v>
      </c>
      <c r="B62" s="20">
        <v>607004</v>
      </c>
      <c r="C62" s="16">
        <f t="shared" si="4"/>
        <v>16689</v>
      </c>
      <c r="D62" s="21">
        <v>6582</v>
      </c>
      <c r="E62" s="21">
        <v>10107</v>
      </c>
      <c r="F62" s="21">
        <v>350</v>
      </c>
      <c r="G62" s="9">
        <v>1</v>
      </c>
      <c r="H62" s="9">
        <v>0</v>
      </c>
      <c r="I62" s="16">
        <f>J62+K62</f>
        <v>5841150</v>
      </c>
      <c r="J62" s="16">
        <f>ROUND(C62*F62*G62,0)</f>
        <v>5841150</v>
      </c>
      <c r="K62" s="16">
        <f>ROUND(C62*F62*H62/10000,0)</f>
        <v>0</v>
      </c>
      <c r="L62" s="16">
        <v>501</v>
      </c>
      <c r="M62" s="16">
        <f t="shared" si="17"/>
        <v>5010000</v>
      </c>
      <c r="N62" s="16">
        <f t="shared" si="13"/>
        <v>831150</v>
      </c>
      <c r="O62" s="16"/>
      <c r="P62" s="33"/>
    </row>
    <row r="63" spans="1:16" ht="24.75" customHeight="1">
      <c r="A63" s="9" t="s">
        <v>72</v>
      </c>
      <c r="B63" s="17"/>
      <c r="C63" s="16">
        <f t="shared" si="4"/>
        <v>16625</v>
      </c>
      <c r="D63" s="21">
        <v>5306</v>
      </c>
      <c r="E63" s="21">
        <v>11319</v>
      </c>
      <c r="F63" s="21">
        <v>350</v>
      </c>
      <c r="G63" s="9" t="s">
        <v>17</v>
      </c>
      <c r="H63" s="9"/>
      <c r="I63" s="16">
        <f>I64</f>
        <v>5818750</v>
      </c>
      <c r="J63" s="16">
        <f>J64</f>
        <v>5818750</v>
      </c>
      <c r="K63" s="16">
        <f>K64</f>
        <v>0</v>
      </c>
      <c r="L63" s="16">
        <v>499</v>
      </c>
      <c r="M63" s="16">
        <f t="shared" si="17"/>
        <v>4990000</v>
      </c>
      <c r="N63" s="16">
        <f>SUM(N64)</f>
        <v>828750</v>
      </c>
      <c r="O63" s="16"/>
      <c r="P63" s="33"/>
    </row>
    <row r="64" spans="1:16" s="4" customFormat="1" ht="24.75" customHeight="1">
      <c r="A64" s="17" t="s">
        <v>72</v>
      </c>
      <c r="B64" s="20">
        <v>607005</v>
      </c>
      <c r="C64" s="16">
        <f aca="true" t="shared" si="22" ref="C64:C127">SUM(D64:E64)</f>
        <v>16625</v>
      </c>
      <c r="D64" s="21">
        <v>5306</v>
      </c>
      <c r="E64" s="21">
        <v>11319</v>
      </c>
      <c r="F64" s="21">
        <v>350</v>
      </c>
      <c r="G64" s="9">
        <v>1</v>
      </c>
      <c r="H64" s="9">
        <v>0</v>
      </c>
      <c r="I64" s="16">
        <f>J64+K64</f>
        <v>5818750</v>
      </c>
      <c r="J64" s="16">
        <f>ROUND(C64*F64*G64,0)</f>
        <v>5818750</v>
      </c>
      <c r="K64" s="16">
        <f>ROUND(C64*F64*H64/10000,0)</f>
        <v>0</v>
      </c>
      <c r="L64" s="16">
        <v>499</v>
      </c>
      <c r="M64" s="16">
        <f t="shared" si="17"/>
        <v>4990000</v>
      </c>
      <c r="N64" s="16">
        <f t="shared" si="13"/>
        <v>828750</v>
      </c>
      <c r="O64" s="16"/>
      <c r="P64" s="33"/>
    </row>
    <row r="65" spans="1:16" ht="24.75" customHeight="1">
      <c r="A65" s="9" t="s">
        <v>73</v>
      </c>
      <c r="B65" s="17"/>
      <c r="C65" s="16">
        <f t="shared" si="22"/>
        <v>13719</v>
      </c>
      <c r="D65" s="21">
        <v>26</v>
      </c>
      <c r="E65" s="21">
        <v>13693</v>
      </c>
      <c r="F65" s="21">
        <v>350</v>
      </c>
      <c r="G65" s="9" t="s">
        <v>17</v>
      </c>
      <c r="H65" s="9"/>
      <c r="I65" s="16">
        <f>I66</f>
        <v>4801650</v>
      </c>
      <c r="J65" s="16">
        <f>J66</f>
        <v>4801650</v>
      </c>
      <c r="K65" s="16">
        <f>K66</f>
        <v>0</v>
      </c>
      <c r="L65" s="16">
        <v>412</v>
      </c>
      <c r="M65" s="16">
        <f t="shared" si="17"/>
        <v>4120000</v>
      </c>
      <c r="N65" s="16">
        <f>N66</f>
        <v>681650</v>
      </c>
      <c r="O65" s="16"/>
      <c r="P65" s="33"/>
    </row>
    <row r="66" spans="1:16" s="4" customFormat="1" ht="24.75" customHeight="1">
      <c r="A66" s="17" t="s">
        <v>73</v>
      </c>
      <c r="B66" s="20">
        <v>607006</v>
      </c>
      <c r="C66" s="16">
        <f t="shared" si="22"/>
        <v>13719</v>
      </c>
      <c r="D66" s="21">
        <v>26</v>
      </c>
      <c r="E66" s="21">
        <v>13693</v>
      </c>
      <c r="F66" s="21">
        <v>350</v>
      </c>
      <c r="G66" s="9">
        <v>1</v>
      </c>
      <c r="H66" s="9">
        <v>0</v>
      </c>
      <c r="I66" s="16">
        <f>J66+K66</f>
        <v>4801650</v>
      </c>
      <c r="J66" s="16">
        <f>ROUND(C66*F66*G66,0)</f>
        <v>4801650</v>
      </c>
      <c r="K66" s="16">
        <f>ROUND(C66*F66*H66/10000,0)</f>
        <v>0</v>
      </c>
      <c r="L66" s="16">
        <v>412</v>
      </c>
      <c r="M66" s="16">
        <f t="shared" si="17"/>
        <v>4120000</v>
      </c>
      <c r="N66" s="16">
        <f t="shared" si="13"/>
        <v>681650</v>
      </c>
      <c r="O66" s="16"/>
      <c r="P66" s="33"/>
    </row>
    <row r="67" spans="1:16" ht="24.75" customHeight="1">
      <c r="A67" s="9" t="s">
        <v>74</v>
      </c>
      <c r="B67" s="17"/>
      <c r="C67" s="16">
        <f t="shared" si="22"/>
        <v>9271</v>
      </c>
      <c r="D67" s="21">
        <v>1727</v>
      </c>
      <c r="E67" s="21">
        <v>7544</v>
      </c>
      <c r="F67" s="21">
        <v>350</v>
      </c>
      <c r="G67" s="9" t="s">
        <v>17</v>
      </c>
      <c r="H67" s="9"/>
      <c r="I67" s="16">
        <f>I68</f>
        <v>3244850</v>
      </c>
      <c r="J67" s="16">
        <f>J68</f>
        <v>3244850</v>
      </c>
      <c r="K67" s="16">
        <f>K68</f>
        <v>0</v>
      </c>
      <c r="L67" s="16">
        <v>278</v>
      </c>
      <c r="M67" s="16">
        <f t="shared" si="17"/>
        <v>2780000</v>
      </c>
      <c r="N67" s="16">
        <f>N68</f>
        <v>464850</v>
      </c>
      <c r="O67" s="16"/>
      <c r="P67" s="33"/>
    </row>
    <row r="68" spans="1:16" s="4" customFormat="1" ht="24.75" customHeight="1">
      <c r="A68" s="17" t="s">
        <v>74</v>
      </c>
      <c r="B68" s="20">
        <v>607007</v>
      </c>
      <c r="C68" s="16">
        <f t="shared" si="22"/>
        <v>9271</v>
      </c>
      <c r="D68" s="21">
        <v>1727</v>
      </c>
      <c r="E68" s="21">
        <v>7544</v>
      </c>
      <c r="F68" s="21">
        <v>350</v>
      </c>
      <c r="G68" s="9">
        <v>1</v>
      </c>
      <c r="H68" s="9">
        <v>0</v>
      </c>
      <c r="I68" s="16">
        <f>J68+K68</f>
        <v>3244850</v>
      </c>
      <c r="J68" s="16">
        <f>ROUND(C68*F68*G68,0)</f>
        <v>3244850</v>
      </c>
      <c r="K68" s="16">
        <f>ROUND(C68*F68*H68/10000,0)</f>
        <v>0</v>
      </c>
      <c r="L68" s="16">
        <v>278</v>
      </c>
      <c r="M68" s="16">
        <f t="shared" si="17"/>
        <v>2780000</v>
      </c>
      <c r="N68" s="16">
        <f t="shared" si="13"/>
        <v>464850</v>
      </c>
      <c r="O68" s="16"/>
      <c r="P68" s="33"/>
    </row>
    <row r="69" spans="1:16" ht="24.75" customHeight="1">
      <c r="A69" s="9" t="s">
        <v>75</v>
      </c>
      <c r="B69" s="17"/>
      <c r="C69" s="16">
        <f t="shared" si="22"/>
        <v>5341</v>
      </c>
      <c r="D69" s="16">
        <f>SUM(D70:D74)</f>
        <v>382</v>
      </c>
      <c r="E69" s="16">
        <f>SUM(E70:E74)</f>
        <v>4959</v>
      </c>
      <c r="F69" s="16">
        <v>350</v>
      </c>
      <c r="G69" s="9" t="s">
        <v>17</v>
      </c>
      <c r="H69" s="9"/>
      <c r="I69" s="16">
        <f>SUM(I70:I74)</f>
        <v>1869350</v>
      </c>
      <c r="J69" s="16">
        <f>SUM(J70:J74)</f>
        <v>1869350</v>
      </c>
      <c r="K69" s="16">
        <f>SUM(K70:K74)</f>
        <v>0</v>
      </c>
      <c r="L69" s="16">
        <v>160</v>
      </c>
      <c r="M69" s="16">
        <f t="shared" si="17"/>
        <v>1600000</v>
      </c>
      <c r="N69" s="16">
        <f>SUM(N70:N74)</f>
        <v>269350</v>
      </c>
      <c r="O69" s="16"/>
      <c r="P69" s="33"/>
    </row>
    <row r="70" spans="1:16" s="4" customFormat="1" ht="24.75" customHeight="1">
      <c r="A70" s="17" t="s">
        <v>76</v>
      </c>
      <c r="B70" s="20">
        <v>608001</v>
      </c>
      <c r="C70" s="16">
        <f t="shared" si="22"/>
        <v>0</v>
      </c>
      <c r="D70" s="19">
        <v>0</v>
      </c>
      <c r="E70" s="19">
        <v>0</v>
      </c>
      <c r="F70" s="19">
        <v>350</v>
      </c>
      <c r="G70" s="9">
        <v>0.6</v>
      </c>
      <c r="H70" s="9">
        <v>0.4</v>
      </c>
      <c r="I70" s="16">
        <f>J70+K70</f>
        <v>0</v>
      </c>
      <c r="J70" s="16">
        <f>ROUND(C70*F70*G70,0)</f>
        <v>0</v>
      </c>
      <c r="K70" s="16">
        <f>ROUND(C70*F70*H70/10000,0)</f>
        <v>0</v>
      </c>
      <c r="L70" s="16">
        <v>0</v>
      </c>
      <c r="M70" s="16">
        <f t="shared" si="17"/>
        <v>0</v>
      </c>
      <c r="N70" s="16">
        <f aca="true" t="shared" si="23" ref="N70:N101">J70-M70</f>
        <v>0</v>
      </c>
      <c r="O70" s="16"/>
      <c r="P70" s="33"/>
    </row>
    <row r="71" spans="1:16" s="4" customFormat="1" ht="24.75" customHeight="1">
      <c r="A71" s="17" t="s">
        <v>77</v>
      </c>
      <c r="B71" s="20">
        <v>608002</v>
      </c>
      <c r="C71" s="16">
        <f t="shared" si="22"/>
        <v>72</v>
      </c>
      <c r="D71" s="19">
        <v>0</v>
      </c>
      <c r="E71" s="19">
        <v>72</v>
      </c>
      <c r="F71" s="19">
        <v>350</v>
      </c>
      <c r="G71" s="9">
        <v>1</v>
      </c>
      <c r="H71" s="9">
        <v>0</v>
      </c>
      <c r="I71" s="16">
        <f>J71+K71</f>
        <v>25200</v>
      </c>
      <c r="J71" s="16">
        <f>ROUND(C71*F71*G71,0)</f>
        <v>25200</v>
      </c>
      <c r="K71" s="16">
        <f>ROUND(C71*F71*H71/10000,0)</f>
        <v>0</v>
      </c>
      <c r="L71" s="16">
        <v>2</v>
      </c>
      <c r="M71" s="16">
        <f t="shared" si="17"/>
        <v>20000</v>
      </c>
      <c r="N71" s="16">
        <f t="shared" si="23"/>
        <v>5200</v>
      </c>
      <c r="O71" s="16"/>
      <c r="P71" s="33"/>
    </row>
    <row r="72" spans="1:16" s="4" customFormat="1" ht="24.75" customHeight="1">
      <c r="A72" s="17" t="s">
        <v>78</v>
      </c>
      <c r="B72" s="20">
        <v>608004</v>
      </c>
      <c r="C72" s="16">
        <f t="shared" si="22"/>
        <v>3185</v>
      </c>
      <c r="D72" s="19">
        <v>18</v>
      </c>
      <c r="E72" s="19">
        <v>3167</v>
      </c>
      <c r="F72" s="19">
        <v>350</v>
      </c>
      <c r="G72" s="9">
        <v>1</v>
      </c>
      <c r="H72" s="9">
        <v>0</v>
      </c>
      <c r="I72" s="16">
        <f>J72+K72</f>
        <v>1114750</v>
      </c>
      <c r="J72" s="16">
        <f>ROUND(C72*F72*G72,0)</f>
        <v>1114750</v>
      </c>
      <c r="K72" s="16">
        <f>ROUND(C72*F72*H72/10000,0)</f>
        <v>0</v>
      </c>
      <c r="L72" s="16">
        <v>96</v>
      </c>
      <c r="M72" s="16">
        <f t="shared" si="17"/>
        <v>960000</v>
      </c>
      <c r="N72" s="16">
        <f t="shared" si="23"/>
        <v>154750</v>
      </c>
      <c r="O72" s="16"/>
      <c r="P72" s="33"/>
    </row>
    <row r="73" spans="1:16" s="4" customFormat="1" ht="24.75" customHeight="1">
      <c r="A73" s="17" t="s">
        <v>79</v>
      </c>
      <c r="B73" s="20">
        <v>608005</v>
      </c>
      <c r="C73" s="16">
        <f t="shared" si="22"/>
        <v>1868</v>
      </c>
      <c r="D73" s="19">
        <v>293</v>
      </c>
      <c r="E73" s="19">
        <v>1575</v>
      </c>
      <c r="F73" s="19">
        <v>350</v>
      </c>
      <c r="G73" s="9">
        <v>1</v>
      </c>
      <c r="H73" s="9">
        <v>0</v>
      </c>
      <c r="I73" s="16">
        <f>J73+K73</f>
        <v>653800</v>
      </c>
      <c r="J73" s="16">
        <f>ROUND(C73*F73*G73,0)</f>
        <v>653800</v>
      </c>
      <c r="K73" s="16">
        <f>ROUND(C73*F73*H73/10000,0)</f>
        <v>0</v>
      </c>
      <c r="L73" s="16">
        <v>56</v>
      </c>
      <c r="M73" s="16">
        <f t="shared" si="17"/>
        <v>560000</v>
      </c>
      <c r="N73" s="16">
        <f t="shared" si="23"/>
        <v>93800</v>
      </c>
      <c r="O73" s="16"/>
      <c r="P73" s="33"/>
    </row>
    <row r="74" spans="1:16" s="4" customFormat="1" ht="24.75" customHeight="1">
      <c r="A74" s="17" t="s">
        <v>80</v>
      </c>
      <c r="B74" s="20">
        <v>608006</v>
      </c>
      <c r="C74" s="16">
        <f t="shared" si="22"/>
        <v>216</v>
      </c>
      <c r="D74" s="19">
        <v>71</v>
      </c>
      <c r="E74" s="19">
        <v>145</v>
      </c>
      <c r="F74" s="19">
        <v>350</v>
      </c>
      <c r="G74" s="9">
        <v>1</v>
      </c>
      <c r="H74" s="9">
        <v>0</v>
      </c>
      <c r="I74" s="16">
        <f>J74+K74</f>
        <v>75600</v>
      </c>
      <c r="J74" s="16">
        <f>ROUND(C74*F74*G74,0)</f>
        <v>75600</v>
      </c>
      <c r="K74" s="16">
        <f>ROUND(C74*F74*H74/10000,0)</f>
        <v>0</v>
      </c>
      <c r="L74" s="16">
        <v>6</v>
      </c>
      <c r="M74" s="16">
        <f t="shared" si="17"/>
        <v>60000</v>
      </c>
      <c r="N74" s="16">
        <f t="shared" si="23"/>
        <v>15600</v>
      </c>
      <c r="O74" s="16"/>
      <c r="P74" s="33"/>
    </row>
    <row r="75" spans="1:16" ht="24.75" customHeight="1">
      <c r="A75" s="9" t="s">
        <v>81</v>
      </c>
      <c r="B75" s="17"/>
      <c r="C75" s="16">
        <f t="shared" si="22"/>
        <v>2457</v>
      </c>
      <c r="D75" s="19">
        <v>118</v>
      </c>
      <c r="E75" s="19">
        <v>2339</v>
      </c>
      <c r="F75" s="19">
        <v>350</v>
      </c>
      <c r="G75" s="9" t="s">
        <v>17</v>
      </c>
      <c r="H75" s="9"/>
      <c r="I75" s="16">
        <f>I76</f>
        <v>859950</v>
      </c>
      <c r="J75" s="16">
        <f>J76</f>
        <v>859950</v>
      </c>
      <c r="K75" s="16">
        <f>K76</f>
        <v>0</v>
      </c>
      <c r="L75" s="16">
        <v>74</v>
      </c>
      <c r="M75" s="16">
        <f t="shared" si="17"/>
        <v>740000</v>
      </c>
      <c r="N75" s="16">
        <f>N76</f>
        <v>119950</v>
      </c>
      <c r="O75" s="16"/>
      <c r="P75" s="33"/>
    </row>
    <row r="76" spans="1:16" s="4" customFormat="1" ht="24.75" customHeight="1">
      <c r="A76" s="17" t="s">
        <v>81</v>
      </c>
      <c r="B76" s="20">
        <v>608007</v>
      </c>
      <c r="C76" s="16">
        <f t="shared" si="22"/>
        <v>2457</v>
      </c>
      <c r="D76" s="19">
        <v>118</v>
      </c>
      <c r="E76" s="19">
        <v>2339</v>
      </c>
      <c r="F76" s="19">
        <v>350</v>
      </c>
      <c r="G76" s="9">
        <v>1</v>
      </c>
      <c r="H76" s="9">
        <v>0</v>
      </c>
      <c r="I76" s="16">
        <f>J76+K76</f>
        <v>859950</v>
      </c>
      <c r="J76" s="16">
        <f>ROUND(C76*F76*G76,0)</f>
        <v>859950</v>
      </c>
      <c r="K76" s="16">
        <f>ROUND(C76*F76*H76/10000,0)</f>
        <v>0</v>
      </c>
      <c r="L76" s="16">
        <v>74</v>
      </c>
      <c r="M76" s="16">
        <f t="shared" si="17"/>
        <v>740000</v>
      </c>
      <c r="N76" s="16">
        <f t="shared" si="23"/>
        <v>119950</v>
      </c>
      <c r="O76" s="16"/>
      <c r="P76" s="33"/>
    </row>
    <row r="77" spans="1:16" ht="24.75" customHeight="1">
      <c r="A77" s="9" t="s">
        <v>82</v>
      </c>
      <c r="B77" s="17"/>
      <c r="C77" s="16">
        <f t="shared" si="22"/>
        <v>2349</v>
      </c>
      <c r="D77" s="19">
        <v>0</v>
      </c>
      <c r="E77" s="19">
        <v>2349</v>
      </c>
      <c r="F77" s="19">
        <v>350</v>
      </c>
      <c r="G77" s="9" t="s">
        <v>17</v>
      </c>
      <c r="H77" s="9"/>
      <c r="I77" s="16">
        <f>I78</f>
        <v>822150</v>
      </c>
      <c r="J77" s="16">
        <f>J78</f>
        <v>822150</v>
      </c>
      <c r="K77" s="16">
        <f>K78</f>
        <v>0</v>
      </c>
      <c r="L77" s="16">
        <v>70</v>
      </c>
      <c r="M77" s="16">
        <f t="shared" si="17"/>
        <v>700000</v>
      </c>
      <c r="N77" s="16">
        <f>N78</f>
        <v>122150</v>
      </c>
      <c r="O77" s="16"/>
      <c r="P77" s="33"/>
    </row>
    <row r="78" spans="1:16" s="4" customFormat="1" ht="24.75" customHeight="1">
      <c r="A78" s="17" t="s">
        <v>82</v>
      </c>
      <c r="B78" s="20">
        <v>608003</v>
      </c>
      <c r="C78" s="16">
        <f t="shared" si="22"/>
        <v>2349</v>
      </c>
      <c r="D78" s="19">
        <v>0</v>
      </c>
      <c r="E78" s="19">
        <v>2349</v>
      </c>
      <c r="F78" s="19">
        <v>350</v>
      </c>
      <c r="G78" s="9">
        <v>1</v>
      </c>
      <c r="H78" s="9">
        <v>0</v>
      </c>
      <c r="I78" s="16">
        <f>J78+K78</f>
        <v>822150</v>
      </c>
      <c r="J78" s="16">
        <f>ROUND(C78*F78*G78,0)</f>
        <v>822150</v>
      </c>
      <c r="K78" s="16">
        <f>ROUND(C78*F78*H78/10000,0)</f>
        <v>0</v>
      </c>
      <c r="L78" s="16">
        <v>70</v>
      </c>
      <c r="M78" s="16">
        <f t="shared" si="17"/>
        <v>700000</v>
      </c>
      <c r="N78" s="16">
        <f t="shared" si="23"/>
        <v>122150</v>
      </c>
      <c r="O78" s="16"/>
      <c r="P78" s="33"/>
    </row>
    <row r="79" spans="1:16" ht="24.75" customHeight="1">
      <c r="A79" s="9" t="s">
        <v>83</v>
      </c>
      <c r="B79" s="17"/>
      <c r="C79" s="16">
        <f t="shared" si="22"/>
        <v>4920</v>
      </c>
      <c r="D79" s="19">
        <v>507</v>
      </c>
      <c r="E79" s="19">
        <v>4413</v>
      </c>
      <c r="F79" s="19">
        <v>350</v>
      </c>
      <c r="G79" s="9" t="s">
        <v>17</v>
      </c>
      <c r="H79" s="9"/>
      <c r="I79" s="16">
        <f>I80</f>
        <v>1722000</v>
      </c>
      <c r="J79" s="16">
        <f>J80</f>
        <v>1722000</v>
      </c>
      <c r="K79" s="16">
        <f>K80</f>
        <v>0</v>
      </c>
      <c r="L79" s="16">
        <v>148</v>
      </c>
      <c r="M79" s="16">
        <f t="shared" si="17"/>
        <v>1480000</v>
      </c>
      <c r="N79" s="16">
        <f>N80</f>
        <v>242000</v>
      </c>
      <c r="O79" s="16"/>
      <c r="P79" s="33"/>
    </row>
    <row r="80" spans="1:16" s="4" customFormat="1" ht="24.75" customHeight="1">
      <c r="A80" s="17" t="s">
        <v>83</v>
      </c>
      <c r="B80" s="20">
        <v>608008</v>
      </c>
      <c r="C80" s="16">
        <f t="shared" si="22"/>
        <v>4920</v>
      </c>
      <c r="D80" s="19">
        <v>507</v>
      </c>
      <c r="E80" s="19">
        <v>4413</v>
      </c>
      <c r="F80" s="19">
        <v>350</v>
      </c>
      <c r="G80" s="9">
        <v>1</v>
      </c>
      <c r="H80" s="9">
        <v>0</v>
      </c>
      <c r="I80" s="16">
        <f>J80+K80</f>
        <v>1722000</v>
      </c>
      <c r="J80" s="16">
        <f>ROUND(C80*F80*G80,0)</f>
        <v>1722000</v>
      </c>
      <c r="K80" s="16">
        <f>ROUND(C80*F80*H80/10000,0)</f>
        <v>0</v>
      </c>
      <c r="L80" s="16">
        <v>148</v>
      </c>
      <c r="M80" s="16">
        <f t="shared" si="17"/>
        <v>1480000</v>
      </c>
      <c r="N80" s="16">
        <f t="shared" si="23"/>
        <v>242000</v>
      </c>
      <c r="O80" s="16"/>
      <c r="P80" s="33"/>
    </row>
    <row r="81" spans="1:16" ht="24.75" customHeight="1">
      <c r="A81" s="9" t="s">
        <v>84</v>
      </c>
      <c r="B81" s="17"/>
      <c r="C81" s="16">
        <f t="shared" si="22"/>
        <v>13771</v>
      </c>
      <c r="D81" s="19">
        <v>235</v>
      </c>
      <c r="E81" s="19">
        <v>13536</v>
      </c>
      <c r="F81" s="19">
        <v>350</v>
      </c>
      <c r="G81" s="9" t="s">
        <v>17</v>
      </c>
      <c r="H81" s="9"/>
      <c r="I81" s="16">
        <f>I82</f>
        <v>4819850</v>
      </c>
      <c r="J81" s="16">
        <f>J82</f>
        <v>4819850</v>
      </c>
      <c r="K81" s="16">
        <f>K82</f>
        <v>0</v>
      </c>
      <c r="L81" s="16">
        <v>413</v>
      </c>
      <c r="M81" s="16">
        <f t="shared" si="17"/>
        <v>4130000</v>
      </c>
      <c r="N81" s="16">
        <f>N82</f>
        <v>689850</v>
      </c>
      <c r="O81" s="16"/>
      <c r="P81" s="33"/>
    </row>
    <row r="82" spans="1:16" s="4" customFormat="1" ht="24.75" customHeight="1">
      <c r="A82" s="17" t="s">
        <v>84</v>
      </c>
      <c r="B82" s="20">
        <v>608009</v>
      </c>
      <c r="C82" s="16">
        <f t="shared" si="22"/>
        <v>13771</v>
      </c>
      <c r="D82" s="19">
        <v>235</v>
      </c>
      <c r="E82" s="19">
        <v>13536</v>
      </c>
      <c r="F82" s="19">
        <v>350</v>
      </c>
      <c r="G82" s="9">
        <v>1</v>
      </c>
      <c r="H82" s="9">
        <v>0</v>
      </c>
      <c r="I82" s="16">
        <f>J82+K82</f>
        <v>4819850</v>
      </c>
      <c r="J82" s="16">
        <f>ROUND(C82*F82*G82,0)</f>
        <v>4819850</v>
      </c>
      <c r="K82" s="16">
        <f>ROUND(C82*F82*H82/10000,0)</f>
        <v>0</v>
      </c>
      <c r="L82" s="16">
        <v>413</v>
      </c>
      <c r="M82" s="16">
        <f t="shared" si="17"/>
        <v>4130000</v>
      </c>
      <c r="N82" s="16">
        <f t="shared" si="23"/>
        <v>689850</v>
      </c>
      <c r="O82" s="16"/>
      <c r="P82" s="33"/>
    </row>
    <row r="83" spans="1:16" ht="24.75" customHeight="1">
      <c r="A83" s="9" t="s">
        <v>85</v>
      </c>
      <c r="B83" s="17"/>
      <c r="C83" s="16">
        <f t="shared" si="22"/>
        <v>43089</v>
      </c>
      <c r="D83" s="16">
        <f>SUM(D84:D88)</f>
        <v>2651</v>
      </c>
      <c r="E83" s="16">
        <f>SUM(E84:E88)</f>
        <v>40438</v>
      </c>
      <c r="F83" s="16">
        <v>350</v>
      </c>
      <c r="G83" s="9" t="s">
        <v>17</v>
      </c>
      <c r="H83" s="9"/>
      <c r="I83" s="16">
        <f>SUM(I84:I88)</f>
        <v>12606688</v>
      </c>
      <c r="J83" s="16">
        <f>SUM(J84:J88)</f>
        <v>12606440</v>
      </c>
      <c r="K83" s="16">
        <f>SUM(K84:K88)</f>
        <v>248</v>
      </c>
      <c r="L83" s="16">
        <v>1081</v>
      </c>
      <c r="M83" s="16">
        <f t="shared" si="17"/>
        <v>10810000</v>
      </c>
      <c r="N83" s="16">
        <f>SUM(N84:N88)</f>
        <v>1796440</v>
      </c>
      <c r="O83" s="16"/>
      <c r="P83" s="33"/>
    </row>
    <row r="84" spans="1:16" s="4" customFormat="1" ht="24.75" customHeight="1">
      <c r="A84" s="17" t="s">
        <v>86</v>
      </c>
      <c r="B84" s="20">
        <v>609001</v>
      </c>
      <c r="C84" s="16">
        <f t="shared" si="22"/>
        <v>0</v>
      </c>
      <c r="D84" s="19">
        <v>0</v>
      </c>
      <c r="E84" s="19">
        <v>0</v>
      </c>
      <c r="F84" s="19">
        <v>350</v>
      </c>
      <c r="G84" s="9">
        <v>0.6</v>
      </c>
      <c r="H84" s="9">
        <v>0.4</v>
      </c>
      <c r="I84" s="16">
        <f>J84+K84</f>
        <v>0</v>
      </c>
      <c r="J84" s="16">
        <f>ROUND(C84*F84*G84,0)</f>
        <v>0</v>
      </c>
      <c r="K84" s="16">
        <f>ROUND(C84*F84*H84/10000,0)</f>
        <v>0</v>
      </c>
      <c r="L84" s="16">
        <v>0</v>
      </c>
      <c r="M84" s="16">
        <f t="shared" si="17"/>
        <v>0</v>
      </c>
      <c r="N84" s="16">
        <f t="shared" si="23"/>
        <v>0</v>
      </c>
      <c r="O84" s="16"/>
      <c r="P84" s="33"/>
    </row>
    <row r="85" spans="1:16" s="4" customFormat="1" ht="24.75" customHeight="1">
      <c r="A85" s="17" t="s">
        <v>87</v>
      </c>
      <c r="B85" s="20">
        <v>609002</v>
      </c>
      <c r="C85" s="16">
        <f t="shared" si="22"/>
        <v>8220</v>
      </c>
      <c r="D85" s="19">
        <v>1063</v>
      </c>
      <c r="E85" s="19">
        <v>7157</v>
      </c>
      <c r="F85" s="19">
        <v>350</v>
      </c>
      <c r="G85" s="9">
        <v>0.6</v>
      </c>
      <c r="H85" s="9">
        <v>0.4</v>
      </c>
      <c r="I85" s="16">
        <f>J85+K85</f>
        <v>1726315</v>
      </c>
      <c r="J85" s="16">
        <f>ROUND(C85*F85*G85,0)</f>
        <v>1726200</v>
      </c>
      <c r="K85" s="16">
        <f>ROUND(C85*F85*H85/10000,0)</f>
        <v>115</v>
      </c>
      <c r="L85" s="16">
        <v>148</v>
      </c>
      <c r="M85" s="16">
        <f t="shared" si="17"/>
        <v>1480000</v>
      </c>
      <c r="N85" s="16">
        <f t="shared" si="23"/>
        <v>246200</v>
      </c>
      <c r="O85" s="16"/>
      <c r="P85" s="33" t="s">
        <v>88</v>
      </c>
    </row>
    <row r="86" spans="1:16" s="4" customFormat="1" ht="24.75" customHeight="1">
      <c r="A86" s="17" t="s">
        <v>89</v>
      </c>
      <c r="B86" s="20">
        <v>609003</v>
      </c>
      <c r="C86" s="16">
        <f t="shared" si="22"/>
        <v>15085</v>
      </c>
      <c r="D86" s="19">
        <v>0</v>
      </c>
      <c r="E86" s="19">
        <v>15085</v>
      </c>
      <c r="F86" s="19">
        <v>350</v>
      </c>
      <c r="G86" s="9">
        <v>0.8</v>
      </c>
      <c r="H86" s="9">
        <v>0.2</v>
      </c>
      <c r="I86" s="16">
        <f>J86+K86</f>
        <v>4223906</v>
      </c>
      <c r="J86" s="16">
        <f>ROUND(C86*F86*G86,0)</f>
        <v>4223800</v>
      </c>
      <c r="K86" s="16">
        <f>ROUND(C86*F86*H86/10000,0)</f>
        <v>106</v>
      </c>
      <c r="L86" s="16">
        <v>362</v>
      </c>
      <c r="M86" s="16">
        <f t="shared" si="17"/>
        <v>3620000</v>
      </c>
      <c r="N86" s="16">
        <f t="shared" si="23"/>
        <v>603800</v>
      </c>
      <c r="O86" s="16"/>
      <c r="P86" s="33" t="s">
        <v>90</v>
      </c>
    </row>
    <row r="87" spans="1:16" s="4" customFormat="1" ht="24.75" customHeight="1">
      <c r="A87" s="17" t="s">
        <v>91</v>
      </c>
      <c r="B87" s="20">
        <v>609004</v>
      </c>
      <c r="C87" s="16">
        <f t="shared" si="22"/>
        <v>15956</v>
      </c>
      <c r="D87" s="19">
        <v>69</v>
      </c>
      <c r="E87" s="19">
        <v>15887</v>
      </c>
      <c r="F87" s="19">
        <v>350</v>
      </c>
      <c r="G87" s="9">
        <v>1</v>
      </c>
      <c r="H87" s="9">
        <v>0</v>
      </c>
      <c r="I87" s="16">
        <f>J87+K87</f>
        <v>5584600</v>
      </c>
      <c r="J87" s="16">
        <f>ROUND(C87*F87*G87,0)</f>
        <v>5584600</v>
      </c>
      <c r="K87" s="16">
        <f>ROUND(C87*F87*H87/10000,0)</f>
        <v>0</v>
      </c>
      <c r="L87" s="16">
        <v>479</v>
      </c>
      <c r="M87" s="16">
        <f t="shared" si="17"/>
        <v>4790000</v>
      </c>
      <c r="N87" s="16">
        <f t="shared" si="23"/>
        <v>794600</v>
      </c>
      <c r="O87" s="16"/>
      <c r="P87" s="34"/>
    </row>
    <row r="88" spans="1:16" s="4" customFormat="1" ht="24.75" customHeight="1">
      <c r="A88" s="17" t="s">
        <v>92</v>
      </c>
      <c r="B88" s="20">
        <v>609006</v>
      </c>
      <c r="C88" s="16">
        <f t="shared" si="22"/>
        <v>3828</v>
      </c>
      <c r="D88" s="19">
        <v>1519</v>
      </c>
      <c r="E88" s="19">
        <v>2309</v>
      </c>
      <c r="F88" s="19">
        <v>350</v>
      </c>
      <c r="G88" s="9">
        <v>0.8</v>
      </c>
      <c r="H88" s="9">
        <v>0.2</v>
      </c>
      <c r="I88" s="16">
        <f>J88+K88</f>
        <v>1071867</v>
      </c>
      <c r="J88" s="16">
        <f>ROUND(C88*F88*G88,0)</f>
        <v>1071840</v>
      </c>
      <c r="K88" s="16">
        <f>ROUND(C88*F88*H88/10000,0)</f>
        <v>27</v>
      </c>
      <c r="L88" s="16">
        <v>92</v>
      </c>
      <c r="M88" s="16">
        <f t="shared" si="17"/>
        <v>920000</v>
      </c>
      <c r="N88" s="16">
        <f t="shared" si="23"/>
        <v>151840</v>
      </c>
      <c r="O88" s="16"/>
      <c r="P88" s="33"/>
    </row>
    <row r="89" spans="1:16" ht="24.75" customHeight="1">
      <c r="A89" s="9" t="s">
        <v>93</v>
      </c>
      <c r="B89" s="17"/>
      <c r="C89" s="16">
        <f t="shared" si="22"/>
        <v>24664</v>
      </c>
      <c r="D89" s="19">
        <v>1377</v>
      </c>
      <c r="E89" s="19">
        <v>23287</v>
      </c>
      <c r="F89" s="19">
        <v>350</v>
      </c>
      <c r="G89" s="9" t="s">
        <v>17</v>
      </c>
      <c r="H89" s="9"/>
      <c r="I89" s="16">
        <f>I90</f>
        <v>6906093</v>
      </c>
      <c r="J89" s="16">
        <f>J90</f>
        <v>6905920</v>
      </c>
      <c r="K89" s="16">
        <f>K90</f>
        <v>173</v>
      </c>
      <c r="L89" s="16">
        <v>592</v>
      </c>
      <c r="M89" s="16">
        <f t="shared" si="17"/>
        <v>5920000</v>
      </c>
      <c r="N89" s="16">
        <f>N90</f>
        <v>985920</v>
      </c>
      <c r="O89" s="16"/>
      <c r="P89" s="33"/>
    </row>
    <row r="90" spans="1:16" s="4" customFormat="1" ht="24.75" customHeight="1">
      <c r="A90" s="17" t="s">
        <v>93</v>
      </c>
      <c r="B90" s="20">
        <v>609005</v>
      </c>
      <c r="C90" s="16">
        <f t="shared" si="22"/>
        <v>24664</v>
      </c>
      <c r="D90" s="19">
        <v>1377</v>
      </c>
      <c r="E90" s="19">
        <v>23287</v>
      </c>
      <c r="F90" s="19">
        <v>350</v>
      </c>
      <c r="G90" s="9">
        <v>0.8</v>
      </c>
      <c r="H90" s="9">
        <v>0.2</v>
      </c>
      <c r="I90" s="16">
        <f>J90+K90</f>
        <v>6906093</v>
      </c>
      <c r="J90" s="16">
        <f>ROUND(C90*F90*G90,0)</f>
        <v>6905920</v>
      </c>
      <c r="K90" s="16">
        <f>ROUND(C90*F90*H90/10000,0)</f>
        <v>173</v>
      </c>
      <c r="L90" s="16">
        <v>592</v>
      </c>
      <c r="M90" s="16">
        <f t="shared" si="17"/>
        <v>5920000</v>
      </c>
      <c r="N90" s="16">
        <f t="shared" si="23"/>
        <v>985920</v>
      </c>
      <c r="O90" s="16"/>
      <c r="P90" s="33"/>
    </row>
    <row r="91" spans="1:16" ht="24.75" customHeight="1">
      <c r="A91" s="9" t="s">
        <v>94</v>
      </c>
      <c r="B91" s="17"/>
      <c r="C91" s="16">
        <f t="shared" si="22"/>
        <v>104</v>
      </c>
      <c r="D91" s="16">
        <f>SUM(D92:D93)</f>
        <v>41</v>
      </c>
      <c r="E91" s="16">
        <f>SUM(E92:E93)</f>
        <v>63</v>
      </c>
      <c r="F91" s="16">
        <v>350</v>
      </c>
      <c r="G91" s="9" t="s">
        <v>17</v>
      </c>
      <c r="H91" s="9"/>
      <c r="I91" s="16">
        <f>SUM(I92:I93)</f>
        <v>21841</v>
      </c>
      <c r="J91" s="16">
        <f>SUM(J92:J93)</f>
        <v>21840</v>
      </c>
      <c r="K91" s="16">
        <f>SUM(K92:K93)</f>
        <v>1</v>
      </c>
      <c r="L91" s="16">
        <v>2</v>
      </c>
      <c r="M91" s="16">
        <f t="shared" si="17"/>
        <v>20000</v>
      </c>
      <c r="N91" s="16">
        <f>N92+N93</f>
        <v>1840</v>
      </c>
      <c r="O91" s="16"/>
      <c r="P91" s="33"/>
    </row>
    <row r="92" spans="1:16" s="4" customFormat="1" ht="24.75" customHeight="1">
      <c r="A92" s="17" t="s">
        <v>95</v>
      </c>
      <c r="B92" s="20">
        <v>610001</v>
      </c>
      <c r="C92" s="16">
        <f t="shared" si="22"/>
        <v>104</v>
      </c>
      <c r="D92" s="19">
        <v>41</v>
      </c>
      <c r="E92" s="19">
        <v>63</v>
      </c>
      <c r="F92" s="19">
        <v>350</v>
      </c>
      <c r="G92" s="9">
        <v>0.6</v>
      </c>
      <c r="H92" s="9">
        <v>0.4</v>
      </c>
      <c r="I92" s="16">
        <f>J92+K92</f>
        <v>21841</v>
      </c>
      <c r="J92" s="16">
        <f>ROUND(C92*F92*G92,0)</f>
        <v>21840</v>
      </c>
      <c r="K92" s="16">
        <f>ROUND(C92*F92*H92/10000,0)</f>
        <v>1</v>
      </c>
      <c r="L92" s="16">
        <v>2</v>
      </c>
      <c r="M92" s="16">
        <f t="shared" si="17"/>
        <v>20000</v>
      </c>
      <c r="N92" s="16">
        <f t="shared" si="23"/>
        <v>1840</v>
      </c>
      <c r="O92" s="16"/>
      <c r="P92" s="33"/>
    </row>
    <row r="93" spans="1:16" s="4" customFormat="1" ht="24.75" customHeight="1">
      <c r="A93" s="17" t="s">
        <v>96</v>
      </c>
      <c r="B93" s="20">
        <v>610002</v>
      </c>
      <c r="C93" s="16">
        <f t="shared" si="22"/>
        <v>0</v>
      </c>
      <c r="D93" s="19">
        <v>0</v>
      </c>
      <c r="E93" s="19">
        <v>0</v>
      </c>
      <c r="F93" s="19">
        <v>350</v>
      </c>
      <c r="G93" s="9">
        <v>1</v>
      </c>
      <c r="H93" s="9">
        <v>0</v>
      </c>
      <c r="I93" s="16">
        <f>J93+K93</f>
        <v>0</v>
      </c>
      <c r="J93" s="16">
        <f>ROUND(C93*F93*G93,0)</f>
        <v>0</v>
      </c>
      <c r="K93" s="16">
        <f>ROUND(C93*F93*H93/10000,0)</f>
        <v>0</v>
      </c>
      <c r="L93" s="16">
        <v>0</v>
      </c>
      <c r="M93" s="16">
        <f t="shared" si="17"/>
        <v>0</v>
      </c>
      <c r="N93" s="16">
        <f t="shared" si="23"/>
        <v>0</v>
      </c>
      <c r="O93" s="16"/>
      <c r="P93" s="34"/>
    </row>
    <row r="94" spans="1:16" ht="24.75" customHeight="1">
      <c r="A94" s="9" t="s">
        <v>97</v>
      </c>
      <c r="B94" s="17"/>
      <c r="C94" s="16">
        <f t="shared" si="22"/>
        <v>220</v>
      </c>
      <c r="D94" s="19">
        <v>0</v>
      </c>
      <c r="E94" s="19">
        <v>220</v>
      </c>
      <c r="F94" s="19">
        <v>350</v>
      </c>
      <c r="G94" s="9" t="s">
        <v>17</v>
      </c>
      <c r="H94" s="9"/>
      <c r="I94" s="16">
        <f>I95</f>
        <v>77000</v>
      </c>
      <c r="J94" s="16">
        <f>J95</f>
        <v>77000</v>
      </c>
      <c r="K94" s="16">
        <f>K95</f>
        <v>0</v>
      </c>
      <c r="L94" s="16">
        <v>7</v>
      </c>
      <c r="M94" s="16">
        <f t="shared" si="17"/>
        <v>70000</v>
      </c>
      <c r="N94" s="16">
        <f>N95</f>
        <v>7000</v>
      </c>
      <c r="O94" s="16"/>
      <c r="P94" s="33"/>
    </row>
    <row r="95" spans="1:16" s="4" customFormat="1" ht="24.75" customHeight="1">
      <c r="A95" s="17" t="s">
        <v>97</v>
      </c>
      <c r="B95" s="20">
        <v>610004</v>
      </c>
      <c r="C95" s="16">
        <f t="shared" si="22"/>
        <v>220</v>
      </c>
      <c r="D95" s="19">
        <v>0</v>
      </c>
      <c r="E95" s="19">
        <v>220</v>
      </c>
      <c r="F95" s="19">
        <v>350</v>
      </c>
      <c r="G95" s="9">
        <v>1</v>
      </c>
      <c r="H95" s="9">
        <v>0</v>
      </c>
      <c r="I95" s="16">
        <f>J95+K95</f>
        <v>77000</v>
      </c>
      <c r="J95" s="16">
        <f>ROUND(C95*F95*G95,0)</f>
        <v>77000</v>
      </c>
      <c r="K95" s="16">
        <f>ROUND(C95*F95*H95/10000,0)</f>
        <v>0</v>
      </c>
      <c r="L95" s="16">
        <v>7</v>
      </c>
      <c r="M95" s="16">
        <f t="shared" si="17"/>
        <v>70000</v>
      </c>
      <c r="N95" s="16">
        <f t="shared" si="23"/>
        <v>7000</v>
      </c>
      <c r="O95" s="16"/>
      <c r="P95" s="33" t="s">
        <v>98</v>
      </c>
    </row>
    <row r="96" spans="1:16" ht="24.75" customHeight="1">
      <c r="A96" s="9" t="s">
        <v>99</v>
      </c>
      <c r="B96" s="17"/>
      <c r="C96" s="16">
        <f t="shared" si="22"/>
        <v>521</v>
      </c>
      <c r="D96" s="19">
        <v>0</v>
      </c>
      <c r="E96" s="19">
        <v>521</v>
      </c>
      <c r="F96" s="19">
        <v>350</v>
      </c>
      <c r="G96" s="9" t="s">
        <v>17</v>
      </c>
      <c r="H96" s="9"/>
      <c r="I96" s="16">
        <f>I97</f>
        <v>182350</v>
      </c>
      <c r="J96" s="16">
        <f>J97</f>
        <v>182350</v>
      </c>
      <c r="K96" s="16">
        <f>K97</f>
        <v>0</v>
      </c>
      <c r="L96" s="16">
        <v>16</v>
      </c>
      <c r="M96" s="16">
        <f t="shared" si="17"/>
        <v>160000</v>
      </c>
      <c r="N96" s="16">
        <f>N97</f>
        <v>22350</v>
      </c>
      <c r="O96" s="16"/>
      <c r="P96" s="33"/>
    </row>
    <row r="97" spans="1:16" s="4" customFormat="1" ht="24.75" customHeight="1">
      <c r="A97" s="17" t="s">
        <v>99</v>
      </c>
      <c r="B97" s="20">
        <v>610003</v>
      </c>
      <c r="C97" s="16">
        <f t="shared" si="22"/>
        <v>521</v>
      </c>
      <c r="D97" s="19">
        <v>0</v>
      </c>
      <c r="E97" s="19">
        <v>521</v>
      </c>
      <c r="F97" s="19">
        <v>350</v>
      </c>
      <c r="G97" s="9">
        <v>1</v>
      </c>
      <c r="H97" s="9">
        <v>0</v>
      </c>
      <c r="I97" s="16">
        <f>J97+K97</f>
        <v>182350</v>
      </c>
      <c r="J97" s="16">
        <f>ROUND(C97*F97*G97,0)</f>
        <v>182350</v>
      </c>
      <c r="K97" s="16">
        <f>ROUND(C97*F97*H97/10000,0)</f>
        <v>0</v>
      </c>
      <c r="L97" s="16">
        <v>16</v>
      </c>
      <c r="M97" s="16">
        <f t="shared" si="17"/>
        <v>160000</v>
      </c>
      <c r="N97" s="16">
        <f t="shared" si="23"/>
        <v>22350</v>
      </c>
      <c r="O97" s="16"/>
      <c r="P97" s="33" t="s">
        <v>100</v>
      </c>
    </row>
    <row r="98" spans="1:16" ht="24.75" customHeight="1">
      <c r="A98" s="9" t="s">
        <v>101</v>
      </c>
      <c r="B98" s="17"/>
      <c r="C98" s="16">
        <f t="shared" si="22"/>
        <v>80</v>
      </c>
      <c r="D98" s="19">
        <v>30</v>
      </c>
      <c r="E98" s="19">
        <v>50</v>
      </c>
      <c r="F98" s="19">
        <v>350</v>
      </c>
      <c r="G98" s="9" t="s">
        <v>17</v>
      </c>
      <c r="H98" s="9"/>
      <c r="I98" s="16">
        <f>I99</f>
        <v>28000</v>
      </c>
      <c r="J98" s="16">
        <f>J99</f>
        <v>28000</v>
      </c>
      <c r="K98" s="16">
        <f>K99</f>
        <v>0</v>
      </c>
      <c r="L98" s="16">
        <v>2</v>
      </c>
      <c r="M98" s="16">
        <f t="shared" si="17"/>
        <v>20000</v>
      </c>
      <c r="N98" s="16">
        <f>N99</f>
        <v>8000</v>
      </c>
      <c r="O98" s="16"/>
      <c r="P98" s="33"/>
    </row>
    <row r="99" spans="1:16" s="4" customFormat="1" ht="24.75" customHeight="1">
      <c r="A99" s="17" t="s">
        <v>101</v>
      </c>
      <c r="B99" s="20">
        <v>610005</v>
      </c>
      <c r="C99" s="16">
        <f t="shared" si="22"/>
        <v>80</v>
      </c>
      <c r="D99" s="19">
        <v>30</v>
      </c>
      <c r="E99" s="19">
        <v>50</v>
      </c>
      <c r="F99" s="19">
        <v>350</v>
      </c>
      <c r="G99" s="9">
        <v>1</v>
      </c>
      <c r="H99" s="9">
        <v>0</v>
      </c>
      <c r="I99" s="16">
        <f>J99+K99</f>
        <v>28000</v>
      </c>
      <c r="J99" s="16">
        <f>ROUND(C99*F99*G99,0)</f>
        <v>28000</v>
      </c>
      <c r="K99" s="16">
        <f>ROUND(C99*F99*H99/10000,0)</f>
        <v>0</v>
      </c>
      <c r="L99" s="16">
        <v>2</v>
      </c>
      <c r="M99" s="16">
        <f t="shared" si="17"/>
        <v>20000</v>
      </c>
      <c r="N99" s="16">
        <f t="shared" si="23"/>
        <v>8000</v>
      </c>
      <c r="O99" s="16"/>
      <c r="P99" s="33"/>
    </row>
    <row r="100" spans="1:16" ht="24.75" customHeight="1">
      <c r="A100" s="9" t="s">
        <v>102</v>
      </c>
      <c r="B100" s="17"/>
      <c r="C100" s="16">
        <f t="shared" si="22"/>
        <v>63876</v>
      </c>
      <c r="D100" s="35">
        <v>282</v>
      </c>
      <c r="E100" s="35">
        <v>63594</v>
      </c>
      <c r="F100" s="35">
        <v>350</v>
      </c>
      <c r="G100" s="9" t="s">
        <v>17</v>
      </c>
      <c r="H100" s="9"/>
      <c r="I100" s="16">
        <f>I101</f>
        <v>11179418</v>
      </c>
      <c r="J100" s="16">
        <f>J101</f>
        <v>11178300</v>
      </c>
      <c r="K100" s="16">
        <f>K101</f>
        <v>1118</v>
      </c>
      <c r="L100" s="16">
        <v>958</v>
      </c>
      <c r="M100" s="16">
        <f t="shared" si="17"/>
        <v>9580000</v>
      </c>
      <c r="N100" s="16">
        <f>N101</f>
        <v>1598300</v>
      </c>
      <c r="O100" s="16"/>
      <c r="P100" s="33"/>
    </row>
    <row r="101" spans="1:16" s="4" customFormat="1" ht="24.75" customHeight="1">
      <c r="A101" s="17" t="s">
        <v>102</v>
      </c>
      <c r="B101" s="20">
        <v>611001</v>
      </c>
      <c r="C101" s="16">
        <f t="shared" si="22"/>
        <v>63876</v>
      </c>
      <c r="D101" s="35">
        <v>282</v>
      </c>
      <c r="E101" s="35">
        <v>63594</v>
      </c>
      <c r="F101" s="35">
        <v>350</v>
      </c>
      <c r="G101" s="9">
        <v>0.5</v>
      </c>
      <c r="H101" s="9">
        <v>0.5</v>
      </c>
      <c r="I101" s="16">
        <f>J101+K101</f>
        <v>11179418</v>
      </c>
      <c r="J101" s="16">
        <f>ROUND(C101*F101*G101,0)</f>
        <v>11178300</v>
      </c>
      <c r="K101" s="16">
        <f>ROUND(C101*F101*H101/10000,0)</f>
        <v>1118</v>
      </c>
      <c r="L101" s="16">
        <v>958</v>
      </c>
      <c r="M101" s="16">
        <f t="shared" si="17"/>
        <v>9580000</v>
      </c>
      <c r="N101" s="16">
        <f t="shared" si="23"/>
        <v>1598300</v>
      </c>
      <c r="O101" s="16"/>
      <c r="P101" s="33"/>
    </row>
    <row r="102" spans="1:16" s="5" customFormat="1" ht="24.75" customHeight="1">
      <c r="A102" s="9" t="s">
        <v>103</v>
      </c>
      <c r="B102" s="36"/>
      <c r="C102" s="37">
        <f t="shared" si="22"/>
        <v>18439</v>
      </c>
      <c r="D102" s="35">
        <v>0</v>
      </c>
      <c r="E102" s="35">
        <f>E103</f>
        <v>18439</v>
      </c>
      <c r="F102" s="35">
        <v>350</v>
      </c>
      <c r="G102" s="9" t="s">
        <v>17</v>
      </c>
      <c r="H102" s="9"/>
      <c r="I102" s="37">
        <f>I103</f>
        <v>3227148</v>
      </c>
      <c r="J102" s="37">
        <f>J103</f>
        <v>3226825</v>
      </c>
      <c r="K102" s="37">
        <f>K103</f>
        <v>323</v>
      </c>
      <c r="L102" s="37">
        <v>179</v>
      </c>
      <c r="M102" s="16">
        <f t="shared" si="17"/>
        <v>1790000</v>
      </c>
      <c r="N102" s="37">
        <f>N103</f>
        <v>1436825</v>
      </c>
      <c r="O102" s="37"/>
      <c r="P102" s="40"/>
    </row>
    <row r="103" spans="1:16" s="5" customFormat="1" ht="54.75" customHeight="1">
      <c r="A103" s="36" t="s">
        <v>103</v>
      </c>
      <c r="B103" s="38">
        <v>612001</v>
      </c>
      <c r="C103" s="37">
        <f t="shared" si="22"/>
        <v>18439</v>
      </c>
      <c r="D103" s="39">
        <v>0</v>
      </c>
      <c r="E103" s="39">
        <f>11962+6477</f>
        <v>18439</v>
      </c>
      <c r="F103" s="39">
        <v>350</v>
      </c>
      <c r="G103" s="9">
        <v>0.5</v>
      </c>
      <c r="H103" s="9">
        <v>0.5</v>
      </c>
      <c r="I103" s="37">
        <f>J103+K103</f>
        <v>3227148</v>
      </c>
      <c r="J103" s="16">
        <f>ROUND(C103*F103*G103,0)</f>
        <v>3226825</v>
      </c>
      <c r="K103" s="37">
        <f>ROUND(C103*F103*H103/10000,0)</f>
        <v>323</v>
      </c>
      <c r="L103" s="37">
        <v>179</v>
      </c>
      <c r="M103" s="16">
        <f t="shared" si="17"/>
        <v>1790000</v>
      </c>
      <c r="N103" s="16">
        <f aca="true" t="shared" si="24" ref="N102:N133">J103-M103</f>
        <v>1436825</v>
      </c>
      <c r="O103" s="16"/>
      <c r="P103" s="40" t="s">
        <v>104</v>
      </c>
    </row>
    <row r="104" spans="1:16" ht="24.75" customHeight="1">
      <c r="A104" s="9" t="s">
        <v>105</v>
      </c>
      <c r="B104" s="17"/>
      <c r="C104" s="16">
        <f t="shared" si="22"/>
        <v>51048</v>
      </c>
      <c r="D104" s="16">
        <f>SUM(D105:D112)</f>
        <v>196</v>
      </c>
      <c r="E104" s="16">
        <f>SUM(E105:E112)</f>
        <v>50852</v>
      </c>
      <c r="F104" s="16">
        <v>350</v>
      </c>
      <c r="G104" s="9" t="s">
        <v>17</v>
      </c>
      <c r="H104" s="9"/>
      <c r="I104" s="16">
        <f>SUM(I105:I112)</f>
        <v>10714985</v>
      </c>
      <c r="J104" s="16">
        <f>SUM(J105:J112)</f>
        <v>10714270</v>
      </c>
      <c r="K104" s="16">
        <f>SUM(K105:K112)</f>
        <v>715</v>
      </c>
      <c r="L104" s="16">
        <v>918</v>
      </c>
      <c r="M104" s="16">
        <f t="shared" si="17"/>
        <v>9180000</v>
      </c>
      <c r="N104" s="16">
        <f>SUM(N105:N112)</f>
        <v>1534270</v>
      </c>
      <c r="O104" s="16"/>
      <c r="P104" s="33"/>
    </row>
    <row r="105" spans="1:16" s="4" customFormat="1" ht="24.75" customHeight="1">
      <c r="A105" s="17" t="s">
        <v>106</v>
      </c>
      <c r="B105" s="20">
        <v>613001</v>
      </c>
      <c r="C105" s="16">
        <f t="shared" si="22"/>
        <v>364</v>
      </c>
      <c r="D105" s="19">
        <v>118</v>
      </c>
      <c r="E105" s="19">
        <v>246</v>
      </c>
      <c r="F105" s="19">
        <v>350</v>
      </c>
      <c r="G105" s="9">
        <v>0.5</v>
      </c>
      <c r="H105" s="9">
        <v>0.5</v>
      </c>
      <c r="I105" s="16">
        <f aca="true" t="shared" si="25" ref="I105:I112">J105+K105</f>
        <v>63706</v>
      </c>
      <c r="J105" s="16">
        <f aca="true" t="shared" si="26" ref="J105:J112">ROUND(C105*F105*G105,0)</f>
        <v>63700</v>
      </c>
      <c r="K105" s="16">
        <f aca="true" t="shared" si="27" ref="K105:K112">ROUND(C105*F105*H105/10000,0)</f>
        <v>6</v>
      </c>
      <c r="L105" s="16">
        <v>5</v>
      </c>
      <c r="M105" s="16">
        <f aca="true" t="shared" si="28" ref="M105:M120">L105*10000</f>
        <v>50000</v>
      </c>
      <c r="N105" s="16">
        <f t="shared" si="24"/>
        <v>13700</v>
      </c>
      <c r="O105" s="16"/>
      <c r="P105" s="33"/>
    </row>
    <row r="106" spans="1:16" s="4" customFormat="1" ht="24.75" customHeight="1">
      <c r="A106" s="17" t="s">
        <v>107</v>
      </c>
      <c r="B106" s="20">
        <v>613002</v>
      </c>
      <c r="C106" s="16">
        <f t="shared" si="22"/>
        <v>985</v>
      </c>
      <c r="D106" s="19">
        <v>0</v>
      </c>
      <c r="E106" s="19">
        <v>985</v>
      </c>
      <c r="F106" s="19">
        <v>350</v>
      </c>
      <c r="G106" s="9">
        <v>0.5</v>
      </c>
      <c r="H106" s="9">
        <v>0.5</v>
      </c>
      <c r="I106" s="16">
        <f t="shared" si="25"/>
        <v>172392</v>
      </c>
      <c r="J106" s="16">
        <f t="shared" si="26"/>
        <v>172375</v>
      </c>
      <c r="K106" s="16">
        <f t="shared" si="27"/>
        <v>17</v>
      </c>
      <c r="L106" s="16">
        <v>15</v>
      </c>
      <c r="M106" s="16">
        <f t="shared" si="28"/>
        <v>150000</v>
      </c>
      <c r="N106" s="16">
        <f t="shared" si="24"/>
        <v>22375</v>
      </c>
      <c r="O106" s="16"/>
      <c r="P106" s="33"/>
    </row>
    <row r="107" spans="1:16" s="4" customFormat="1" ht="24.75" customHeight="1">
      <c r="A107" s="17" t="s">
        <v>108</v>
      </c>
      <c r="B107" s="20">
        <v>613003</v>
      </c>
      <c r="C107" s="16">
        <f t="shared" si="22"/>
        <v>0</v>
      </c>
      <c r="D107" s="19">
        <v>0</v>
      </c>
      <c r="E107" s="19">
        <v>0</v>
      </c>
      <c r="F107" s="19">
        <v>350</v>
      </c>
      <c r="G107" s="9">
        <v>0.5</v>
      </c>
      <c r="H107" s="9">
        <v>0.5</v>
      </c>
      <c r="I107" s="16">
        <f t="shared" si="25"/>
        <v>0</v>
      </c>
      <c r="J107" s="16">
        <f t="shared" si="26"/>
        <v>0</v>
      </c>
      <c r="K107" s="16">
        <f t="shared" si="27"/>
        <v>0</v>
      </c>
      <c r="L107" s="16">
        <v>0</v>
      </c>
      <c r="M107" s="16">
        <f t="shared" si="28"/>
        <v>0</v>
      </c>
      <c r="N107" s="16">
        <f t="shared" si="24"/>
        <v>0</v>
      </c>
      <c r="O107" s="16"/>
      <c r="P107" s="33"/>
    </row>
    <row r="108" spans="1:16" s="4" customFormat="1" ht="24.75" customHeight="1">
      <c r="A108" s="17" t="s">
        <v>109</v>
      </c>
      <c r="B108" s="20">
        <v>613004</v>
      </c>
      <c r="C108" s="16">
        <f t="shared" si="22"/>
        <v>3188</v>
      </c>
      <c r="D108" s="19">
        <v>0</v>
      </c>
      <c r="E108" s="19">
        <v>3188</v>
      </c>
      <c r="F108" s="19">
        <v>350</v>
      </c>
      <c r="G108" s="9">
        <v>0.5</v>
      </c>
      <c r="H108" s="9">
        <v>0.5</v>
      </c>
      <c r="I108" s="16">
        <f t="shared" si="25"/>
        <v>557956</v>
      </c>
      <c r="J108" s="16">
        <f t="shared" si="26"/>
        <v>557900</v>
      </c>
      <c r="K108" s="16">
        <f t="shared" si="27"/>
        <v>56</v>
      </c>
      <c r="L108" s="16">
        <v>48</v>
      </c>
      <c r="M108" s="16">
        <f t="shared" si="28"/>
        <v>480000</v>
      </c>
      <c r="N108" s="16">
        <f t="shared" si="24"/>
        <v>77900</v>
      </c>
      <c r="O108" s="16"/>
      <c r="P108" s="33"/>
    </row>
    <row r="109" spans="1:16" s="4" customFormat="1" ht="24.75" customHeight="1">
      <c r="A109" s="17" t="s">
        <v>110</v>
      </c>
      <c r="B109" s="20">
        <v>613005</v>
      </c>
      <c r="C109" s="16">
        <f t="shared" si="22"/>
        <v>14648</v>
      </c>
      <c r="D109" s="19">
        <v>76</v>
      </c>
      <c r="E109" s="19">
        <v>14572</v>
      </c>
      <c r="F109" s="19">
        <v>350</v>
      </c>
      <c r="G109" s="9">
        <v>0.6</v>
      </c>
      <c r="H109" s="9">
        <v>0.4</v>
      </c>
      <c r="I109" s="16">
        <f t="shared" si="25"/>
        <v>3076285</v>
      </c>
      <c r="J109" s="16">
        <f t="shared" si="26"/>
        <v>3076080</v>
      </c>
      <c r="K109" s="16">
        <f t="shared" si="27"/>
        <v>205</v>
      </c>
      <c r="L109" s="16">
        <v>264</v>
      </c>
      <c r="M109" s="16">
        <f t="shared" si="28"/>
        <v>2640000</v>
      </c>
      <c r="N109" s="16">
        <f t="shared" si="24"/>
        <v>436080</v>
      </c>
      <c r="O109" s="16"/>
      <c r="P109" s="33"/>
    </row>
    <row r="110" spans="1:16" s="4" customFormat="1" ht="24.75" customHeight="1">
      <c r="A110" s="17" t="s">
        <v>111</v>
      </c>
      <c r="B110" s="20">
        <v>613006</v>
      </c>
      <c r="C110" s="16">
        <f t="shared" si="22"/>
        <v>9228</v>
      </c>
      <c r="D110" s="19">
        <v>0</v>
      </c>
      <c r="E110" s="19">
        <v>9228</v>
      </c>
      <c r="F110" s="19">
        <v>350</v>
      </c>
      <c r="G110" s="9">
        <v>0.6</v>
      </c>
      <c r="H110" s="9">
        <v>0.4</v>
      </c>
      <c r="I110" s="16">
        <f t="shared" si="25"/>
        <v>1938009</v>
      </c>
      <c r="J110" s="16">
        <f t="shared" si="26"/>
        <v>1937880</v>
      </c>
      <c r="K110" s="16">
        <f t="shared" si="27"/>
        <v>129</v>
      </c>
      <c r="L110" s="16">
        <v>166</v>
      </c>
      <c r="M110" s="16">
        <f t="shared" si="28"/>
        <v>1660000</v>
      </c>
      <c r="N110" s="16">
        <f t="shared" si="24"/>
        <v>277880</v>
      </c>
      <c r="O110" s="16"/>
      <c r="P110" s="33"/>
    </row>
    <row r="111" spans="1:16" s="4" customFormat="1" ht="24.75" customHeight="1">
      <c r="A111" s="17" t="s">
        <v>112</v>
      </c>
      <c r="B111" s="20">
        <v>613007</v>
      </c>
      <c r="C111" s="16">
        <f t="shared" si="22"/>
        <v>13633</v>
      </c>
      <c r="D111" s="19">
        <v>0</v>
      </c>
      <c r="E111" s="19">
        <v>13633</v>
      </c>
      <c r="F111" s="19">
        <v>350</v>
      </c>
      <c r="G111" s="9">
        <v>0.5</v>
      </c>
      <c r="H111" s="9">
        <v>0.5</v>
      </c>
      <c r="I111" s="16">
        <f t="shared" si="25"/>
        <v>2386014</v>
      </c>
      <c r="J111" s="16">
        <f t="shared" si="26"/>
        <v>2385775</v>
      </c>
      <c r="K111" s="16">
        <f t="shared" si="27"/>
        <v>239</v>
      </c>
      <c r="L111" s="16">
        <v>204</v>
      </c>
      <c r="M111" s="16">
        <f t="shared" si="28"/>
        <v>2040000</v>
      </c>
      <c r="N111" s="16">
        <f t="shared" si="24"/>
        <v>345775</v>
      </c>
      <c r="O111" s="16"/>
      <c r="P111" s="33"/>
    </row>
    <row r="112" spans="1:16" s="4" customFormat="1" ht="24.75" customHeight="1">
      <c r="A112" s="17" t="s">
        <v>113</v>
      </c>
      <c r="B112" s="20">
        <v>613008</v>
      </c>
      <c r="C112" s="16">
        <f t="shared" si="22"/>
        <v>9002</v>
      </c>
      <c r="D112" s="19">
        <v>2</v>
      </c>
      <c r="E112" s="19">
        <v>9000</v>
      </c>
      <c r="F112" s="19">
        <v>350</v>
      </c>
      <c r="G112" s="9">
        <v>0.8</v>
      </c>
      <c r="H112" s="9">
        <v>0.2</v>
      </c>
      <c r="I112" s="16">
        <f t="shared" si="25"/>
        <v>2520623</v>
      </c>
      <c r="J112" s="16">
        <f t="shared" si="26"/>
        <v>2520560</v>
      </c>
      <c r="K112" s="16">
        <f t="shared" si="27"/>
        <v>63</v>
      </c>
      <c r="L112" s="16">
        <v>216</v>
      </c>
      <c r="M112" s="16">
        <f t="shared" si="28"/>
        <v>2160000</v>
      </c>
      <c r="N112" s="16">
        <f t="shared" si="24"/>
        <v>360560</v>
      </c>
      <c r="O112" s="16"/>
      <c r="P112" s="33"/>
    </row>
    <row r="113" spans="1:16" ht="24.75" customHeight="1">
      <c r="A113" s="9" t="s">
        <v>114</v>
      </c>
      <c r="B113" s="17"/>
      <c r="C113" s="16">
        <f t="shared" si="22"/>
        <v>18283</v>
      </c>
      <c r="D113" s="16">
        <f>SUM(D114:D117)</f>
        <v>2503</v>
      </c>
      <c r="E113" s="16">
        <f>SUM(E114:E117)</f>
        <v>15780</v>
      </c>
      <c r="F113" s="16">
        <v>350</v>
      </c>
      <c r="G113" s="9" t="s">
        <v>17</v>
      </c>
      <c r="H113" s="9"/>
      <c r="I113" s="16">
        <f>SUM(I114:I117)</f>
        <v>4538986</v>
      </c>
      <c r="J113" s="16">
        <f>SUM(J114:J117)</f>
        <v>4538800</v>
      </c>
      <c r="K113" s="16">
        <f>SUM(K114:K117)</f>
        <v>186</v>
      </c>
      <c r="L113" s="16">
        <v>389</v>
      </c>
      <c r="M113" s="16">
        <f t="shared" si="28"/>
        <v>3890000</v>
      </c>
      <c r="N113" s="16">
        <f>SUM(N114:N117)</f>
        <v>648800</v>
      </c>
      <c r="O113" s="16"/>
      <c r="P113" s="33"/>
    </row>
    <row r="114" spans="1:16" s="4" customFormat="1" ht="39" customHeight="1">
      <c r="A114" s="17" t="s">
        <v>115</v>
      </c>
      <c r="B114" s="20">
        <v>614001</v>
      </c>
      <c r="C114" s="16">
        <f t="shared" si="22"/>
        <v>2952</v>
      </c>
      <c r="D114" s="16">
        <v>326</v>
      </c>
      <c r="E114" s="16">
        <v>2626</v>
      </c>
      <c r="F114" s="16">
        <v>350</v>
      </c>
      <c r="G114" s="9">
        <v>0.6</v>
      </c>
      <c r="H114" s="9">
        <v>0.4</v>
      </c>
      <c r="I114" s="16">
        <f>J114+K114</f>
        <v>619961</v>
      </c>
      <c r="J114" s="16">
        <f>ROUND(C114*F114*G114,0)</f>
        <v>619920</v>
      </c>
      <c r="K114" s="16">
        <f>ROUND(C114*F114*H114/10000,0)</f>
        <v>41</v>
      </c>
      <c r="L114" s="16">
        <v>53</v>
      </c>
      <c r="M114" s="16">
        <f t="shared" si="28"/>
        <v>530000</v>
      </c>
      <c r="N114" s="16">
        <f t="shared" si="24"/>
        <v>89920</v>
      </c>
      <c r="O114" s="16"/>
      <c r="P114" s="40" t="s">
        <v>116</v>
      </c>
    </row>
    <row r="115" spans="1:16" s="4" customFormat="1" ht="24.75" customHeight="1">
      <c r="A115" s="17" t="s">
        <v>117</v>
      </c>
      <c r="B115" s="20">
        <v>614002</v>
      </c>
      <c r="C115" s="16">
        <f t="shared" si="22"/>
        <v>5340</v>
      </c>
      <c r="D115" s="35">
        <v>534</v>
      </c>
      <c r="E115" s="35">
        <v>4806</v>
      </c>
      <c r="F115" s="35">
        <v>350</v>
      </c>
      <c r="G115" s="9">
        <v>0.6</v>
      </c>
      <c r="H115" s="9">
        <v>0.4</v>
      </c>
      <c r="I115" s="16">
        <f>J115+K115</f>
        <v>1121475</v>
      </c>
      <c r="J115" s="16">
        <f>ROUND(C115*F115*G115,0)</f>
        <v>1121400</v>
      </c>
      <c r="K115" s="16">
        <f>ROUND(C115*F115*H115/10000,0)</f>
        <v>75</v>
      </c>
      <c r="L115" s="16">
        <v>96</v>
      </c>
      <c r="M115" s="16">
        <f t="shared" si="28"/>
        <v>960000</v>
      </c>
      <c r="N115" s="16">
        <f t="shared" si="24"/>
        <v>161400</v>
      </c>
      <c r="O115" s="16"/>
      <c r="P115" s="33"/>
    </row>
    <row r="116" spans="1:16" s="4" customFormat="1" ht="24.75" customHeight="1">
      <c r="A116" s="17" t="s">
        <v>118</v>
      </c>
      <c r="B116" s="20">
        <v>614004</v>
      </c>
      <c r="C116" s="16">
        <f t="shared" si="22"/>
        <v>2834</v>
      </c>
      <c r="D116" s="35">
        <v>445</v>
      </c>
      <c r="E116" s="35">
        <v>2389</v>
      </c>
      <c r="F116" s="35">
        <v>350</v>
      </c>
      <c r="G116" s="9">
        <v>0.8</v>
      </c>
      <c r="H116" s="9">
        <v>0.2</v>
      </c>
      <c r="I116" s="16">
        <f>J116+K116</f>
        <v>793540</v>
      </c>
      <c r="J116" s="16">
        <f>ROUND(C116*F116*G116,0)</f>
        <v>793520</v>
      </c>
      <c r="K116" s="16">
        <f>ROUND(C116*F116*H116/10000,0)</f>
        <v>20</v>
      </c>
      <c r="L116" s="16">
        <v>68</v>
      </c>
      <c r="M116" s="16">
        <f t="shared" si="28"/>
        <v>680000</v>
      </c>
      <c r="N116" s="16">
        <f t="shared" si="24"/>
        <v>113520</v>
      </c>
      <c r="O116" s="16"/>
      <c r="P116" s="33"/>
    </row>
    <row r="117" spans="1:16" s="4" customFormat="1" ht="24.75" customHeight="1">
      <c r="A117" s="17" t="s">
        <v>119</v>
      </c>
      <c r="B117" s="20">
        <v>614005</v>
      </c>
      <c r="C117" s="16">
        <f t="shared" si="22"/>
        <v>7157</v>
      </c>
      <c r="D117" s="35">
        <v>1198</v>
      </c>
      <c r="E117" s="35">
        <v>5959</v>
      </c>
      <c r="F117" s="35">
        <v>350</v>
      </c>
      <c r="G117" s="9">
        <v>0.8</v>
      </c>
      <c r="H117" s="9">
        <v>0.2</v>
      </c>
      <c r="I117" s="16">
        <f>J117+K117</f>
        <v>2004010</v>
      </c>
      <c r="J117" s="16">
        <f>ROUND(C117*F117*G117,0)</f>
        <v>2003960</v>
      </c>
      <c r="K117" s="16">
        <f>ROUND(C117*F117*H117/10000,0)</f>
        <v>50</v>
      </c>
      <c r="L117" s="16">
        <v>172</v>
      </c>
      <c r="M117" s="16">
        <f t="shared" si="28"/>
        <v>1720000</v>
      </c>
      <c r="N117" s="16">
        <f t="shared" si="24"/>
        <v>283960</v>
      </c>
      <c r="O117" s="16"/>
      <c r="P117" s="33"/>
    </row>
    <row r="118" spans="1:16" ht="24.75" customHeight="1">
      <c r="A118" s="9" t="s">
        <v>120</v>
      </c>
      <c r="B118" s="17"/>
      <c r="C118" s="16">
        <f t="shared" si="22"/>
        <v>34547</v>
      </c>
      <c r="D118" s="35">
        <v>12497</v>
      </c>
      <c r="E118" s="35">
        <v>22050</v>
      </c>
      <c r="F118" s="35">
        <v>350</v>
      </c>
      <c r="G118" s="9" t="s">
        <v>17</v>
      </c>
      <c r="H118" s="9"/>
      <c r="I118" s="16">
        <f>I119</f>
        <v>9673402</v>
      </c>
      <c r="J118" s="16">
        <f>J119</f>
        <v>9673160</v>
      </c>
      <c r="K118" s="16">
        <f>K119</f>
        <v>242</v>
      </c>
      <c r="L118" s="16">
        <v>829</v>
      </c>
      <c r="M118" s="16">
        <f t="shared" si="28"/>
        <v>8290000</v>
      </c>
      <c r="N118" s="16">
        <f>N119</f>
        <v>1383160</v>
      </c>
      <c r="O118" s="16"/>
      <c r="P118" s="33"/>
    </row>
    <row r="119" spans="1:16" s="4" customFormat="1" ht="24.75" customHeight="1">
      <c r="A119" s="17" t="s">
        <v>120</v>
      </c>
      <c r="B119" s="20">
        <v>614003</v>
      </c>
      <c r="C119" s="16">
        <f t="shared" si="22"/>
        <v>34547</v>
      </c>
      <c r="D119" s="35">
        <v>12497</v>
      </c>
      <c r="E119" s="35">
        <v>22050</v>
      </c>
      <c r="F119" s="35">
        <v>350</v>
      </c>
      <c r="G119" s="9">
        <v>0.8</v>
      </c>
      <c r="H119" s="9">
        <v>0.2</v>
      </c>
      <c r="I119" s="16">
        <f>J119+K119</f>
        <v>9673402</v>
      </c>
      <c r="J119" s="16">
        <f>ROUND(C119*F119*G119,0)</f>
        <v>9673160</v>
      </c>
      <c r="K119" s="16">
        <f>ROUND(C119*F119*H119/10000,0)</f>
        <v>242</v>
      </c>
      <c r="L119" s="16">
        <v>829</v>
      </c>
      <c r="M119" s="16">
        <f t="shared" si="28"/>
        <v>8290000</v>
      </c>
      <c r="N119" s="16">
        <f t="shared" si="24"/>
        <v>1383160</v>
      </c>
      <c r="O119" s="16"/>
      <c r="P119" s="33"/>
    </row>
    <row r="120" spans="1:16" ht="24.75" customHeight="1">
      <c r="A120" s="9" t="s">
        <v>121</v>
      </c>
      <c r="B120" s="17"/>
      <c r="C120" s="16">
        <f t="shared" si="22"/>
        <v>44584</v>
      </c>
      <c r="D120" s="16">
        <f>SUM(D121:D127)</f>
        <v>3368</v>
      </c>
      <c r="E120" s="16">
        <f>SUM(E121:E127)</f>
        <v>41216</v>
      </c>
      <c r="F120" s="16">
        <v>350</v>
      </c>
      <c r="G120" s="9" t="s">
        <v>17</v>
      </c>
      <c r="H120" s="9"/>
      <c r="I120" s="16">
        <f>SUM(I121:I127)</f>
        <v>11742257</v>
      </c>
      <c r="J120" s="16">
        <f>SUM(J121:J127)</f>
        <v>11741870</v>
      </c>
      <c r="K120" s="16">
        <f>SUM(K121:K127)</f>
        <v>387</v>
      </c>
      <c r="L120" s="16">
        <v>1006</v>
      </c>
      <c r="M120" s="16">
        <f t="shared" si="28"/>
        <v>10060000</v>
      </c>
      <c r="N120" s="16">
        <f>SUM(N121:N127)</f>
        <v>1681870</v>
      </c>
      <c r="O120" s="16"/>
      <c r="P120" s="33"/>
    </row>
    <row r="121" spans="1:16" s="4" customFormat="1" ht="24.75" customHeight="1">
      <c r="A121" s="17" t="s">
        <v>122</v>
      </c>
      <c r="B121" s="20">
        <v>615001</v>
      </c>
      <c r="C121" s="16">
        <f t="shared" si="22"/>
        <v>0</v>
      </c>
      <c r="D121" s="19">
        <v>0</v>
      </c>
      <c r="E121" s="19">
        <v>0</v>
      </c>
      <c r="F121" s="19">
        <v>350</v>
      </c>
      <c r="G121" s="9">
        <v>0.6</v>
      </c>
      <c r="H121" s="9">
        <v>0.4</v>
      </c>
      <c r="I121" s="16">
        <f aca="true" t="shared" si="29" ref="I121:I127">J121+K121</f>
        <v>0</v>
      </c>
      <c r="J121" s="16">
        <f aca="true" t="shared" si="30" ref="J121:J127">ROUND(C121*F121*G121,0)</f>
        <v>0</v>
      </c>
      <c r="K121" s="16">
        <f aca="true" t="shared" si="31" ref="K121:K127">ROUND(C121*F121*H121/10000,0)</f>
        <v>0</v>
      </c>
      <c r="L121" s="16">
        <v>0</v>
      </c>
      <c r="M121" s="16">
        <f aca="true" t="shared" si="32" ref="M121:M157">L121*10000</f>
        <v>0</v>
      </c>
      <c r="N121" s="16">
        <f t="shared" si="24"/>
        <v>0</v>
      </c>
      <c r="O121" s="16"/>
      <c r="P121" s="33"/>
    </row>
    <row r="122" spans="1:16" s="4" customFormat="1" ht="24.75" customHeight="1">
      <c r="A122" s="17" t="s">
        <v>123</v>
      </c>
      <c r="B122" s="20">
        <v>615002</v>
      </c>
      <c r="C122" s="16">
        <f t="shared" si="22"/>
        <v>0</v>
      </c>
      <c r="D122" s="19">
        <v>0</v>
      </c>
      <c r="E122" s="19">
        <v>0</v>
      </c>
      <c r="F122" s="19">
        <v>350</v>
      </c>
      <c r="G122" s="9">
        <v>0.6</v>
      </c>
      <c r="H122" s="9">
        <v>0.4</v>
      </c>
      <c r="I122" s="16">
        <f t="shared" si="29"/>
        <v>0</v>
      </c>
      <c r="J122" s="16">
        <f t="shared" si="30"/>
        <v>0</v>
      </c>
      <c r="K122" s="16">
        <f t="shared" si="31"/>
        <v>0</v>
      </c>
      <c r="L122" s="16">
        <v>0</v>
      </c>
      <c r="M122" s="16">
        <f t="shared" si="32"/>
        <v>0</v>
      </c>
      <c r="N122" s="16">
        <f t="shared" si="24"/>
        <v>0</v>
      </c>
      <c r="O122" s="16"/>
      <c r="P122" s="33"/>
    </row>
    <row r="123" spans="1:16" s="4" customFormat="1" ht="24.75" customHeight="1">
      <c r="A123" s="17" t="s">
        <v>124</v>
      </c>
      <c r="B123" s="20">
        <v>615003</v>
      </c>
      <c r="C123" s="16">
        <f t="shared" si="22"/>
        <v>192</v>
      </c>
      <c r="D123" s="19">
        <v>0</v>
      </c>
      <c r="E123" s="19">
        <v>192</v>
      </c>
      <c r="F123" s="19">
        <v>350</v>
      </c>
      <c r="G123" s="9">
        <v>0.6</v>
      </c>
      <c r="H123" s="9">
        <v>0.4</v>
      </c>
      <c r="I123" s="16">
        <f t="shared" si="29"/>
        <v>40323</v>
      </c>
      <c r="J123" s="16">
        <f t="shared" si="30"/>
        <v>40320</v>
      </c>
      <c r="K123" s="16">
        <f t="shared" si="31"/>
        <v>3</v>
      </c>
      <c r="L123" s="16">
        <v>3</v>
      </c>
      <c r="M123" s="16">
        <f t="shared" si="32"/>
        <v>30000</v>
      </c>
      <c r="N123" s="16">
        <f t="shared" si="24"/>
        <v>10320</v>
      </c>
      <c r="O123" s="16"/>
      <c r="P123" s="33"/>
    </row>
    <row r="124" spans="1:16" s="4" customFormat="1" ht="24.75" customHeight="1">
      <c r="A124" s="17" t="s">
        <v>125</v>
      </c>
      <c r="B124" s="20">
        <v>615004</v>
      </c>
      <c r="C124" s="16">
        <f t="shared" si="22"/>
        <v>7348</v>
      </c>
      <c r="D124" s="19">
        <v>301</v>
      </c>
      <c r="E124" s="19">
        <v>7047</v>
      </c>
      <c r="F124" s="19">
        <v>350</v>
      </c>
      <c r="G124" s="9">
        <v>0.6</v>
      </c>
      <c r="H124" s="9">
        <v>0.4</v>
      </c>
      <c r="I124" s="16">
        <f t="shared" si="29"/>
        <v>1543183</v>
      </c>
      <c r="J124" s="16">
        <f t="shared" si="30"/>
        <v>1543080</v>
      </c>
      <c r="K124" s="16">
        <f t="shared" si="31"/>
        <v>103</v>
      </c>
      <c r="L124" s="16">
        <v>132</v>
      </c>
      <c r="M124" s="16">
        <f t="shared" si="32"/>
        <v>1320000</v>
      </c>
      <c r="N124" s="16">
        <f t="shared" si="24"/>
        <v>223080</v>
      </c>
      <c r="O124" s="16"/>
      <c r="P124" s="33" t="s">
        <v>126</v>
      </c>
    </row>
    <row r="125" spans="1:16" s="4" customFormat="1" ht="24.75" customHeight="1">
      <c r="A125" s="17" t="s">
        <v>127</v>
      </c>
      <c r="B125" s="20">
        <v>615005</v>
      </c>
      <c r="C125" s="16">
        <f t="shared" si="22"/>
        <v>3055</v>
      </c>
      <c r="D125" s="19">
        <v>314</v>
      </c>
      <c r="E125" s="19">
        <v>2741</v>
      </c>
      <c r="F125" s="19">
        <v>350</v>
      </c>
      <c r="G125" s="9">
        <v>0.6</v>
      </c>
      <c r="H125" s="9">
        <v>0.4</v>
      </c>
      <c r="I125" s="16">
        <f t="shared" si="29"/>
        <v>641593</v>
      </c>
      <c r="J125" s="16">
        <f t="shared" si="30"/>
        <v>641550</v>
      </c>
      <c r="K125" s="16">
        <f t="shared" si="31"/>
        <v>43</v>
      </c>
      <c r="L125" s="16">
        <v>55</v>
      </c>
      <c r="M125" s="16">
        <f t="shared" si="32"/>
        <v>550000</v>
      </c>
      <c r="N125" s="16">
        <f t="shared" si="24"/>
        <v>91550</v>
      </c>
      <c r="O125" s="16"/>
      <c r="P125" s="33"/>
    </row>
    <row r="126" spans="1:16" s="4" customFormat="1" ht="24.75" customHeight="1">
      <c r="A126" s="17" t="s">
        <v>128</v>
      </c>
      <c r="B126" s="20">
        <v>615008</v>
      </c>
      <c r="C126" s="16">
        <f t="shared" si="22"/>
        <v>16362</v>
      </c>
      <c r="D126" s="19">
        <v>1970</v>
      </c>
      <c r="E126" s="19">
        <v>14392</v>
      </c>
      <c r="F126" s="19">
        <v>350</v>
      </c>
      <c r="G126" s="9">
        <v>0.8</v>
      </c>
      <c r="H126" s="9">
        <v>0.2</v>
      </c>
      <c r="I126" s="16">
        <f t="shared" si="29"/>
        <v>4581475</v>
      </c>
      <c r="J126" s="16">
        <f t="shared" si="30"/>
        <v>4581360</v>
      </c>
      <c r="K126" s="16">
        <f t="shared" si="31"/>
        <v>115</v>
      </c>
      <c r="L126" s="16">
        <v>393</v>
      </c>
      <c r="M126" s="16">
        <f t="shared" si="32"/>
        <v>3930000</v>
      </c>
      <c r="N126" s="16">
        <f t="shared" si="24"/>
        <v>651360</v>
      </c>
      <c r="O126" s="16"/>
      <c r="P126" s="33"/>
    </row>
    <row r="127" spans="1:16" s="4" customFormat="1" ht="24.75" customHeight="1">
      <c r="A127" s="17" t="s">
        <v>129</v>
      </c>
      <c r="B127" s="20">
        <v>615009</v>
      </c>
      <c r="C127" s="16">
        <f t="shared" si="22"/>
        <v>17627</v>
      </c>
      <c r="D127" s="19">
        <v>783</v>
      </c>
      <c r="E127" s="19">
        <v>16844</v>
      </c>
      <c r="F127" s="19">
        <v>350</v>
      </c>
      <c r="G127" s="9">
        <v>0.8</v>
      </c>
      <c r="H127" s="9">
        <v>0.2</v>
      </c>
      <c r="I127" s="16">
        <f t="shared" si="29"/>
        <v>4935683</v>
      </c>
      <c r="J127" s="16">
        <f t="shared" si="30"/>
        <v>4935560</v>
      </c>
      <c r="K127" s="16">
        <f t="shared" si="31"/>
        <v>123</v>
      </c>
      <c r="L127" s="16">
        <v>423</v>
      </c>
      <c r="M127" s="16">
        <f t="shared" si="32"/>
        <v>4230000</v>
      </c>
      <c r="N127" s="16">
        <f t="shared" si="24"/>
        <v>705560</v>
      </c>
      <c r="O127" s="16"/>
      <c r="P127" s="33"/>
    </row>
    <row r="128" spans="1:16" ht="24.75" customHeight="1">
      <c r="A128" s="9" t="s">
        <v>130</v>
      </c>
      <c r="B128" s="17"/>
      <c r="C128" s="16">
        <f aca="true" t="shared" si="33" ref="C128:C191">SUM(D128:E128)</f>
        <v>27855</v>
      </c>
      <c r="D128" s="19">
        <v>2446</v>
      </c>
      <c r="E128" s="19">
        <v>25409</v>
      </c>
      <c r="F128" s="19">
        <v>350</v>
      </c>
      <c r="G128" s="9" t="s">
        <v>17</v>
      </c>
      <c r="H128" s="9"/>
      <c r="I128" s="16">
        <f>I129</f>
        <v>7799595</v>
      </c>
      <c r="J128" s="16">
        <f>J129</f>
        <v>7799400</v>
      </c>
      <c r="K128" s="16">
        <f>K129</f>
        <v>195</v>
      </c>
      <c r="L128" s="16">
        <v>669</v>
      </c>
      <c r="M128" s="16">
        <f t="shared" si="32"/>
        <v>6690000</v>
      </c>
      <c r="N128" s="16">
        <f>N129</f>
        <v>1109400</v>
      </c>
      <c r="O128" s="16"/>
      <c r="P128" s="33"/>
    </row>
    <row r="129" spans="1:16" s="4" customFormat="1" ht="24.75" customHeight="1">
      <c r="A129" s="17" t="s">
        <v>130</v>
      </c>
      <c r="B129" s="20">
        <v>615006</v>
      </c>
      <c r="C129" s="16">
        <f t="shared" si="33"/>
        <v>27855</v>
      </c>
      <c r="D129" s="19">
        <v>2446</v>
      </c>
      <c r="E129" s="19">
        <v>25409</v>
      </c>
      <c r="F129" s="19">
        <v>350</v>
      </c>
      <c r="G129" s="9">
        <v>0.8</v>
      </c>
      <c r="H129" s="9">
        <v>0.2</v>
      </c>
      <c r="I129" s="16">
        <f>J129+K129</f>
        <v>7799595</v>
      </c>
      <c r="J129" s="16">
        <f>ROUND(C129*F129*G129,0)</f>
        <v>7799400</v>
      </c>
      <c r="K129" s="16">
        <f>ROUND(C129*F129*H129/10000,0)</f>
        <v>195</v>
      </c>
      <c r="L129" s="16">
        <v>669</v>
      </c>
      <c r="M129" s="16">
        <f t="shared" si="32"/>
        <v>6690000</v>
      </c>
      <c r="N129" s="16">
        <f t="shared" si="24"/>
        <v>1109400</v>
      </c>
      <c r="O129" s="16"/>
      <c r="P129" s="33"/>
    </row>
    <row r="130" spans="1:16" ht="24.75" customHeight="1">
      <c r="A130" s="9" t="s">
        <v>131</v>
      </c>
      <c r="B130" s="17"/>
      <c r="C130" s="16">
        <f t="shared" si="33"/>
        <v>29971</v>
      </c>
      <c r="D130" s="35">
        <v>22</v>
      </c>
      <c r="E130" s="35">
        <v>29949</v>
      </c>
      <c r="F130" s="35">
        <v>350</v>
      </c>
      <c r="G130" s="9" t="s">
        <v>17</v>
      </c>
      <c r="H130" s="9"/>
      <c r="I130" s="16">
        <f>I131</f>
        <v>8392090</v>
      </c>
      <c r="J130" s="16">
        <f>J131</f>
        <v>8391880</v>
      </c>
      <c r="K130" s="16">
        <f>K131</f>
        <v>210</v>
      </c>
      <c r="L130" s="16">
        <v>719</v>
      </c>
      <c r="M130" s="16">
        <f t="shared" si="32"/>
        <v>7190000</v>
      </c>
      <c r="N130" s="16">
        <f>N131</f>
        <v>1201880</v>
      </c>
      <c r="O130" s="16"/>
      <c r="P130" s="33"/>
    </row>
    <row r="131" spans="1:16" s="4" customFormat="1" ht="24.75" customHeight="1">
      <c r="A131" s="17" t="s">
        <v>131</v>
      </c>
      <c r="B131" s="20">
        <v>615007</v>
      </c>
      <c r="C131" s="16">
        <f t="shared" si="33"/>
        <v>29971</v>
      </c>
      <c r="D131" s="35">
        <v>22</v>
      </c>
      <c r="E131" s="35">
        <v>29949</v>
      </c>
      <c r="F131" s="35">
        <v>350</v>
      </c>
      <c r="G131" s="9">
        <v>0.8</v>
      </c>
      <c r="H131" s="9">
        <v>0.2</v>
      </c>
      <c r="I131" s="16">
        <f>J131+K131</f>
        <v>8392090</v>
      </c>
      <c r="J131" s="16">
        <f>ROUND(C131*F131*G131,0)</f>
        <v>8391880</v>
      </c>
      <c r="K131" s="16">
        <f>ROUND(C131*F131*H131/10000,0)</f>
        <v>210</v>
      </c>
      <c r="L131" s="16">
        <v>719</v>
      </c>
      <c r="M131" s="16">
        <f t="shared" si="32"/>
        <v>7190000</v>
      </c>
      <c r="N131" s="16">
        <f t="shared" si="24"/>
        <v>1201880</v>
      </c>
      <c r="O131" s="16"/>
      <c r="P131" s="33"/>
    </row>
    <row r="132" spans="1:16" ht="24.75" customHeight="1">
      <c r="A132" s="9" t="s">
        <v>132</v>
      </c>
      <c r="B132" s="17"/>
      <c r="C132" s="16">
        <f t="shared" si="33"/>
        <v>16648</v>
      </c>
      <c r="D132" s="35">
        <v>3942</v>
      </c>
      <c r="E132" s="35">
        <v>12706</v>
      </c>
      <c r="F132" s="35">
        <v>350</v>
      </c>
      <c r="G132" s="9" t="s">
        <v>17</v>
      </c>
      <c r="H132" s="9"/>
      <c r="I132" s="16">
        <f>I133</f>
        <v>4661557</v>
      </c>
      <c r="J132" s="16">
        <f>J133</f>
        <v>4661440</v>
      </c>
      <c r="K132" s="16">
        <f>K133</f>
        <v>117</v>
      </c>
      <c r="L132" s="16">
        <v>400</v>
      </c>
      <c r="M132" s="16">
        <f t="shared" si="32"/>
        <v>4000000</v>
      </c>
      <c r="N132" s="16">
        <f>N133</f>
        <v>661440</v>
      </c>
      <c r="O132" s="16"/>
      <c r="P132" s="33"/>
    </row>
    <row r="133" spans="1:16" s="4" customFormat="1" ht="24.75" customHeight="1">
      <c r="A133" s="17" t="s">
        <v>132</v>
      </c>
      <c r="B133" s="20">
        <v>615010</v>
      </c>
      <c r="C133" s="16">
        <f t="shared" si="33"/>
        <v>16648</v>
      </c>
      <c r="D133" s="35">
        <v>3942</v>
      </c>
      <c r="E133" s="35">
        <v>12706</v>
      </c>
      <c r="F133" s="35">
        <v>350</v>
      </c>
      <c r="G133" s="9">
        <v>0.8</v>
      </c>
      <c r="H133" s="9">
        <v>0.2</v>
      </c>
      <c r="I133" s="16">
        <f>J133+K133</f>
        <v>4661557</v>
      </c>
      <c r="J133" s="16">
        <f>ROUND(C133*F133*G133,0)</f>
        <v>4661440</v>
      </c>
      <c r="K133" s="16">
        <f>ROUND(C133*F133*H133/10000,0)</f>
        <v>117</v>
      </c>
      <c r="L133" s="16">
        <v>400</v>
      </c>
      <c r="M133" s="16">
        <f t="shared" si="32"/>
        <v>4000000</v>
      </c>
      <c r="N133" s="16">
        <f t="shared" si="24"/>
        <v>661440</v>
      </c>
      <c r="O133" s="16"/>
      <c r="P133" s="33"/>
    </row>
    <row r="134" spans="1:16" ht="24.75" customHeight="1">
      <c r="A134" s="9" t="s">
        <v>133</v>
      </c>
      <c r="B134" s="17"/>
      <c r="C134" s="16">
        <f t="shared" si="33"/>
        <v>138986</v>
      </c>
      <c r="D134" s="16">
        <f>SUM(D135:D138)</f>
        <v>55332</v>
      </c>
      <c r="E134" s="16">
        <f>SUM(E135:E138)</f>
        <v>83654</v>
      </c>
      <c r="F134" s="16">
        <v>350</v>
      </c>
      <c r="G134" s="9" t="s">
        <v>17</v>
      </c>
      <c r="H134" s="9"/>
      <c r="I134" s="16">
        <f>SUM(I135:I138)</f>
        <v>37723882</v>
      </c>
      <c r="J134" s="16">
        <f>SUM(J135:J138)</f>
        <v>37722790</v>
      </c>
      <c r="K134" s="16">
        <f>SUM(K135:K138)</f>
        <v>1092</v>
      </c>
      <c r="L134" s="16">
        <v>3234</v>
      </c>
      <c r="M134" s="16">
        <f t="shared" si="32"/>
        <v>32340000</v>
      </c>
      <c r="N134" s="16">
        <f>SUM(N135:N138)</f>
        <v>5382790</v>
      </c>
      <c r="O134" s="16"/>
      <c r="P134" s="33"/>
    </row>
    <row r="135" spans="1:16" s="4" customFormat="1" ht="24.75" customHeight="1">
      <c r="A135" s="17" t="s">
        <v>134</v>
      </c>
      <c r="B135" s="20">
        <v>616001</v>
      </c>
      <c r="C135" s="16">
        <f t="shared" si="33"/>
        <v>3646</v>
      </c>
      <c r="D135" s="19">
        <v>1253</v>
      </c>
      <c r="E135" s="19">
        <v>2393</v>
      </c>
      <c r="F135" s="19">
        <v>350</v>
      </c>
      <c r="G135" s="9">
        <v>0.6</v>
      </c>
      <c r="H135" s="9">
        <v>0.4</v>
      </c>
      <c r="I135" s="16">
        <f>J135+K135</f>
        <v>765711</v>
      </c>
      <c r="J135" s="16">
        <f>ROUND(C135*F135*G135,0)</f>
        <v>765660</v>
      </c>
      <c r="K135" s="16">
        <f>ROUND(C135*F135*H135/10000,0)</f>
        <v>51</v>
      </c>
      <c r="L135" s="16">
        <v>66</v>
      </c>
      <c r="M135" s="16">
        <f t="shared" si="32"/>
        <v>660000</v>
      </c>
      <c r="N135" s="16">
        <f aca="true" t="shared" si="34" ref="N134:N165">J135-M135</f>
        <v>105660</v>
      </c>
      <c r="O135" s="16"/>
      <c r="P135" s="33"/>
    </row>
    <row r="136" spans="1:16" s="4" customFormat="1" ht="24.75" customHeight="1">
      <c r="A136" s="17" t="s">
        <v>135</v>
      </c>
      <c r="B136" s="20">
        <v>616002</v>
      </c>
      <c r="C136" s="16">
        <f t="shared" si="33"/>
        <v>13401</v>
      </c>
      <c r="D136" s="19">
        <v>5014</v>
      </c>
      <c r="E136" s="19">
        <v>8387</v>
      </c>
      <c r="F136" s="19">
        <v>350</v>
      </c>
      <c r="G136" s="9">
        <v>0.6</v>
      </c>
      <c r="H136" s="9">
        <v>0.4</v>
      </c>
      <c r="I136" s="16">
        <f>J136+K136</f>
        <v>2814398</v>
      </c>
      <c r="J136" s="16">
        <f>ROUND(C136*F136*G136,0)</f>
        <v>2814210</v>
      </c>
      <c r="K136" s="16">
        <f>ROUND(C136*F136*H136/10000,0)</f>
        <v>188</v>
      </c>
      <c r="L136" s="16">
        <v>241</v>
      </c>
      <c r="M136" s="16">
        <f t="shared" si="32"/>
        <v>2410000</v>
      </c>
      <c r="N136" s="16">
        <f t="shared" si="34"/>
        <v>404210</v>
      </c>
      <c r="O136" s="16"/>
      <c r="P136" s="33"/>
    </row>
    <row r="137" spans="1:16" s="4" customFormat="1" ht="24.75" customHeight="1">
      <c r="A137" s="17" t="s">
        <v>136</v>
      </c>
      <c r="B137" s="20">
        <v>616004</v>
      </c>
      <c r="C137" s="16">
        <f t="shared" si="33"/>
        <v>58198</v>
      </c>
      <c r="D137" s="19">
        <v>18524</v>
      </c>
      <c r="E137" s="19">
        <v>39674</v>
      </c>
      <c r="F137" s="19">
        <v>350</v>
      </c>
      <c r="G137" s="9">
        <v>0.8</v>
      </c>
      <c r="H137" s="9">
        <v>0.2</v>
      </c>
      <c r="I137" s="16">
        <f>J137+K137</f>
        <v>16295847</v>
      </c>
      <c r="J137" s="16">
        <f>ROUND(C137*F137*G137,0)</f>
        <v>16295440</v>
      </c>
      <c r="K137" s="16">
        <f>ROUND(C137*F137*H137/10000,0)</f>
        <v>407</v>
      </c>
      <c r="L137" s="16">
        <v>1397</v>
      </c>
      <c r="M137" s="16">
        <f t="shared" si="32"/>
        <v>13970000</v>
      </c>
      <c r="N137" s="16">
        <f t="shared" si="34"/>
        <v>2325440</v>
      </c>
      <c r="O137" s="16"/>
      <c r="P137" s="33"/>
    </row>
    <row r="138" spans="1:16" s="4" customFormat="1" ht="45" customHeight="1">
      <c r="A138" s="17" t="s">
        <v>137</v>
      </c>
      <c r="B138" s="20">
        <v>616007</v>
      </c>
      <c r="C138" s="16">
        <f t="shared" si="33"/>
        <v>63741</v>
      </c>
      <c r="D138" s="19">
        <v>30541</v>
      </c>
      <c r="E138" s="19">
        <v>33200</v>
      </c>
      <c r="F138" s="19">
        <v>350</v>
      </c>
      <c r="G138" s="9">
        <v>0.8</v>
      </c>
      <c r="H138" s="9">
        <v>0.2</v>
      </c>
      <c r="I138" s="16">
        <f>J138+K138</f>
        <v>17847926</v>
      </c>
      <c r="J138" s="16">
        <f>ROUND(C138*F138*G138,0)</f>
        <v>17847480</v>
      </c>
      <c r="K138" s="16">
        <f>ROUND(C138*F138*H138/10000,0)</f>
        <v>446</v>
      </c>
      <c r="L138" s="16">
        <v>1530</v>
      </c>
      <c r="M138" s="16">
        <f t="shared" si="32"/>
        <v>15300000</v>
      </c>
      <c r="N138" s="16">
        <f t="shared" si="34"/>
        <v>2547480</v>
      </c>
      <c r="O138" s="16"/>
      <c r="P138" s="34" t="s">
        <v>138</v>
      </c>
    </row>
    <row r="139" spans="1:16" ht="24.75" customHeight="1">
      <c r="A139" s="9" t="s">
        <v>139</v>
      </c>
      <c r="B139" s="17"/>
      <c r="C139" s="16">
        <f t="shared" si="33"/>
        <v>66622</v>
      </c>
      <c r="D139" s="19">
        <v>22734</v>
      </c>
      <c r="E139" s="19">
        <v>43888</v>
      </c>
      <c r="F139" s="19">
        <v>350</v>
      </c>
      <c r="G139" s="9" t="s">
        <v>17</v>
      </c>
      <c r="H139" s="9"/>
      <c r="I139" s="16">
        <f>I140</f>
        <v>18654626</v>
      </c>
      <c r="J139" s="16">
        <f>J140</f>
        <v>18654160</v>
      </c>
      <c r="K139" s="16">
        <f>K140</f>
        <v>466</v>
      </c>
      <c r="L139" s="16">
        <v>1599</v>
      </c>
      <c r="M139" s="16">
        <f t="shared" si="32"/>
        <v>15990000</v>
      </c>
      <c r="N139" s="16">
        <f>N140</f>
        <v>2664160</v>
      </c>
      <c r="O139" s="16"/>
      <c r="P139" s="33"/>
    </row>
    <row r="140" spans="1:16" s="4" customFormat="1" ht="24.75" customHeight="1">
      <c r="A140" s="17" t="s">
        <v>139</v>
      </c>
      <c r="B140" s="20">
        <v>616006</v>
      </c>
      <c r="C140" s="16">
        <f t="shared" si="33"/>
        <v>66622</v>
      </c>
      <c r="D140" s="19">
        <v>22734</v>
      </c>
      <c r="E140" s="19">
        <v>43888</v>
      </c>
      <c r="F140" s="19">
        <v>350</v>
      </c>
      <c r="G140" s="9">
        <v>0.8</v>
      </c>
      <c r="H140" s="9">
        <v>0.2</v>
      </c>
      <c r="I140" s="16">
        <f>J140+K140</f>
        <v>18654626</v>
      </c>
      <c r="J140" s="16">
        <f>ROUND(C140*F140*G140,0)</f>
        <v>18654160</v>
      </c>
      <c r="K140" s="16">
        <f>ROUND(C140*F140*H140/10000,0)</f>
        <v>466</v>
      </c>
      <c r="L140" s="16">
        <v>1599</v>
      </c>
      <c r="M140" s="16">
        <f t="shared" si="32"/>
        <v>15990000</v>
      </c>
      <c r="N140" s="16">
        <f t="shared" si="34"/>
        <v>2664160</v>
      </c>
      <c r="O140" s="16"/>
      <c r="P140" s="33"/>
    </row>
    <row r="141" spans="1:16" ht="24.75" customHeight="1">
      <c r="A141" s="9" t="s">
        <v>140</v>
      </c>
      <c r="B141" s="17"/>
      <c r="C141" s="16">
        <f t="shared" si="33"/>
        <v>77892</v>
      </c>
      <c r="D141" s="19">
        <v>22256</v>
      </c>
      <c r="E141" s="19">
        <v>55636</v>
      </c>
      <c r="F141" s="19">
        <v>350</v>
      </c>
      <c r="G141" s="9" t="s">
        <v>17</v>
      </c>
      <c r="H141" s="9"/>
      <c r="I141" s="16">
        <f>I142</f>
        <v>21810305</v>
      </c>
      <c r="J141" s="16">
        <f>J142</f>
        <v>21809760</v>
      </c>
      <c r="K141" s="16">
        <f>K142</f>
        <v>545</v>
      </c>
      <c r="L141" s="16">
        <v>1869</v>
      </c>
      <c r="M141" s="16">
        <f t="shared" si="32"/>
        <v>18690000</v>
      </c>
      <c r="N141" s="16">
        <f>N142</f>
        <v>3119760</v>
      </c>
      <c r="O141" s="16"/>
      <c r="P141" s="33"/>
    </row>
    <row r="142" spans="1:16" s="4" customFormat="1" ht="24.75" customHeight="1">
      <c r="A142" s="17" t="s">
        <v>140</v>
      </c>
      <c r="B142" s="20">
        <v>616005</v>
      </c>
      <c r="C142" s="16">
        <f t="shared" si="33"/>
        <v>77892</v>
      </c>
      <c r="D142" s="19">
        <v>22256</v>
      </c>
      <c r="E142" s="19">
        <v>55636</v>
      </c>
      <c r="F142" s="19">
        <v>350</v>
      </c>
      <c r="G142" s="9">
        <v>0.8</v>
      </c>
      <c r="H142" s="9">
        <v>0.2</v>
      </c>
      <c r="I142" s="16">
        <f>J142+K142</f>
        <v>21810305</v>
      </c>
      <c r="J142" s="16">
        <f>ROUND(C142*F142*G142,0)</f>
        <v>21809760</v>
      </c>
      <c r="K142" s="16">
        <f>ROUND(C142*F142*H142/10000,0)</f>
        <v>545</v>
      </c>
      <c r="L142" s="16">
        <v>1869</v>
      </c>
      <c r="M142" s="16">
        <f t="shared" si="32"/>
        <v>18690000</v>
      </c>
      <c r="N142" s="16">
        <f t="shared" si="34"/>
        <v>3119760</v>
      </c>
      <c r="O142" s="16"/>
      <c r="P142" s="33"/>
    </row>
    <row r="143" spans="1:16" ht="24.75" customHeight="1">
      <c r="A143" s="9" t="s">
        <v>141</v>
      </c>
      <c r="B143" s="17"/>
      <c r="C143" s="16">
        <f t="shared" si="33"/>
        <v>22033</v>
      </c>
      <c r="D143" s="16">
        <f>SUM(D144:D148)</f>
        <v>5130</v>
      </c>
      <c r="E143" s="16">
        <f>SUM(E144:E148)</f>
        <v>16903</v>
      </c>
      <c r="F143" s="16">
        <v>350</v>
      </c>
      <c r="G143" s="9" t="s">
        <v>17</v>
      </c>
      <c r="H143" s="9"/>
      <c r="I143" s="16">
        <f>SUM(I144:I148)</f>
        <v>6022269</v>
      </c>
      <c r="J143" s="16">
        <f>SUM(J144:J148)</f>
        <v>6022100</v>
      </c>
      <c r="K143" s="16">
        <f>SUM(K144:K148)</f>
        <v>169</v>
      </c>
      <c r="L143" s="16">
        <v>517</v>
      </c>
      <c r="M143" s="16">
        <f t="shared" si="32"/>
        <v>5170000</v>
      </c>
      <c r="N143" s="16">
        <f>SUM(N144:N148)</f>
        <v>852100</v>
      </c>
      <c r="O143" s="16"/>
      <c r="P143" s="33"/>
    </row>
    <row r="144" spans="1:16" s="4" customFormat="1" ht="24.75" customHeight="1">
      <c r="A144" s="17" t="s">
        <v>142</v>
      </c>
      <c r="B144" s="20">
        <v>617001</v>
      </c>
      <c r="C144" s="16">
        <f t="shared" si="33"/>
        <v>0</v>
      </c>
      <c r="D144" s="19">
        <v>0</v>
      </c>
      <c r="E144" s="19">
        <v>0</v>
      </c>
      <c r="F144" s="19">
        <v>350</v>
      </c>
      <c r="G144" s="9">
        <v>0.6</v>
      </c>
      <c r="H144" s="9">
        <v>0.4</v>
      </c>
      <c r="I144" s="16">
        <f>J144+K144</f>
        <v>0</v>
      </c>
      <c r="J144" s="16">
        <f>ROUND(C144*F144*G144,0)</f>
        <v>0</v>
      </c>
      <c r="K144" s="16">
        <f>ROUND(C144*F144*H144/10000,0)</f>
        <v>0</v>
      </c>
      <c r="L144" s="16">
        <v>0</v>
      </c>
      <c r="M144" s="16">
        <f t="shared" si="32"/>
        <v>0</v>
      </c>
      <c r="N144" s="16">
        <f t="shared" si="34"/>
        <v>0</v>
      </c>
      <c r="O144" s="16"/>
      <c r="P144" s="33"/>
    </row>
    <row r="145" spans="1:16" s="4" customFormat="1" ht="24.75" customHeight="1">
      <c r="A145" s="17" t="s">
        <v>143</v>
      </c>
      <c r="B145" s="20">
        <v>617002</v>
      </c>
      <c r="C145" s="16">
        <f t="shared" si="33"/>
        <v>291</v>
      </c>
      <c r="D145" s="19">
        <v>22</v>
      </c>
      <c r="E145" s="19">
        <v>269</v>
      </c>
      <c r="F145" s="19">
        <v>350</v>
      </c>
      <c r="G145" s="9">
        <v>0.6</v>
      </c>
      <c r="H145" s="9">
        <v>0.4</v>
      </c>
      <c r="I145" s="16">
        <f>J145+K145</f>
        <v>61114</v>
      </c>
      <c r="J145" s="16">
        <f>ROUND(C145*F145*G145,0)</f>
        <v>61110</v>
      </c>
      <c r="K145" s="16">
        <f>ROUND(C145*F145*H145/10000,0)</f>
        <v>4</v>
      </c>
      <c r="L145" s="16">
        <v>5</v>
      </c>
      <c r="M145" s="16">
        <f t="shared" si="32"/>
        <v>50000</v>
      </c>
      <c r="N145" s="16">
        <f t="shared" si="34"/>
        <v>11110</v>
      </c>
      <c r="O145" s="16"/>
      <c r="P145" s="33"/>
    </row>
    <row r="146" spans="1:16" s="4" customFormat="1" ht="24.75" customHeight="1">
      <c r="A146" s="17" t="s">
        <v>144</v>
      </c>
      <c r="B146" s="20">
        <v>617003</v>
      </c>
      <c r="C146" s="16">
        <f t="shared" si="33"/>
        <v>1811</v>
      </c>
      <c r="D146" s="19">
        <v>72</v>
      </c>
      <c r="E146" s="19">
        <v>1739</v>
      </c>
      <c r="F146" s="19">
        <v>350</v>
      </c>
      <c r="G146" s="9">
        <v>0.6</v>
      </c>
      <c r="H146" s="9">
        <v>0.4</v>
      </c>
      <c r="I146" s="16">
        <f>J146+K146</f>
        <v>380335</v>
      </c>
      <c r="J146" s="16">
        <f>ROUND(C146*F146*G146,0)</f>
        <v>380310</v>
      </c>
      <c r="K146" s="16">
        <f>ROUND(C146*F146*H146/10000,0)</f>
        <v>25</v>
      </c>
      <c r="L146" s="16">
        <v>33</v>
      </c>
      <c r="M146" s="16">
        <f t="shared" si="32"/>
        <v>330000</v>
      </c>
      <c r="N146" s="16">
        <f t="shared" si="34"/>
        <v>50310</v>
      </c>
      <c r="O146" s="16"/>
      <c r="P146" s="33"/>
    </row>
    <row r="147" spans="1:16" s="4" customFormat="1" ht="24.75" customHeight="1">
      <c r="A147" s="17" t="s">
        <v>145</v>
      </c>
      <c r="B147" s="20">
        <v>617004</v>
      </c>
      <c r="C147" s="16">
        <f t="shared" si="33"/>
        <v>1116</v>
      </c>
      <c r="D147" s="19">
        <v>24</v>
      </c>
      <c r="E147" s="19">
        <v>1092</v>
      </c>
      <c r="F147" s="19">
        <v>350</v>
      </c>
      <c r="G147" s="9">
        <v>0.8</v>
      </c>
      <c r="H147" s="9">
        <v>0.2</v>
      </c>
      <c r="I147" s="16">
        <f>J147+K147</f>
        <v>312488</v>
      </c>
      <c r="J147" s="16">
        <f>ROUND(C147*F147*G147,0)</f>
        <v>312480</v>
      </c>
      <c r="K147" s="16">
        <f>ROUND(C147*F147*H147/10000,0)</f>
        <v>8</v>
      </c>
      <c r="L147" s="16">
        <v>27</v>
      </c>
      <c r="M147" s="16">
        <f t="shared" si="32"/>
        <v>270000</v>
      </c>
      <c r="N147" s="16">
        <f t="shared" si="34"/>
        <v>42480</v>
      </c>
      <c r="O147" s="16"/>
      <c r="P147" s="33" t="s">
        <v>146</v>
      </c>
    </row>
    <row r="148" spans="1:16" s="4" customFormat="1" ht="24.75" customHeight="1">
      <c r="A148" s="17" t="s">
        <v>147</v>
      </c>
      <c r="B148" s="20">
        <v>617005</v>
      </c>
      <c r="C148" s="16">
        <f t="shared" si="33"/>
        <v>18815</v>
      </c>
      <c r="D148" s="19">
        <v>5012</v>
      </c>
      <c r="E148" s="19">
        <v>13803</v>
      </c>
      <c r="F148" s="19">
        <v>350</v>
      </c>
      <c r="G148" s="9">
        <v>0.8</v>
      </c>
      <c r="H148" s="9">
        <v>0.2</v>
      </c>
      <c r="I148" s="16">
        <f>J148+K148</f>
        <v>5268332</v>
      </c>
      <c r="J148" s="16">
        <f>ROUND(C148*F148*G148,0)</f>
        <v>5268200</v>
      </c>
      <c r="K148" s="16">
        <f>ROUND(C148*F148*H148/10000,0)</f>
        <v>132</v>
      </c>
      <c r="L148" s="16">
        <v>452</v>
      </c>
      <c r="M148" s="16">
        <f t="shared" si="32"/>
        <v>4520000</v>
      </c>
      <c r="N148" s="16">
        <f t="shared" si="34"/>
        <v>748200</v>
      </c>
      <c r="O148" s="16"/>
      <c r="P148" s="33"/>
    </row>
    <row r="149" spans="1:16" ht="24.75" customHeight="1">
      <c r="A149" s="9" t="s">
        <v>148</v>
      </c>
      <c r="B149" s="17"/>
      <c r="C149" s="16">
        <f t="shared" si="33"/>
        <v>8708</v>
      </c>
      <c r="D149" s="35">
        <v>3424</v>
      </c>
      <c r="E149" s="35">
        <v>5284</v>
      </c>
      <c r="F149" s="35">
        <v>350</v>
      </c>
      <c r="G149" s="9" t="s">
        <v>17</v>
      </c>
      <c r="H149" s="9"/>
      <c r="I149" s="16">
        <f>I150</f>
        <v>2438301</v>
      </c>
      <c r="J149" s="16">
        <f>J150</f>
        <v>2438240</v>
      </c>
      <c r="K149" s="16">
        <f>K150</f>
        <v>61</v>
      </c>
      <c r="L149" s="16">
        <v>209</v>
      </c>
      <c r="M149" s="16">
        <f t="shared" si="32"/>
        <v>2090000</v>
      </c>
      <c r="N149" s="16">
        <f>N150</f>
        <v>348240</v>
      </c>
      <c r="O149" s="16"/>
      <c r="P149" s="33"/>
    </row>
    <row r="150" spans="1:16" s="4" customFormat="1" ht="24.75" customHeight="1">
      <c r="A150" s="17" t="s">
        <v>148</v>
      </c>
      <c r="B150" s="20">
        <v>617006</v>
      </c>
      <c r="C150" s="16">
        <f t="shared" si="33"/>
        <v>8708</v>
      </c>
      <c r="D150" s="35">
        <v>3424</v>
      </c>
      <c r="E150" s="35">
        <v>5284</v>
      </c>
      <c r="F150" s="35">
        <v>350</v>
      </c>
      <c r="G150" s="9">
        <v>0.8</v>
      </c>
      <c r="H150" s="9">
        <v>0.2</v>
      </c>
      <c r="I150" s="16">
        <f>J150+K150</f>
        <v>2438301</v>
      </c>
      <c r="J150" s="16">
        <f>ROUND(C150*F150*G150,0)</f>
        <v>2438240</v>
      </c>
      <c r="K150" s="16">
        <f>ROUND(C150*F150*H150/10000,0)</f>
        <v>61</v>
      </c>
      <c r="L150" s="16">
        <v>209</v>
      </c>
      <c r="M150" s="16">
        <f t="shared" si="32"/>
        <v>2090000</v>
      </c>
      <c r="N150" s="16">
        <f t="shared" si="34"/>
        <v>348240</v>
      </c>
      <c r="O150" s="16"/>
      <c r="P150" s="33"/>
    </row>
    <row r="151" spans="1:16" ht="24.75" customHeight="1">
      <c r="A151" s="9" t="s">
        <v>149</v>
      </c>
      <c r="B151" s="17"/>
      <c r="C151" s="16">
        <f t="shared" si="33"/>
        <v>7100</v>
      </c>
      <c r="D151" s="19">
        <v>1767</v>
      </c>
      <c r="E151" s="19">
        <v>5333</v>
      </c>
      <c r="F151" s="19">
        <v>350</v>
      </c>
      <c r="G151" s="9" t="s">
        <v>17</v>
      </c>
      <c r="H151" s="9"/>
      <c r="I151" s="16">
        <f>I152</f>
        <v>1988050</v>
      </c>
      <c r="J151" s="16">
        <f>J152</f>
        <v>1988000</v>
      </c>
      <c r="K151" s="16">
        <f>K152</f>
        <v>50</v>
      </c>
      <c r="L151" s="16">
        <v>170</v>
      </c>
      <c r="M151" s="16">
        <f t="shared" si="32"/>
        <v>1700000</v>
      </c>
      <c r="N151" s="16">
        <f>N152</f>
        <v>288000</v>
      </c>
      <c r="O151" s="16"/>
      <c r="P151" s="33"/>
    </row>
    <row r="152" spans="1:16" s="4" customFormat="1" ht="24.75" customHeight="1">
      <c r="A152" s="17" t="s">
        <v>149</v>
      </c>
      <c r="B152" s="20">
        <v>617007</v>
      </c>
      <c r="C152" s="16">
        <f t="shared" si="33"/>
        <v>7100</v>
      </c>
      <c r="D152" s="19">
        <v>1767</v>
      </c>
      <c r="E152" s="19">
        <v>5333</v>
      </c>
      <c r="F152" s="19">
        <v>350</v>
      </c>
      <c r="G152" s="9">
        <v>0.8</v>
      </c>
      <c r="H152" s="9">
        <v>0.2</v>
      </c>
      <c r="I152" s="16">
        <f>J152+K152</f>
        <v>1988050</v>
      </c>
      <c r="J152" s="16">
        <f>ROUND(C152*F152*G152,0)</f>
        <v>1988000</v>
      </c>
      <c r="K152" s="16">
        <f>ROUND(C152*F152*H152/10000,0)</f>
        <v>50</v>
      </c>
      <c r="L152" s="16">
        <v>170</v>
      </c>
      <c r="M152" s="16">
        <f t="shared" si="32"/>
        <v>1700000</v>
      </c>
      <c r="N152" s="16">
        <f t="shared" si="34"/>
        <v>288000</v>
      </c>
      <c r="O152" s="16"/>
      <c r="P152" s="33"/>
    </row>
    <row r="153" spans="1:16" ht="24.75" customHeight="1">
      <c r="A153" s="9" t="s">
        <v>150</v>
      </c>
      <c r="B153" s="17"/>
      <c r="C153" s="16">
        <f t="shared" si="33"/>
        <v>6060</v>
      </c>
      <c r="D153" s="19">
        <v>1408</v>
      </c>
      <c r="E153" s="19">
        <v>4652</v>
      </c>
      <c r="F153" s="19">
        <v>350</v>
      </c>
      <c r="G153" s="9" t="s">
        <v>17</v>
      </c>
      <c r="H153" s="9"/>
      <c r="I153" s="16">
        <f>I154</f>
        <v>1696842</v>
      </c>
      <c r="J153" s="16">
        <f>J154</f>
        <v>1696800</v>
      </c>
      <c r="K153" s="16">
        <f>K154</f>
        <v>42</v>
      </c>
      <c r="L153" s="16">
        <v>145</v>
      </c>
      <c r="M153" s="16">
        <f t="shared" si="32"/>
        <v>1450000</v>
      </c>
      <c r="N153" s="16">
        <f>N154</f>
        <v>246800</v>
      </c>
      <c r="O153" s="16"/>
      <c r="P153" s="33"/>
    </row>
    <row r="154" spans="1:16" s="4" customFormat="1" ht="24.75" customHeight="1">
      <c r="A154" s="17" t="s">
        <v>150</v>
      </c>
      <c r="B154" s="20">
        <v>617008</v>
      </c>
      <c r="C154" s="16">
        <f t="shared" si="33"/>
        <v>6060</v>
      </c>
      <c r="D154" s="19">
        <v>1408</v>
      </c>
      <c r="E154" s="19">
        <v>4652</v>
      </c>
      <c r="F154" s="19">
        <v>350</v>
      </c>
      <c r="G154" s="9">
        <v>0.8</v>
      </c>
      <c r="H154" s="9">
        <v>0.2</v>
      </c>
      <c r="I154" s="16">
        <f>J154+K154</f>
        <v>1696842</v>
      </c>
      <c r="J154" s="16">
        <f>ROUND(C154*F154*G154,0)</f>
        <v>1696800</v>
      </c>
      <c r="K154" s="16">
        <f>ROUND(C154*F154*H154/10000,0)</f>
        <v>42</v>
      </c>
      <c r="L154" s="16">
        <v>145</v>
      </c>
      <c r="M154" s="16">
        <f t="shared" si="32"/>
        <v>1450000</v>
      </c>
      <c r="N154" s="16">
        <f t="shared" si="34"/>
        <v>246800</v>
      </c>
      <c r="O154" s="16"/>
      <c r="P154" s="33"/>
    </row>
    <row r="155" spans="1:16" ht="24.75" customHeight="1">
      <c r="A155" s="9" t="s">
        <v>151</v>
      </c>
      <c r="B155" s="17"/>
      <c r="C155" s="16">
        <f t="shared" si="33"/>
        <v>8521</v>
      </c>
      <c r="D155" s="19">
        <v>1241</v>
      </c>
      <c r="E155" s="19">
        <v>7280</v>
      </c>
      <c r="F155" s="19">
        <v>350</v>
      </c>
      <c r="G155" s="9" t="s">
        <v>17</v>
      </c>
      <c r="H155" s="9"/>
      <c r="I155" s="16">
        <f>I156</f>
        <v>2385940</v>
      </c>
      <c r="J155" s="16">
        <f>J156</f>
        <v>2385880</v>
      </c>
      <c r="K155" s="16">
        <f>K156</f>
        <v>60</v>
      </c>
      <c r="L155" s="16">
        <v>205</v>
      </c>
      <c r="M155" s="16">
        <f t="shared" si="32"/>
        <v>2050000</v>
      </c>
      <c r="N155" s="16">
        <f>N156</f>
        <v>335880</v>
      </c>
      <c r="O155" s="16"/>
      <c r="P155" s="33"/>
    </row>
    <row r="156" spans="1:16" s="4" customFormat="1" ht="24.75" customHeight="1">
      <c r="A156" s="17" t="s">
        <v>151</v>
      </c>
      <c r="B156" s="20">
        <v>617009</v>
      </c>
      <c r="C156" s="16">
        <f t="shared" si="33"/>
        <v>8521</v>
      </c>
      <c r="D156" s="19">
        <v>1241</v>
      </c>
      <c r="E156" s="19">
        <v>7280</v>
      </c>
      <c r="F156" s="19">
        <v>350</v>
      </c>
      <c r="G156" s="9">
        <v>0.8</v>
      </c>
      <c r="H156" s="9">
        <v>0.2</v>
      </c>
      <c r="I156" s="16">
        <f>J156+K156</f>
        <v>2385940</v>
      </c>
      <c r="J156" s="16">
        <f>ROUND(C156*F156*G156,0)</f>
        <v>2385880</v>
      </c>
      <c r="K156" s="16">
        <f>ROUND(C156*F156*H156/10000,0)</f>
        <v>60</v>
      </c>
      <c r="L156" s="16">
        <v>205</v>
      </c>
      <c r="M156" s="16">
        <f t="shared" si="32"/>
        <v>2050000</v>
      </c>
      <c r="N156" s="16">
        <f t="shared" si="34"/>
        <v>335880</v>
      </c>
      <c r="O156" s="16"/>
      <c r="P156" s="33"/>
    </row>
    <row r="157" spans="1:16" ht="24.75" customHeight="1">
      <c r="A157" s="9" t="s">
        <v>152</v>
      </c>
      <c r="B157" s="17"/>
      <c r="C157" s="16">
        <f t="shared" si="33"/>
        <v>35878</v>
      </c>
      <c r="D157" s="16">
        <f>SUM(D158:D163)</f>
        <v>3211</v>
      </c>
      <c r="E157" s="16">
        <f>SUM(E158:E163)</f>
        <v>32667</v>
      </c>
      <c r="F157" s="16">
        <v>350</v>
      </c>
      <c r="G157" s="9" t="s">
        <v>17</v>
      </c>
      <c r="H157" s="9"/>
      <c r="I157" s="16">
        <f>SUM(I158:I163)</f>
        <v>10068210</v>
      </c>
      <c r="J157" s="16">
        <f>SUM(J158:J163)</f>
        <v>10067960</v>
      </c>
      <c r="K157" s="16">
        <f>SUM(K158:K163)</f>
        <v>250</v>
      </c>
      <c r="L157" s="16">
        <v>863</v>
      </c>
      <c r="M157" s="16">
        <f t="shared" si="32"/>
        <v>8630000</v>
      </c>
      <c r="N157" s="16">
        <f>SUM(N158:N163)</f>
        <v>1437960</v>
      </c>
      <c r="O157" s="16"/>
      <c r="P157" s="33"/>
    </row>
    <row r="158" spans="1:16" s="4" customFormat="1" ht="24.75" customHeight="1">
      <c r="A158" s="17" t="s">
        <v>153</v>
      </c>
      <c r="B158" s="20">
        <v>618001</v>
      </c>
      <c r="C158" s="16">
        <f t="shared" si="33"/>
        <v>331</v>
      </c>
      <c r="D158" s="19">
        <v>158</v>
      </c>
      <c r="E158" s="19">
        <v>173</v>
      </c>
      <c r="F158" s="19">
        <v>350</v>
      </c>
      <c r="G158" s="9">
        <v>0.6</v>
      </c>
      <c r="H158" s="9">
        <v>0.4</v>
      </c>
      <c r="I158" s="16">
        <f aca="true" t="shared" si="35" ref="I158:I163">J158+K158</f>
        <v>69515</v>
      </c>
      <c r="J158" s="16">
        <f aca="true" t="shared" si="36" ref="J158:J163">ROUND(C158*F158*G158,0)</f>
        <v>69510</v>
      </c>
      <c r="K158" s="16">
        <f aca="true" t="shared" si="37" ref="K158:K163">ROUND(C158*F158*H158/10000,0)</f>
        <v>5</v>
      </c>
      <c r="L158" s="16">
        <v>6</v>
      </c>
      <c r="M158" s="16">
        <f aca="true" t="shared" si="38" ref="M158:M195">L158*10000</f>
        <v>60000</v>
      </c>
      <c r="N158" s="16">
        <f t="shared" si="34"/>
        <v>9510</v>
      </c>
      <c r="O158" s="16"/>
      <c r="P158" s="33"/>
    </row>
    <row r="159" spans="1:16" s="4" customFormat="1" ht="24.75" customHeight="1">
      <c r="A159" s="17" t="s">
        <v>154</v>
      </c>
      <c r="B159" s="20">
        <v>618002</v>
      </c>
      <c r="C159" s="16">
        <f t="shared" si="33"/>
        <v>7985</v>
      </c>
      <c r="D159" s="19">
        <v>2</v>
      </c>
      <c r="E159" s="19">
        <v>7983</v>
      </c>
      <c r="F159" s="19">
        <v>350</v>
      </c>
      <c r="G159" s="9">
        <v>0.6</v>
      </c>
      <c r="H159" s="9">
        <v>0.4</v>
      </c>
      <c r="I159" s="16">
        <f t="shared" si="35"/>
        <v>1676962</v>
      </c>
      <c r="J159" s="16">
        <f t="shared" si="36"/>
        <v>1676850</v>
      </c>
      <c r="K159" s="16">
        <f t="shared" si="37"/>
        <v>112</v>
      </c>
      <c r="L159" s="16">
        <v>144</v>
      </c>
      <c r="M159" s="16">
        <f t="shared" si="38"/>
        <v>1440000</v>
      </c>
      <c r="N159" s="16">
        <f t="shared" si="34"/>
        <v>236850</v>
      </c>
      <c r="O159" s="16"/>
      <c r="P159" s="33"/>
    </row>
    <row r="160" spans="1:16" s="4" customFormat="1" ht="24.75" customHeight="1">
      <c r="A160" s="17" t="s">
        <v>155</v>
      </c>
      <c r="B160" s="20">
        <v>618003</v>
      </c>
      <c r="C160" s="16">
        <f t="shared" si="33"/>
        <v>12373</v>
      </c>
      <c r="D160" s="19">
        <v>94</v>
      </c>
      <c r="E160" s="19">
        <v>12279</v>
      </c>
      <c r="F160" s="19">
        <v>350</v>
      </c>
      <c r="G160" s="9">
        <v>0.8</v>
      </c>
      <c r="H160" s="9">
        <v>0.2</v>
      </c>
      <c r="I160" s="16">
        <f t="shared" si="35"/>
        <v>3464527</v>
      </c>
      <c r="J160" s="16">
        <f t="shared" si="36"/>
        <v>3464440</v>
      </c>
      <c r="K160" s="16">
        <f t="shared" si="37"/>
        <v>87</v>
      </c>
      <c r="L160" s="16">
        <v>297</v>
      </c>
      <c r="M160" s="16">
        <f t="shared" si="38"/>
        <v>2970000</v>
      </c>
      <c r="N160" s="16">
        <f t="shared" si="34"/>
        <v>494440</v>
      </c>
      <c r="O160" s="16"/>
      <c r="P160" s="33"/>
    </row>
    <row r="161" spans="1:16" s="4" customFormat="1" ht="24.75" customHeight="1">
      <c r="A161" s="17" t="s">
        <v>156</v>
      </c>
      <c r="B161" s="20">
        <v>618005</v>
      </c>
      <c r="C161" s="16">
        <f t="shared" si="33"/>
        <v>5956</v>
      </c>
      <c r="D161" s="19">
        <v>1496</v>
      </c>
      <c r="E161" s="19">
        <v>4460</v>
      </c>
      <c r="F161" s="19">
        <v>350</v>
      </c>
      <c r="G161" s="9">
        <v>1</v>
      </c>
      <c r="H161" s="9">
        <v>0</v>
      </c>
      <c r="I161" s="16">
        <f t="shared" si="35"/>
        <v>2084600</v>
      </c>
      <c r="J161" s="16">
        <f t="shared" si="36"/>
        <v>2084600</v>
      </c>
      <c r="K161" s="16">
        <f t="shared" si="37"/>
        <v>0</v>
      </c>
      <c r="L161" s="16">
        <v>179</v>
      </c>
      <c r="M161" s="16">
        <f t="shared" si="38"/>
        <v>1790000</v>
      </c>
      <c r="N161" s="16">
        <f t="shared" si="34"/>
        <v>294600</v>
      </c>
      <c r="O161" s="16"/>
      <c r="P161" s="33"/>
    </row>
    <row r="162" spans="1:16" s="4" customFormat="1" ht="24.75" customHeight="1">
      <c r="A162" s="17" t="s">
        <v>157</v>
      </c>
      <c r="B162" s="20">
        <v>618006</v>
      </c>
      <c r="C162" s="16">
        <f t="shared" si="33"/>
        <v>6557</v>
      </c>
      <c r="D162" s="19">
        <v>1037</v>
      </c>
      <c r="E162" s="19">
        <v>5520</v>
      </c>
      <c r="F162" s="19">
        <v>350</v>
      </c>
      <c r="G162" s="9">
        <v>0.8</v>
      </c>
      <c r="H162" s="9">
        <v>0.2</v>
      </c>
      <c r="I162" s="16">
        <f t="shared" si="35"/>
        <v>1836006</v>
      </c>
      <c r="J162" s="16">
        <f t="shared" si="36"/>
        <v>1835960</v>
      </c>
      <c r="K162" s="16">
        <f t="shared" si="37"/>
        <v>46</v>
      </c>
      <c r="L162" s="16">
        <v>157</v>
      </c>
      <c r="M162" s="16">
        <f t="shared" si="38"/>
        <v>1570000</v>
      </c>
      <c r="N162" s="16">
        <f t="shared" si="34"/>
        <v>265960</v>
      </c>
      <c r="O162" s="16"/>
      <c r="P162" s="33"/>
    </row>
    <row r="163" spans="1:16" s="4" customFormat="1" ht="24.75" customHeight="1">
      <c r="A163" s="17" t="s">
        <v>158</v>
      </c>
      <c r="B163" s="20">
        <v>618009</v>
      </c>
      <c r="C163" s="16">
        <f t="shared" si="33"/>
        <v>2676</v>
      </c>
      <c r="D163" s="19">
        <v>424</v>
      </c>
      <c r="E163" s="19">
        <v>2252</v>
      </c>
      <c r="F163" s="19">
        <v>350</v>
      </c>
      <c r="G163" s="9">
        <v>1</v>
      </c>
      <c r="H163" s="9">
        <v>0</v>
      </c>
      <c r="I163" s="16">
        <f t="shared" si="35"/>
        <v>936600</v>
      </c>
      <c r="J163" s="16">
        <f t="shared" si="36"/>
        <v>936600</v>
      </c>
      <c r="K163" s="16">
        <f t="shared" si="37"/>
        <v>0</v>
      </c>
      <c r="L163" s="16">
        <v>80</v>
      </c>
      <c r="M163" s="16">
        <f t="shared" si="38"/>
        <v>800000</v>
      </c>
      <c r="N163" s="16">
        <f t="shared" si="34"/>
        <v>136600</v>
      </c>
      <c r="O163" s="16"/>
      <c r="P163" s="33"/>
    </row>
    <row r="164" spans="1:16" ht="24.75" customHeight="1">
      <c r="A164" s="9" t="s">
        <v>159</v>
      </c>
      <c r="B164" s="17"/>
      <c r="C164" s="16">
        <f t="shared" si="33"/>
        <v>1874</v>
      </c>
      <c r="D164" s="19">
        <v>652</v>
      </c>
      <c r="E164" s="19">
        <v>1222</v>
      </c>
      <c r="F164" s="19">
        <v>350</v>
      </c>
      <c r="G164" s="9" t="s">
        <v>17</v>
      </c>
      <c r="H164" s="9"/>
      <c r="I164" s="16">
        <f>I165</f>
        <v>655900</v>
      </c>
      <c r="J164" s="16">
        <f>J165</f>
        <v>655900</v>
      </c>
      <c r="K164" s="16">
        <f>K165</f>
        <v>0</v>
      </c>
      <c r="L164" s="16">
        <v>56</v>
      </c>
      <c r="M164" s="16">
        <f t="shared" si="38"/>
        <v>560000</v>
      </c>
      <c r="N164" s="16">
        <f>N165</f>
        <v>95900</v>
      </c>
      <c r="O164" s="16"/>
      <c r="P164" s="33"/>
    </row>
    <row r="165" spans="1:16" s="4" customFormat="1" ht="24.75" customHeight="1">
      <c r="A165" s="17" t="s">
        <v>159</v>
      </c>
      <c r="B165" s="20">
        <v>618007</v>
      </c>
      <c r="C165" s="16">
        <f t="shared" si="33"/>
        <v>1874</v>
      </c>
      <c r="D165" s="19">
        <v>652</v>
      </c>
      <c r="E165" s="19">
        <v>1222</v>
      </c>
      <c r="F165" s="19">
        <v>350</v>
      </c>
      <c r="G165" s="9">
        <v>1</v>
      </c>
      <c r="H165" s="9">
        <v>0</v>
      </c>
      <c r="I165" s="16">
        <f>J165+K165</f>
        <v>655900</v>
      </c>
      <c r="J165" s="16">
        <f>ROUND(C165*F165*G165,0)</f>
        <v>655900</v>
      </c>
      <c r="K165" s="16">
        <f>ROUND(C165*F165*H165/10000,0)</f>
        <v>0</v>
      </c>
      <c r="L165" s="16">
        <v>56</v>
      </c>
      <c r="M165" s="16">
        <f t="shared" si="38"/>
        <v>560000</v>
      </c>
      <c r="N165" s="16">
        <f t="shared" si="34"/>
        <v>95900</v>
      </c>
      <c r="O165" s="16"/>
      <c r="P165" s="33"/>
    </row>
    <row r="166" spans="1:16" ht="24.75" customHeight="1">
      <c r="A166" s="9" t="s">
        <v>160</v>
      </c>
      <c r="B166" s="17"/>
      <c r="C166" s="16">
        <f t="shared" si="33"/>
        <v>3593</v>
      </c>
      <c r="D166" s="19">
        <v>1521</v>
      </c>
      <c r="E166" s="19">
        <v>2072</v>
      </c>
      <c r="F166" s="19">
        <v>350</v>
      </c>
      <c r="G166" s="9" t="s">
        <v>17</v>
      </c>
      <c r="H166" s="9"/>
      <c r="I166" s="16">
        <f>I167</f>
        <v>1257550</v>
      </c>
      <c r="J166" s="16">
        <f>J167</f>
        <v>1257550</v>
      </c>
      <c r="K166" s="16">
        <f>K167</f>
        <v>0</v>
      </c>
      <c r="L166" s="16">
        <v>108</v>
      </c>
      <c r="M166" s="16">
        <f t="shared" si="38"/>
        <v>1080000</v>
      </c>
      <c r="N166" s="16">
        <f>N167</f>
        <v>177550</v>
      </c>
      <c r="O166" s="16"/>
      <c r="P166" s="33"/>
    </row>
    <row r="167" spans="1:16" s="4" customFormat="1" ht="24.75" customHeight="1">
      <c r="A167" s="17" t="s">
        <v>160</v>
      </c>
      <c r="B167" s="20">
        <v>618008</v>
      </c>
      <c r="C167" s="16">
        <f t="shared" si="33"/>
        <v>3593</v>
      </c>
      <c r="D167" s="19">
        <v>1521</v>
      </c>
      <c r="E167" s="19">
        <v>2072</v>
      </c>
      <c r="F167" s="19">
        <v>350</v>
      </c>
      <c r="G167" s="9">
        <v>1</v>
      </c>
      <c r="H167" s="9">
        <v>0</v>
      </c>
      <c r="I167" s="16">
        <f>J167+K167</f>
        <v>1257550</v>
      </c>
      <c r="J167" s="16">
        <f>ROUND(C167*F167*G167,0)</f>
        <v>1257550</v>
      </c>
      <c r="K167" s="16">
        <f>ROUND(C167*F167*H167/10000,0)</f>
        <v>0</v>
      </c>
      <c r="L167" s="16">
        <v>108</v>
      </c>
      <c r="M167" s="16">
        <f t="shared" si="38"/>
        <v>1080000</v>
      </c>
      <c r="N167" s="16">
        <f aca="true" t="shared" si="39" ref="N166:N195">J167-M167</f>
        <v>177550</v>
      </c>
      <c r="O167" s="16"/>
      <c r="P167" s="33"/>
    </row>
    <row r="168" spans="1:16" ht="24.75" customHeight="1">
      <c r="A168" s="9" t="s">
        <v>161</v>
      </c>
      <c r="B168" s="17"/>
      <c r="C168" s="16">
        <f t="shared" si="33"/>
        <v>26980</v>
      </c>
      <c r="D168" s="19">
        <v>6628</v>
      </c>
      <c r="E168" s="19">
        <v>20352</v>
      </c>
      <c r="F168" s="19">
        <v>350</v>
      </c>
      <c r="G168" s="9" t="s">
        <v>17</v>
      </c>
      <c r="H168" s="9"/>
      <c r="I168" s="16">
        <f>I169</f>
        <v>7554589</v>
      </c>
      <c r="J168" s="16">
        <f>J169</f>
        <v>7554400</v>
      </c>
      <c r="K168" s="16">
        <f>K169</f>
        <v>189</v>
      </c>
      <c r="L168" s="16">
        <v>648</v>
      </c>
      <c r="M168" s="16">
        <f t="shared" si="38"/>
        <v>6480000</v>
      </c>
      <c r="N168" s="16">
        <f>N169</f>
        <v>1074400</v>
      </c>
      <c r="O168" s="16"/>
      <c r="P168" s="33"/>
    </row>
    <row r="169" spans="1:16" s="4" customFormat="1" ht="24.75" customHeight="1">
      <c r="A169" s="17" t="s">
        <v>161</v>
      </c>
      <c r="B169" s="20">
        <v>618004</v>
      </c>
      <c r="C169" s="16">
        <f t="shared" si="33"/>
        <v>26980</v>
      </c>
      <c r="D169" s="19">
        <v>6628</v>
      </c>
      <c r="E169" s="19">
        <v>20352</v>
      </c>
      <c r="F169" s="19">
        <v>350</v>
      </c>
      <c r="G169" s="9">
        <v>0.8</v>
      </c>
      <c r="H169" s="9">
        <v>0.2</v>
      </c>
      <c r="I169" s="16">
        <f>J169+K169</f>
        <v>7554589</v>
      </c>
      <c r="J169" s="16">
        <f>ROUND(C169*F169*G169,0)</f>
        <v>7554400</v>
      </c>
      <c r="K169" s="16">
        <f>ROUND(C169*F169*H169/10000,0)</f>
        <v>189</v>
      </c>
      <c r="L169" s="16">
        <v>648</v>
      </c>
      <c r="M169" s="16">
        <f t="shared" si="38"/>
        <v>6480000</v>
      </c>
      <c r="N169" s="16">
        <f t="shared" si="39"/>
        <v>1074400</v>
      </c>
      <c r="O169" s="16"/>
      <c r="P169" s="33"/>
    </row>
    <row r="170" spans="1:16" ht="24.75" customHeight="1">
      <c r="A170" s="9" t="s">
        <v>162</v>
      </c>
      <c r="B170" s="17"/>
      <c r="C170" s="16">
        <f t="shared" si="33"/>
        <v>941</v>
      </c>
      <c r="D170" s="16">
        <f>SUM(D171:D173)</f>
        <v>51</v>
      </c>
      <c r="E170" s="16">
        <f>SUM(E171:E173)</f>
        <v>890</v>
      </c>
      <c r="F170" s="16">
        <v>350</v>
      </c>
      <c r="G170" s="9" t="s">
        <v>17</v>
      </c>
      <c r="H170" s="9"/>
      <c r="I170" s="16">
        <f>SUM(I171:I173)</f>
        <v>218691</v>
      </c>
      <c r="J170" s="16">
        <f>SUM(J171:J173)</f>
        <v>218680</v>
      </c>
      <c r="K170" s="16">
        <f>SUM(K171:K173)</f>
        <v>11</v>
      </c>
      <c r="L170" s="16">
        <v>19</v>
      </c>
      <c r="M170" s="16">
        <f t="shared" si="38"/>
        <v>190000</v>
      </c>
      <c r="N170" s="16">
        <f>SUM(N171:N173)</f>
        <v>28680</v>
      </c>
      <c r="O170" s="16"/>
      <c r="P170" s="33"/>
    </row>
    <row r="171" spans="1:16" s="4" customFormat="1" ht="24.75" customHeight="1">
      <c r="A171" s="17" t="s">
        <v>163</v>
      </c>
      <c r="B171" s="20">
        <v>619001</v>
      </c>
      <c r="C171" s="16">
        <f t="shared" si="33"/>
        <v>492</v>
      </c>
      <c r="D171" s="19">
        <v>0</v>
      </c>
      <c r="E171" s="19">
        <v>492</v>
      </c>
      <c r="F171" s="19">
        <v>350</v>
      </c>
      <c r="G171" s="9">
        <v>0.6</v>
      </c>
      <c r="H171" s="9">
        <v>0.4</v>
      </c>
      <c r="I171" s="16">
        <f>J171+K171</f>
        <v>103327</v>
      </c>
      <c r="J171" s="16">
        <f>ROUND(C171*F171*G171,0)</f>
        <v>103320</v>
      </c>
      <c r="K171" s="16">
        <f>ROUND(C171*F171*H171/10000,0)</f>
        <v>7</v>
      </c>
      <c r="L171" s="16">
        <v>9</v>
      </c>
      <c r="M171" s="16">
        <f t="shared" si="38"/>
        <v>90000</v>
      </c>
      <c r="N171" s="16">
        <f t="shared" si="39"/>
        <v>13320</v>
      </c>
      <c r="O171" s="16"/>
      <c r="P171" s="33"/>
    </row>
    <row r="172" spans="1:16" s="4" customFormat="1" ht="24.75" customHeight="1">
      <c r="A172" s="17" t="s">
        <v>164</v>
      </c>
      <c r="B172" s="20">
        <v>619002</v>
      </c>
      <c r="C172" s="16">
        <f t="shared" si="33"/>
        <v>148</v>
      </c>
      <c r="D172" s="19">
        <v>0</v>
      </c>
      <c r="E172" s="19">
        <v>148</v>
      </c>
      <c r="F172" s="19">
        <v>350</v>
      </c>
      <c r="G172" s="9">
        <v>0.6</v>
      </c>
      <c r="H172" s="9">
        <v>0.4</v>
      </c>
      <c r="I172" s="16">
        <f>J172+K172</f>
        <v>31082</v>
      </c>
      <c r="J172" s="16">
        <f>ROUND(C172*F172*G172,0)</f>
        <v>31080</v>
      </c>
      <c r="K172" s="16">
        <f>ROUND(C172*F172*H172/10000,0)</f>
        <v>2</v>
      </c>
      <c r="L172" s="16">
        <v>3</v>
      </c>
      <c r="M172" s="16">
        <f t="shared" si="38"/>
        <v>30000</v>
      </c>
      <c r="N172" s="16">
        <f t="shared" si="39"/>
        <v>1080</v>
      </c>
      <c r="O172" s="16"/>
      <c r="P172" s="33" t="s">
        <v>165</v>
      </c>
    </row>
    <row r="173" spans="1:16" s="4" customFormat="1" ht="24.75" customHeight="1">
      <c r="A173" s="17" t="s">
        <v>166</v>
      </c>
      <c r="B173" s="20">
        <v>619004</v>
      </c>
      <c r="C173" s="16">
        <f t="shared" si="33"/>
        <v>301</v>
      </c>
      <c r="D173" s="19">
        <v>51</v>
      </c>
      <c r="E173" s="19">
        <v>250</v>
      </c>
      <c r="F173" s="19">
        <v>350</v>
      </c>
      <c r="G173" s="9">
        <v>0.8</v>
      </c>
      <c r="H173" s="9">
        <v>0.2</v>
      </c>
      <c r="I173" s="16">
        <f>J173+K173</f>
        <v>84282</v>
      </c>
      <c r="J173" s="16">
        <f>ROUND(C173*F173*G173,0)</f>
        <v>84280</v>
      </c>
      <c r="K173" s="16">
        <f>ROUND(C173*F173*H173/10000,0)</f>
        <v>2</v>
      </c>
      <c r="L173" s="16">
        <v>7</v>
      </c>
      <c r="M173" s="16">
        <f t="shared" si="38"/>
        <v>70000</v>
      </c>
      <c r="N173" s="16">
        <f t="shared" si="39"/>
        <v>14280</v>
      </c>
      <c r="O173" s="16"/>
      <c r="P173" s="33" t="s">
        <v>167</v>
      </c>
    </row>
    <row r="174" spans="1:16" ht="24.75" customHeight="1">
      <c r="A174" s="9" t="s">
        <v>168</v>
      </c>
      <c r="B174" s="17"/>
      <c r="C174" s="16">
        <f t="shared" si="33"/>
        <v>2236</v>
      </c>
      <c r="D174" s="19">
        <v>84</v>
      </c>
      <c r="E174" s="19">
        <v>2152</v>
      </c>
      <c r="F174" s="19">
        <v>350</v>
      </c>
      <c r="G174" s="9" t="s">
        <v>17</v>
      </c>
      <c r="H174" s="9"/>
      <c r="I174" s="16">
        <f>I175</f>
        <v>782600</v>
      </c>
      <c r="J174" s="16">
        <f>J175</f>
        <v>782600</v>
      </c>
      <c r="K174" s="16">
        <f>K175</f>
        <v>0</v>
      </c>
      <c r="L174" s="16">
        <v>67</v>
      </c>
      <c r="M174" s="16">
        <f t="shared" si="38"/>
        <v>670000</v>
      </c>
      <c r="N174" s="16">
        <f>N175</f>
        <v>112600</v>
      </c>
      <c r="O174" s="16"/>
      <c r="P174" s="33"/>
    </row>
    <row r="175" spans="1:16" s="4" customFormat="1" ht="24.75" customHeight="1">
      <c r="A175" s="17" t="s">
        <v>168</v>
      </c>
      <c r="B175" s="20">
        <v>619003</v>
      </c>
      <c r="C175" s="16">
        <f t="shared" si="33"/>
        <v>2236</v>
      </c>
      <c r="D175" s="19">
        <v>84</v>
      </c>
      <c r="E175" s="19">
        <v>2152</v>
      </c>
      <c r="F175" s="19">
        <v>350</v>
      </c>
      <c r="G175" s="9">
        <v>1</v>
      </c>
      <c r="H175" s="9">
        <v>0</v>
      </c>
      <c r="I175" s="16">
        <f>J175+K175</f>
        <v>782600</v>
      </c>
      <c r="J175" s="16">
        <f>ROUND(C175*F175*G175,0)</f>
        <v>782600</v>
      </c>
      <c r="K175" s="16">
        <f>ROUND(C175*F175*H175/10000,0)</f>
        <v>0</v>
      </c>
      <c r="L175" s="16">
        <v>67</v>
      </c>
      <c r="M175" s="16">
        <f t="shared" si="38"/>
        <v>670000</v>
      </c>
      <c r="N175" s="16">
        <f t="shared" si="39"/>
        <v>112600</v>
      </c>
      <c r="O175" s="16"/>
      <c r="P175" s="33"/>
    </row>
    <row r="176" spans="1:16" ht="24.75" customHeight="1">
      <c r="A176" s="9" t="s">
        <v>169</v>
      </c>
      <c r="B176" s="17"/>
      <c r="C176" s="16">
        <f t="shared" si="33"/>
        <v>1645</v>
      </c>
      <c r="D176" s="16">
        <f>SUM(D177:D180)</f>
        <v>0</v>
      </c>
      <c r="E176" s="16">
        <f>SUM(E177:E180)</f>
        <v>1645</v>
      </c>
      <c r="F176" s="16">
        <v>350</v>
      </c>
      <c r="G176" s="9" t="s">
        <v>17</v>
      </c>
      <c r="H176" s="9"/>
      <c r="I176" s="16">
        <f>SUM(I177:I180)</f>
        <v>460612</v>
      </c>
      <c r="J176" s="16">
        <f>SUM(J177:J180)</f>
        <v>460600</v>
      </c>
      <c r="K176" s="16">
        <f>SUM(K177:K180)</f>
        <v>12</v>
      </c>
      <c r="L176" s="16">
        <v>39</v>
      </c>
      <c r="M176" s="16">
        <f t="shared" si="38"/>
        <v>390000</v>
      </c>
      <c r="N176" s="16">
        <f>SUM(N177:N180)</f>
        <v>70600</v>
      </c>
      <c r="O176" s="16"/>
      <c r="P176" s="33"/>
    </row>
    <row r="177" spans="1:16" s="4" customFormat="1" ht="24.75" customHeight="1">
      <c r="A177" s="41" t="s">
        <v>170</v>
      </c>
      <c r="B177" s="20">
        <v>620001</v>
      </c>
      <c r="C177" s="16">
        <f t="shared" si="33"/>
        <v>0</v>
      </c>
      <c r="D177" s="16">
        <v>0</v>
      </c>
      <c r="E177" s="16">
        <v>0</v>
      </c>
      <c r="F177" s="16">
        <v>350</v>
      </c>
      <c r="G177" s="9">
        <v>0.6</v>
      </c>
      <c r="H177" s="9">
        <v>0.4</v>
      </c>
      <c r="I177" s="16">
        <f>J177+K177</f>
        <v>0</v>
      </c>
      <c r="J177" s="16">
        <f>ROUND(C177*F177*G177,0)</f>
        <v>0</v>
      </c>
      <c r="K177" s="16">
        <f>ROUND(C177*F177*H177/10000,0)</f>
        <v>0</v>
      </c>
      <c r="L177" s="16">
        <v>0</v>
      </c>
      <c r="M177" s="16">
        <f t="shared" si="38"/>
        <v>0</v>
      </c>
      <c r="N177" s="16">
        <f t="shared" si="39"/>
        <v>0</v>
      </c>
      <c r="O177" s="16"/>
      <c r="P177" s="33"/>
    </row>
    <row r="178" spans="1:16" s="4" customFormat="1" ht="24.75" customHeight="1">
      <c r="A178" s="42" t="s">
        <v>171</v>
      </c>
      <c r="B178" s="20"/>
      <c r="C178" s="16">
        <f t="shared" si="33"/>
        <v>0</v>
      </c>
      <c r="D178" s="19">
        <v>0</v>
      </c>
      <c r="E178" s="19">
        <v>0</v>
      </c>
      <c r="F178" s="19">
        <v>350</v>
      </c>
      <c r="G178" s="9">
        <v>0.8</v>
      </c>
      <c r="H178" s="9">
        <v>0.2</v>
      </c>
      <c r="I178" s="16">
        <f>J178+K178</f>
        <v>0</v>
      </c>
      <c r="J178" s="16">
        <f>ROUND(C178*F178*G178,0)</f>
        <v>0</v>
      </c>
      <c r="K178" s="16">
        <f>ROUND(C178*F178*H178/10000,0)</f>
        <v>0</v>
      </c>
      <c r="L178" s="16">
        <v>0</v>
      </c>
      <c r="M178" s="16">
        <f t="shared" si="38"/>
        <v>0</v>
      </c>
      <c r="N178" s="16">
        <f t="shared" si="39"/>
        <v>0</v>
      </c>
      <c r="O178" s="16"/>
      <c r="P178" s="33"/>
    </row>
    <row r="179" spans="1:16" s="4" customFormat="1" ht="24.75" customHeight="1">
      <c r="A179" s="17" t="s">
        <v>172</v>
      </c>
      <c r="B179" s="20">
        <v>620002</v>
      </c>
      <c r="C179" s="16">
        <f t="shared" si="33"/>
        <v>0</v>
      </c>
      <c r="D179" s="19">
        <v>0</v>
      </c>
      <c r="E179" s="19">
        <v>0</v>
      </c>
      <c r="F179" s="19">
        <v>350</v>
      </c>
      <c r="G179" s="9">
        <v>0.6</v>
      </c>
      <c r="H179" s="9">
        <v>0.4</v>
      </c>
      <c r="I179" s="16">
        <f>J179+K179</f>
        <v>0</v>
      </c>
      <c r="J179" s="16">
        <f>ROUND(C179*F179*G179,0)</f>
        <v>0</v>
      </c>
      <c r="K179" s="16">
        <f>ROUND(C179*F179*H179/10000,0)</f>
        <v>0</v>
      </c>
      <c r="L179" s="16">
        <v>0</v>
      </c>
      <c r="M179" s="16">
        <f t="shared" si="38"/>
        <v>0</v>
      </c>
      <c r="N179" s="16">
        <f t="shared" si="39"/>
        <v>0</v>
      </c>
      <c r="O179" s="16"/>
      <c r="P179" s="33" t="s">
        <v>173</v>
      </c>
    </row>
    <row r="180" spans="1:16" s="4" customFormat="1" ht="24.75" customHeight="1">
      <c r="A180" s="20" t="s">
        <v>174</v>
      </c>
      <c r="B180" s="20">
        <v>620003</v>
      </c>
      <c r="C180" s="16">
        <f t="shared" si="33"/>
        <v>1645</v>
      </c>
      <c r="D180" s="19">
        <v>0</v>
      </c>
      <c r="E180" s="19">
        <v>1645</v>
      </c>
      <c r="F180" s="19">
        <v>350</v>
      </c>
      <c r="G180" s="9">
        <v>0.8</v>
      </c>
      <c r="H180" s="9">
        <v>0.2</v>
      </c>
      <c r="I180" s="16">
        <f>J180+K180</f>
        <v>460612</v>
      </c>
      <c r="J180" s="16">
        <f>ROUND(C180*F180*G180,0)</f>
        <v>460600</v>
      </c>
      <c r="K180" s="16">
        <f>ROUND(C180*F180*H180/10000,0)</f>
        <v>12</v>
      </c>
      <c r="L180" s="16">
        <v>39</v>
      </c>
      <c r="M180" s="16">
        <f t="shared" si="38"/>
        <v>390000</v>
      </c>
      <c r="N180" s="16">
        <f t="shared" si="39"/>
        <v>70600</v>
      </c>
      <c r="O180" s="16"/>
      <c r="P180" s="33" t="s">
        <v>175</v>
      </c>
    </row>
    <row r="181" spans="1:16" ht="24.75" customHeight="1">
      <c r="A181" s="9" t="s">
        <v>176</v>
      </c>
      <c r="B181" s="17"/>
      <c r="C181" s="16">
        <f t="shared" si="33"/>
        <v>637</v>
      </c>
      <c r="D181" s="19">
        <v>0</v>
      </c>
      <c r="E181" s="19">
        <v>637</v>
      </c>
      <c r="F181" s="19">
        <v>350</v>
      </c>
      <c r="G181" s="9" t="s">
        <v>17</v>
      </c>
      <c r="H181" s="9"/>
      <c r="I181" s="16">
        <f>I182</f>
        <v>222950</v>
      </c>
      <c r="J181" s="16">
        <f>J182</f>
        <v>222950</v>
      </c>
      <c r="K181" s="16">
        <f>K182</f>
        <v>0</v>
      </c>
      <c r="L181" s="16">
        <v>19</v>
      </c>
      <c r="M181" s="16">
        <f t="shared" si="38"/>
        <v>190000</v>
      </c>
      <c r="N181" s="16">
        <f>N182</f>
        <v>32950</v>
      </c>
      <c r="O181" s="16"/>
      <c r="P181" s="33"/>
    </row>
    <row r="182" spans="1:16" s="4" customFormat="1" ht="24.75" customHeight="1">
      <c r="A182" s="17" t="s">
        <v>176</v>
      </c>
      <c r="B182" s="20">
        <v>620005</v>
      </c>
      <c r="C182" s="16">
        <f t="shared" si="33"/>
        <v>637</v>
      </c>
      <c r="D182" s="19">
        <v>0</v>
      </c>
      <c r="E182" s="19">
        <v>637</v>
      </c>
      <c r="F182" s="19">
        <v>350</v>
      </c>
      <c r="G182" s="9">
        <v>1</v>
      </c>
      <c r="H182" s="9">
        <v>0</v>
      </c>
      <c r="I182" s="16">
        <f>J182+K182</f>
        <v>222950</v>
      </c>
      <c r="J182" s="16">
        <f>ROUND(C182*F182*G182,0)</f>
        <v>222950</v>
      </c>
      <c r="K182" s="16">
        <f>ROUND(C182*F182*H182/10000,0)</f>
        <v>0</v>
      </c>
      <c r="L182" s="16">
        <v>19</v>
      </c>
      <c r="M182" s="16">
        <f t="shared" si="38"/>
        <v>190000</v>
      </c>
      <c r="N182" s="16">
        <f t="shared" si="39"/>
        <v>32950</v>
      </c>
      <c r="O182" s="16"/>
      <c r="P182" s="33"/>
    </row>
    <row r="183" spans="1:16" ht="24.75" customHeight="1">
      <c r="A183" s="9" t="s">
        <v>177</v>
      </c>
      <c r="B183" s="17"/>
      <c r="C183" s="16">
        <f t="shared" si="33"/>
        <v>5409</v>
      </c>
      <c r="D183" s="19">
        <v>0</v>
      </c>
      <c r="E183" s="19">
        <v>5409</v>
      </c>
      <c r="F183" s="19">
        <v>350</v>
      </c>
      <c r="G183" s="9" t="s">
        <v>17</v>
      </c>
      <c r="H183" s="9"/>
      <c r="I183" s="16">
        <f>I184</f>
        <v>1893150</v>
      </c>
      <c r="J183" s="16">
        <f>J184</f>
        <v>1893150</v>
      </c>
      <c r="K183" s="16">
        <f>K184</f>
        <v>0</v>
      </c>
      <c r="L183" s="16">
        <v>162</v>
      </c>
      <c r="M183" s="16">
        <f t="shared" si="38"/>
        <v>1620000</v>
      </c>
      <c r="N183" s="16">
        <f>N184</f>
        <v>273150</v>
      </c>
      <c r="O183" s="16"/>
      <c r="P183" s="33"/>
    </row>
    <row r="184" spans="1:16" s="4" customFormat="1" ht="24.75" customHeight="1">
      <c r="A184" s="17" t="s">
        <v>177</v>
      </c>
      <c r="B184" s="20">
        <v>620004</v>
      </c>
      <c r="C184" s="16">
        <f t="shared" si="33"/>
        <v>5409</v>
      </c>
      <c r="D184" s="19">
        <v>0</v>
      </c>
      <c r="E184" s="19">
        <v>5409</v>
      </c>
      <c r="F184" s="19">
        <v>350</v>
      </c>
      <c r="G184" s="9">
        <v>1</v>
      </c>
      <c r="H184" s="9">
        <v>0</v>
      </c>
      <c r="I184" s="16">
        <f>J184+K184</f>
        <v>1893150</v>
      </c>
      <c r="J184" s="16">
        <f>ROUND(C184*F184*G184,0)</f>
        <v>1893150</v>
      </c>
      <c r="K184" s="16">
        <f>ROUND(C184*F184*H184/10000,0)</f>
        <v>0</v>
      </c>
      <c r="L184" s="16">
        <v>162</v>
      </c>
      <c r="M184" s="16">
        <f t="shared" si="38"/>
        <v>1620000</v>
      </c>
      <c r="N184" s="16">
        <f t="shared" si="39"/>
        <v>273150</v>
      </c>
      <c r="O184" s="16"/>
      <c r="P184" s="33"/>
    </row>
    <row r="185" spans="1:16" ht="24.75" customHeight="1">
      <c r="A185" s="9" t="s">
        <v>178</v>
      </c>
      <c r="B185" s="17"/>
      <c r="C185" s="16">
        <f t="shared" si="33"/>
        <v>4918</v>
      </c>
      <c r="D185" s="19">
        <v>0</v>
      </c>
      <c r="E185" s="19">
        <v>4918</v>
      </c>
      <c r="F185" s="19">
        <v>350</v>
      </c>
      <c r="G185" s="9" t="s">
        <v>17</v>
      </c>
      <c r="H185" s="9"/>
      <c r="I185" s="16">
        <f>I186</f>
        <v>1721300</v>
      </c>
      <c r="J185" s="16">
        <f>J186</f>
        <v>1721300</v>
      </c>
      <c r="K185" s="16">
        <f>K186</f>
        <v>0</v>
      </c>
      <c r="L185" s="16">
        <v>148</v>
      </c>
      <c r="M185" s="16">
        <f t="shared" si="38"/>
        <v>1480000</v>
      </c>
      <c r="N185" s="16">
        <f>N186</f>
        <v>241300</v>
      </c>
      <c r="O185" s="16"/>
      <c r="P185" s="33"/>
    </row>
    <row r="186" spans="1:16" s="4" customFormat="1" ht="24.75" customHeight="1">
      <c r="A186" s="17" t="s">
        <v>178</v>
      </c>
      <c r="B186" s="20">
        <v>620006</v>
      </c>
      <c r="C186" s="16">
        <f t="shared" si="33"/>
        <v>4918</v>
      </c>
      <c r="D186" s="19">
        <v>0</v>
      </c>
      <c r="E186" s="19">
        <v>4918</v>
      </c>
      <c r="F186" s="19">
        <v>350</v>
      </c>
      <c r="G186" s="9">
        <v>1</v>
      </c>
      <c r="H186" s="9">
        <v>0</v>
      </c>
      <c r="I186" s="16">
        <f>J186+K186</f>
        <v>1721300</v>
      </c>
      <c r="J186" s="16">
        <f>ROUND(C186*F186*G186,0)</f>
        <v>1721300</v>
      </c>
      <c r="K186" s="16">
        <f>ROUND(C186*F186*H186/10000,0)</f>
        <v>0</v>
      </c>
      <c r="L186" s="16">
        <v>148</v>
      </c>
      <c r="M186" s="16">
        <f t="shared" si="38"/>
        <v>1480000</v>
      </c>
      <c r="N186" s="16">
        <f t="shared" si="39"/>
        <v>241300</v>
      </c>
      <c r="O186" s="16"/>
      <c r="P186" s="33" t="s">
        <v>179</v>
      </c>
    </row>
    <row r="187" spans="1:16" ht="24.75" customHeight="1">
      <c r="A187" s="9" t="s">
        <v>180</v>
      </c>
      <c r="B187" s="17"/>
      <c r="C187" s="16">
        <f t="shared" si="33"/>
        <v>23565</v>
      </c>
      <c r="D187" s="16">
        <f>SUM(D188:D191)</f>
        <v>6965</v>
      </c>
      <c r="E187" s="16">
        <f>SUM(E188:E191)</f>
        <v>16600</v>
      </c>
      <c r="F187" s="16">
        <v>350</v>
      </c>
      <c r="G187" s="9" t="s">
        <v>17</v>
      </c>
      <c r="H187" s="9"/>
      <c r="I187" s="16">
        <f>SUM(I188:I191)</f>
        <v>6524523</v>
      </c>
      <c r="J187" s="16">
        <f>SUM(J188:J191)</f>
        <v>6524350</v>
      </c>
      <c r="K187" s="16">
        <f>SUM(K188:K191)</f>
        <v>173</v>
      </c>
      <c r="L187" s="16">
        <v>559</v>
      </c>
      <c r="M187" s="16">
        <f t="shared" si="38"/>
        <v>5590000</v>
      </c>
      <c r="N187" s="16">
        <f>SUM(N188:N191)</f>
        <v>934350</v>
      </c>
      <c r="O187" s="16"/>
      <c r="P187" s="33"/>
    </row>
    <row r="188" spans="1:16" s="4" customFormat="1" ht="24.75" customHeight="1">
      <c r="A188" s="17" t="s">
        <v>181</v>
      </c>
      <c r="B188" s="20">
        <v>621001</v>
      </c>
      <c r="C188" s="16">
        <f t="shared" si="33"/>
        <v>1055</v>
      </c>
      <c r="D188" s="19">
        <v>0</v>
      </c>
      <c r="E188" s="19">
        <v>1055</v>
      </c>
      <c r="F188" s="19">
        <v>350</v>
      </c>
      <c r="G188" s="9">
        <v>0.6</v>
      </c>
      <c r="H188" s="9">
        <v>0.4</v>
      </c>
      <c r="I188" s="16">
        <f>J188+K188</f>
        <v>221565</v>
      </c>
      <c r="J188" s="16">
        <f>ROUND(C188*F188*G188,0)</f>
        <v>221550</v>
      </c>
      <c r="K188" s="16">
        <f>ROUND(C188*F188*H188/10000,0)</f>
        <v>15</v>
      </c>
      <c r="L188" s="16">
        <v>19</v>
      </c>
      <c r="M188" s="16">
        <f t="shared" si="38"/>
        <v>190000</v>
      </c>
      <c r="N188" s="16">
        <f t="shared" si="39"/>
        <v>31550</v>
      </c>
      <c r="O188" s="16"/>
      <c r="P188" s="33"/>
    </row>
    <row r="189" spans="1:16" s="4" customFormat="1" ht="24.75" customHeight="1">
      <c r="A189" s="17" t="s">
        <v>182</v>
      </c>
      <c r="B189" s="20">
        <v>621002</v>
      </c>
      <c r="C189" s="16">
        <f t="shared" si="33"/>
        <v>4241</v>
      </c>
      <c r="D189" s="19">
        <v>529</v>
      </c>
      <c r="E189" s="19">
        <v>3712</v>
      </c>
      <c r="F189" s="19">
        <v>350</v>
      </c>
      <c r="G189" s="9">
        <v>0.8</v>
      </c>
      <c r="H189" s="9">
        <v>0.2</v>
      </c>
      <c r="I189" s="16">
        <f>J189+K189</f>
        <v>1187510</v>
      </c>
      <c r="J189" s="16">
        <f>ROUND(C189*F189*G189,0)</f>
        <v>1187480</v>
      </c>
      <c r="K189" s="16">
        <f>ROUND(C189*F189*H189/10000,0)</f>
        <v>30</v>
      </c>
      <c r="L189" s="16">
        <v>102</v>
      </c>
      <c r="M189" s="16">
        <f t="shared" si="38"/>
        <v>1020000</v>
      </c>
      <c r="N189" s="16">
        <f t="shared" si="39"/>
        <v>167480</v>
      </c>
      <c r="O189" s="16"/>
      <c r="P189" s="33"/>
    </row>
    <row r="190" spans="1:16" s="4" customFormat="1" ht="24.75" customHeight="1">
      <c r="A190" s="17" t="s">
        <v>183</v>
      </c>
      <c r="B190" s="20">
        <v>621005</v>
      </c>
      <c r="C190" s="16">
        <f t="shared" si="33"/>
        <v>13336</v>
      </c>
      <c r="D190" s="19">
        <v>5086</v>
      </c>
      <c r="E190" s="19">
        <v>8250</v>
      </c>
      <c r="F190" s="19">
        <v>350</v>
      </c>
      <c r="G190" s="9">
        <v>0.8</v>
      </c>
      <c r="H190" s="9">
        <v>0.2</v>
      </c>
      <c r="I190" s="16">
        <f>J190+K190</f>
        <v>3734173</v>
      </c>
      <c r="J190" s="16">
        <f>ROUND(C190*F190*G190,0)</f>
        <v>3734080</v>
      </c>
      <c r="K190" s="16">
        <f>ROUND(C190*F190*H190/10000,0)</f>
        <v>93</v>
      </c>
      <c r="L190" s="16">
        <v>320</v>
      </c>
      <c r="M190" s="16">
        <f t="shared" si="38"/>
        <v>3200000</v>
      </c>
      <c r="N190" s="16">
        <f t="shared" si="39"/>
        <v>534080</v>
      </c>
      <c r="O190" s="16"/>
      <c r="P190" s="33"/>
    </row>
    <row r="191" spans="1:16" s="4" customFormat="1" ht="24.75" customHeight="1">
      <c r="A191" s="17" t="s">
        <v>184</v>
      </c>
      <c r="B191" s="20">
        <v>621006</v>
      </c>
      <c r="C191" s="16">
        <f t="shared" si="33"/>
        <v>4933</v>
      </c>
      <c r="D191" s="19">
        <v>1350</v>
      </c>
      <c r="E191" s="19">
        <v>3583</v>
      </c>
      <c r="F191" s="19">
        <v>350</v>
      </c>
      <c r="G191" s="9">
        <v>0.8</v>
      </c>
      <c r="H191" s="9">
        <v>0.2</v>
      </c>
      <c r="I191" s="16">
        <f>J191+K191</f>
        <v>1381275</v>
      </c>
      <c r="J191" s="16">
        <f>ROUND(C191*F191*G191,0)</f>
        <v>1381240</v>
      </c>
      <c r="K191" s="16">
        <f>ROUND(C191*F191*H191/10000,0)</f>
        <v>35</v>
      </c>
      <c r="L191" s="16">
        <v>118</v>
      </c>
      <c r="M191" s="16">
        <f t="shared" si="38"/>
        <v>1180000</v>
      </c>
      <c r="N191" s="16">
        <f t="shared" si="39"/>
        <v>201240</v>
      </c>
      <c r="O191" s="16"/>
      <c r="P191" s="33"/>
    </row>
    <row r="192" spans="1:16" ht="24.75" customHeight="1">
      <c r="A192" s="9" t="s">
        <v>185</v>
      </c>
      <c r="B192" s="17"/>
      <c r="C192" s="16">
        <f aca="true" t="shared" si="40" ref="C192:C195">SUM(D192:E192)</f>
        <v>13708</v>
      </c>
      <c r="D192" s="19">
        <v>5969</v>
      </c>
      <c r="E192" s="19">
        <v>7739</v>
      </c>
      <c r="F192" s="19">
        <v>350</v>
      </c>
      <c r="G192" s="9" t="s">
        <v>17</v>
      </c>
      <c r="H192" s="9"/>
      <c r="I192" s="16">
        <f>I193</f>
        <v>3838336</v>
      </c>
      <c r="J192" s="16">
        <f>J193</f>
        <v>3838240</v>
      </c>
      <c r="K192" s="16">
        <f>K193</f>
        <v>96</v>
      </c>
      <c r="L192" s="16">
        <v>329</v>
      </c>
      <c r="M192" s="16">
        <f t="shared" si="38"/>
        <v>3290000</v>
      </c>
      <c r="N192" s="16">
        <f>N193</f>
        <v>548240</v>
      </c>
      <c r="O192" s="16"/>
      <c r="P192" s="33"/>
    </row>
    <row r="193" spans="1:16" s="4" customFormat="1" ht="24.75" customHeight="1">
      <c r="A193" s="17" t="s">
        <v>185</v>
      </c>
      <c r="B193" s="20">
        <v>621004</v>
      </c>
      <c r="C193" s="16">
        <f t="shared" si="40"/>
        <v>13708</v>
      </c>
      <c r="D193" s="19">
        <v>5969</v>
      </c>
      <c r="E193" s="19">
        <v>7739</v>
      </c>
      <c r="F193" s="19">
        <v>350</v>
      </c>
      <c r="G193" s="9">
        <v>0.8</v>
      </c>
      <c r="H193" s="9">
        <v>0.2</v>
      </c>
      <c r="I193" s="16">
        <f>J193+K193</f>
        <v>3838336</v>
      </c>
      <c r="J193" s="16">
        <f>ROUND(C193*F193*G193,0)</f>
        <v>3838240</v>
      </c>
      <c r="K193" s="16">
        <f>ROUND(C193*F193*H193/10000,0)</f>
        <v>96</v>
      </c>
      <c r="L193" s="16">
        <v>329</v>
      </c>
      <c r="M193" s="16">
        <f t="shared" si="38"/>
        <v>3290000</v>
      </c>
      <c r="N193" s="16">
        <f t="shared" si="39"/>
        <v>548240</v>
      </c>
      <c r="O193" s="16"/>
      <c r="P193" s="33"/>
    </row>
    <row r="194" spans="1:16" ht="24.75" customHeight="1">
      <c r="A194" s="9" t="s">
        <v>186</v>
      </c>
      <c r="B194" s="17"/>
      <c r="C194" s="16">
        <f t="shared" si="40"/>
        <v>44130</v>
      </c>
      <c r="D194" s="19">
        <v>15084</v>
      </c>
      <c r="E194" s="19">
        <v>29046</v>
      </c>
      <c r="F194" s="19">
        <v>350</v>
      </c>
      <c r="G194" s="9" t="s">
        <v>17</v>
      </c>
      <c r="H194" s="9"/>
      <c r="I194" s="16">
        <f>I195</f>
        <v>12356709</v>
      </c>
      <c r="J194" s="16">
        <f>J195</f>
        <v>12356400</v>
      </c>
      <c r="K194" s="16">
        <f>K195</f>
        <v>309</v>
      </c>
      <c r="L194" s="16">
        <v>1059</v>
      </c>
      <c r="M194" s="16">
        <f t="shared" si="38"/>
        <v>10590000</v>
      </c>
      <c r="N194" s="16">
        <f>N195</f>
        <v>1766400</v>
      </c>
      <c r="O194" s="16"/>
      <c r="P194" s="33"/>
    </row>
    <row r="195" spans="1:16" s="4" customFormat="1" ht="24.75" customHeight="1">
      <c r="A195" s="17" t="s">
        <v>186</v>
      </c>
      <c r="B195" s="20">
        <v>621003</v>
      </c>
      <c r="C195" s="16">
        <f t="shared" si="40"/>
        <v>44130</v>
      </c>
      <c r="D195" s="19">
        <v>15084</v>
      </c>
      <c r="E195" s="19">
        <v>29046</v>
      </c>
      <c r="F195" s="19">
        <v>350</v>
      </c>
      <c r="G195" s="9">
        <v>0.8</v>
      </c>
      <c r="H195" s="9">
        <v>0.2</v>
      </c>
      <c r="I195" s="16">
        <f>J195+K195</f>
        <v>12356709</v>
      </c>
      <c r="J195" s="16">
        <f>ROUND(C195*F195*G195,0)</f>
        <v>12356400</v>
      </c>
      <c r="K195" s="16">
        <f>ROUND(C195*F195*H195/10000,0)</f>
        <v>309</v>
      </c>
      <c r="L195" s="16">
        <v>1059</v>
      </c>
      <c r="M195" s="16">
        <f t="shared" si="38"/>
        <v>10590000</v>
      </c>
      <c r="N195" s="16">
        <f t="shared" si="39"/>
        <v>1766400</v>
      </c>
      <c r="O195" s="16"/>
      <c r="P195" s="33"/>
    </row>
  </sheetData>
  <sheetProtection/>
  <mergeCells count="13">
    <mergeCell ref="A2:P2"/>
    <mergeCell ref="C3:E3"/>
    <mergeCell ref="A3:A4"/>
    <mergeCell ref="B3:B4"/>
    <mergeCell ref="F3:F4"/>
    <mergeCell ref="G3:G4"/>
    <mergeCell ref="H3:H4"/>
    <mergeCell ref="L3:L4"/>
    <mergeCell ref="M3:M4"/>
    <mergeCell ref="N3:N4"/>
    <mergeCell ref="O3:O4"/>
    <mergeCell ref="P3:P4"/>
    <mergeCell ref="I3:K4"/>
  </mergeCells>
  <printOptions/>
  <pageMargins left="0.63" right="0.51" top="0.44" bottom="0.53" header="0.31" footer="0.31"/>
  <pageSetup fitToHeight="0" fitToWidth="1" orientation="portrait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卢颖佳</dc:creator>
  <cp:keywords/>
  <dc:description/>
  <cp:lastModifiedBy>黄蓉</cp:lastModifiedBy>
  <cp:lastPrinted>2018-12-05T03:06:00Z</cp:lastPrinted>
  <dcterms:created xsi:type="dcterms:W3CDTF">2018-11-29T09:21:00Z</dcterms:created>
  <dcterms:modified xsi:type="dcterms:W3CDTF">2019-09-23T03:37:23Z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2052-10.8.0.6157</vt:lpwstr>
  </property>
</Properties>
</file>