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2" activeTab="2"/>
  </bookViews>
  <sheets>
    <sheet name="附件1-地市合计" sheetId="1" r:id="rId1"/>
    <sheet name="1.1本科和研究生（户籍地）" sheetId="2" r:id="rId2"/>
    <sheet name="1.2市属高校" sheetId="3" r:id="rId3"/>
    <sheet name="附件2-省属高校" sheetId="4" r:id="rId4"/>
    <sheet name="安排资金" sheetId="5" state="hidden" r:id="rId5"/>
    <sheet name="漏报人数" sheetId="6" state="hidden" r:id="rId6"/>
  </sheets>
  <definedNames>
    <definedName name="_xlnm.Print_Area" localSheetId="1">'1.1本科和研究生（户籍地）'!$A$1:$S$177</definedName>
    <definedName name="_xlnm.Print_Titles" localSheetId="1">'1.1本科和研究生（户籍地）'!$4:$7</definedName>
    <definedName name="_xlnm.Print_Area" localSheetId="0">'附件1-地市合计'!$A$1:$M$229</definedName>
    <definedName name="_xlnm.Print_Titles" localSheetId="0">'附件1-地市合计'!$4:$5</definedName>
    <definedName name="_xlnm.Print_Titles" localSheetId="3">'附件2-省属高校'!$4:$7</definedName>
    <definedName name="_xlnm._FilterDatabase" localSheetId="2" hidden="1">'1.2市属高校'!$A$7:$G$19</definedName>
  </definedNames>
  <calcPr fullCalcOnLoad="1"/>
</workbook>
</file>

<file path=xl/comments1.xml><?xml version="1.0" encoding="utf-8"?>
<comments xmlns="http://schemas.openxmlformats.org/spreadsheetml/2006/main">
  <authors>
    <author>朱顺平</author>
  </authors>
  <commentList>
    <comment ref="G5" authorId="0">
      <text>
        <r>
          <rPr>
            <sz val="9"/>
            <rFont val="宋体"/>
            <family val="0"/>
          </rPr>
          <t>补充2018-2019学年和2019和2020学年生活费补助-广东体育职业技术学院中职部18年秋季建档立卡3人。</t>
        </r>
      </text>
    </comment>
    <comment ref="J5" authorId="0">
      <text>
        <r>
          <rPr>
            <sz val="9"/>
            <rFont val="宋体"/>
            <family val="0"/>
          </rPr>
          <t>珠三角学生补助资金按100%比例下达，不应省级抵扣。</t>
        </r>
      </text>
    </comment>
    <comment ref="K5" authorId="0">
      <text>
        <r>
          <rPr>
            <sz val="9"/>
            <rFont val="宋体"/>
            <family val="0"/>
          </rPr>
          <t>2016-2017学年和2017-2018学年省级抵扣金额</t>
        </r>
      </text>
    </comment>
  </commentList>
</comments>
</file>

<file path=xl/sharedStrings.xml><?xml version="1.0" encoding="utf-8"?>
<sst xmlns="http://schemas.openxmlformats.org/spreadsheetml/2006/main" count="698" uniqueCount="377">
  <si>
    <t>附件1</t>
  </si>
  <si>
    <t>2019年建档立卡本科生和研究生学生免学费和生活费补助资金安排表（地市合计）</t>
  </si>
  <si>
    <t>单位：人、万元</t>
  </si>
  <si>
    <t>序号</t>
  </si>
  <si>
    <t>地区</t>
  </si>
  <si>
    <t>本科和研究生（免学费和生活费，户籍地部分）</t>
  </si>
  <si>
    <t>本科和研究生（免学费和生活费，市属高校部分）</t>
  </si>
  <si>
    <t>粤财教[2018]366号</t>
  </si>
  <si>
    <t>粤财教[2018]295号</t>
  </si>
  <si>
    <t>本次实际下达资金</t>
  </si>
  <si>
    <t>用款编码</t>
  </si>
  <si>
    <t>待抵扣资金情况</t>
  </si>
  <si>
    <t>省级抵扣（2018-2019学年和2019-2020学年）</t>
  </si>
  <si>
    <t>应补足中职生活费</t>
  </si>
  <si>
    <t>应抵扣金额</t>
  </si>
  <si>
    <t>应扣减-中职省级抵扣</t>
  </si>
  <si>
    <t>应调整-高中免学费抵扣金额</t>
  </si>
  <si>
    <t>待以后年度收回</t>
  </si>
  <si>
    <t>核定下达</t>
  </si>
  <si>
    <t>广东省</t>
  </si>
  <si>
    <t>广州市</t>
  </si>
  <si>
    <t>广州市市辖区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</si>
  <si>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</si>
  <si>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</si>
  <si>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</si>
  <si>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</si>
  <si>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</si>
  <si>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</si>
  <si>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</si>
  <si>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</si>
  <si>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</si>
  <si>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</si>
  <si>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</si>
  <si>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深圳市</t>
  </si>
  <si>
    <t>深圳市市辖区</t>
  </si>
  <si>
    <t>福田区</t>
  </si>
  <si>
    <t>罗湖区</t>
  </si>
  <si>
    <t>盐田区</t>
  </si>
  <si>
    <t>南山区</t>
  </si>
  <si>
    <t>宝安区</t>
  </si>
  <si>
    <t>龙华区</t>
  </si>
  <si>
    <t>光明新区</t>
  </si>
  <si>
    <t>龙岗区</t>
  </si>
  <si>
    <t>坪山区</t>
  </si>
  <si>
    <t>大鹏新区</t>
  </si>
  <si>
    <t>珠海市</t>
  </si>
  <si>
    <t>珠海市市辖区</t>
  </si>
  <si>
    <t>香洲区</t>
  </si>
  <si>
    <t>珠海市高新区</t>
  </si>
  <si>
    <t>横琴新区</t>
  </si>
  <si>
    <t>金湾区</t>
  </si>
  <si>
    <t>高栏港区</t>
  </si>
  <si>
    <t>斗门区</t>
  </si>
  <si>
    <t>汕头市</t>
  </si>
  <si>
    <t>汕头市市辖区</t>
  </si>
  <si>
    <t>金平区</t>
  </si>
  <si>
    <t>龙湖区</t>
  </si>
  <si>
    <t>澄海区</t>
  </si>
  <si>
    <t>濠江区</t>
  </si>
  <si>
    <t>潮阳区</t>
  </si>
  <si>
    <t>潮南区</t>
  </si>
  <si>
    <t>南澳县</t>
  </si>
  <si>
    <t>佛山市</t>
  </si>
  <si>
    <t>佛山市市辖区</t>
  </si>
  <si>
    <t>禅城区</t>
  </si>
  <si>
    <t>南海区</t>
  </si>
  <si>
    <t>高明区</t>
  </si>
  <si>
    <t>三水区</t>
  </si>
  <si>
    <t>顺德区</t>
  </si>
  <si>
    <t>韶关市</t>
  </si>
  <si>
    <t>韶关市市辖区</t>
  </si>
  <si>
    <t>浈江区</t>
  </si>
  <si>
    <t>武江区</t>
  </si>
  <si>
    <t>曲江区</t>
  </si>
  <si>
    <t>乐昌市</t>
  </si>
  <si>
    <t>始兴县</t>
  </si>
  <si>
    <t>新丰县</t>
  </si>
  <si>
    <t>南雄市</t>
  </si>
  <si>
    <t>仁化县</t>
  </si>
  <si>
    <t>翁源县</t>
  </si>
  <si>
    <t>乳源瑶族自治县</t>
  </si>
  <si>
    <t>河源市</t>
  </si>
  <si>
    <t>河源市市辖区</t>
  </si>
  <si>
    <t>源城区</t>
  </si>
  <si>
    <t>东源县</t>
  </si>
  <si>
    <t>和平县</t>
  </si>
  <si>
    <t>龙川县</t>
  </si>
  <si>
    <t>紫金县</t>
  </si>
  <si>
    <t>江东新区</t>
  </si>
  <si>
    <t>连平县</t>
  </si>
  <si>
    <t>梅州市</t>
  </si>
  <si>
    <t>梅州市市辖区</t>
  </si>
  <si>
    <t>梅江区</t>
  </si>
  <si>
    <t>梅县区</t>
  </si>
  <si>
    <t>平远县</t>
  </si>
  <si>
    <t>蕉岭县</t>
  </si>
  <si>
    <t>兴宁市</t>
  </si>
  <si>
    <t>大埔县</t>
  </si>
  <si>
    <t>丰顺县</t>
  </si>
  <si>
    <t>五华县</t>
  </si>
  <si>
    <t>惠州市</t>
  </si>
  <si>
    <t>惠州市市辖区</t>
  </si>
  <si>
    <t>惠城区</t>
  </si>
  <si>
    <t>仲恺区</t>
  </si>
  <si>
    <t>惠阳区</t>
  </si>
  <si>
    <t>大亚湾区</t>
  </si>
  <si>
    <t>惠东县</t>
  </si>
  <si>
    <t>龙门县</t>
  </si>
  <si>
    <t>博罗县</t>
  </si>
  <si>
    <t>汕尾市</t>
  </si>
  <si>
    <t>汕尾市市辖区</t>
  </si>
  <si>
    <t>城区</t>
  </si>
  <si>
    <t>陆丰市</t>
  </si>
  <si>
    <t>华侨管理区</t>
  </si>
  <si>
    <t>海丰县</t>
  </si>
  <si>
    <t>红海湾</t>
  </si>
  <si>
    <t>陆河县</t>
  </si>
  <si>
    <t>东莞市</t>
  </si>
  <si>
    <t>东莞市市辖区</t>
  </si>
  <si>
    <t>中山市</t>
  </si>
  <si>
    <t>中山市市辖区</t>
  </si>
  <si>
    <t>江门市</t>
  </si>
  <si>
    <t>江门市市辖区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</si>
  <si>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</si>
  <si>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</si>
  <si>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</si>
  <si>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</si>
  <si>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</si>
  <si>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</si>
  <si>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</si>
  <si>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</si>
  <si>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阳江市市辖区</t>
  </si>
  <si>
    <t>江城区</t>
  </si>
  <si>
    <t>海陵区</t>
  </si>
  <si>
    <t>阳江市高新区</t>
  </si>
  <si>
    <t>阳东区</t>
  </si>
  <si>
    <t>阳西县</t>
  </si>
  <si>
    <t>阳春市</t>
  </si>
  <si>
    <t>湛江市</t>
  </si>
  <si>
    <t>湛江市市辖区</t>
  </si>
  <si>
    <t>赤坎区</t>
  </si>
  <si>
    <t>霞山区</t>
  </si>
  <si>
    <t>湛江市开发区</t>
  </si>
  <si>
    <t>麻章区</t>
  </si>
  <si>
    <t>坡头区</t>
  </si>
  <si>
    <t>南三区</t>
  </si>
  <si>
    <t>吴川市</t>
  </si>
  <si>
    <t>遂溪县</t>
  </si>
  <si>
    <t>雷州市</t>
  </si>
  <si>
    <t>廉江市</t>
  </si>
  <si>
    <t>徐闻县</t>
  </si>
  <si>
    <t>茂名市</t>
  </si>
  <si>
    <t>茂名市市辖区</t>
  </si>
  <si>
    <t>茂南区</t>
  </si>
  <si>
    <t>茂港区</t>
  </si>
  <si>
    <t>信宜市</t>
  </si>
  <si>
    <t>电白区</t>
  </si>
  <si>
    <t>滨海新区</t>
  </si>
  <si>
    <t>高州市</t>
  </si>
  <si>
    <t>化州市</t>
  </si>
  <si>
    <t>肇庆市</t>
  </si>
  <si>
    <t>肇庆市市辖区</t>
  </si>
  <si>
    <t>端州区</t>
  </si>
  <si>
    <t>鼎湖区</t>
  </si>
  <si>
    <t>四会市</t>
  </si>
  <si>
    <t>大旺区</t>
  </si>
  <si>
    <t>肇庆市高新区</t>
  </si>
  <si>
    <t>高要区</t>
  </si>
  <si>
    <t>广宁县</t>
  </si>
  <si>
    <t>德庆县</t>
  </si>
  <si>
    <t>封开县</t>
  </si>
  <si>
    <t>怀集县</t>
  </si>
  <si>
    <t>清远市</t>
  </si>
  <si>
    <t>清远市市辖区</t>
  </si>
  <si>
    <t>清城区</t>
  </si>
  <si>
    <t>清新区</t>
  </si>
  <si>
    <t>连州市</t>
  </si>
  <si>
    <t>佛冈县</t>
  </si>
  <si>
    <t>阳山县</t>
  </si>
  <si>
    <t>英德市</t>
  </si>
  <si>
    <t>连山县</t>
  </si>
  <si>
    <t>连南县</t>
  </si>
  <si>
    <t>潮州市</t>
  </si>
  <si>
    <t>潮州市市辖区</t>
  </si>
  <si>
    <t>湘桥区</t>
  </si>
  <si>
    <t>潮安区</t>
  </si>
  <si>
    <t>枫溪区</t>
  </si>
  <si>
    <t>饶平县</t>
  </si>
  <si>
    <t>揭阳市</t>
  </si>
  <si>
    <t>揭阳市市辖区</t>
  </si>
  <si>
    <t>普侨区</t>
  </si>
  <si>
    <t>榕城区</t>
  </si>
  <si>
    <t>空港区</t>
  </si>
  <si>
    <t>揭东区</t>
  </si>
  <si>
    <t>产业园</t>
  </si>
  <si>
    <t>普宁市</t>
  </si>
  <si>
    <t>揭西县</t>
  </si>
  <si>
    <t>惠来县</t>
  </si>
  <si>
    <t>大南山</t>
  </si>
  <si>
    <t>大南海</t>
  </si>
  <si>
    <t>云浮市</t>
  </si>
  <si>
    <t>云浮市市辖区</t>
  </si>
  <si>
    <t>云城区</t>
  </si>
  <si>
    <t>郁南县</t>
  </si>
  <si>
    <t>云安区</t>
  </si>
  <si>
    <t>罗定市</t>
  </si>
  <si>
    <t>新兴县</t>
  </si>
  <si>
    <t>附件1.1</t>
  </si>
  <si>
    <t>2019年地市建档立卡本科生和研究生补助资金安排表（户籍地部分）</t>
  </si>
  <si>
    <t>本科建档立卡</t>
  </si>
  <si>
    <t>研究生建档立卡</t>
  </si>
  <si>
    <t>本次应安排补助资金</t>
  </si>
  <si>
    <t>就读外省高校本科2018年秋季学期学生人数</t>
  </si>
  <si>
    <t>就读省内高校本科2018年秋季学期学生人数</t>
  </si>
  <si>
    <t>2019-2020学年生活费补助</t>
  </si>
  <si>
    <t>2019-2020学年免学费补助</t>
  </si>
  <si>
    <t>省级抵扣（2019-2020学年）</t>
  </si>
  <si>
    <t>就读外省高校研究生2018年秋季学期学生人数</t>
  </si>
  <si>
    <t>就读省内高校研究生2018年秋季学期学生人数</t>
  </si>
  <si>
    <t>人数</t>
  </si>
  <si>
    <t>应补助金额</t>
  </si>
  <si>
    <t>学生流动人数差</t>
  </si>
  <si>
    <t>C</t>
  </si>
  <si>
    <t>D</t>
  </si>
  <si>
    <t>E=C+D</t>
  </si>
  <si>
    <t>F=E*0.7*0.6</t>
  </si>
  <si>
    <t>G=C</t>
  </si>
  <si>
    <t>H=G*0.5*0.6</t>
  </si>
  <si>
    <t>I=-D</t>
  </si>
  <si>
    <t>J=I*0.5*0.4</t>
  </si>
  <si>
    <t>K</t>
  </si>
  <si>
    <t>L</t>
  </si>
  <si>
    <t>M=K+L</t>
  </si>
  <si>
    <t>N=M*0.7*0.6</t>
  </si>
  <si>
    <t>O=K</t>
  </si>
  <si>
    <t>P=O*1*0.6</t>
  </si>
  <si>
    <t>Q=-L</t>
  </si>
  <si>
    <t>R=Q*1*0.4</t>
  </si>
  <si>
    <t>S=F+H+J+N+P+R</t>
  </si>
  <si>
    <t>附件1.2</t>
  </si>
  <si>
    <t>2019年市属高校建档立卡本科生和研究生免学费补助资金安排表</t>
  </si>
  <si>
    <t>高校名称</t>
  </si>
  <si>
    <t>本次安排免学费补助资金</t>
  </si>
  <si>
    <t>2018年秋季学期学生人数</t>
  </si>
  <si>
    <t>D=C*0.5</t>
  </si>
  <si>
    <t>E</t>
  </si>
  <si>
    <t>F=E*1</t>
  </si>
  <si>
    <t>G=D+F</t>
  </si>
  <si>
    <t>市属学校合计</t>
  </si>
  <si>
    <t>广州大学</t>
  </si>
  <si>
    <t>广州医科大学</t>
  </si>
  <si>
    <t>深圳大学</t>
  </si>
  <si>
    <t>佛山科学技术学院</t>
  </si>
  <si>
    <t>东莞理工学院</t>
  </si>
  <si>
    <t>五邑大学</t>
  </si>
  <si>
    <t>附件2</t>
  </si>
  <si>
    <t>2019年省属高校建档立卡本科生和研究生免学费补助资金安排表（含部委属和民办高校）</t>
  </si>
  <si>
    <t>全省合计</t>
  </si>
  <si>
    <t>部委属学校小计</t>
  </si>
  <si>
    <t>中山大学</t>
  </si>
  <si>
    <t>华南理工大学</t>
  </si>
  <si>
    <t>暨南大学</t>
  </si>
  <si>
    <t>省属学校小计</t>
  </si>
  <si>
    <t>华南农业大学</t>
  </si>
  <si>
    <t>南方医科大学</t>
  </si>
  <si>
    <t>广州中医药大学</t>
  </si>
  <si>
    <t>华南师范大学</t>
  </si>
  <si>
    <t>广东工业大学</t>
  </si>
  <si>
    <t>广东外语外贸大学</t>
  </si>
  <si>
    <t>汕头大学</t>
  </si>
  <si>
    <t>广东财经大学</t>
  </si>
  <si>
    <t>广东医科大学</t>
  </si>
  <si>
    <t>广东海洋大学</t>
  </si>
  <si>
    <t>仲恺农业工程学院</t>
  </si>
  <si>
    <t>广东药科大学</t>
  </si>
  <si>
    <t>星海音乐学院</t>
  </si>
  <si>
    <t>广州美术学院</t>
  </si>
  <si>
    <t>广州体育学院</t>
  </si>
  <si>
    <t>广东技术师范学院</t>
  </si>
  <si>
    <t>岭南师范学院</t>
  </si>
  <si>
    <t>韩山师范学院</t>
  </si>
  <si>
    <t>广东石油化工学院</t>
  </si>
  <si>
    <t>广东金融学院</t>
  </si>
  <si>
    <t>广东警官学院</t>
  </si>
  <si>
    <t>广东第二师范学院</t>
  </si>
  <si>
    <t>广州航海学院</t>
  </si>
  <si>
    <t>韶关学院</t>
  </si>
  <si>
    <t>嘉应学院</t>
  </si>
  <si>
    <t>惠州学院</t>
  </si>
  <si>
    <t>肇庆学院</t>
  </si>
  <si>
    <t>民办高校（含独立学院）</t>
  </si>
  <si>
    <t>广东培正学院</t>
  </si>
  <si>
    <t>广东白云学院</t>
  </si>
  <si>
    <t>广东科技学院</t>
  </si>
  <si>
    <t>广州商学院</t>
  </si>
  <si>
    <t>广东东软学院</t>
  </si>
  <si>
    <t>广州工商学院</t>
  </si>
  <si>
    <t>广东理工学院</t>
  </si>
  <si>
    <t>北京师范大学珠海分校</t>
  </si>
  <si>
    <t>电子科技大学中山学院</t>
  </si>
  <si>
    <t>北京理工大学珠海学院</t>
  </si>
  <si>
    <t>吉林大学珠海学院</t>
  </si>
  <si>
    <t>广东工业大学华立学院</t>
  </si>
  <si>
    <t>广州大学松田学院</t>
  </si>
  <si>
    <t>东莞理工学院城市学院</t>
  </si>
  <si>
    <t>中山大学新华学院</t>
  </si>
  <si>
    <t>中山大学南方学院</t>
  </si>
  <si>
    <t>华南理工大学广州学院</t>
  </si>
  <si>
    <t>华南农业大学珠江学院</t>
  </si>
  <si>
    <t>广东外语外贸大学南国商学院</t>
  </si>
  <si>
    <t>广东财经大学华商学院</t>
  </si>
  <si>
    <t>广东海洋大学寸金学院</t>
  </si>
  <si>
    <t>广东技术师范学院天河学院</t>
  </si>
  <si>
    <t>广州大学华软软件学院</t>
  </si>
  <si>
    <t>本次实际下达</t>
  </si>
  <si>
    <t>本次实际应收回</t>
  </si>
  <si>
    <t>级次</t>
  </si>
  <si>
    <t>一般公共预算支出科目</t>
  </si>
  <si>
    <t>政府经济分类科目</t>
  </si>
  <si>
    <t>部门经济分类科目</t>
  </si>
  <si>
    <t>小学</t>
  </si>
  <si>
    <t>对下</t>
  </si>
  <si>
    <t>2300221 城乡义务教育转移支付支出</t>
  </si>
  <si>
    <t>51301上下级政府间转移性支出</t>
  </si>
  <si>
    <t>初中</t>
  </si>
  <si>
    <t>高中生活费</t>
  </si>
  <si>
    <t>2300299 其他一般性转移支付支出</t>
  </si>
  <si>
    <t>高中免学费</t>
  </si>
  <si>
    <t>市中职</t>
  </si>
  <si>
    <t>市专科</t>
  </si>
  <si>
    <t>省高校</t>
  </si>
  <si>
    <t>省级</t>
  </si>
  <si>
    <t>2050305 高等职业教育</t>
  </si>
  <si>
    <t>50599 其他对事业单位补助</t>
  </si>
  <si>
    <t>30308 助学金</t>
  </si>
  <si>
    <t>省中职及省属高中</t>
  </si>
  <si>
    <t>2050302 中专教育</t>
  </si>
  <si>
    <t>2050204 高中教育</t>
  </si>
  <si>
    <t>2018年教育精准扶贫预算</t>
  </si>
  <si>
    <t>中央提前下达2018年家庭经济困难寄宿生生活费补助</t>
  </si>
  <si>
    <t>高中免学费中央资金</t>
  </si>
  <si>
    <t>中职免学费资金</t>
  </si>
  <si>
    <t>原民办代课教师生活补助经费</t>
  </si>
  <si>
    <t>安排金额</t>
  </si>
  <si>
    <t>合计：92589.92万元</t>
  </si>
  <si>
    <t>26603.54万元</t>
  </si>
  <si>
    <t>54614.7万元</t>
  </si>
  <si>
    <t>11148.4万元</t>
  </si>
  <si>
    <t>222.36万元</t>
  </si>
  <si>
    <t>0.92万元</t>
  </si>
  <si>
    <t>单位编码及名称</t>
  </si>
  <si>
    <t>项级功能科目</t>
  </si>
  <si>
    <t>项目名称</t>
  </si>
  <si>
    <t>调整事项</t>
  </si>
  <si>
    <t>金额</t>
  </si>
  <si>
    <t>156广东省教育厅</t>
  </si>
  <si>
    <t>2050204高中教育</t>
  </si>
  <si>
    <t>教育精准扶贫项目</t>
  </si>
  <si>
    <t>科目调整为</t>
  </si>
  <si>
    <t>2050205高等教育</t>
  </si>
  <si>
    <t>2050302中专教育</t>
  </si>
  <si>
    <t>2300221城乡义务教育转移支付支出</t>
  </si>
  <si>
    <t>财政部提前下达2018年城乡义务教育补助经费</t>
  </si>
  <si>
    <t>2050299其他普通教育支出</t>
  </si>
  <si>
    <t>财政部提前下达2018年学生资助补助经费（普通高中助学）--普通高中免学费补助资金</t>
  </si>
  <si>
    <t>816教科文处</t>
  </si>
  <si>
    <t>2300299其他一般性转移支付支出</t>
  </si>
  <si>
    <t>漏报人数统计</t>
  </si>
  <si>
    <t>小学（生活费）</t>
  </si>
  <si>
    <t>初中（生活费）</t>
  </si>
  <si>
    <t>高中（生活费）</t>
  </si>
  <si>
    <t>高中（免学费）</t>
  </si>
  <si>
    <t>中职</t>
  </si>
  <si>
    <t>地市（大专）</t>
  </si>
  <si>
    <t>省内高校</t>
  </si>
  <si>
    <t>省属中职</t>
  </si>
  <si>
    <t>漏报及清算金额统计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</si>
</sst>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0.00_ "/>
    <numFmt numFmtId="178" formatCode="#,##0_ ;[Red]\-#,##0\ "/>
    <numFmt numFmtId="179" formatCode="#,##0.00_ ;[Red]\-#,##0.00\ "/>
    <numFmt numFmtId="180" formatCode="0.00_ ;[Red]\-0.00\ "/>
    <numFmt numFmtId="181" formatCode="0_ ;[Red]\-0\ "/>
  </numFmts>
  <fonts count="6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等线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b/>
      <sz val="15"/>
      <color indexed="54"/>
      <name val="等线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4"/>
      <name val="等线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sz val="18"/>
      <color indexed="54"/>
      <name val="宋体"/>
      <family val="0"/>
    </font>
    <font>
      <sz val="11"/>
      <color indexed="20"/>
      <name val="等线"/>
      <family val="0"/>
    </font>
    <font>
      <b/>
      <sz val="8"/>
      <name val="宋体"/>
      <family val="2"/>
    </font>
  </fonts>
  <fills count="3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409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44" fontId="0" fillId="0" borderId="0" applyFont="0" applyFill="0" applyBorder="0" applyAlignment="0" applyProtection="0"/>
    <xf numFmtId="0" fontId="2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0" applyBorder="0">
      <alignment/>
      <protection/>
    </xf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32" fillId="2" borderId="0" applyNumberFormat="0" applyBorder="0" applyAlignment="0" applyProtection="0"/>
    <xf numFmtId="0" fontId="14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 applyBorder="0">
      <alignment vertical="center"/>
      <protection/>
    </xf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14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5" fillId="6" borderId="0" applyNumberFormat="0" applyBorder="0" applyAlignment="0" applyProtection="0"/>
    <xf numFmtId="0" fontId="14" fillId="13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 applyBorder="0">
      <alignment vertical="center"/>
      <protection/>
    </xf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0" fillId="5" borderId="0" applyNumberFormat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2" applyNumberFormat="0" applyFont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3" borderId="0" applyNumberFormat="0" applyBorder="0" applyAlignment="0" applyProtection="0"/>
    <xf numFmtId="0" fontId="37" fillId="0" borderId="3" applyNumberFormat="0" applyFill="0" applyAlignment="0" applyProtection="0"/>
    <xf numFmtId="0" fontId="14" fillId="13" borderId="0" applyNumberFormat="0" applyBorder="0" applyAlignment="0" applyProtection="0"/>
    <xf numFmtId="0" fontId="0" fillId="3" borderId="0" applyNumberFormat="0" applyBorder="0" applyAlignment="0" applyProtection="0"/>
    <xf numFmtId="0" fontId="38" fillId="0" borderId="3" applyNumberFormat="0" applyFill="0" applyAlignment="0" applyProtection="0"/>
    <xf numFmtId="0" fontId="14" fillId="9" borderId="0" applyNumberFormat="0" applyBorder="0" applyAlignment="0" applyProtection="0"/>
    <xf numFmtId="0" fontId="18" fillId="0" borderId="4" applyNumberFormat="0" applyFill="0" applyAlignment="0" applyProtection="0"/>
    <xf numFmtId="0" fontId="14" fillId="9" borderId="0" applyNumberFormat="0" applyBorder="0" applyAlignment="0" applyProtection="0"/>
    <xf numFmtId="0" fontId="16" fillId="0" borderId="0" applyBorder="0">
      <alignment vertical="center"/>
      <protection/>
    </xf>
    <xf numFmtId="0" fontId="0" fillId="5" borderId="0" applyNumberFormat="0" applyBorder="0" applyAlignment="0" applyProtection="0"/>
    <xf numFmtId="0" fontId="40" fillId="16" borderId="5" applyNumberFormat="0" applyAlignment="0" applyProtection="0"/>
    <xf numFmtId="0" fontId="14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26" fillId="16" borderId="0" applyNumberFormat="0" applyBorder="0" applyAlignment="0" applyProtection="0"/>
    <xf numFmtId="0" fontId="0" fillId="8" borderId="0" applyNumberFormat="0" applyBorder="0" applyAlignment="0" applyProtection="0"/>
    <xf numFmtId="0" fontId="41" fillId="16" borderId="1" applyNumberFormat="0" applyAlignment="0" applyProtection="0"/>
    <xf numFmtId="0" fontId="25" fillId="18" borderId="6" applyNumberFormat="0" applyAlignment="0" applyProtection="0"/>
    <xf numFmtId="0" fontId="22" fillId="0" borderId="7" applyNumberFormat="0" applyFill="0" applyAlignment="0" applyProtection="0"/>
    <xf numFmtId="0" fontId="0" fillId="9" borderId="0" applyNumberFormat="0" applyBorder="0" applyAlignment="0" applyProtection="0"/>
    <xf numFmtId="0" fontId="14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 applyBorder="0">
      <alignment vertical="center"/>
      <protection/>
    </xf>
    <xf numFmtId="0" fontId="27" fillId="0" borderId="0" applyBorder="0">
      <alignment vertical="center"/>
      <protection/>
    </xf>
    <xf numFmtId="0" fontId="0" fillId="9" borderId="0" applyNumberFormat="0" applyBorder="0" applyAlignment="0" applyProtection="0"/>
    <xf numFmtId="0" fontId="25" fillId="18" borderId="6" applyNumberFormat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2" borderId="0" applyNumberFormat="0" applyBorder="0" applyAlignment="0" applyProtection="0"/>
    <xf numFmtId="0" fontId="22" fillId="0" borderId="7" applyNumberFormat="0" applyFill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38" fillId="0" borderId="8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9" applyNumberFormat="0" applyFill="0" applyAlignment="0" applyProtection="0"/>
    <xf numFmtId="0" fontId="39" fillId="6" borderId="0" applyNumberFormat="0" applyBorder="0" applyAlignment="0" applyProtection="0"/>
    <xf numFmtId="0" fontId="0" fillId="0" borderId="0" applyBorder="0">
      <alignment vertical="center"/>
      <protection/>
    </xf>
    <xf numFmtId="0" fontId="19" fillId="2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16" fillId="0" borderId="0" applyBorder="0">
      <alignment vertical="center"/>
      <protection/>
    </xf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20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0" borderId="0" applyBorder="0">
      <alignment vertical="center"/>
      <protection/>
    </xf>
    <xf numFmtId="0" fontId="32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4" fillId="24" borderId="0" applyNumberFormat="0" applyBorder="0" applyAlignment="0" applyProtection="0"/>
    <xf numFmtId="0" fontId="0" fillId="0" borderId="0" applyBorder="0">
      <alignment vertical="center"/>
      <protection/>
    </xf>
    <xf numFmtId="0" fontId="0" fillId="9" borderId="0" applyNumberFormat="0" applyBorder="0" applyAlignment="0" applyProtection="0"/>
    <xf numFmtId="0" fontId="14" fillId="21" borderId="0" applyNumberFormat="0" applyBorder="0" applyAlignment="0" applyProtection="0"/>
    <xf numFmtId="0" fontId="0" fillId="7" borderId="0" applyNumberFormat="0" applyBorder="0" applyAlignment="0" applyProtection="0"/>
    <xf numFmtId="0" fontId="16" fillId="0" borderId="0" applyBorder="0">
      <alignment/>
      <protection/>
    </xf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0" applyBorder="0">
      <alignment/>
      <protection/>
    </xf>
    <xf numFmtId="0" fontId="0" fillId="0" borderId="0" applyBorder="0">
      <alignment/>
      <protection locked="0"/>
    </xf>
    <xf numFmtId="0" fontId="0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6" fillId="0" borderId="0" applyBorder="0">
      <alignment/>
      <protection/>
    </xf>
    <xf numFmtId="0" fontId="0" fillId="11" borderId="0" applyNumberFormat="0" applyBorder="0" applyAlignment="0" applyProtection="0"/>
    <xf numFmtId="0" fontId="0" fillId="0" borderId="0" applyBorder="0">
      <alignment vertical="center"/>
      <protection/>
    </xf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16" fillId="0" borderId="0" applyBorder="0">
      <alignment vertical="center"/>
      <protection/>
    </xf>
    <xf numFmtId="0" fontId="14" fillId="12" borderId="0" applyNumberFormat="0" applyBorder="0" applyAlignment="0" applyProtection="0"/>
    <xf numFmtId="0" fontId="0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4" fillId="17" borderId="0" applyNumberFormat="0" applyBorder="0" applyAlignment="0" applyProtection="0"/>
    <xf numFmtId="0" fontId="16" fillId="0" borderId="0" applyBorder="0">
      <alignment vertical="center"/>
      <protection/>
    </xf>
    <xf numFmtId="0" fontId="14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 applyBorder="0">
      <alignment vertical="center"/>
      <protection/>
    </xf>
    <xf numFmtId="0" fontId="14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 applyBorder="0">
      <alignment vertical="center"/>
      <protection/>
    </xf>
    <xf numFmtId="0" fontId="0" fillId="0" borderId="0" applyBorder="0">
      <alignment/>
      <protection locked="0"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 applyBorder="0">
      <alignment vertical="center"/>
      <protection/>
    </xf>
    <xf numFmtId="0" fontId="0" fillId="16" borderId="0" applyNumberFormat="0" applyBorder="0" applyAlignment="0" applyProtection="0"/>
    <xf numFmtId="0" fontId="42" fillId="16" borderId="1" applyNumberFormat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Border="0">
      <alignment/>
      <protection locked="0"/>
    </xf>
    <xf numFmtId="0" fontId="0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0" fillId="14" borderId="0" applyNumberFormat="0" applyBorder="0" applyAlignment="0" applyProtection="0"/>
    <xf numFmtId="0" fontId="23" fillId="10" borderId="0" applyNumberFormat="0" applyBorder="0" applyAlignment="0" applyProtection="0"/>
    <xf numFmtId="0" fontId="0" fillId="10" borderId="0" applyNumberFormat="0" applyBorder="0" applyAlignment="0" applyProtection="0"/>
    <xf numFmtId="0" fontId="23" fillId="10" borderId="0" applyNumberFormat="0" applyBorder="0" applyAlignment="0" applyProtection="0"/>
    <xf numFmtId="0" fontId="14" fillId="14" borderId="0" applyNumberFormat="0" applyBorder="0" applyAlignment="0" applyProtection="0"/>
    <xf numFmtId="0" fontId="0" fillId="10" borderId="0" applyNumberFormat="0" applyBorder="0" applyAlignment="0" applyProtection="0"/>
    <xf numFmtId="0" fontId="14" fillId="17" borderId="0" applyNumberFormat="0" applyBorder="0" applyAlignment="0" applyProtection="0"/>
    <xf numFmtId="0" fontId="16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 applyBorder="0">
      <alignment/>
      <protection/>
    </xf>
    <xf numFmtId="0" fontId="0" fillId="10" borderId="0" applyNumberFormat="0" applyBorder="0" applyAlignment="0" applyProtection="0"/>
    <xf numFmtId="0" fontId="14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 applyBorder="0">
      <alignment vertical="center"/>
      <protection/>
    </xf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16" fillId="0" borderId="0" applyBorder="0">
      <alignment vertical="center"/>
      <protection/>
    </xf>
    <xf numFmtId="0" fontId="0" fillId="10" borderId="0" applyNumberFormat="0" applyBorder="0" applyAlignment="0" applyProtection="0"/>
    <xf numFmtId="0" fontId="23" fillId="0" borderId="11" applyNumberFormat="0" applyFill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13" borderId="0" applyNumberFormat="0" applyBorder="0" applyAlignment="0" applyProtection="0"/>
    <xf numFmtId="0" fontId="16" fillId="0" borderId="0" applyBorder="0">
      <alignment vertical="center"/>
      <protection/>
    </xf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16" fillId="0" borderId="0" applyBorder="0">
      <alignment vertical="center"/>
      <protection/>
    </xf>
    <xf numFmtId="0" fontId="0" fillId="10" borderId="0" applyNumberFormat="0" applyBorder="0" applyAlignment="0" applyProtection="0"/>
    <xf numFmtId="0" fontId="37" fillId="0" borderId="10" applyNumberFormat="0" applyFill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3" fillId="0" borderId="0" applyBorder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 applyBorder="0">
      <alignment vertical="center"/>
      <protection/>
    </xf>
    <xf numFmtId="0" fontId="0" fillId="10" borderId="0" applyNumberFormat="0" applyBorder="0" applyAlignment="0" applyProtection="0"/>
    <xf numFmtId="0" fontId="0" fillId="0" borderId="0" applyBorder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 applyBorder="0">
      <alignment vertical="center"/>
      <protection/>
    </xf>
    <xf numFmtId="0" fontId="0" fillId="10" borderId="0" applyNumberFormat="0" applyBorder="0" applyAlignment="0" applyProtection="0"/>
    <xf numFmtId="0" fontId="14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8" fillId="0" borderId="0" applyBorder="0">
      <alignment/>
      <protection/>
    </xf>
    <xf numFmtId="0" fontId="1" fillId="0" borderId="0" applyBorder="0">
      <alignment vertical="center"/>
      <protection/>
    </xf>
    <xf numFmtId="0" fontId="14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26" fillId="5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26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10" borderId="0" applyNumberFormat="0" applyBorder="0" applyAlignment="0" applyProtection="0"/>
    <xf numFmtId="0" fontId="0" fillId="0" borderId="0" applyBorder="0">
      <alignment/>
      <protection locked="0"/>
    </xf>
    <xf numFmtId="0" fontId="0" fillId="10" borderId="0" applyNumberFormat="0" applyBorder="0" applyAlignment="0" applyProtection="0"/>
    <xf numFmtId="0" fontId="14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2" borderId="0" applyNumberFormat="0" applyBorder="0" applyAlignment="0" applyProtection="0"/>
    <xf numFmtId="0" fontId="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Border="0">
      <alignment vertical="center"/>
      <protection/>
    </xf>
    <xf numFmtId="0" fontId="0" fillId="8" borderId="0" applyNumberFormat="0" applyBorder="0" applyAlignment="0" applyProtection="0"/>
    <xf numFmtId="0" fontId="16" fillId="0" borderId="0" applyBorder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 applyBorder="0">
      <alignment vertical="center"/>
      <protection/>
    </xf>
    <xf numFmtId="0" fontId="3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Border="0">
      <alignment vertical="center"/>
      <protection/>
    </xf>
    <xf numFmtId="0" fontId="14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9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12" borderId="0" applyNumberFormat="0" applyBorder="0" applyAlignment="0" applyProtection="0"/>
    <xf numFmtId="0" fontId="26" fillId="5" borderId="0" applyNumberFormat="0" applyBorder="0" applyAlignment="0" applyProtection="0"/>
    <xf numFmtId="0" fontId="19" fillId="2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10" borderId="0" applyNumberFormat="0" applyBorder="0" applyAlignment="0" applyProtection="0"/>
    <xf numFmtId="0" fontId="25" fillId="18" borderId="6" applyNumberFormat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 applyBorder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 applyBorder="0">
      <alignment vertical="center"/>
      <protection/>
    </xf>
    <xf numFmtId="0" fontId="0" fillId="10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14" fillId="22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0" applyBorder="0">
      <alignment vertical="center"/>
      <protection/>
    </xf>
    <xf numFmtId="0" fontId="2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6" fillId="0" borderId="0" applyBorder="0">
      <alignment/>
      <protection/>
    </xf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10" borderId="0" applyNumberFormat="0" applyBorder="0" applyAlignment="0" applyProtection="0"/>
    <xf numFmtId="0" fontId="14" fillId="12" borderId="0" applyNumberFormat="0" applyBorder="0" applyAlignment="0" applyProtection="0"/>
    <xf numFmtId="0" fontId="0" fillId="6" borderId="0" applyNumberFormat="0" applyBorder="0" applyAlignment="0" applyProtection="0"/>
    <xf numFmtId="0" fontId="14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16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3" fillId="0" borderId="11" applyNumberFormat="0" applyFill="0" applyAlignment="0" applyProtection="0"/>
    <xf numFmtId="0" fontId="0" fillId="10" borderId="0" applyNumberFormat="0" applyBorder="0" applyAlignment="0" applyProtection="0"/>
    <xf numFmtId="0" fontId="23" fillId="0" borderId="11" applyNumberFormat="0" applyFill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2" borderId="0" applyNumberFormat="0" applyBorder="0" applyAlignment="0" applyProtection="0"/>
    <xf numFmtId="0" fontId="14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3" fillId="0" borderId="11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14" fillId="17" borderId="0" applyNumberFormat="0" applyBorder="0" applyAlignment="0" applyProtection="0"/>
    <xf numFmtId="0" fontId="32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 applyBorder="0">
      <alignment vertical="center"/>
      <protection/>
    </xf>
    <xf numFmtId="0" fontId="14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14" fillId="20" borderId="0" applyNumberFormat="0" applyBorder="0" applyAlignment="0" applyProtection="0"/>
    <xf numFmtId="0" fontId="0" fillId="10" borderId="0" applyNumberFormat="0" applyBorder="0" applyAlignment="0" applyProtection="0"/>
    <xf numFmtId="0" fontId="14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14" fillId="17" borderId="0" applyNumberFormat="0" applyBorder="0" applyAlignment="0" applyProtection="0"/>
    <xf numFmtId="0" fontId="32" fillId="2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Border="0">
      <alignment vertical="center"/>
      <protection/>
    </xf>
    <xf numFmtId="0" fontId="23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Border="0">
      <alignment vertical="center"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4" fillId="17" borderId="0" applyNumberFormat="0" applyBorder="0" applyAlignment="0" applyProtection="0"/>
    <xf numFmtId="0" fontId="0" fillId="5" borderId="0" applyNumberFormat="0" applyBorder="0" applyAlignment="0" applyProtection="0"/>
    <xf numFmtId="0" fontId="14" fillId="22" borderId="0" applyNumberFormat="0" applyBorder="0" applyAlignment="0" applyProtection="0"/>
    <xf numFmtId="0" fontId="0" fillId="2" borderId="0" applyNumberFormat="0" applyBorder="0" applyAlignment="0" applyProtection="0"/>
    <xf numFmtId="0" fontId="14" fillId="17" borderId="0" applyNumberFormat="0" applyBorder="0" applyAlignment="0" applyProtection="0"/>
    <xf numFmtId="0" fontId="0" fillId="5" borderId="0" applyNumberFormat="0" applyBorder="0" applyAlignment="0" applyProtection="0"/>
    <xf numFmtId="0" fontId="14" fillId="22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 applyBorder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6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2" borderId="0" applyNumberFormat="0" applyBorder="0" applyAlignment="0" applyProtection="0"/>
    <xf numFmtId="0" fontId="14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14" fillId="13" borderId="0" applyNumberFormat="0" applyBorder="0" applyAlignment="0" applyProtection="0"/>
    <xf numFmtId="0" fontId="0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1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Border="0">
      <alignment vertical="center"/>
      <protection/>
    </xf>
    <xf numFmtId="0" fontId="0" fillId="2" borderId="0" applyNumberFormat="0" applyBorder="0" applyAlignment="0" applyProtection="0"/>
    <xf numFmtId="0" fontId="14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Border="0">
      <alignment vertical="center"/>
      <protection/>
    </xf>
    <xf numFmtId="0" fontId="0" fillId="2" borderId="0" applyNumberFormat="0" applyBorder="0" applyAlignment="0" applyProtection="0"/>
    <xf numFmtId="0" fontId="14" fillId="13" borderId="0" applyNumberFormat="0" applyBorder="0" applyAlignment="0" applyProtection="0"/>
    <xf numFmtId="0" fontId="16" fillId="0" borderId="0" applyBorder="0">
      <alignment vertical="center"/>
      <protection/>
    </xf>
    <xf numFmtId="0" fontId="0" fillId="2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Border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4" borderId="0" applyNumberFormat="0" applyBorder="0" applyAlignment="0" applyProtection="0"/>
    <xf numFmtId="0" fontId="0" fillId="2" borderId="0" applyNumberFormat="0" applyBorder="0" applyAlignment="0" applyProtection="0"/>
    <xf numFmtId="0" fontId="14" fillId="14" borderId="0" applyNumberFormat="0" applyBorder="0" applyAlignment="0" applyProtection="0"/>
    <xf numFmtId="0" fontId="25" fillId="18" borderId="6" applyNumberFormat="0" applyAlignment="0" applyProtection="0"/>
    <xf numFmtId="0" fontId="0" fillId="16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Border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0" applyBorder="0">
      <alignment/>
      <protection/>
    </xf>
    <xf numFmtId="0" fontId="16" fillId="0" borderId="0" applyBorder="0">
      <alignment/>
      <protection/>
    </xf>
    <xf numFmtId="0" fontId="25" fillId="18" borderId="6" applyNumberFormat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 applyBorder="0">
      <alignment/>
      <protection/>
    </xf>
    <xf numFmtId="0" fontId="25" fillId="18" borderId="6" applyNumberFormat="0" applyAlignment="0" applyProtection="0"/>
    <xf numFmtId="0" fontId="0" fillId="2" borderId="0" applyNumberFormat="0" applyBorder="0" applyAlignment="0" applyProtection="0"/>
    <xf numFmtId="0" fontId="26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0" applyNumberFormat="0" applyBorder="0" applyAlignment="0" applyProtection="0"/>
    <xf numFmtId="0" fontId="26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Border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2" fillId="2" borderId="0" applyNumberFormat="0" applyBorder="0" applyAlignment="0" applyProtection="0"/>
    <xf numFmtId="0" fontId="16" fillId="0" borderId="0" applyBorder="0">
      <alignment vertical="center"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Border="0">
      <alignment vertical="center"/>
      <protection/>
    </xf>
    <xf numFmtId="0" fontId="0" fillId="3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 applyBorder="0">
      <alignment/>
      <protection/>
    </xf>
    <xf numFmtId="0" fontId="16" fillId="0" borderId="0" applyBorder="0">
      <alignment vertical="center"/>
      <protection/>
    </xf>
    <xf numFmtId="0" fontId="14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Border="0">
      <alignment vertical="center"/>
      <protection/>
    </xf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4" fillId="13" borderId="0" applyNumberFormat="0" applyBorder="0" applyAlignment="0" applyProtection="0"/>
    <xf numFmtId="0" fontId="23" fillId="0" borderId="11" applyNumberFormat="0" applyFill="0" applyAlignment="0" applyProtection="0"/>
    <xf numFmtId="0" fontId="0" fillId="0" borderId="0" applyBorder="0">
      <alignment vertical="center"/>
      <protection/>
    </xf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44" fillId="0" borderId="12" applyNumberFormat="0" applyFill="0" applyAlignment="0" applyProtection="0"/>
    <xf numFmtId="0" fontId="16" fillId="0" borderId="0" applyBorder="0">
      <alignment vertical="center"/>
      <protection/>
    </xf>
    <xf numFmtId="0" fontId="0" fillId="3" borderId="0" applyNumberFormat="0" applyBorder="0" applyAlignment="0" applyProtection="0"/>
    <xf numFmtId="0" fontId="16" fillId="0" borderId="0" applyBorder="0">
      <alignment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7" fillId="0" borderId="10" applyNumberFormat="0" applyFill="0" applyAlignment="0" applyProtection="0"/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42" fillId="9" borderId="1" applyNumberFormat="0" applyAlignment="0" applyProtection="0"/>
    <xf numFmtId="0" fontId="14" fillId="17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 applyBorder="0">
      <alignment/>
      <protection/>
    </xf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26" fillId="0" borderId="0" applyBorder="0">
      <alignment vertical="center"/>
      <protection/>
    </xf>
    <xf numFmtId="0" fontId="0" fillId="3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 applyBorder="0">
      <alignment/>
      <protection/>
    </xf>
    <xf numFmtId="0" fontId="36" fillId="0" borderId="0" applyBorder="0">
      <alignment/>
      <protection/>
    </xf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 applyBorder="0">
      <alignment vertical="center"/>
      <protection/>
    </xf>
    <xf numFmtId="0" fontId="0" fillId="3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 applyProtection="0">
      <alignment vertical="center"/>
    </xf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/>
      <protection/>
    </xf>
    <xf numFmtId="0" fontId="26" fillId="16" borderId="0" applyNumberFormat="0" applyBorder="0" applyAlignment="0" applyProtection="0"/>
    <xf numFmtId="0" fontId="14" fillId="12" borderId="0" applyNumberFormat="0" applyBorder="0" applyAlignment="0" applyProtection="0"/>
    <xf numFmtId="0" fontId="0" fillId="2" borderId="0" applyNumberFormat="0" applyBorder="0" applyAlignment="0" applyProtection="0"/>
    <xf numFmtId="0" fontId="14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2" borderId="0" applyNumberFormat="0" applyBorder="0" applyAlignment="0" applyProtection="0"/>
    <xf numFmtId="0" fontId="0" fillId="0" borderId="0" applyBorder="0">
      <alignment/>
      <protection/>
    </xf>
    <xf numFmtId="0" fontId="0" fillId="2" borderId="0" applyNumberFormat="0" applyBorder="0" applyAlignment="0" applyProtection="0"/>
    <xf numFmtId="0" fontId="14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15" borderId="0" applyNumberFormat="0" applyBorder="0" applyAlignment="0" applyProtection="0"/>
    <xf numFmtId="0" fontId="16" fillId="0" borderId="0" applyBorder="0">
      <alignment/>
      <protection/>
    </xf>
    <xf numFmtId="0" fontId="16" fillId="0" borderId="0" applyBorder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 applyBorder="0">
      <alignment vertical="center"/>
      <protection/>
    </xf>
    <xf numFmtId="0" fontId="28" fillId="0" borderId="0" applyBorder="0">
      <alignment/>
      <protection/>
    </xf>
    <xf numFmtId="0" fontId="0" fillId="0" borderId="0" applyBorder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0" borderId="0" applyBorder="0">
      <alignment vertical="center"/>
      <protection/>
    </xf>
    <xf numFmtId="0" fontId="0" fillId="16" borderId="0" applyNumberFormat="0" applyBorder="0" applyAlignment="0" applyProtection="0"/>
    <xf numFmtId="0" fontId="0" fillId="0" borderId="0" applyBorder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 applyBorder="0">
      <alignment vertical="center"/>
      <protection/>
    </xf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14" fillId="13" borderId="0" applyNumberFormat="0" applyBorder="0" applyAlignment="0" applyProtection="0"/>
    <xf numFmtId="0" fontId="43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13" borderId="0" applyNumberFormat="0" applyBorder="0" applyAlignment="0" applyProtection="0"/>
    <xf numFmtId="0" fontId="0" fillId="3" borderId="0" applyNumberFormat="0" applyBorder="0" applyAlignment="0" applyProtection="0"/>
    <xf numFmtId="0" fontId="14" fillId="13" borderId="0" applyNumberFormat="0" applyBorder="0" applyAlignment="0" applyProtection="0"/>
    <xf numFmtId="0" fontId="16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6" borderId="0" applyNumberFormat="0" applyBorder="0" applyAlignment="0" applyProtection="0"/>
    <xf numFmtId="0" fontId="14" fillId="12" borderId="0" applyNumberFormat="0" applyBorder="0" applyAlignment="0" applyProtection="0"/>
    <xf numFmtId="0" fontId="0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6" fillId="0" borderId="0" applyBorder="0">
      <alignment vertical="center"/>
      <protection/>
    </xf>
    <xf numFmtId="0" fontId="43" fillId="0" borderId="0" applyBorder="0">
      <alignment vertical="center"/>
      <protection/>
    </xf>
    <xf numFmtId="0" fontId="42" fillId="9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 applyBorder="0">
      <alignment vertical="center"/>
      <protection/>
    </xf>
    <xf numFmtId="0" fontId="2" fillId="0" borderId="13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14" fillId="19" borderId="0" applyNumberFormat="0" applyBorder="0" applyAlignment="0" applyProtection="0"/>
    <xf numFmtId="0" fontId="16" fillId="0" borderId="0" applyBorder="0">
      <alignment vertical="center"/>
      <protection/>
    </xf>
    <xf numFmtId="0" fontId="0" fillId="6" borderId="0" applyNumberFormat="0" applyBorder="0" applyAlignment="0" applyProtection="0"/>
    <xf numFmtId="0" fontId="14" fillId="13" borderId="0" applyNumberFormat="0" applyBorder="0" applyAlignment="0" applyProtection="0"/>
    <xf numFmtId="0" fontId="0" fillId="6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 applyBorder="0">
      <alignment vertical="center"/>
      <protection/>
    </xf>
    <xf numFmtId="0" fontId="14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0" applyBorder="0">
      <alignment/>
      <protection/>
    </xf>
    <xf numFmtId="0" fontId="0" fillId="6" borderId="0" applyNumberFormat="0" applyBorder="0" applyAlignment="0" applyProtection="0"/>
    <xf numFmtId="0" fontId="0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6" fillId="20" borderId="0" applyNumberFormat="0" applyBorder="0" applyAlignment="0" applyProtection="0"/>
    <xf numFmtId="0" fontId="0" fillId="10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 applyBorder="0">
      <alignment vertical="center"/>
      <protection/>
    </xf>
    <xf numFmtId="0" fontId="43" fillId="0" borderId="0" applyBorder="0">
      <alignment vertical="center"/>
      <protection/>
    </xf>
    <xf numFmtId="0" fontId="0" fillId="6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6" borderId="0" applyNumberFormat="0" applyBorder="0" applyAlignment="0" applyProtection="0"/>
    <xf numFmtId="0" fontId="2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16" fillId="0" borderId="0" applyBorder="0">
      <alignment/>
      <protection/>
    </xf>
    <xf numFmtId="0" fontId="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0" borderId="0" applyBorder="0">
      <alignment vertical="center"/>
      <protection/>
    </xf>
    <xf numFmtId="0" fontId="0" fillId="3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Border="0">
      <alignment vertical="center"/>
      <protection/>
    </xf>
    <xf numFmtId="0" fontId="14" fillId="19" borderId="0" applyNumberFormat="0" applyBorder="0" applyAlignment="0" applyProtection="0"/>
    <xf numFmtId="0" fontId="16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6" fillId="0" borderId="0" applyBorder="0">
      <alignment/>
      <protection/>
    </xf>
    <xf numFmtId="0" fontId="0" fillId="6" borderId="0" applyNumberFormat="0" applyBorder="0" applyAlignment="0" applyProtection="0"/>
    <xf numFmtId="0" fontId="43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6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6" fillId="0" borderId="0" applyBorder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16" fillId="0" borderId="0" applyBorder="0">
      <alignment/>
      <protection/>
    </xf>
    <xf numFmtId="0" fontId="0" fillId="7" borderId="0" applyNumberFormat="0" applyBorder="0" applyAlignment="0" applyProtection="0"/>
    <xf numFmtId="0" fontId="16" fillId="0" borderId="0" applyBorder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Border="0" applyProtection="0">
      <alignment vertical="center"/>
    </xf>
    <xf numFmtId="0" fontId="0" fillId="7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6" fillId="0" borderId="0" applyBorder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26" fillId="3" borderId="0" applyNumberFormat="0" applyBorder="0" applyAlignment="0" applyProtection="0"/>
    <xf numFmtId="0" fontId="16" fillId="0" borderId="0" applyBorder="0">
      <alignment/>
      <protection/>
    </xf>
    <xf numFmtId="0" fontId="14" fillId="25" borderId="0" applyNumberFormat="0" applyBorder="0" applyAlignment="0" applyProtection="0"/>
    <xf numFmtId="0" fontId="26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4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 applyBorder="0" applyProtection="0">
      <alignment vertical="center"/>
    </xf>
    <xf numFmtId="0" fontId="0" fillId="10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9" fillId="2" borderId="0" applyNumberFormat="0" applyBorder="0" applyAlignment="0" applyProtection="0"/>
    <xf numFmtId="0" fontId="0" fillId="7" borderId="0" applyNumberFormat="0" applyBorder="0" applyAlignment="0" applyProtection="0"/>
    <xf numFmtId="0" fontId="19" fillId="2" borderId="0" applyNumberFormat="0" applyBorder="0" applyAlignment="0" applyProtection="0"/>
    <xf numFmtId="0" fontId="0" fillId="7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 applyBorder="0">
      <alignment vertical="center"/>
      <protection/>
    </xf>
    <xf numFmtId="0" fontId="14" fillId="17" borderId="0" applyNumberFormat="0" applyBorder="0" applyAlignment="0" applyProtection="0"/>
    <xf numFmtId="0" fontId="0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4" fillId="15" borderId="0" applyNumberFormat="0" applyBorder="0" applyAlignment="0" applyProtection="0"/>
    <xf numFmtId="0" fontId="16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 applyBorder="0">
      <alignment vertical="center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 applyBorder="0">
      <alignment vertical="center"/>
      <protection/>
    </xf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6" fillId="0" borderId="0" applyBorder="0">
      <alignment vertical="center"/>
      <protection/>
    </xf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Border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2" fillId="0" borderId="9" applyNumberFormat="0" applyFill="0" applyAlignment="0" applyProtection="0"/>
    <xf numFmtId="0" fontId="0" fillId="8" borderId="0" applyNumberFormat="0" applyBorder="0" applyAlignment="0" applyProtection="0"/>
    <xf numFmtId="0" fontId="0" fillId="20" borderId="0" applyNumberFormat="0" applyBorder="0" applyAlignment="0" applyProtection="0"/>
    <xf numFmtId="0" fontId="43" fillId="0" borderId="0" applyBorder="0">
      <alignment vertical="center"/>
      <protection/>
    </xf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45" fillId="0" borderId="14" applyNumberFormat="0" applyFill="0" applyAlignment="0" applyProtection="0"/>
    <xf numFmtId="0" fontId="0" fillId="8" borderId="0" applyNumberFormat="0" applyBorder="0" applyAlignment="0" applyProtection="0"/>
    <xf numFmtId="0" fontId="37" fillId="0" borderId="12" applyNumberFormat="0" applyFill="0" applyAlignment="0" applyProtection="0"/>
    <xf numFmtId="0" fontId="0" fillId="8" borderId="0" applyNumberFormat="0" applyBorder="0" applyAlignment="0" applyProtection="0"/>
    <xf numFmtId="0" fontId="37" fillId="0" borderId="12" applyNumberFormat="0" applyFill="0" applyAlignment="0" applyProtection="0"/>
    <xf numFmtId="0" fontId="0" fillId="0" borderId="0" applyBorder="0">
      <alignment vertical="center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0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6" fillId="0" borderId="4" applyNumberFormat="0" applyFill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 applyBorder="0">
      <alignment vertical="center"/>
      <protection/>
    </xf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26" fillId="20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Border="0">
      <alignment vertical="center"/>
      <protection/>
    </xf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4" borderId="0" applyNumberFormat="0" applyBorder="0" applyAlignment="0" applyProtection="0"/>
    <xf numFmtId="0" fontId="0" fillId="8" borderId="0" applyNumberFormat="0" applyBorder="0" applyAlignment="0" applyProtection="0"/>
    <xf numFmtId="0" fontId="14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22" borderId="0" applyNumberFormat="0" applyBorder="0" applyAlignment="0" applyProtection="0"/>
    <xf numFmtId="0" fontId="0" fillId="10" borderId="0" applyNumberFormat="0" applyBorder="0" applyAlignment="0" applyProtection="0"/>
    <xf numFmtId="0" fontId="14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4" fillId="9" borderId="0" applyNumberFormat="0" applyBorder="0" applyAlignment="0" applyProtection="0"/>
    <xf numFmtId="0" fontId="16" fillId="0" borderId="0" applyBorder="0">
      <alignment vertical="center"/>
      <protection/>
    </xf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 applyBorder="0">
      <alignment vertical="center"/>
      <protection/>
    </xf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Border="0">
      <alignment vertical="center"/>
      <protection/>
    </xf>
    <xf numFmtId="0" fontId="36" fillId="0" borderId="0" applyBorder="0">
      <alignment/>
      <protection/>
    </xf>
    <xf numFmtId="0" fontId="16" fillId="0" borderId="0" applyBorder="0">
      <alignment vertical="center"/>
      <protection/>
    </xf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16" fillId="0" borderId="0" applyBorder="0">
      <alignment vertical="center"/>
      <protection/>
    </xf>
    <xf numFmtId="0" fontId="36" fillId="0" borderId="0" applyBorder="0">
      <alignment/>
      <protection/>
    </xf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28" fillId="0" borderId="0" applyBorder="0">
      <alignment/>
      <protection/>
    </xf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26" fillId="10" borderId="0" applyNumberFormat="0" applyBorder="0" applyAlignment="0" applyProtection="0"/>
    <xf numFmtId="0" fontId="14" fillId="22" borderId="0" applyNumberFormat="0" applyBorder="0" applyAlignment="0" applyProtection="0"/>
    <xf numFmtId="0" fontId="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Border="0">
      <alignment/>
      <protection/>
    </xf>
    <xf numFmtId="0" fontId="14" fillId="25" borderId="0" applyNumberFormat="0" applyBorder="0" applyAlignment="0" applyProtection="0"/>
    <xf numFmtId="0" fontId="0" fillId="10" borderId="0" applyNumberFormat="0" applyBorder="0" applyAlignment="0" applyProtection="0"/>
    <xf numFmtId="0" fontId="16" fillId="0" borderId="0" applyBorder="0">
      <alignment/>
      <protection/>
    </xf>
    <xf numFmtId="0" fontId="14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Border="0">
      <alignment vertical="center"/>
      <protection/>
    </xf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Border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Border="0">
      <alignment vertical="center"/>
      <protection/>
    </xf>
    <xf numFmtId="0" fontId="0" fillId="8" borderId="0" applyNumberFormat="0" applyBorder="0" applyAlignment="0" applyProtection="0"/>
    <xf numFmtId="0" fontId="14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0" applyBorder="0">
      <alignment vertical="center"/>
      <protection/>
    </xf>
    <xf numFmtId="0" fontId="0" fillId="8" borderId="0" applyNumberFormat="0" applyBorder="0" applyAlignment="0" applyProtection="0"/>
    <xf numFmtId="0" fontId="14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Border="0">
      <alignment vertical="center"/>
      <protection/>
    </xf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26" borderId="0" applyNumberFormat="0" applyBorder="0" applyAlignment="0" applyProtection="0"/>
    <xf numFmtId="0" fontId="0" fillId="8" borderId="0" applyNumberFormat="0" applyBorder="0" applyAlignment="0" applyProtection="0"/>
    <xf numFmtId="0" fontId="14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48" fillId="0" borderId="7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Border="0">
      <alignment/>
      <protection/>
    </xf>
    <xf numFmtId="0" fontId="0" fillId="5" borderId="0" applyNumberFormat="0" applyBorder="0" applyAlignment="0" applyProtection="0"/>
    <xf numFmtId="0" fontId="14" fillId="9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Border="0" applyProtection="0">
      <alignment/>
    </xf>
    <xf numFmtId="0" fontId="28" fillId="0" borderId="0" applyBorder="0">
      <alignment vertical="center"/>
      <protection/>
    </xf>
    <xf numFmtId="0" fontId="0" fillId="5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 applyProtection="0">
      <alignment vertical="center"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7" fillId="0" borderId="10" applyNumberFormat="0" applyFill="0" applyAlignment="0" applyProtection="0"/>
    <xf numFmtId="0" fontId="14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 applyProtection="0">
      <alignment vertical="center"/>
    </xf>
    <xf numFmtId="0" fontId="0" fillId="5" borderId="0" applyNumberFormat="0" applyBorder="0" applyAlignment="0" applyProtection="0"/>
    <xf numFmtId="0" fontId="0" fillId="0" borderId="0" applyBorder="0" applyProtection="0">
      <alignment vertical="center"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11" borderId="0" applyNumberFormat="0" applyBorder="0" applyAlignment="0" applyProtection="0"/>
    <xf numFmtId="0" fontId="0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11" borderId="0" applyNumberFormat="0" applyBorder="0" applyAlignment="0" applyProtection="0"/>
    <xf numFmtId="0" fontId="0" fillId="6" borderId="0" applyNumberFormat="0" applyBorder="0" applyAlignment="0" applyProtection="0"/>
    <xf numFmtId="0" fontId="14" fillId="11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Border="0">
      <alignment vertical="center"/>
      <protection/>
    </xf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19" borderId="0" applyNumberFormat="0" applyBorder="0" applyAlignment="0" applyProtection="0"/>
    <xf numFmtId="0" fontId="0" fillId="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 applyBorder="0">
      <alignment/>
      <protection locked="0"/>
    </xf>
    <xf numFmtId="0" fontId="0" fillId="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5" borderId="0" applyNumberFormat="0" applyBorder="0" applyAlignment="0" applyProtection="0"/>
    <xf numFmtId="0" fontId="0" fillId="0" borderId="0" applyBorder="0">
      <alignment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0" applyBorder="0">
      <alignment/>
      <protection/>
    </xf>
    <xf numFmtId="0" fontId="0" fillId="0" borderId="0" applyBorder="0">
      <alignment/>
      <protection/>
    </xf>
    <xf numFmtId="0" fontId="0" fillId="3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0" fillId="3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6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16" fillId="0" borderId="0" applyBorder="0">
      <alignment vertical="center"/>
      <protection/>
    </xf>
    <xf numFmtId="0" fontId="0" fillId="3" borderId="0" applyNumberFormat="0" applyBorder="0" applyAlignment="0" applyProtection="0"/>
    <xf numFmtId="0" fontId="16" fillId="0" borderId="0" applyBorder="0">
      <alignment/>
      <protection/>
    </xf>
    <xf numFmtId="0" fontId="0" fillId="3" borderId="0" applyNumberFormat="0" applyBorder="0" applyAlignment="0" applyProtection="0"/>
    <xf numFmtId="0" fontId="16" fillId="0" borderId="0" applyBorder="0">
      <alignment/>
      <protection/>
    </xf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19" borderId="0" applyNumberFormat="0" applyBorder="0" applyAlignment="0" applyProtection="0"/>
    <xf numFmtId="0" fontId="0" fillId="5" borderId="0" applyNumberFormat="0" applyBorder="0" applyAlignment="0" applyProtection="0"/>
    <xf numFmtId="0" fontId="30" fillId="14" borderId="0" applyNumberFormat="0" applyBorder="0" applyAlignment="0" applyProtection="0"/>
    <xf numFmtId="0" fontId="0" fillId="5" borderId="0" applyNumberFormat="0" applyBorder="0" applyAlignment="0" applyProtection="0"/>
    <xf numFmtId="0" fontId="14" fillId="22" borderId="0" applyNumberFormat="0" applyBorder="0" applyAlignment="0" applyProtection="0"/>
    <xf numFmtId="0" fontId="0" fillId="5" borderId="0" applyNumberFormat="0" applyBorder="0" applyAlignment="0" applyProtection="0"/>
    <xf numFmtId="0" fontId="14" fillId="22" borderId="0" applyNumberFormat="0" applyBorder="0" applyAlignment="0" applyProtection="0"/>
    <xf numFmtId="0" fontId="0" fillId="5" borderId="0" applyNumberFormat="0" applyBorder="0" applyAlignment="0" applyProtection="0"/>
    <xf numFmtId="0" fontId="14" fillId="22" borderId="0" applyNumberFormat="0" applyBorder="0" applyAlignment="0" applyProtection="0"/>
    <xf numFmtId="0" fontId="0" fillId="5" borderId="0" applyNumberFormat="0" applyBorder="0" applyAlignment="0" applyProtection="0"/>
    <xf numFmtId="0" fontId="14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13" borderId="0" applyNumberFormat="0" applyBorder="0" applyAlignment="0" applyProtection="0"/>
    <xf numFmtId="0" fontId="0" fillId="5" borderId="0" applyNumberFormat="0" applyBorder="0" applyAlignment="0" applyProtection="0"/>
    <xf numFmtId="0" fontId="14" fillId="13" borderId="0" applyNumberFormat="0" applyBorder="0" applyAlignment="0" applyProtection="0"/>
    <xf numFmtId="0" fontId="0" fillId="5" borderId="0" applyNumberFormat="0" applyBorder="0" applyAlignment="0" applyProtection="0"/>
    <xf numFmtId="0" fontId="14" fillId="13" borderId="0" applyNumberFormat="0" applyBorder="0" applyAlignment="0" applyProtection="0"/>
    <xf numFmtId="0" fontId="0" fillId="5" borderId="0" applyNumberFormat="0" applyBorder="0" applyAlignment="0" applyProtection="0"/>
    <xf numFmtId="0" fontId="14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3" fillId="0" borderId="11" applyNumberFormat="0" applyFill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15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Border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4" fillId="11" borderId="0" applyNumberFormat="0" applyBorder="0" applyAlignment="0" applyProtection="0"/>
    <xf numFmtId="0" fontId="18" fillId="0" borderId="15" applyNumberFormat="0" applyFill="0" applyAlignment="0" applyProtection="0"/>
    <xf numFmtId="0" fontId="0" fillId="6" borderId="0" applyNumberFormat="0" applyBorder="0" applyAlignment="0" applyProtection="0"/>
    <xf numFmtId="0" fontId="14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4" fillId="11" borderId="0" applyNumberFormat="0" applyBorder="0" applyAlignment="0" applyProtection="0"/>
    <xf numFmtId="0" fontId="16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4" fillId="22" borderId="0" applyNumberFormat="0" applyBorder="0" applyAlignment="0" applyProtection="0"/>
    <xf numFmtId="0" fontId="0" fillId="8" borderId="0" applyNumberFormat="0" applyBorder="0" applyAlignment="0" applyProtection="0"/>
    <xf numFmtId="0" fontId="14" fillId="11" borderId="0" applyNumberFormat="0" applyBorder="0" applyAlignment="0" applyProtection="0"/>
    <xf numFmtId="0" fontId="0" fillId="8" borderId="0" applyNumberFormat="0" applyBorder="0" applyAlignment="0" applyProtection="0"/>
    <xf numFmtId="0" fontId="14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25" fillId="18" borderId="6" applyNumberForma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14" fillId="4" borderId="0" applyNumberFormat="0" applyBorder="0" applyAlignment="0" applyProtection="0"/>
    <xf numFmtId="0" fontId="0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0" fillId="14" borderId="0" applyNumberFormat="0" applyBorder="0" applyAlignment="0" applyProtection="0"/>
    <xf numFmtId="0" fontId="14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0" applyBorder="0">
      <alignment vertical="center"/>
      <protection/>
    </xf>
    <xf numFmtId="0" fontId="0" fillId="9" borderId="0" applyNumberFormat="0" applyBorder="0" applyAlignment="0" applyProtection="0"/>
    <xf numFmtId="0" fontId="16" fillId="0" borderId="0" applyBorder="0">
      <alignment vertical="center"/>
      <protection/>
    </xf>
    <xf numFmtId="0" fontId="0" fillId="9" borderId="0" applyNumberFormat="0" applyBorder="0" applyAlignment="0" applyProtection="0"/>
    <xf numFmtId="0" fontId="0" fillId="0" borderId="0" applyBorder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0" applyBorder="0">
      <alignment/>
      <protection/>
    </xf>
    <xf numFmtId="0" fontId="16" fillId="0" borderId="0" applyBorder="0">
      <alignment/>
      <protection/>
    </xf>
    <xf numFmtId="0" fontId="0" fillId="9" borderId="0" applyNumberFormat="0" applyBorder="0" applyAlignment="0" applyProtection="0"/>
    <xf numFmtId="0" fontId="14" fillId="4" borderId="0" applyNumberFormat="0" applyBorder="0" applyAlignment="0" applyProtection="0"/>
    <xf numFmtId="0" fontId="0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Border="0">
      <alignment vertical="center"/>
      <protection/>
    </xf>
    <xf numFmtId="0" fontId="14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14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30" fillId="5" borderId="0" applyNumberFormat="0" applyBorder="0" applyAlignment="0" applyProtection="0"/>
    <xf numFmtId="0" fontId="0" fillId="14" borderId="0" applyNumberFormat="0" applyBorder="0" applyAlignment="0" applyProtection="0"/>
    <xf numFmtId="0" fontId="3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 applyBorder="0" applyProtection="0">
      <alignment/>
    </xf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4" borderId="0" applyNumberFormat="0" applyBorder="0" applyAlignment="0" applyProtection="0"/>
    <xf numFmtId="0" fontId="16" fillId="0" borderId="0" applyBorder="0">
      <alignment/>
      <protection/>
    </xf>
    <xf numFmtId="0" fontId="16" fillId="0" borderId="0" applyBorder="0">
      <alignment vertical="center"/>
      <protection/>
    </xf>
    <xf numFmtId="0" fontId="14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5" fillId="0" borderId="14" applyNumberFormat="0" applyFill="0" applyAlignment="0" applyProtection="0"/>
    <xf numFmtId="0" fontId="0" fillId="14" borderId="0" applyNumberFormat="0" applyBorder="0" applyAlignment="0" applyProtection="0"/>
    <xf numFmtId="0" fontId="23" fillId="0" borderId="11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8" fillId="0" borderId="14" applyNumberFormat="0" applyFill="0" applyAlignment="0" applyProtection="0"/>
    <xf numFmtId="0" fontId="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47" fillId="0" borderId="14" applyNumberFormat="0" applyFill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49" fillId="0" borderId="16" applyNumberFormat="0" applyFill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6" fillId="0" borderId="4" applyNumberFormat="0" applyFill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17" applyNumberFormat="0" applyFill="0" applyAlignment="0" applyProtection="0"/>
    <xf numFmtId="0" fontId="0" fillId="10" borderId="0" applyNumberFormat="0" applyBorder="0" applyAlignment="0" applyProtection="0"/>
    <xf numFmtId="0" fontId="21" fillId="0" borderId="17" applyNumberFormat="0" applyFill="0" applyAlignment="0" applyProtection="0"/>
    <xf numFmtId="0" fontId="0" fillId="10" borderId="0" applyNumberFormat="0" applyBorder="0" applyAlignment="0" applyProtection="0"/>
    <xf numFmtId="0" fontId="50" fillId="0" borderId="4" applyNumberFormat="0" applyFill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0" borderId="15" applyNumberFormat="0" applyFill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 applyBorder="0">
      <alignment vertical="center"/>
      <protection/>
    </xf>
    <xf numFmtId="0" fontId="0" fillId="10" borderId="0" applyNumberFormat="0" applyBorder="0" applyAlignment="0" applyProtection="0"/>
    <xf numFmtId="0" fontId="14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1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16" fillId="0" borderId="0" applyBorder="0">
      <alignment vertical="center"/>
      <protection/>
    </xf>
    <xf numFmtId="0" fontId="0" fillId="10" borderId="0" applyNumberFormat="0" applyBorder="0" applyAlignment="0" applyProtection="0"/>
    <xf numFmtId="0" fontId="16" fillId="0" borderId="0" applyBorder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4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52" fillId="6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/>
      <protection/>
    </xf>
    <xf numFmtId="0" fontId="0" fillId="9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14" borderId="0" applyNumberFormat="0" applyBorder="0" applyAlignment="0" applyProtection="0"/>
    <xf numFmtId="0" fontId="16" fillId="0" borderId="0" applyBorder="0">
      <alignment/>
      <protection/>
    </xf>
    <xf numFmtId="0" fontId="0" fillId="0" borderId="0" applyBorder="0" applyProtection="0">
      <alignment vertical="center"/>
    </xf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 applyBorder="0" applyProtection="0">
      <alignment vertical="center"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14" borderId="0" applyNumberFormat="0" applyBorder="0" applyAlignment="0" applyProtection="0"/>
    <xf numFmtId="0" fontId="43" fillId="0" borderId="0" applyBorder="0">
      <alignment vertical="center"/>
      <protection/>
    </xf>
    <xf numFmtId="0" fontId="0" fillId="14" borderId="0" applyNumberFormat="0" applyBorder="0" applyAlignment="0" applyProtection="0"/>
    <xf numFmtId="0" fontId="14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Border="0">
      <alignment vertical="center"/>
      <protection/>
    </xf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Border="0">
      <alignment vertical="center"/>
      <protection/>
    </xf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Border="0">
      <alignment vertical="center"/>
      <protection/>
    </xf>
    <xf numFmtId="0" fontId="0" fillId="4" borderId="0" applyNumberFormat="0" applyBorder="0" applyAlignment="0" applyProtection="0"/>
    <xf numFmtId="0" fontId="0" fillId="0" borderId="0" applyBorder="0">
      <alignment vertical="center"/>
      <protection/>
    </xf>
    <xf numFmtId="0" fontId="0" fillId="4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4" borderId="0" applyNumberFormat="0" applyBorder="0" applyAlignment="0" applyProtection="0"/>
    <xf numFmtId="0" fontId="16" fillId="0" borderId="0" applyBorder="0">
      <alignment vertical="center"/>
      <protection/>
    </xf>
    <xf numFmtId="0" fontId="0" fillId="4" borderId="0" applyNumberFormat="0" applyBorder="0" applyAlignment="0" applyProtection="0"/>
    <xf numFmtId="0" fontId="0" fillId="0" borderId="0" applyBorder="0">
      <alignment vertical="center"/>
      <protection/>
    </xf>
    <xf numFmtId="0" fontId="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4" borderId="0" applyNumberFormat="0" applyBorder="0" applyAlignment="0" applyProtection="0"/>
    <xf numFmtId="0" fontId="0" fillId="0" borderId="0" applyBorder="0">
      <alignment vertical="center"/>
      <protection/>
    </xf>
    <xf numFmtId="0" fontId="0" fillId="4" borderId="0" applyNumberFormat="0" applyBorder="0" applyAlignment="0" applyProtection="0"/>
    <xf numFmtId="0" fontId="14" fillId="9" borderId="0" applyNumberFormat="0" applyBorder="0" applyAlignment="0" applyProtection="0"/>
    <xf numFmtId="0" fontId="37" fillId="0" borderId="12" applyNumberFormat="0" applyFill="0" applyAlignment="0" applyProtection="0"/>
    <xf numFmtId="0" fontId="0" fillId="4" borderId="0" applyNumberFormat="0" applyBorder="0" applyAlignment="0" applyProtection="0"/>
    <xf numFmtId="0" fontId="16" fillId="0" borderId="0" applyBorder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0" applyBorder="0">
      <alignment/>
      <protection/>
    </xf>
    <xf numFmtId="0" fontId="2" fillId="0" borderId="18" applyNumberFormat="0" applyFill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3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4" borderId="0" applyNumberFormat="0" applyBorder="0" applyAlignment="0" applyProtection="0"/>
    <xf numFmtId="0" fontId="16" fillId="0" borderId="0" applyBorder="0">
      <alignment/>
      <protection/>
    </xf>
    <xf numFmtId="0" fontId="0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27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0" applyBorder="0">
      <alignment vertical="center"/>
      <protection/>
    </xf>
    <xf numFmtId="0" fontId="0" fillId="4" borderId="0" applyNumberFormat="0" applyBorder="0" applyAlignment="0" applyProtection="0"/>
    <xf numFmtId="0" fontId="16" fillId="0" borderId="0" applyBorder="0">
      <alignment vertical="center"/>
      <protection/>
    </xf>
    <xf numFmtId="0" fontId="2" fillId="0" borderId="9" applyNumberFormat="0" applyFill="0" applyAlignment="0" applyProtection="0"/>
    <xf numFmtId="0" fontId="0" fillId="4" borderId="0" applyNumberFormat="0" applyBorder="0" applyAlignment="0" applyProtection="0"/>
    <xf numFmtId="0" fontId="0" fillId="0" borderId="0" applyBorder="0">
      <alignment vertical="center"/>
      <protection/>
    </xf>
    <xf numFmtId="0" fontId="0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14" fillId="11" borderId="0" applyNumberFormat="0" applyBorder="0" applyAlignment="0" applyProtection="0"/>
    <xf numFmtId="0" fontId="43" fillId="0" borderId="0" applyBorder="0">
      <alignment vertical="center"/>
      <protection/>
    </xf>
    <xf numFmtId="0" fontId="0" fillId="4" borderId="0" applyNumberFormat="0" applyBorder="0" applyAlignment="0" applyProtection="0"/>
    <xf numFmtId="0" fontId="16" fillId="0" borderId="0" applyBorder="0">
      <alignment/>
      <protection/>
    </xf>
    <xf numFmtId="0" fontId="0" fillId="4" borderId="0" applyNumberFormat="0" applyBorder="0" applyAlignment="0" applyProtection="0"/>
    <xf numFmtId="0" fontId="43" fillId="0" borderId="0" applyBorder="0">
      <alignment/>
      <protection locked="0"/>
    </xf>
    <xf numFmtId="0" fontId="0" fillId="4" borderId="0" applyNumberFormat="0" applyBorder="0" applyAlignment="0" applyProtection="0"/>
    <xf numFmtId="0" fontId="30" fillId="9" borderId="0" applyNumberFormat="0" applyBorder="0" applyAlignment="0" applyProtection="0"/>
    <xf numFmtId="0" fontId="14" fillId="13" borderId="0" applyNumberFormat="0" applyBorder="0" applyAlignment="0" applyProtection="0"/>
    <xf numFmtId="0" fontId="0" fillId="4" borderId="0" applyNumberFormat="0" applyBorder="0" applyAlignment="0" applyProtection="0"/>
    <xf numFmtId="0" fontId="3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3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43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42" fillId="9" borderId="1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3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42" fillId="16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6" fillId="0" borderId="0" applyBorder="0">
      <alignment vertical="center"/>
      <protection/>
    </xf>
    <xf numFmtId="0" fontId="35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0" applyBorder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4" fillId="9" borderId="0" applyNumberFormat="0" applyBorder="0" applyAlignment="0" applyProtection="0"/>
    <xf numFmtId="0" fontId="0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4" borderId="0" applyNumberFormat="0" applyBorder="0" applyAlignment="0" applyProtection="0"/>
    <xf numFmtId="0" fontId="43" fillId="0" borderId="0" applyBorder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43" fillId="0" borderId="0" applyBorder="0">
      <alignment vertical="center"/>
      <protection/>
    </xf>
    <xf numFmtId="0" fontId="42" fillId="9" borderId="1" applyNumberFormat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Border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8" borderId="6" applyNumberForma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0" borderId="0" applyBorder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22" borderId="0" applyNumberFormat="0" applyBorder="0" applyAlignment="0" applyProtection="0"/>
    <xf numFmtId="0" fontId="0" fillId="11" borderId="0" applyNumberFormat="0" applyBorder="0" applyAlignment="0" applyProtection="0"/>
    <xf numFmtId="0" fontId="14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0" applyBorder="0">
      <alignment vertical="center"/>
      <protection/>
    </xf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0" applyBorder="0">
      <alignment/>
      <protection/>
    </xf>
    <xf numFmtId="0" fontId="16" fillId="0" borderId="0" applyBorder="0">
      <alignment vertical="center"/>
      <protection/>
    </xf>
    <xf numFmtId="0" fontId="0" fillId="11" borderId="0" applyNumberFormat="0" applyBorder="0" applyAlignment="0" applyProtection="0"/>
    <xf numFmtId="0" fontId="16" fillId="0" borderId="0" applyBorder="0">
      <alignment vertical="center"/>
      <protection/>
    </xf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Border="0">
      <alignment vertical="center"/>
      <protection/>
    </xf>
    <xf numFmtId="0" fontId="0" fillId="11" borderId="0" applyNumberFormat="0" applyBorder="0" applyAlignment="0" applyProtection="0"/>
    <xf numFmtId="0" fontId="14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4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14" fillId="22" borderId="0" applyNumberFormat="0" applyBorder="0" applyAlignment="0" applyProtection="0"/>
    <xf numFmtId="0" fontId="19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 applyBorder="0" applyProtection="0">
      <alignment/>
    </xf>
    <xf numFmtId="0" fontId="0" fillId="11" borderId="0" applyNumberFormat="0" applyBorder="0" applyAlignment="0" applyProtection="0"/>
    <xf numFmtId="0" fontId="30" fillId="20" borderId="0" applyNumberFormat="0" applyBorder="0" applyAlignment="0" applyProtection="0"/>
    <xf numFmtId="0" fontId="0" fillId="11" borderId="0" applyNumberFormat="0" applyBorder="0" applyAlignment="0" applyProtection="0"/>
    <xf numFmtId="0" fontId="3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0" applyBorder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0" applyBorder="0">
      <alignment vertical="center"/>
      <protection/>
    </xf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Border="0">
      <alignment vertical="center"/>
      <protection/>
    </xf>
    <xf numFmtId="0" fontId="0" fillId="9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Border="0">
      <alignment/>
      <protection/>
    </xf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0" borderId="0" applyBorder="0">
      <alignment/>
      <protection/>
    </xf>
    <xf numFmtId="0" fontId="0" fillId="11" borderId="0" applyNumberFormat="0" applyBorder="0" applyAlignment="0" applyProtection="0"/>
    <xf numFmtId="0" fontId="16" fillId="0" borderId="0" applyBorder="0">
      <alignment/>
      <protection/>
    </xf>
    <xf numFmtId="0" fontId="16" fillId="0" borderId="0" applyBorder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9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36" fillId="0" borderId="0" applyBorder="0">
      <alignment vertical="center"/>
      <protection/>
    </xf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6" borderId="0" applyNumberFormat="0" applyBorder="0" applyAlignment="0" applyProtection="0"/>
    <xf numFmtId="0" fontId="16" fillId="0" borderId="0" applyBorder="0">
      <alignment/>
      <protection/>
    </xf>
    <xf numFmtId="0" fontId="16" fillId="0" borderId="0" applyBorder="0">
      <alignment vertical="center"/>
      <protection/>
    </xf>
    <xf numFmtId="0" fontId="0" fillId="6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/>
      <protection/>
    </xf>
    <xf numFmtId="0" fontId="0" fillId="6" borderId="0" applyNumberFormat="0" applyBorder="0" applyAlignment="0" applyProtection="0"/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 applyBorder="0">
      <alignment vertical="center"/>
      <protection/>
    </xf>
    <xf numFmtId="0" fontId="0" fillId="11" borderId="0" applyNumberFormat="0" applyBorder="0" applyAlignment="0" applyProtection="0"/>
    <xf numFmtId="0" fontId="0" fillId="0" borderId="0" applyBorder="0" applyProtection="0">
      <alignment vertical="center"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11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14" fillId="13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0" applyBorder="0">
      <alignment/>
      <protection/>
    </xf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16" fillId="0" borderId="0" applyBorder="0" applyProtection="0">
      <alignment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14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4" borderId="0" applyNumberFormat="0" applyBorder="0" applyAlignment="0" applyProtection="0"/>
    <xf numFmtId="0" fontId="16" fillId="0" borderId="0" applyBorder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4" borderId="0" applyNumberFormat="0" applyBorder="0" applyAlignment="0" applyProtection="0"/>
    <xf numFmtId="0" fontId="0" fillId="9" borderId="0" applyNumberFormat="0" applyBorder="0" applyAlignment="0" applyProtection="0"/>
    <xf numFmtId="0" fontId="14" fillId="4" borderId="0" applyNumberFormat="0" applyBorder="0" applyAlignment="0" applyProtection="0"/>
    <xf numFmtId="0" fontId="0" fillId="9" borderId="0" applyNumberFormat="0" applyBorder="0" applyAlignment="0" applyProtection="0"/>
    <xf numFmtId="0" fontId="14" fillId="13" borderId="0" applyNumberFormat="0" applyBorder="0" applyAlignment="0" applyProtection="0"/>
    <xf numFmtId="0" fontId="0" fillId="9" borderId="0" applyNumberFormat="0" applyBorder="0" applyAlignment="0" applyProtection="0"/>
    <xf numFmtId="0" fontId="14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12" borderId="0" applyNumberFormat="0" applyBorder="0" applyAlignment="0" applyProtection="0"/>
    <xf numFmtId="0" fontId="0" fillId="7" borderId="0" applyNumberFormat="0" applyBorder="0" applyAlignment="0" applyProtection="0"/>
    <xf numFmtId="0" fontId="14" fillId="12" borderId="0" applyNumberFormat="0" applyBorder="0" applyAlignment="0" applyProtection="0"/>
    <xf numFmtId="0" fontId="0" fillId="7" borderId="0" applyNumberFormat="0" applyBorder="0" applyAlignment="0" applyProtection="0"/>
    <xf numFmtId="0" fontId="14" fillId="12" borderId="0" applyNumberFormat="0" applyBorder="0" applyAlignment="0" applyProtection="0"/>
    <xf numFmtId="0" fontId="0" fillId="7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 applyBorder="0">
      <alignment/>
      <protection/>
    </xf>
    <xf numFmtId="0" fontId="0" fillId="9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4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Border="0" applyProtection="0">
      <alignment vertical="center"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4" fillId="12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28" fillId="0" borderId="0" applyBorder="0">
      <alignment/>
      <protection/>
    </xf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43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Border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Border="0">
      <alignment vertical="center"/>
      <protection/>
    </xf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6" fillId="0" borderId="0" applyBorder="0">
      <alignment/>
      <protection/>
    </xf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0" fillId="7" borderId="0" applyNumberFormat="0" applyBorder="0" applyAlignment="0" applyProtection="0"/>
    <xf numFmtId="0" fontId="14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Border="0">
      <alignment/>
      <protection/>
    </xf>
    <xf numFmtId="176" fontId="16" fillId="0" borderId="0" applyFont="0" applyFill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0" applyBorder="0">
      <alignment/>
      <protection/>
    </xf>
    <xf numFmtId="0" fontId="0" fillId="9" borderId="0" applyNumberFormat="0" applyBorder="0" applyAlignment="0" applyProtection="0"/>
    <xf numFmtId="0" fontId="16" fillId="0" borderId="0" applyBorder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14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6" fillId="0" borderId="0" applyBorder="0">
      <alignment/>
      <protection/>
    </xf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6" fillId="0" borderId="0" applyBorder="0">
      <alignment/>
      <protection/>
    </xf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7" borderId="0" applyNumberFormat="0" applyBorder="0" applyAlignment="0" applyProtection="0"/>
    <xf numFmtId="0" fontId="16" fillId="0" borderId="0" applyBorder="0">
      <alignment/>
      <protection/>
    </xf>
    <xf numFmtId="0" fontId="0" fillId="7" borderId="0" applyNumberFormat="0" applyBorder="0" applyAlignment="0" applyProtection="0"/>
    <xf numFmtId="0" fontId="0" fillId="0" borderId="0" applyBorder="0" applyProtection="0">
      <alignment vertical="center"/>
    </xf>
    <xf numFmtId="0" fontId="0" fillId="0" borderId="0" applyBorder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4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 applyBorder="0">
      <alignment vertical="center"/>
      <protection/>
    </xf>
    <xf numFmtId="0" fontId="0" fillId="20" borderId="0" applyNumberFormat="0" applyBorder="0" applyAlignment="0" applyProtection="0"/>
    <xf numFmtId="0" fontId="19" fillId="2" borderId="0" applyNumberFormat="0" applyBorder="0" applyAlignment="0" applyProtection="0"/>
    <xf numFmtId="0" fontId="0" fillId="20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 applyBorder="0">
      <alignment/>
      <protection/>
    </xf>
    <xf numFmtId="0" fontId="0" fillId="14" borderId="0" applyNumberFormat="0" applyBorder="0" applyAlignment="0" applyProtection="0"/>
    <xf numFmtId="0" fontId="19" fillId="2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 applyBorder="0">
      <alignment/>
      <protection/>
    </xf>
    <xf numFmtId="0" fontId="0" fillId="14" borderId="0" applyNumberFormat="0" applyBorder="0" applyAlignment="0" applyProtection="0"/>
    <xf numFmtId="0" fontId="19" fillId="2" borderId="0" applyNumberFormat="0" applyBorder="0" applyAlignment="0" applyProtection="0"/>
    <xf numFmtId="0" fontId="14" fillId="27" borderId="0" applyNumberFormat="0" applyBorder="0" applyAlignment="0" applyProtection="0"/>
    <xf numFmtId="0" fontId="0" fillId="14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 applyBorder="0" applyProtection="0">
      <alignment/>
    </xf>
    <xf numFmtId="0" fontId="14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9" fillId="0" borderId="16" applyNumberFormat="0" applyFill="0" applyAlignment="0" applyProtection="0"/>
    <xf numFmtId="0" fontId="0" fillId="14" borderId="0" applyNumberFormat="0" applyBorder="0" applyAlignment="0" applyProtection="0"/>
    <xf numFmtId="0" fontId="49" fillId="0" borderId="16" applyNumberFormat="0" applyFill="0" applyAlignment="0" applyProtection="0"/>
    <xf numFmtId="0" fontId="0" fillId="14" borderId="0" applyNumberFormat="0" applyBorder="0" applyAlignment="0" applyProtection="0"/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8" fillId="0" borderId="8" applyNumberFormat="0" applyFill="0" applyAlignment="0" applyProtection="0"/>
    <xf numFmtId="0" fontId="0" fillId="14" borderId="0" applyNumberFormat="0" applyBorder="0" applyAlignment="0" applyProtection="0"/>
    <xf numFmtId="0" fontId="38" fillId="0" borderId="8" applyNumberFormat="0" applyFill="0" applyAlignment="0" applyProtection="0"/>
    <xf numFmtId="0" fontId="16" fillId="0" borderId="0" applyBorder="0">
      <alignment vertical="center"/>
      <protection/>
    </xf>
    <xf numFmtId="0" fontId="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Border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4" fillId="12" borderId="0" applyNumberFormat="0" applyBorder="0" applyAlignment="0" applyProtection="0"/>
    <xf numFmtId="0" fontId="0" fillId="14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 applyBorder="0">
      <alignment vertical="center"/>
      <protection/>
    </xf>
    <xf numFmtId="0" fontId="0" fillId="14" borderId="0" applyNumberFormat="0" applyBorder="0" applyAlignment="0" applyProtection="0"/>
    <xf numFmtId="0" fontId="19" fillId="2" borderId="0" applyNumberFormat="0" applyBorder="0" applyAlignment="0" applyProtection="0"/>
    <xf numFmtId="0" fontId="43" fillId="0" borderId="0" applyBorder="0">
      <alignment vertical="center"/>
      <protection/>
    </xf>
    <xf numFmtId="0" fontId="39" fillId="6" borderId="0" applyNumberFormat="0" applyBorder="0" applyAlignment="0" applyProtection="0"/>
    <xf numFmtId="0" fontId="14" fillId="27" borderId="0" applyNumberFormat="0" applyBorder="0" applyAlignment="0" applyProtection="0"/>
    <xf numFmtId="0" fontId="0" fillId="1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Border="0">
      <alignment vertical="center"/>
      <protection/>
    </xf>
    <xf numFmtId="0" fontId="0" fillId="14" borderId="0" applyNumberFormat="0" applyBorder="0" applyAlignment="0" applyProtection="0"/>
    <xf numFmtId="0" fontId="16" fillId="0" borderId="0" applyBorder="0">
      <alignment vertical="center"/>
      <protection/>
    </xf>
    <xf numFmtId="0" fontId="0" fillId="14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 applyBorder="0">
      <alignment vertical="center"/>
      <protection/>
    </xf>
    <xf numFmtId="0" fontId="0" fillId="14" borderId="0" applyNumberFormat="0" applyBorder="0" applyAlignment="0" applyProtection="0"/>
    <xf numFmtId="0" fontId="14" fillId="11" borderId="0" applyNumberFormat="0" applyBorder="0" applyAlignment="0" applyProtection="0"/>
    <xf numFmtId="0" fontId="21" fillId="0" borderId="17" applyNumberFormat="0" applyFill="0" applyAlignment="0" applyProtection="0"/>
    <xf numFmtId="0" fontId="0" fillId="14" borderId="0" applyNumberFormat="0" applyBorder="0" applyAlignment="0" applyProtection="0"/>
    <xf numFmtId="0" fontId="21" fillId="0" borderId="17" applyNumberFormat="0" applyFill="0" applyAlignment="0" applyProtection="0"/>
    <xf numFmtId="0" fontId="0" fillId="14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0" applyBorder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0" borderId="15" applyNumberFormat="0" applyFill="0" applyAlignment="0" applyProtection="0"/>
    <xf numFmtId="0" fontId="0" fillId="14" borderId="0" applyNumberFormat="0" applyBorder="0" applyAlignment="0" applyProtection="0"/>
    <xf numFmtId="0" fontId="14" fillId="12" borderId="0" applyNumberFormat="0" applyBorder="0" applyAlignment="0" applyProtection="0"/>
    <xf numFmtId="0" fontId="43" fillId="0" borderId="0" applyBorder="0">
      <alignment vertical="center"/>
      <protection/>
    </xf>
    <xf numFmtId="0" fontId="0" fillId="14" borderId="0" applyNumberFormat="0" applyBorder="0" applyAlignment="0" applyProtection="0"/>
    <xf numFmtId="0" fontId="14" fillId="12" borderId="0" applyNumberFormat="0" applyBorder="0" applyAlignment="0" applyProtection="0"/>
    <xf numFmtId="0" fontId="1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0" fillId="27" borderId="0" applyNumberFormat="0" applyBorder="0" applyAlignment="0" applyProtection="0"/>
    <xf numFmtId="0" fontId="0" fillId="14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 applyBorder="0">
      <alignment/>
      <protection/>
    </xf>
    <xf numFmtId="0" fontId="16" fillId="0" borderId="0" applyBorder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6" fillId="0" borderId="0" applyBorder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Border="0">
      <alignment vertical="center"/>
      <protection/>
    </xf>
    <xf numFmtId="0" fontId="43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Border="0">
      <alignment/>
      <protection/>
    </xf>
    <xf numFmtId="0" fontId="0" fillId="14" borderId="0" applyNumberFormat="0" applyBorder="0" applyAlignment="0" applyProtection="0"/>
    <xf numFmtId="0" fontId="1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0" borderId="0" applyBorder="0">
      <alignment vertical="center"/>
      <protection/>
    </xf>
    <xf numFmtId="0" fontId="0" fillId="10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Border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0" fillId="14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Border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38" fillId="0" borderId="16" applyNumberFormat="0" applyFill="0" applyAlignment="0" applyProtection="0"/>
    <xf numFmtId="0" fontId="14" fillId="21" borderId="0" applyNumberFormat="0" applyBorder="0" applyAlignment="0" applyProtection="0"/>
    <xf numFmtId="0" fontId="0" fillId="23" borderId="0" applyNumberFormat="0" applyBorder="0" applyAlignment="0" applyProtection="0"/>
    <xf numFmtId="0" fontId="38" fillId="0" borderId="16" applyNumberFormat="0" applyFill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2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0" borderId="13" applyNumberFormat="0" applyFill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0" fillId="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43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3" fillId="0" borderId="0" applyBorder="0">
      <alignment vertical="center"/>
      <protection/>
    </xf>
    <xf numFmtId="0" fontId="2" fillId="0" borderId="13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14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28" fillId="0" borderId="0" applyBorder="0">
      <alignment/>
      <protection/>
    </xf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14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23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23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23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16" fillId="0" borderId="0" applyBorder="0" applyProtection="0">
      <alignment/>
    </xf>
    <xf numFmtId="0" fontId="0" fillId="23" borderId="0" applyNumberFormat="0" applyBorder="0" applyAlignment="0" applyProtection="0"/>
    <xf numFmtId="0" fontId="16" fillId="0" borderId="0" applyBorder="0" applyProtection="0">
      <alignment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0" borderId="0" applyBorder="0">
      <alignment/>
      <protection/>
    </xf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23" borderId="0" applyNumberFormat="0" applyBorder="0" applyAlignment="0" applyProtection="0"/>
    <xf numFmtId="0" fontId="0" fillId="0" borderId="0" applyBorder="0" applyProtection="0">
      <alignment vertical="center"/>
    </xf>
    <xf numFmtId="0" fontId="0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23" borderId="0" applyNumberFormat="0" applyBorder="0" applyAlignment="0" applyProtection="0"/>
    <xf numFmtId="0" fontId="0" fillId="0" borderId="0" applyBorder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 applyBorder="0" applyProtection="0">
      <alignment vertical="center"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6" fillId="0" borderId="0" applyBorder="0">
      <alignment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23" borderId="0" applyNumberFormat="0" applyBorder="0" applyAlignment="0" applyProtection="0"/>
    <xf numFmtId="0" fontId="16" fillId="0" borderId="0" applyBorder="0">
      <alignment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4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43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43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16" fillId="0" borderId="0" applyBorder="0">
      <alignment vertical="center"/>
      <protection/>
    </xf>
    <xf numFmtId="0" fontId="0" fillId="23" borderId="0" applyNumberFormat="0" applyBorder="0" applyAlignment="0" applyProtection="0"/>
    <xf numFmtId="0" fontId="43" fillId="0" borderId="0" applyBorder="0">
      <alignment vertical="center"/>
      <protection/>
    </xf>
    <xf numFmtId="0" fontId="2" fillId="0" borderId="9" applyNumberFormat="0" applyFill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47" fillId="0" borderId="14" applyNumberFormat="0" applyFill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 applyBorder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 applyBorder="0">
      <alignment/>
      <protection/>
    </xf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14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Border="0">
      <alignment/>
      <protection locked="0"/>
    </xf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14" fillId="22" borderId="0" applyNumberFormat="0" applyBorder="0" applyAlignment="0" applyProtection="0"/>
    <xf numFmtId="0" fontId="43" fillId="0" borderId="0" applyBorder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43" fillId="0" borderId="0" applyBorder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4" fillId="22" borderId="0" applyNumberFormat="0" applyBorder="0" applyAlignment="0" applyProtection="0"/>
    <xf numFmtId="0" fontId="48" fillId="0" borderId="7" applyNumberFormat="0" applyFill="0" applyAlignment="0" applyProtection="0"/>
    <xf numFmtId="0" fontId="0" fillId="5" borderId="0" applyNumberFormat="0" applyBorder="0" applyAlignment="0" applyProtection="0"/>
    <xf numFmtId="0" fontId="0" fillId="0" borderId="0" applyBorder="0">
      <alignment vertical="center"/>
      <protection/>
    </xf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4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14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2" borderId="0" applyNumberFormat="0" applyBorder="0" applyAlignment="0" applyProtection="0"/>
    <xf numFmtId="0" fontId="0" fillId="20" borderId="0" applyNumberFormat="0" applyBorder="0" applyAlignment="0" applyProtection="0"/>
    <xf numFmtId="0" fontId="14" fillId="4" borderId="0" applyNumberFormat="0" applyBorder="0" applyAlignment="0" applyProtection="0"/>
    <xf numFmtId="0" fontId="14" fillId="22" borderId="0" applyNumberFormat="0" applyBorder="0" applyAlignment="0" applyProtection="0"/>
    <xf numFmtId="0" fontId="0" fillId="20" borderId="0" applyNumberFormat="0" applyBorder="0" applyAlignment="0" applyProtection="0"/>
    <xf numFmtId="0" fontId="14" fillId="22" borderId="0" applyNumberFormat="0" applyBorder="0" applyAlignment="0" applyProtection="0"/>
    <xf numFmtId="0" fontId="0" fillId="20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4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Border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 applyBorder="0">
      <alignment vertical="center"/>
      <protection/>
    </xf>
    <xf numFmtId="0" fontId="43" fillId="0" borderId="0" applyBorder="0">
      <alignment vertical="center"/>
      <protection/>
    </xf>
    <xf numFmtId="0" fontId="0" fillId="23" borderId="0" applyNumberFormat="0" applyBorder="0" applyAlignment="0" applyProtection="0"/>
    <xf numFmtId="0" fontId="0" fillId="0" borderId="0" applyBorder="0">
      <alignment/>
      <protection locked="0"/>
    </xf>
    <xf numFmtId="0" fontId="0" fillId="23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23" borderId="0" applyNumberFormat="0" applyBorder="0" applyAlignment="0" applyProtection="0"/>
    <xf numFmtId="0" fontId="17" fillId="0" borderId="0" applyBorder="0">
      <alignment/>
      <protection locked="0"/>
    </xf>
    <xf numFmtId="0" fontId="0" fillId="5" borderId="0" applyNumberFormat="0" applyBorder="0" applyAlignment="0" applyProtection="0"/>
    <xf numFmtId="0" fontId="14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28" fillId="0" borderId="0" applyBorder="0">
      <alignment/>
      <protection locked="0"/>
    </xf>
    <xf numFmtId="0" fontId="16" fillId="0" borderId="0" applyBorder="0">
      <alignment/>
      <protection locked="0"/>
    </xf>
    <xf numFmtId="0" fontId="14" fillId="14" borderId="0" applyNumberFormat="0" applyBorder="0" applyAlignment="0" applyProtection="0"/>
    <xf numFmtId="0" fontId="16" fillId="0" borderId="0" applyBorder="0">
      <alignment/>
      <protection locked="0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15" borderId="0" applyNumberFormat="0" applyBorder="0" applyAlignment="0" applyProtection="0"/>
    <xf numFmtId="0" fontId="18" fillId="0" borderId="15" applyNumberFormat="0" applyFill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 applyBorder="0">
      <alignment/>
      <protection/>
    </xf>
    <xf numFmtId="0" fontId="14" fillId="15" borderId="0" applyNumberFormat="0" applyBorder="0" applyAlignment="0" applyProtection="0"/>
    <xf numFmtId="0" fontId="16" fillId="0" borderId="0" applyBorder="0">
      <alignment vertical="center"/>
      <protection/>
    </xf>
    <xf numFmtId="0" fontId="42" fillId="9" borderId="1" applyNumberFormat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9" fillId="2" borderId="0" applyNumberFormat="0" applyBorder="0" applyAlignment="0" applyProtection="0"/>
    <xf numFmtId="0" fontId="14" fillId="15" borderId="0" applyNumberFormat="0" applyBorder="0" applyAlignment="0" applyProtection="0"/>
    <xf numFmtId="0" fontId="36" fillId="0" borderId="0" applyBorder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3" fillId="0" borderId="0" applyBorder="0">
      <alignment/>
      <protection locked="0"/>
    </xf>
    <xf numFmtId="0" fontId="14" fillId="15" borderId="0" applyNumberFormat="0" applyBorder="0" applyAlignment="0" applyProtection="0"/>
    <xf numFmtId="0" fontId="16" fillId="0" borderId="0" applyBorder="0">
      <alignment vertical="center"/>
      <protection/>
    </xf>
    <xf numFmtId="0" fontId="14" fillId="15" borderId="0" applyNumberFormat="0" applyBorder="0" applyAlignment="0" applyProtection="0"/>
    <xf numFmtId="0" fontId="36" fillId="0" borderId="0" applyBorder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 applyBorder="0">
      <alignment/>
      <protection/>
    </xf>
    <xf numFmtId="0" fontId="14" fillId="13" borderId="0" applyNumberFormat="0" applyBorder="0" applyAlignment="0" applyProtection="0"/>
    <xf numFmtId="0" fontId="16" fillId="0" borderId="0" applyBorder="0">
      <alignment/>
      <protection/>
    </xf>
    <xf numFmtId="0" fontId="48" fillId="0" borderId="7" applyNumberFormat="0" applyFill="0" applyAlignment="0" applyProtection="0"/>
    <xf numFmtId="0" fontId="14" fillId="13" borderId="0" applyNumberFormat="0" applyBorder="0" applyAlignment="0" applyProtection="0"/>
    <xf numFmtId="0" fontId="16" fillId="0" borderId="0" applyBorder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0" borderId="0" applyBorder="0">
      <alignment vertical="center"/>
      <protection/>
    </xf>
    <xf numFmtId="0" fontId="14" fillId="15" borderId="0" applyNumberFormat="0" applyBorder="0" applyAlignment="0" applyProtection="0"/>
    <xf numFmtId="0" fontId="49" fillId="0" borderId="16" applyNumberFormat="0" applyFill="0" applyAlignment="0" applyProtection="0"/>
    <xf numFmtId="0" fontId="14" fillId="15" borderId="0" applyNumberFormat="0" applyBorder="0" applyAlignment="0" applyProtection="0"/>
    <xf numFmtId="0" fontId="49" fillId="0" borderId="16" applyNumberFormat="0" applyFill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49" fillId="0" borderId="16" applyNumberFormat="0" applyFill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14" fillId="9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4" fillId="9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28" fillId="0" borderId="0" applyBorder="0">
      <alignment/>
      <protection/>
    </xf>
    <xf numFmtId="0" fontId="14" fillId="9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43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4" fillId="13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4" fillId="13" borderId="0" applyNumberFormat="0" applyBorder="0" applyAlignment="0" applyProtection="0"/>
    <xf numFmtId="0" fontId="16" fillId="0" borderId="0" applyBorder="0" applyProtection="0">
      <alignment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 applyBorder="0" applyProtection="0">
      <alignment vertical="center"/>
    </xf>
    <xf numFmtId="0" fontId="14" fillId="9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4" fillId="9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4" fillId="15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4" fillId="15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14" fillId="9" borderId="0" applyNumberFormat="0" applyBorder="0" applyAlignment="0" applyProtection="0"/>
    <xf numFmtId="0" fontId="49" fillId="0" borderId="16" applyNumberFormat="0" applyFill="0" applyAlignment="0" applyProtection="0"/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4" fillId="9" borderId="0" applyNumberFormat="0" applyBorder="0" applyAlignment="0" applyProtection="0"/>
    <xf numFmtId="0" fontId="0" fillId="0" borderId="0" applyBorder="0">
      <alignment/>
      <protection/>
    </xf>
    <xf numFmtId="0" fontId="14" fillId="9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6" fillId="0" borderId="0" applyBorder="0">
      <alignment/>
      <protection locked="0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0" borderId="0" applyBorder="0">
      <alignment/>
      <protection locked="0"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6" fillId="0" borderId="0" applyBorder="0">
      <alignment/>
      <protection locked="0"/>
    </xf>
    <xf numFmtId="0" fontId="14" fillId="4" borderId="0" applyNumberFormat="0" applyBorder="0" applyAlignment="0" applyProtection="0"/>
    <xf numFmtId="0" fontId="16" fillId="0" borderId="0" applyBorder="0">
      <alignment/>
      <protection locked="0"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Border="0">
      <alignment vertical="center"/>
      <protection/>
    </xf>
    <xf numFmtId="0" fontId="14" fillId="4" borderId="0" applyNumberFormat="0" applyBorder="0" applyAlignment="0" applyProtection="0"/>
    <xf numFmtId="0" fontId="16" fillId="0" borderId="0" applyBorder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6" fillId="0" borderId="0" applyBorder="0">
      <alignment vertical="center"/>
      <protection/>
    </xf>
    <xf numFmtId="0" fontId="14" fillId="4" borderId="0" applyNumberFormat="0" applyBorder="0" applyAlignment="0" applyProtection="0"/>
    <xf numFmtId="0" fontId="16" fillId="0" borderId="0" applyBorder="0">
      <alignment vertical="center"/>
      <protection/>
    </xf>
    <xf numFmtId="0" fontId="14" fillId="4" borderId="0" applyNumberFormat="0" applyBorder="0" applyAlignment="0" applyProtection="0"/>
    <xf numFmtId="0" fontId="0" fillId="0" borderId="0" applyBorder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6" fillId="0" borderId="0" applyBorder="0">
      <alignment/>
      <protection/>
    </xf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16" applyNumberFormat="0" applyFill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14" fillId="5" borderId="0" applyNumberFormat="0" applyBorder="0" applyAlignment="0" applyProtection="0"/>
    <xf numFmtId="0" fontId="16" fillId="0" borderId="0" applyBorder="0">
      <alignment/>
      <protection/>
    </xf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2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Border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Border="0" applyProtection="0">
      <alignment vertical="center"/>
    </xf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6" fillId="0" borderId="0" applyBorder="0">
      <alignment vertical="center"/>
      <protection/>
    </xf>
    <xf numFmtId="0" fontId="14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Border="0">
      <alignment/>
      <protection/>
    </xf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6" fillId="0" borderId="0" applyBorder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6" fillId="0" borderId="0" applyBorder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8" fillId="0" borderId="0" applyBorder="0">
      <alignment/>
      <protection/>
    </xf>
    <xf numFmtId="0" fontId="14" fillId="11" borderId="0" applyNumberFormat="0" applyBorder="0" applyAlignment="0" applyProtection="0"/>
    <xf numFmtId="0" fontId="21" fillId="0" borderId="17" applyNumberFormat="0" applyFill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14" fillId="9" borderId="0" applyNumberFormat="0" applyBorder="0" applyAlignment="0" applyProtection="0"/>
    <xf numFmtId="0" fontId="0" fillId="0" borderId="0" applyBorder="0">
      <alignment vertical="center"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6" fillId="0" borderId="0" applyBorder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Border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11" applyNumberFormat="0" applyFill="0" applyAlignment="0" applyProtection="0"/>
    <xf numFmtId="0" fontId="14" fillId="11" borderId="0" applyNumberFormat="0" applyBorder="0" applyAlignment="0" applyProtection="0"/>
    <xf numFmtId="0" fontId="23" fillId="0" borderId="11" applyNumberFormat="0" applyFill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23" fillId="0" borderId="11" applyNumberFormat="0" applyFill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8" fillId="0" borderId="14" applyNumberFormat="0" applyFill="0" applyAlignment="0" applyProtection="0"/>
    <xf numFmtId="0" fontId="0" fillId="0" borderId="0" applyBorder="0">
      <alignment/>
      <protection/>
    </xf>
    <xf numFmtId="0" fontId="14" fillId="22" borderId="0" applyNumberFormat="0" applyBorder="0" applyAlignment="0" applyProtection="0"/>
    <xf numFmtId="0" fontId="18" fillId="0" borderId="14" applyNumberFormat="0" applyFill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 applyBorder="0">
      <alignment vertical="center"/>
      <protection/>
    </xf>
    <xf numFmtId="0" fontId="14" fillId="22" borderId="0" applyNumberFormat="0" applyBorder="0" applyAlignment="0" applyProtection="0"/>
    <xf numFmtId="0" fontId="0" fillId="0" borderId="0" applyBorder="0">
      <alignment vertical="center"/>
      <protection/>
    </xf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6" fillId="0" borderId="0" applyBorder="0">
      <alignment/>
      <protection/>
    </xf>
    <xf numFmtId="0" fontId="16" fillId="0" borderId="0" applyBorder="0">
      <alignment vertical="center"/>
      <protection/>
    </xf>
    <xf numFmtId="0" fontId="14" fillId="9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/>
      <protection/>
    </xf>
    <xf numFmtId="0" fontId="14" fillId="9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Border="0">
      <alignment vertical="center"/>
      <protection/>
    </xf>
    <xf numFmtId="0" fontId="43" fillId="0" borderId="0" applyBorder="0">
      <alignment vertical="center"/>
      <protection/>
    </xf>
    <xf numFmtId="0" fontId="14" fillId="9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4" fillId="22" borderId="0" applyNumberFormat="0" applyBorder="0" applyAlignment="0" applyProtection="0"/>
    <xf numFmtId="0" fontId="16" fillId="0" borderId="0" applyBorder="0">
      <alignment vertical="center"/>
      <protection/>
    </xf>
    <xf numFmtId="0" fontId="28" fillId="0" borderId="0" applyBorder="0">
      <alignment/>
      <protection/>
    </xf>
    <xf numFmtId="0" fontId="14" fillId="22" borderId="0" applyNumberFormat="0" applyBorder="0" applyAlignment="0" applyProtection="0"/>
    <xf numFmtId="0" fontId="16" fillId="0" borderId="0" applyBorder="0">
      <alignment vertical="center"/>
      <protection/>
    </xf>
    <xf numFmtId="0" fontId="28" fillId="0" borderId="0" applyBorder="0">
      <alignment/>
      <protection/>
    </xf>
    <xf numFmtId="0" fontId="14" fillId="9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43" fillId="0" borderId="0" applyBorder="0">
      <alignment vertical="center"/>
      <protection/>
    </xf>
    <xf numFmtId="0" fontId="14" fillId="22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4" fillId="22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16" fillId="0" borderId="0" applyBorder="0">
      <alignment vertical="center"/>
      <protection/>
    </xf>
    <xf numFmtId="0" fontId="14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0" borderId="0" applyBorder="0">
      <alignment vertical="center"/>
      <protection/>
    </xf>
    <xf numFmtId="0" fontId="16" fillId="0" borderId="0" applyBorder="0">
      <alignment/>
      <protection/>
    </xf>
    <xf numFmtId="0" fontId="14" fillId="22" borderId="0" applyNumberFormat="0" applyBorder="0" applyAlignment="0" applyProtection="0"/>
    <xf numFmtId="0" fontId="1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4" fillId="22" borderId="0" applyNumberFormat="0" applyBorder="0" applyAlignment="0" applyProtection="0"/>
    <xf numFmtId="0" fontId="28" fillId="0" borderId="0" applyBorder="0">
      <alignment/>
      <protection/>
    </xf>
    <xf numFmtId="0" fontId="28" fillId="0" borderId="0" applyBorder="0">
      <alignment vertical="center"/>
      <protection/>
    </xf>
    <xf numFmtId="0" fontId="14" fillId="22" borderId="0" applyNumberFormat="0" applyBorder="0" applyAlignment="0" applyProtection="0"/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4" fillId="9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4" fillId="9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14" fillId="22" borderId="0" applyNumberFormat="0" applyBorder="0" applyAlignment="0" applyProtection="0"/>
    <xf numFmtId="0" fontId="0" fillId="0" borderId="0" applyBorder="0">
      <alignment vertical="center"/>
      <protection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" borderId="0" applyNumberFormat="0" applyBorder="0" applyAlignment="0" applyProtection="0"/>
    <xf numFmtId="0" fontId="14" fillId="22" borderId="0" applyNumberFormat="0" applyBorder="0" applyAlignment="0" applyProtection="0"/>
    <xf numFmtId="0" fontId="23" fillId="0" borderId="11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8" fillId="0" borderId="0" applyBorder="0">
      <alignment/>
      <protection/>
    </xf>
    <xf numFmtId="0" fontId="0" fillId="0" borderId="0" applyBorder="0">
      <alignment/>
      <protection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4" fillId="5" borderId="0" applyNumberFormat="0" applyBorder="0" applyAlignment="0" applyProtection="0"/>
    <xf numFmtId="0" fontId="21" fillId="0" borderId="17" applyNumberFormat="0" applyFill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 applyBorder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0" borderId="0" applyBorder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 applyBorder="0">
      <alignment vertical="center"/>
      <protection/>
    </xf>
    <xf numFmtId="0" fontId="14" fillId="13" borderId="0" applyNumberFormat="0" applyBorder="0" applyAlignment="0" applyProtection="0"/>
    <xf numFmtId="0" fontId="0" fillId="0" borderId="0" applyBorder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1" fillId="0" borderId="17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0" borderId="0" applyBorder="0">
      <alignment vertical="center"/>
      <protection/>
    </xf>
    <xf numFmtId="0" fontId="14" fillId="13" borderId="0" applyNumberFormat="0" applyBorder="0" applyAlignment="0" applyProtection="0"/>
    <xf numFmtId="0" fontId="1" fillId="0" borderId="0" applyBorder="0">
      <alignment vertical="center"/>
      <protection/>
    </xf>
    <xf numFmtId="0" fontId="14" fillId="13" borderId="0" applyNumberFormat="0" applyBorder="0" applyAlignment="0" applyProtection="0"/>
    <xf numFmtId="0" fontId="16" fillId="0" borderId="0" applyBorder="0">
      <alignment vertical="center"/>
      <protection/>
    </xf>
    <xf numFmtId="0" fontId="14" fillId="13" borderId="0" applyNumberFormat="0" applyBorder="0" applyAlignment="0" applyProtection="0"/>
    <xf numFmtId="0" fontId="16" fillId="0" borderId="0" applyBorder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 applyBorder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" fillId="0" borderId="0" applyBorder="0">
      <alignment vertical="center"/>
      <protection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6" fillId="0" borderId="0" applyBorder="0" applyProtection="0">
      <alignment/>
    </xf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15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4" fillId="13" borderId="0" applyNumberFormat="0" applyBorder="0" applyAlignment="0" applyProtection="0"/>
    <xf numFmtId="0" fontId="45" fillId="0" borderId="12" applyNumberFormat="0" applyFill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37" fillId="0" borderId="10" applyNumberFormat="0" applyFill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23" fillId="0" borderId="11" applyNumberFormat="0" applyFill="0" applyAlignment="0" applyProtection="0"/>
    <xf numFmtId="0" fontId="16" fillId="0" borderId="0" applyBorder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 applyBorder="0">
      <alignment/>
      <protection/>
    </xf>
    <xf numFmtId="0" fontId="14" fillId="13" borderId="0" applyNumberFormat="0" applyBorder="0" applyAlignment="0" applyProtection="0"/>
    <xf numFmtId="0" fontId="49" fillId="0" borderId="16" applyNumberFormat="0" applyFill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47" fillId="0" borderId="8" applyNumberFormat="0" applyFill="0" applyAlignment="0" applyProtection="0"/>
    <xf numFmtId="0" fontId="0" fillId="0" borderId="0" applyBorder="0">
      <alignment vertical="center"/>
      <protection/>
    </xf>
    <xf numFmtId="0" fontId="14" fillId="13" borderId="0" applyNumberFormat="0" applyBorder="0" applyAlignment="0" applyProtection="0"/>
    <xf numFmtId="0" fontId="14" fillId="2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2" fillId="9" borderId="1" applyNumberForma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1" fillId="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 applyBorder="0">
      <alignment vertical="center"/>
      <protection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 applyBorder="0">
      <alignment vertical="center"/>
      <protection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14" fillId="1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28" fillId="0" borderId="0" applyBorder="0">
      <alignment/>
      <protection/>
    </xf>
    <xf numFmtId="0" fontId="14" fillId="2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Border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0" applyBorder="0">
      <alignment/>
      <protection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0" applyBorder="0">
      <alignment/>
      <protection locked="0"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7" borderId="0" applyNumberFormat="0" applyBorder="0" applyAlignment="0" applyProtection="0"/>
    <xf numFmtId="0" fontId="16" fillId="0" borderId="0" applyBorder="0">
      <alignment vertical="center"/>
      <protection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9" borderId="0" applyNumberFormat="0" applyBorder="0" applyAlignment="0" applyProtection="0"/>
    <xf numFmtId="0" fontId="16" fillId="0" borderId="0" applyBorder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0" borderId="0" applyBorder="0">
      <alignment vertical="center"/>
      <protection/>
    </xf>
    <xf numFmtId="0" fontId="14" fillId="4" borderId="0" applyNumberFormat="0" applyBorder="0" applyAlignment="0" applyProtection="0"/>
    <xf numFmtId="0" fontId="0" fillId="0" borderId="0" applyBorder="0">
      <alignment vertical="center"/>
      <protection/>
    </xf>
    <xf numFmtId="0" fontId="14" fillId="4" borderId="0" applyNumberFormat="0" applyBorder="0" applyAlignment="0" applyProtection="0"/>
    <xf numFmtId="0" fontId="0" fillId="0" borderId="0" applyBorder="0">
      <alignment/>
      <protection/>
    </xf>
    <xf numFmtId="0" fontId="42" fillId="16" borderId="1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4" fillId="22" borderId="0" applyNumberFormat="0" applyBorder="0" applyAlignment="0" applyProtection="0"/>
    <xf numFmtId="0" fontId="0" fillId="0" borderId="0" applyBorder="0">
      <alignment vertical="center"/>
      <protection/>
    </xf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0" applyBorder="0">
      <alignment vertical="center"/>
      <protection/>
    </xf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19" fillId="2" borderId="0" applyNumberFormat="0" applyBorder="0" applyAlignment="0" applyProtection="0"/>
    <xf numFmtId="0" fontId="16" fillId="0" borderId="0" applyBorder="0">
      <alignment/>
      <protection locked="0"/>
    </xf>
    <xf numFmtId="0" fontId="0" fillId="0" borderId="0" applyBorder="0">
      <alignment/>
      <protection locked="0"/>
    </xf>
    <xf numFmtId="0" fontId="19" fillId="2" borderId="0" applyNumberFormat="0" applyBorder="0" applyAlignment="0" applyProtection="0"/>
    <xf numFmtId="0" fontId="0" fillId="0" borderId="0" applyBorder="0">
      <alignment vertical="center"/>
      <protection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14" fillId="21" borderId="0" applyNumberFormat="0" applyBorder="0" applyAlignment="0" applyProtection="0"/>
    <xf numFmtId="0" fontId="23" fillId="0" borderId="11" applyNumberFormat="0" applyFill="0" applyAlignment="0" applyProtection="0"/>
    <xf numFmtId="0" fontId="14" fillId="21" borderId="0" applyNumberFormat="0" applyBorder="0" applyAlignment="0" applyProtection="0"/>
    <xf numFmtId="0" fontId="23" fillId="0" borderId="11" applyNumberFormat="0" applyFill="0" applyAlignment="0" applyProtection="0"/>
    <xf numFmtId="0" fontId="14" fillId="21" borderId="0" applyNumberFormat="0" applyBorder="0" applyAlignment="0" applyProtection="0"/>
    <xf numFmtId="0" fontId="45" fillId="0" borderId="12" applyNumberFormat="0" applyFill="0" applyAlignment="0" applyProtection="0"/>
    <xf numFmtId="0" fontId="37" fillId="0" borderId="10" applyNumberFormat="0" applyFill="0" applyAlignment="0" applyProtection="0"/>
    <xf numFmtId="0" fontId="14" fillId="21" borderId="0" applyNumberFormat="0" applyBorder="0" applyAlignment="0" applyProtection="0"/>
    <xf numFmtId="0" fontId="37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0" fillId="0" borderId="0" applyBorder="0">
      <alignment/>
      <protection locked="0"/>
    </xf>
    <xf numFmtId="0" fontId="0" fillId="0" borderId="0" applyBorder="0">
      <alignment vertical="center"/>
      <protection/>
    </xf>
    <xf numFmtId="0" fontId="16" fillId="0" borderId="0" applyBorder="0">
      <alignment/>
      <protection locked="0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3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7" fillId="0" borderId="10" applyNumberFormat="0" applyFill="0" applyAlignment="0" applyProtection="0"/>
    <xf numFmtId="0" fontId="16" fillId="0" borderId="0" applyBorder="0">
      <alignment vertical="center"/>
      <protection/>
    </xf>
    <xf numFmtId="0" fontId="37" fillId="0" borderId="10" applyNumberFormat="0" applyFill="0" applyAlignment="0" applyProtection="0"/>
    <xf numFmtId="0" fontId="0" fillId="0" borderId="0" applyBorder="0">
      <alignment vertical="center"/>
      <protection/>
    </xf>
    <xf numFmtId="0" fontId="42" fillId="9" borderId="1" applyNumberFormat="0" applyAlignment="0" applyProtection="0"/>
    <xf numFmtId="0" fontId="23" fillId="0" borderId="11" applyNumberFormat="0" applyFill="0" applyAlignment="0" applyProtection="0"/>
    <xf numFmtId="0" fontId="14" fillId="21" borderId="0" applyNumberFormat="0" applyBorder="0" applyAlignment="0" applyProtection="0"/>
    <xf numFmtId="0" fontId="23" fillId="0" borderId="11" applyNumberFormat="0" applyFill="0" applyAlignment="0" applyProtection="0"/>
    <xf numFmtId="0" fontId="14" fillId="21" borderId="0" applyNumberFormat="0" applyBorder="0" applyAlignment="0" applyProtection="0"/>
    <xf numFmtId="0" fontId="23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6" fillId="0" borderId="0" applyBorder="0">
      <alignment/>
      <protection locked="0"/>
    </xf>
    <xf numFmtId="0" fontId="0" fillId="0" borderId="0" applyBorder="0">
      <alignment vertical="center"/>
      <protection/>
    </xf>
    <xf numFmtId="0" fontId="0" fillId="0" borderId="0" applyBorder="0">
      <alignment/>
      <protection locked="0"/>
    </xf>
    <xf numFmtId="0" fontId="0" fillId="0" borderId="0" applyBorder="0">
      <alignment vertical="center"/>
      <protection/>
    </xf>
    <xf numFmtId="0" fontId="37" fillId="0" borderId="12" applyNumberFormat="0" applyFill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0" fillId="0" borderId="0" applyBorder="0">
      <alignment/>
      <protection locked="0"/>
    </xf>
    <xf numFmtId="0" fontId="0" fillId="0" borderId="0" applyBorder="0">
      <alignment vertical="center"/>
      <protection/>
    </xf>
    <xf numFmtId="0" fontId="45" fillId="0" borderId="19" applyNumberFormat="0" applyFill="0" applyAlignment="0" applyProtection="0"/>
    <xf numFmtId="0" fontId="0" fillId="0" borderId="0" applyBorder="0">
      <alignment/>
      <protection locked="0"/>
    </xf>
    <xf numFmtId="0" fontId="49" fillId="0" borderId="16" applyNumberFormat="0" applyFill="0" applyAlignment="0" applyProtection="0"/>
    <xf numFmtId="0" fontId="0" fillId="0" borderId="0" applyBorder="0">
      <alignment/>
      <protection locked="0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3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8" fillId="0" borderId="16" applyNumberFormat="0" applyFill="0" applyAlignment="0" applyProtection="0"/>
    <xf numFmtId="0" fontId="14" fillId="21" borderId="0" applyNumberFormat="0" applyBorder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7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5" fillId="0" borderId="8" applyNumberFormat="0" applyFill="0" applyAlignment="0" applyProtection="0"/>
    <xf numFmtId="0" fontId="0" fillId="0" borderId="0" applyBorder="0">
      <alignment vertical="center"/>
      <protection/>
    </xf>
    <xf numFmtId="0" fontId="16" fillId="0" borderId="0" applyBorder="0">
      <alignment/>
      <protection locked="0"/>
    </xf>
    <xf numFmtId="0" fontId="0" fillId="0" borderId="0" applyBorder="0">
      <alignment/>
      <protection locked="0"/>
    </xf>
    <xf numFmtId="0" fontId="14" fillId="13" borderId="0" applyNumberFormat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9" fillId="0" borderId="16" applyNumberFormat="0" applyFill="0" applyAlignment="0" applyProtection="0"/>
    <xf numFmtId="0" fontId="16" fillId="0" borderId="0" applyBorder="0">
      <alignment vertical="center"/>
      <protection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16" fillId="0" borderId="0" applyBorder="0">
      <alignment vertical="center"/>
      <protection/>
    </xf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49" fillId="0" borderId="16" applyNumberFormat="0" applyFill="0" applyAlignment="0" applyProtection="0"/>
    <xf numFmtId="0" fontId="16" fillId="0" borderId="0" applyBorder="0">
      <alignment vertical="center"/>
      <protection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8" applyNumberFormat="0" applyFill="0" applyAlignment="0" applyProtection="0"/>
    <xf numFmtId="0" fontId="14" fillId="21" borderId="0" applyNumberFormat="0" applyBorder="0" applyAlignment="0" applyProtection="0"/>
    <xf numFmtId="0" fontId="38" fillId="0" borderId="8" applyNumberFormat="0" applyFill="0" applyAlignment="0" applyProtection="0"/>
    <xf numFmtId="0" fontId="16" fillId="0" borderId="0" applyBorder="0">
      <alignment vertical="center"/>
      <protection/>
    </xf>
    <xf numFmtId="0" fontId="38" fillId="0" borderId="8" applyNumberFormat="0" applyFill="0" applyAlignment="0" applyProtection="0"/>
    <xf numFmtId="0" fontId="16" fillId="0" borderId="0" applyBorder="0">
      <alignment vertical="center"/>
      <protection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16" fillId="0" borderId="0" applyBorder="0">
      <alignment vertical="center"/>
      <protection/>
    </xf>
    <xf numFmtId="0" fontId="49" fillId="0" borderId="16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16" fillId="0" borderId="0" applyBorder="0">
      <alignment vertical="center"/>
      <protection/>
    </xf>
    <xf numFmtId="0" fontId="38" fillId="0" borderId="8" applyNumberFormat="0" applyFill="0" applyAlignment="0" applyProtection="0"/>
    <xf numFmtId="0" fontId="47" fillId="0" borderId="19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2" fillId="2" borderId="0" applyNumberFormat="0" applyBorder="0" applyAlignment="0" applyProtection="0"/>
    <xf numFmtId="0" fontId="21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Border="0">
      <alignment vertical="center"/>
      <protection/>
    </xf>
    <xf numFmtId="0" fontId="21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Border="0">
      <alignment vertical="center"/>
      <protection/>
    </xf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18" fillId="0" borderId="15" applyNumberFormat="0" applyFill="0" applyAlignment="0" applyProtection="0"/>
    <xf numFmtId="0" fontId="21" fillId="0" borderId="17" applyNumberFormat="0" applyFill="0" applyAlignment="0" applyProtection="0"/>
    <xf numFmtId="0" fontId="16" fillId="0" borderId="0" applyBorder="0">
      <alignment/>
      <protection/>
    </xf>
    <xf numFmtId="0" fontId="21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21" fillId="0" borderId="17" applyNumberFormat="0" applyFill="0" applyAlignment="0" applyProtection="0"/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8" fillId="0" borderId="15" applyNumberFormat="0" applyFill="0" applyAlignment="0" applyProtection="0"/>
    <xf numFmtId="0" fontId="14" fillId="22" borderId="0" applyNumberFormat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8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Border="0" applyProtection="0">
      <alignment vertical="center"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8" fillId="0" borderId="0" applyNumberFormat="0" applyFill="0" applyBorder="0" applyAlignment="0" applyProtection="0"/>
    <xf numFmtId="0" fontId="16" fillId="0" borderId="0" applyBorder="0">
      <alignment/>
      <protection/>
    </xf>
    <xf numFmtId="0" fontId="0" fillId="0" borderId="0" applyBorder="0">
      <alignment vertical="center"/>
      <protection/>
    </xf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Border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28" fillId="0" borderId="0" applyBorder="0">
      <alignment/>
      <protection/>
    </xf>
    <xf numFmtId="0" fontId="1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16" fillId="0" borderId="0" applyBorder="0">
      <alignment vertical="center"/>
      <protection/>
    </xf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Border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Border="0">
      <alignment vertical="center"/>
      <protection/>
    </xf>
    <xf numFmtId="0" fontId="19" fillId="2" borderId="0" applyNumberFormat="0" applyBorder="0" applyAlignment="0" applyProtection="0"/>
    <xf numFmtId="0" fontId="16" fillId="0" borderId="0" applyBorder="0">
      <alignment vertical="center"/>
      <protection/>
    </xf>
    <xf numFmtId="0" fontId="19" fillId="2" borderId="0" applyNumberFormat="0" applyBorder="0" applyAlignment="0" applyProtection="0"/>
    <xf numFmtId="0" fontId="16" fillId="0" borderId="0" applyBorder="0" applyProtection="0">
      <alignment vertical="center"/>
    </xf>
    <xf numFmtId="0" fontId="19" fillId="2" borderId="0" applyNumberFormat="0" applyBorder="0" applyAlignment="0" applyProtection="0"/>
    <xf numFmtId="0" fontId="0" fillId="0" borderId="0" applyBorder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Border="0">
      <alignment/>
      <protection/>
    </xf>
    <xf numFmtId="0" fontId="19" fillId="2" borderId="0" applyNumberFormat="0" applyBorder="0" applyAlignment="0" applyProtection="0"/>
    <xf numFmtId="0" fontId="16" fillId="0" borderId="0" applyBorder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3" fillId="0" borderId="0" applyBorder="0">
      <alignment vertical="center"/>
      <protection/>
    </xf>
    <xf numFmtId="0" fontId="58" fillId="2" borderId="0" applyNumberFormat="0" applyBorder="0" applyAlignment="0" applyProtection="0"/>
    <xf numFmtId="0" fontId="0" fillId="0" borderId="0" applyBorder="0">
      <alignment vertical="center"/>
      <protection/>
    </xf>
    <xf numFmtId="0" fontId="58" fillId="2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14" fillId="25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Border="0">
      <alignment vertical="center"/>
      <protection/>
    </xf>
    <xf numFmtId="0" fontId="41" fillId="16" borderId="1" applyNumberFormat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9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 applyBorder="0">
      <alignment vertical="center"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1" fillId="2" borderId="0" applyNumberFormat="0" applyBorder="0" applyAlignment="0" applyProtection="0"/>
    <xf numFmtId="0" fontId="0" fillId="0" borderId="0" applyBorder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16" fillId="0" borderId="0" applyBorder="0">
      <alignment vertical="center"/>
      <protection/>
    </xf>
    <xf numFmtId="0" fontId="32" fillId="2" borderId="0" applyNumberFormat="0" applyBorder="0" applyAlignment="0" applyProtection="0"/>
    <xf numFmtId="0" fontId="1" fillId="0" borderId="0" applyBorder="0">
      <alignment vertical="center"/>
      <protection/>
    </xf>
    <xf numFmtId="0" fontId="32" fillId="2" borderId="0" applyNumberFormat="0" applyBorder="0" applyAlignment="0" applyProtection="0"/>
    <xf numFmtId="0" fontId="0" fillId="0" borderId="0" applyBorder="0">
      <alignment vertical="center"/>
      <protection/>
    </xf>
    <xf numFmtId="0" fontId="32" fillId="2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54" fillId="4" borderId="0" applyBorder="0" applyProtection="0">
      <alignment vertical="center"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35" fillId="0" borderId="0" applyNumberFormat="0" applyFill="0" applyBorder="0" applyAlignment="0" applyProtection="0"/>
    <xf numFmtId="0" fontId="2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6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/>
      <protection/>
    </xf>
    <xf numFmtId="0" fontId="16" fillId="0" borderId="0" applyBorder="0">
      <alignment vertical="center"/>
      <protection/>
    </xf>
    <xf numFmtId="0" fontId="16" fillId="0" borderId="0" applyBorder="0">
      <alignment/>
      <protection locked="0"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" fillId="0" borderId="0" applyBorder="0">
      <alignment vertical="center"/>
      <protection/>
    </xf>
    <xf numFmtId="0" fontId="28" fillId="0" borderId="0" applyBorder="0">
      <alignment/>
      <protection/>
    </xf>
    <xf numFmtId="0" fontId="16" fillId="0" borderId="0" applyBorder="0">
      <alignment vertical="center"/>
      <protection/>
    </xf>
    <xf numFmtId="0" fontId="14" fillId="21" borderId="0" applyNumberFormat="0" applyBorder="0" applyAlignment="0" applyProtection="0"/>
    <xf numFmtId="0" fontId="0" fillId="0" borderId="0" applyBorder="0">
      <alignment vertical="center"/>
      <protection/>
    </xf>
    <xf numFmtId="0" fontId="16" fillId="0" borderId="0" applyBorder="0">
      <alignment/>
      <protection locked="0"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2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 vertical="center"/>
      <protection/>
    </xf>
    <xf numFmtId="0" fontId="0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 applyProtection="0">
      <alignment vertical="center"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 applyProtection="0">
      <alignment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 applyProtection="0">
      <alignment/>
    </xf>
    <xf numFmtId="0" fontId="16" fillId="0" borderId="0" applyBorder="0">
      <alignment/>
      <protection/>
    </xf>
    <xf numFmtId="0" fontId="16" fillId="0" borderId="0" applyBorder="0" applyProtection="0">
      <alignment/>
    </xf>
    <xf numFmtId="0" fontId="16" fillId="0" borderId="0" applyBorder="0" applyProtection="0">
      <alignment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 vertical="center"/>
      <protection/>
    </xf>
    <xf numFmtId="0" fontId="16" fillId="0" borderId="0" applyBorder="0">
      <alignment/>
      <protection/>
    </xf>
    <xf numFmtId="0" fontId="28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6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6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16" fillId="0" borderId="0" applyBorder="0" applyProtection="0">
      <alignment vertical="center"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28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1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1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2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16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9" borderId="0" applyBorder="0">
      <alignment/>
      <protection/>
    </xf>
    <xf numFmtId="0" fontId="28" fillId="0" borderId="0" applyBorder="0">
      <alignment/>
      <protection/>
    </xf>
    <xf numFmtId="0" fontId="16" fillId="0" borderId="0" applyBorder="0">
      <alignment/>
      <protection/>
    </xf>
    <xf numFmtId="0" fontId="16" fillId="0" borderId="0" applyBorder="0">
      <alignment vertical="center"/>
      <protection/>
    </xf>
    <xf numFmtId="0" fontId="16" fillId="0" borderId="0" applyBorder="0">
      <alignment/>
      <protection/>
    </xf>
    <xf numFmtId="0" fontId="16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28" fillId="0" borderId="0" applyBorder="0">
      <alignment/>
      <protection/>
    </xf>
    <xf numFmtId="0" fontId="0" fillId="0" borderId="0" applyBorder="0">
      <alignment vertical="center"/>
      <protection/>
    </xf>
    <xf numFmtId="0" fontId="28" fillId="0" borderId="0" applyBorder="0">
      <alignment/>
      <protection/>
    </xf>
    <xf numFmtId="0" fontId="16" fillId="0" borderId="0" applyBorder="0">
      <alignment/>
      <protection/>
    </xf>
    <xf numFmtId="0" fontId="0" fillId="0" borderId="0" applyBorder="0">
      <alignment vertical="center"/>
      <protection/>
    </xf>
    <xf numFmtId="0" fontId="16" fillId="0" borderId="0" applyBorder="0">
      <alignment/>
      <protection/>
    </xf>
    <xf numFmtId="0" fontId="0" fillId="0" borderId="0" applyBorder="0">
      <alignment vertical="center"/>
      <protection/>
    </xf>
    <xf numFmtId="0" fontId="16" fillId="0" borderId="0" applyBorder="0">
      <alignment vertical="center"/>
      <protection/>
    </xf>
    <xf numFmtId="0" fontId="36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/>
      <protection/>
    </xf>
    <xf numFmtId="0" fontId="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177" fontId="3" fillId="0" borderId="20" xfId="0" applyNumberFormat="1" applyFont="1" applyFill="1" applyBorder="1" applyAlignment="1">
      <alignment/>
    </xf>
    <xf numFmtId="177" fontId="5" fillId="0" borderId="20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29" borderId="0" xfId="0" applyFont="1" applyFill="1" applyAlignment="1">
      <alignment wrapText="1"/>
    </xf>
    <xf numFmtId="0" fontId="3" fillId="29" borderId="0" xfId="0" applyFon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3" fillId="29" borderId="20" xfId="0" applyFont="1" applyFill="1" applyBorder="1" applyAlignment="1">
      <alignment/>
    </xf>
    <xf numFmtId="0" fontId="6" fillId="9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43" fontId="8" fillId="0" borderId="20" xfId="0" applyNumberFormat="1" applyFont="1" applyBorder="1" applyAlignment="1">
      <alignment horizontal="right" vertical="center" wrapText="1"/>
    </xf>
    <xf numFmtId="43" fontId="9" fillId="0" borderId="20" xfId="0" applyNumberFormat="1" applyFont="1" applyBorder="1" applyAlignment="1">
      <alignment horizontal="right" vertical="center" wrapText="1"/>
    </xf>
    <xf numFmtId="43" fontId="9" fillId="0" borderId="2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30" borderId="22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/>
    </xf>
    <xf numFmtId="178" fontId="2" fillId="30" borderId="20" xfId="0" applyNumberFormat="1" applyFont="1" applyFill="1" applyBorder="1" applyAlignment="1">
      <alignment vertical="center"/>
    </xf>
    <xf numFmtId="179" fontId="2" fillId="30" borderId="20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178" fontId="0" fillId="0" borderId="20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30" borderId="20" xfId="0" applyFill="1" applyBorder="1" applyAlignment="1">
      <alignment horizontal="center" vertical="center"/>
    </xf>
    <xf numFmtId="0" fontId="2" fillId="30" borderId="20" xfId="0" applyFont="1" applyFill="1" applyBorder="1" applyAlignment="1">
      <alignment horizontal="center" vertical="center"/>
    </xf>
    <xf numFmtId="180" fontId="2" fillId="30" borderId="2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79" fontId="10" fillId="0" borderId="0" xfId="0" applyNumberFormat="1" applyFont="1" applyFill="1" applyAlignment="1">
      <alignment horizontal="center" vertical="center" wrapText="1"/>
    </xf>
    <xf numFmtId="179" fontId="0" fillId="0" borderId="0" xfId="0" applyNumberFormat="1" applyFont="1" applyFill="1" applyAlignment="1">
      <alignment horizontal="right" vertical="center"/>
    </xf>
    <xf numFmtId="179" fontId="11" fillId="0" borderId="20" xfId="0" applyNumberFormat="1" applyFont="1" applyFill="1" applyBorder="1" applyAlignment="1">
      <alignment horizontal="center" vertical="center" wrapText="1"/>
    </xf>
    <xf numFmtId="179" fontId="11" fillId="0" borderId="24" xfId="0" applyNumberFormat="1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horizontal="center" vertical="center" wrapText="1"/>
    </xf>
    <xf numFmtId="0" fontId="0" fillId="3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78" fontId="1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0" fillId="0" borderId="20" xfId="0" applyNumberFormat="1" applyBorder="1" applyAlignment="1">
      <alignment vertical="center"/>
    </xf>
    <xf numFmtId="181" fontId="2" fillId="30" borderId="2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179" fontId="12" fillId="0" borderId="21" xfId="0" applyNumberFormat="1" applyFont="1" applyFill="1" applyBorder="1" applyAlignment="1">
      <alignment horizontal="center" vertical="center" wrapText="1"/>
    </xf>
    <xf numFmtId="179" fontId="12" fillId="0" borderId="20" xfId="0" applyNumberFormat="1" applyFont="1" applyFill="1" applyBorder="1" applyAlignment="1">
      <alignment horizontal="center" vertical="center" wrapText="1"/>
    </xf>
    <xf numFmtId="179" fontId="12" fillId="0" borderId="26" xfId="0" applyNumberFormat="1" applyFont="1" applyFill="1" applyBorder="1" applyAlignment="1">
      <alignment horizontal="center" vertical="center" wrapText="1"/>
    </xf>
    <xf numFmtId="179" fontId="12" fillId="0" borderId="27" xfId="0" applyNumberFormat="1" applyFont="1" applyFill="1" applyBorder="1" applyAlignment="1">
      <alignment horizontal="center" vertical="center" wrapText="1"/>
    </xf>
    <xf numFmtId="179" fontId="12" fillId="0" borderId="28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79" fontId="12" fillId="0" borderId="22" xfId="0" applyNumberFormat="1" applyFont="1" applyFill="1" applyBorder="1" applyAlignment="1">
      <alignment horizontal="center" vertical="center" wrapText="1"/>
    </xf>
    <xf numFmtId="179" fontId="12" fillId="0" borderId="29" xfId="0" applyNumberFormat="1" applyFont="1" applyFill="1" applyBorder="1" applyAlignment="1">
      <alignment horizontal="center" vertical="center" wrapText="1"/>
    </xf>
    <xf numFmtId="179" fontId="12" fillId="0" borderId="30" xfId="0" applyNumberFormat="1" applyFont="1" applyFill="1" applyBorder="1" applyAlignment="1">
      <alignment horizontal="center" vertical="center" wrapText="1"/>
    </xf>
    <xf numFmtId="179" fontId="12" fillId="0" borderId="31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</cellXfs>
  <cellStyles count="4081">
    <cellStyle name="Normal" xfId="0"/>
    <cellStyle name="20% - 强调文字颜色 2 8 3 4 2" xfId="15"/>
    <cellStyle name="Currency [0]" xfId="16"/>
    <cellStyle name="20% - 强调文字颜色 2 3 6" xfId="17"/>
    <cellStyle name="60% - 强调文字颜色 2 2 4 2 3 2" xfId="18"/>
    <cellStyle name="常规 39" xfId="19"/>
    <cellStyle name="常规 44" xfId="20"/>
    <cellStyle name="Currency" xfId="21"/>
    <cellStyle name="输入" xfId="22"/>
    <cellStyle name="20% - 强调文字颜色 3 2 3 3" xfId="23"/>
    <cellStyle name="40% - 强调文字颜色 4 2 8 3" xfId="24"/>
    <cellStyle name="常规 2 14 2 3" xfId="25"/>
    <cellStyle name="20% - 强调文字颜色 3" xfId="26"/>
    <cellStyle name="20% - 强调文字颜色 2 4 2 3" xfId="27"/>
    <cellStyle name="20% - 强调文字颜色 1 2" xfId="28"/>
    <cellStyle name="60% - 强调文字颜色 4 3 2 4 2" xfId="29"/>
    <cellStyle name="40% - 强调文字颜色 2 2 3 2 2" xfId="30"/>
    <cellStyle name="常规 3 4 3" xfId="31"/>
    <cellStyle name="Comma [0]" xfId="32"/>
    <cellStyle name="20% - 强调文字颜色 4 2 4 3" xfId="33"/>
    <cellStyle name="20% - 强调文字颜色 3 5 5" xfId="34"/>
    <cellStyle name="20% - 强调文字颜色 1 2 3 3 2 2" xfId="35"/>
    <cellStyle name="40% - 强调文字颜色 3" xfId="36"/>
    <cellStyle name="常规 31 2" xfId="37"/>
    <cellStyle name="常规 26 2" xfId="38"/>
    <cellStyle name="40% - 强调文字颜色 3 3 3 2" xfId="39"/>
    <cellStyle name="60% - 强调文字颜色 6 2 3 3 3" xfId="40"/>
    <cellStyle name="40% - 强调文字颜色 2 5 2 2" xfId="41"/>
    <cellStyle name="20% - 强调文字颜色 3 2 2 2 4" xfId="42"/>
    <cellStyle name="差" xfId="43"/>
    <cellStyle name="60% - 强调文字颜色 2 4 3" xfId="44"/>
    <cellStyle name="20% - 强调文字颜色 2 2 3 2 2 2" xfId="45"/>
    <cellStyle name="20% - 强调文字颜色 2 2 4 2 3" xfId="46"/>
    <cellStyle name="Comma" xfId="47"/>
    <cellStyle name="20% - 强调文字颜色 1 15 2 2" xfId="48"/>
    <cellStyle name="20% - 强调文字颜色 1 20 2 2" xfId="49"/>
    <cellStyle name="常规 2 3_2017年春精准扶贫" xfId="50"/>
    <cellStyle name="20% - 强调文字颜色 1 10 4 5" xfId="51"/>
    <cellStyle name="20% - 强调文字颜色 3 14 4 5 2" xfId="52"/>
    <cellStyle name="60% - 强调文字颜色 3" xfId="53"/>
    <cellStyle name="Hyperlink" xfId="54"/>
    <cellStyle name="20% - 强调文字颜色 2 10 6 4 2" xfId="55"/>
    <cellStyle name="20% - 强调文字颜色 3 17 2 6" xfId="56"/>
    <cellStyle name="60% - 强调文字颜色 1 3 3 4" xfId="57"/>
    <cellStyle name="20% - 强调文字颜色 4 2 6 3" xfId="58"/>
    <cellStyle name="20% - 强调文字颜色 1 11" xfId="59"/>
    <cellStyle name="20% - 强调文字颜色 2 10 5 5 2" xfId="60"/>
    <cellStyle name="20% - 强调文字颜色 2 2 2 4 5" xfId="61"/>
    <cellStyle name="常规 2 7 3" xfId="62"/>
    <cellStyle name="40% - 强调文字颜色 2 2 2 5 2" xfId="63"/>
    <cellStyle name="20% - 强调文字颜色 4 2 3 2 4" xfId="64"/>
    <cellStyle name="Percent" xfId="65"/>
    <cellStyle name="20% - 强调文字颜色 1 10 2 6" xfId="66"/>
    <cellStyle name="Followed Hyperlink" xfId="67"/>
    <cellStyle name="60% - 强调文字颜色 1 2 10 2" xfId="68"/>
    <cellStyle name="20% - 强调文字颜色 6 4 2 2" xfId="69"/>
    <cellStyle name="20% - 强调文字颜色 2 9 6 3 2" xfId="70"/>
    <cellStyle name="20% - 强调文字颜色 3 3 2 4 2" xfId="71"/>
    <cellStyle name="注释" xfId="72"/>
    <cellStyle name="60% - 强调文字颜色 2 3" xfId="73"/>
    <cellStyle name="60% - 强调文字颜色 2" xfId="74"/>
    <cellStyle name="20% - 强调文字颜色 1 2 4 2 3 2" xfId="75"/>
    <cellStyle name="标题 4" xfId="76"/>
    <cellStyle name="警告文本" xfId="77"/>
    <cellStyle name="常规 6 5" xfId="78"/>
    <cellStyle name="常规 4 4 3" xfId="79"/>
    <cellStyle name="常规 4 2 2 3" xfId="80"/>
    <cellStyle name="常规 195" xfId="81"/>
    <cellStyle name="40% - 强调文字颜色 2 2 4 2 2" xfId="82"/>
    <cellStyle name="标题" xfId="83"/>
    <cellStyle name="60% - 强调文字颜色 1 2 9 2" xfId="84"/>
    <cellStyle name="解释性文本" xfId="85"/>
    <cellStyle name="60% - 强调文字颜色 5 4 2 4" xfId="86"/>
    <cellStyle name="20% - 强调文字颜色 2 3 2 2 2" xfId="87"/>
    <cellStyle name="标题 1" xfId="88"/>
    <cellStyle name="60% - 强调文字颜色 5 3 3 3 2" xfId="89"/>
    <cellStyle name="20% - 强调文字颜色 2 3 2 2 3" xfId="90"/>
    <cellStyle name="标题 2" xfId="91"/>
    <cellStyle name="60% - 强调文字颜色 1" xfId="92"/>
    <cellStyle name="标题 3" xfId="93"/>
    <cellStyle name="60% - 强调文字颜色 4" xfId="94"/>
    <cellStyle name="适中 2 6 2" xfId="95"/>
    <cellStyle name="20% - 强调文字颜色 6 4 4 2" xfId="96"/>
    <cellStyle name="输出" xfId="97"/>
    <cellStyle name="强调文字颜色 2 2 3 3 2" xfId="98"/>
    <cellStyle name="40% - 强调文字颜色 3 4 7" xfId="99"/>
    <cellStyle name="20% - 强调文字颜色 2 4 2" xfId="100"/>
    <cellStyle name="20% - 强调文字颜色 3 2 9 2" xfId="101"/>
    <cellStyle name="20% - 强调文字颜色 1 3 4 3" xfId="102"/>
    <cellStyle name="计算" xfId="103"/>
    <cellStyle name="检查单元格" xfId="104"/>
    <cellStyle name="链接单元格 3 4 3" xfId="105"/>
    <cellStyle name="40% - 强调文字颜色 1 2 2 3 4 2" xfId="106"/>
    <cellStyle name="强调文字颜色 2 2 2 3 3" xfId="107"/>
    <cellStyle name="20% - 强调文字颜色 1 4 3" xfId="108"/>
    <cellStyle name="20% - 强调文字颜色 6" xfId="109"/>
    <cellStyle name="强调文字颜色 2" xfId="110"/>
    <cellStyle name="常规 3 2_Sheet2" xfId="111"/>
    <cellStyle name="常规 2 2 2 5" xfId="112"/>
    <cellStyle name="40% - 强调文字颜色 4 2 3 3" xfId="113"/>
    <cellStyle name="检查单元格 3 3" xfId="114"/>
    <cellStyle name="常规 214" xfId="115"/>
    <cellStyle name="常规 209" xfId="116"/>
    <cellStyle name="常规 164" xfId="117"/>
    <cellStyle name="常规 159" xfId="118"/>
    <cellStyle name="20% - 强调文字颜色 2 2 3 5 2" xfId="119"/>
    <cellStyle name="链接单元格" xfId="120"/>
    <cellStyle name="20% - 强调文字颜色 6 3 5" xfId="121"/>
    <cellStyle name="20% - 强调文字颜色 4 5 2 3" xfId="122"/>
    <cellStyle name="标题 2 2 7" xfId="123"/>
    <cellStyle name="20% - 强调文字颜色 2 3 3 3 2" xfId="124"/>
    <cellStyle name="20% - 强调文字颜色 3 3 2 5" xfId="125"/>
    <cellStyle name="汇总" xfId="126"/>
    <cellStyle name="好" xfId="127"/>
    <cellStyle name="常规 155 11" xfId="128"/>
    <cellStyle name="差 2 3 2" xfId="129"/>
    <cellStyle name="20% - 强调文字颜色 1 2 6 3" xfId="130"/>
    <cellStyle name="强调文字颜色 2 2 4 2" xfId="131"/>
    <cellStyle name="常规 3 2 6" xfId="132"/>
    <cellStyle name="20% - 强调文字颜色 3 3" xfId="133"/>
    <cellStyle name="20% - 强调文字颜色 3 2 2 5 2" xfId="134"/>
    <cellStyle name="20% - 强调文字颜色 4 2 2 6" xfId="135"/>
    <cellStyle name="适中" xfId="136"/>
    <cellStyle name="20% - 强调文字颜色 5" xfId="137"/>
    <cellStyle name="常规 106 34 2 2" xfId="138"/>
    <cellStyle name="标题 5 3 3" xfId="139"/>
    <cellStyle name="强调文字颜色 1" xfId="140"/>
    <cellStyle name="常规 2 2 2 4" xfId="141"/>
    <cellStyle name="差_Sheet3_Sheet1" xfId="142"/>
    <cellStyle name="60% - 强调文字颜色 5 2 8 2" xfId="143"/>
    <cellStyle name="40% - 强调文字颜色 4 2 3 2" xfId="144"/>
    <cellStyle name="20% - 强调文字颜色 1 2 8 4 2" xfId="145"/>
    <cellStyle name="20% - 强调文字颜色 1" xfId="146"/>
    <cellStyle name="60% - 强调文字颜色 4 2 3 3 3" xfId="147"/>
    <cellStyle name="40% - 强调文字颜色 6 5 3 3" xfId="148"/>
    <cellStyle name="20% - 强调文字颜色 1 2 2 2 4" xfId="149"/>
    <cellStyle name="40% - 强调文字颜色 1" xfId="150"/>
    <cellStyle name="强调文字颜色 2 2 3 3 2 2" xfId="151"/>
    <cellStyle name="40% - 强调文字颜色 3 4 7 2" xfId="152"/>
    <cellStyle name="20% - 强调文字颜色 2 4 2 2" xfId="153"/>
    <cellStyle name="20% - 强调文字颜色 2" xfId="154"/>
    <cellStyle name="40% - 强调文字颜色 2" xfId="155"/>
    <cellStyle name="强调文字颜色 3" xfId="156"/>
    <cellStyle name="常规 2 2 2 6" xfId="157"/>
    <cellStyle name="40% - 强调文字颜色 4 2 3 4" xfId="158"/>
    <cellStyle name="强调文字颜色 4" xfId="159"/>
    <cellStyle name="40% - 强调文字颜色 4 2 3 5" xfId="160"/>
    <cellStyle name="常规 10 3 3 2" xfId="161"/>
    <cellStyle name="60% - 强调文字颜色 1 3 5 3" xfId="162"/>
    <cellStyle name="20% - 强调文字颜色 4 2 8 2" xfId="163"/>
    <cellStyle name="20% - 强调文字颜色 4" xfId="164"/>
    <cellStyle name="标题 5 3 2" xfId="165"/>
    <cellStyle name="标题 1 3 2 2 2" xfId="166"/>
    <cellStyle name="20% - 强调文字颜色 2 4 2 4" xfId="167"/>
    <cellStyle name="40% - 强调文字颜色 4" xfId="168"/>
    <cellStyle name="常规 31 3" xfId="169"/>
    <cellStyle name="常规 26 3" xfId="170"/>
    <cellStyle name="40% - 强调文字颜色 3 3 3 3" xfId="171"/>
    <cellStyle name="强调文字颜色 5" xfId="172"/>
    <cellStyle name="60% - 强调文字颜色 6 5 2" xfId="173"/>
    <cellStyle name="40% - 强调文字颜色 4 2 3 6" xfId="174"/>
    <cellStyle name="20% - 强调文字颜色 4 2 8 3" xfId="175"/>
    <cellStyle name="40% - 强调文字颜色 5" xfId="176"/>
    <cellStyle name="常规 26 4" xfId="177"/>
    <cellStyle name="40% - 强调文字颜色 3 3 3 4" xfId="178"/>
    <cellStyle name="常规 2 5 3 2" xfId="179"/>
    <cellStyle name="20% - 强调文字颜色 3 4 2 4 2" xfId="180"/>
    <cellStyle name="60% - 强调文字颜色 5" xfId="181"/>
    <cellStyle name="适中 2 6 3" xfId="182"/>
    <cellStyle name="60% - 着色 6 2" xfId="183"/>
    <cellStyle name="20% - 强调文字颜色 6 4 4 3" xfId="184"/>
    <cellStyle name="强调文字颜色 6" xfId="185"/>
    <cellStyle name="60% - 强调文字颜色 6 5 3" xfId="186"/>
    <cellStyle name="40% - 强调文字颜色 5 4 4 3" xfId="187"/>
    <cellStyle name="20% - 强调文字颜色 4 2 3 2 2 3 2" xfId="188"/>
    <cellStyle name="强调文字颜色 2 2 4 2 2" xfId="189"/>
    <cellStyle name="常规 3 2 6 2" xfId="190"/>
    <cellStyle name="60% - 强调文字颜色 1 2 2 4 3" xfId="191"/>
    <cellStyle name="40% - 强调文字颜色 4 3 7" xfId="192"/>
    <cellStyle name="20% - 强调文字颜色 3 3 2" xfId="193"/>
    <cellStyle name="20% - 强调文字颜色 4 2 2 6 2" xfId="194"/>
    <cellStyle name="40% - 强调文字颜色 6" xfId="195"/>
    <cellStyle name="60% - 强调文字颜色 6" xfId="196"/>
    <cellStyle name="适中 2 6 4" xfId="197"/>
    <cellStyle name="60% - 着色 6 3" xfId="198"/>
    <cellStyle name="40% - 强调文字颜色 2 2 7 2" xfId="199"/>
    <cellStyle name="20% - 强调文字颜色 1 2 2 2" xfId="200"/>
    <cellStyle name="20% - 强调文字颜色 1 2 2 2 2 2" xfId="201"/>
    <cellStyle name="60% - 强调文字颜色 2 4 2" xfId="202"/>
    <cellStyle name="20% - 强调文字颜色 1 2 2 2 2 3" xfId="203"/>
    <cellStyle name="20% - 强调文字颜色 2 2 4 2 2" xfId="204"/>
    <cellStyle name="输出 2 2 3 2" xfId="205"/>
    <cellStyle name="60% - 强调文字颜色 1 4" xfId="206"/>
    <cellStyle name="20% - 强调文字颜色 1 2 11" xfId="207"/>
    <cellStyle name="40% - 强调文字颜色 3 2 8 2" xfId="208"/>
    <cellStyle name="20% - 强调文字颜色 2 2 3 2" xfId="209"/>
    <cellStyle name="常规 3 2 9" xfId="210"/>
    <cellStyle name="20% - 强调文字颜色 3 6" xfId="211"/>
    <cellStyle name="计算 4 6 2 2" xfId="212"/>
    <cellStyle name="40% - 强调文字颜色 6 2 2 2 3" xfId="213"/>
    <cellStyle name="40% - 强调文字颜色 2 2 5 4 2" xfId="214"/>
    <cellStyle name="??" xfId="215"/>
    <cellStyle name="40% - 着色 1 4" xfId="216"/>
    <cellStyle name="20% - 强调文字颜色 1 13 9 2" xfId="217"/>
    <cellStyle name="20% - 强调文字颜色 1 10 2 4" xfId="218"/>
    <cellStyle name="20% - 强调文字颜色 1 2 4 3 2" xfId="219"/>
    <cellStyle name="40% - 强调文字颜色 1 5 4" xfId="220"/>
    <cellStyle name="20% - 强调文字颜色 1 15 3 4 2" xfId="221"/>
    <cellStyle name="20% - 强调文字颜色 1 2 4 2 3" xfId="222"/>
    <cellStyle name="20% - 强调文字颜色 1 20 3 4 2" xfId="223"/>
    <cellStyle name="60% - 强调文字颜色 1 3" xfId="224"/>
    <cellStyle name="20% - 强调文字颜色 1 2 10" xfId="225"/>
    <cellStyle name="强调文字颜色 2 2 4 4" xfId="226"/>
    <cellStyle name="常规 3 2 8" xfId="227"/>
    <cellStyle name="20% - 强调文字颜色 3 5" xfId="228"/>
    <cellStyle name="40% - 强调文字颜色 2 2 7" xfId="229"/>
    <cellStyle name="20% - 强调文字颜色 1 2 2" xfId="230"/>
    <cellStyle name="20% - 强调文字颜色 2 4 4 3" xfId="231"/>
    <cellStyle name="常规 4 5 2 3" xfId="232"/>
    <cellStyle name="20% - 强调文字颜色 1 2 2 2 2" xfId="233"/>
    <cellStyle name="60% - 强调文字颜色 2 4 2 2" xfId="234"/>
    <cellStyle name="20% - 强调文字颜色 1 2 2 2 2 3 2" xfId="235"/>
    <cellStyle name="常规 7 4 4" xfId="236"/>
    <cellStyle name="60% - 强调文字颜色 4 2 3 3 2" xfId="237"/>
    <cellStyle name="40% - 强调文字颜色 6 5 3 2" xfId="238"/>
    <cellStyle name="20% - 强调文字颜色 1 2 2 2 3" xfId="239"/>
    <cellStyle name="常规 11 10 3 2 2" xfId="240"/>
    <cellStyle name="20% - 强调文字颜色 1 2 2 2 4 2" xfId="241"/>
    <cellStyle name="标题 1 3 2 3 2" xfId="242"/>
    <cellStyle name="20% - 强调文字颜色 2 4 3 4" xfId="243"/>
    <cellStyle name="40% - 强调文字颜色 2 2 7 3" xfId="244"/>
    <cellStyle name="20% - 强调文字颜色 1 2 2 3" xfId="245"/>
    <cellStyle name="20% - 强调文字颜色 1 2 2 3 2" xfId="246"/>
    <cellStyle name="60% - 强调文字颜色 4 2 3 4 2" xfId="247"/>
    <cellStyle name="20% - 强调文字颜色 1 2 2 3 3" xfId="248"/>
    <cellStyle name="20% - 强调文字颜色 1 2 2 3 3 2" xfId="249"/>
    <cellStyle name="标题 6 3 2" xfId="250"/>
    <cellStyle name="20% - 强调文字颜色 3 2 5 3" xfId="251"/>
    <cellStyle name="20% - 强调文字颜色 1 2 2 4" xfId="252"/>
    <cellStyle name="20% - 强调文字颜色 1 2 2 5" xfId="253"/>
    <cellStyle name="强调文字颜色 5 2 2 2 2 3" xfId="254"/>
    <cellStyle name="常规 10 2 11" xfId="255"/>
    <cellStyle name="20% - 强调文字颜色 1 2 2 5 2" xfId="256"/>
    <cellStyle name="60% - 强调文字颜色 3 2 2 3 3 2" xfId="257"/>
    <cellStyle name="20% - 强调文字颜色 1 2 2 6" xfId="258"/>
    <cellStyle name="20% - 强调文字颜色 2 4 3 2" xfId="259"/>
    <cellStyle name="20% - 强调文字颜色 1 2 2 6 2" xfId="260"/>
    <cellStyle name="常规 10 3 2" xfId="261"/>
    <cellStyle name="20% - 强调文字颜色 4 2 7" xfId="262"/>
    <cellStyle name="标题 1 3 2 4 2" xfId="263"/>
    <cellStyle name="40% - 强调文字颜色 2 2 8" xfId="264"/>
    <cellStyle name="20% - 强调文字颜色 1 2 3" xfId="265"/>
    <cellStyle name="40% - 强调文字颜色 2 2 8 2" xfId="266"/>
    <cellStyle name="20% - 强调文字颜色 1 2 3 2" xfId="267"/>
    <cellStyle name="常规 4 6 2 3" xfId="268"/>
    <cellStyle name="20% - 强调文字颜色 1 2 3 2 2" xfId="269"/>
    <cellStyle name="20% - 强调文字颜色 1 2 3 2 2 2" xfId="270"/>
    <cellStyle name="20% - 强调文字颜色 2 5 5" xfId="271"/>
    <cellStyle name="常规 2 2 2 2 2" xfId="272"/>
    <cellStyle name="20% - 强调文字颜色 1 2 3 2 2 3" xfId="273"/>
    <cellStyle name="常规 2 2 2 2 2 2" xfId="274"/>
    <cellStyle name="40% - 强调文字颜色 3 2 4 4" xfId="275"/>
    <cellStyle name="20% - 强调文字颜色 1 2 3 2 2 3 2" xfId="276"/>
    <cellStyle name="20% - 强调文字颜色 4 2 2 2 2 3" xfId="277"/>
    <cellStyle name="20% - 强调文字颜色 1 2 3 2 3" xfId="278"/>
    <cellStyle name="20% - 强调文字颜色 1 2 3 2 4" xfId="279"/>
    <cellStyle name="20% - 强调文字颜色 1 2 3 2 4 2" xfId="280"/>
    <cellStyle name="常规 2 6 3" xfId="281"/>
    <cellStyle name="20% - 强调文字颜色 3 4 3 4" xfId="282"/>
    <cellStyle name="40% - 强调文字颜色 2 2 8 3" xfId="283"/>
    <cellStyle name="20% - 强调文字颜色 1 2 3 3" xfId="284"/>
    <cellStyle name="常规 2 10 10" xfId="285"/>
    <cellStyle name="20% - 强调文字颜色 1 2 3 3 2" xfId="286"/>
    <cellStyle name="60% - 强调文字颜色 4 2 4 4 2" xfId="287"/>
    <cellStyle name="40% - 强调文字颜色 6 6 4 2" xfId="288"/>
    <cellStyle name="20% - 强调文字颜色 1 2 3 3 3" xfId="289"/>
    <cellStyle name="40% - 强调文字颜色 2 2 8 4" xfId="290"/>
    <cellStyle name="20% - 强调文字颜色 1 2 3 4" xfId="291"/>
    <cellStyle name="20% - 强调文字颜色 1 3 2 2 2" xfId="292"/>
    <cellStyle name="40% - 强调文字颜色 6 2 5 2 3" xfId="293"/>
    <cellStyle name="40% - 强调文字颜色 2 2 8 4 2" xfId="294"/>
    <cellStyle name="20% - 强调文字颜色 1 2 3 4 2" xfId="295"/>
    <cellStyle name="20% - 强调文字颜色 1 2 3 5" xfId="296"/>
    <cellStyle name="常规 21 3 2" xfId="297"/>
    <cellStyle name="常规 16 3 2" xfId="298"/>
    <cellStyle name="60% - 强调文字颜色 4 3 3 3 2" xfId="299"/>
    <cellStyle name="20% - 强调文字颜色 1 3 2 2 3" xfId="300"/>
    <cellStyle name="常规 3 34" xfId="301"/>
    <cellStyle name="常规 3 29" xfId="302"/>
    <cellStyle name="20% - 强调文字颜色 1 2 3 5 2" xfId="303"/>
    <cellStyle name="20% - 强调文字颜色 1 2 3 6" xfId="304"/>
    <cellStyle name="40% - 强调文字颜色 2 2 6" xfId="305"/>
    <cellStyle name="20% - 强调文字颜色 2 4 4 2" xfId="306"/>
    <cellStyle name="20% - 强调文字颜色 1 2 3 6 2" xfId="307"/>
    <cellStyle name="40% - 强调文字颜色 2 2 9" xfId="308"/>
    <cellStyle name="20% - 强调文字颜色 1 2 4" xfId="309"/>
    <cellStyle name="60% - 着色 3 2 3" xfId="310"/>
    <cellStyle name="40% - 强调文字颜色 2 2 9 2" xfId="311"/>
    <cellStyle name="20% - 强调文字颜色 1 2 4 2" xfId="312"/>
    <cellStyle name="40% - 强调文字颜色 1 5 3" xfId="313"/>
    <cellStyle name="20% - 强调文字颜色 1 2 4 2 2" xfId="314"/>
    <cellStyle name="60% - 强调文字颜色 1 23" xfId="315"/>
    <cellStyle name="60% - 强调文字颜色 1 18" xfId="316"/>
    <cellStyle name="20% - 强调文字颜色 1 2 4 3" xfId="317"/>
    <cellStyle name="60% - 强调文字颜色 1 19" xfId="318"/>
    <cellStyle name="20% - 强调文字颜色 1 2 4 4" xfId="319"/>
    <cellStyle name="强调文字颜色 2 2 2 2 2 3 2" xfId="320"/>
    <cellStyle name="20% - 强调文字颜色 1 3 2 3 2" xfId="321"/>
    <cellStyle name="20% - 强调文字颜色 1 2 4 4 2" xfId="322"/>
    <cellStyle name="标题 4 2 6 2" xfId="323"/>
    <cellStyle name="20% - 强调文字颜色 1 2 5" xfId="324"/>
    <cellStyle name="20% - 强调文字颜色 1 2 5 2" xfId="325"/>
    <cellStyle name="20% - 强调文字颜色 1 2 5 3" xfId="326"/>
    <cellStyle name="20% - 强调文字颜色 1 2 5 4" xfId="327"/>
    <cellStyle name="20% - 强调文字颜色 1 3 2 4 2" xfId="328"/>
    <cellStyle name="40% - 强调文字颜色 1 2 3 6" xfId="329"/>
    <cellStyle name="20% - 强调文字颜色 5 2 2 2 3" xfId="330"/>
    <cellStyle name="20% - 强调文字颜色 1 2 5 4 2" xfId="331"/>
    <cellStyle name="差 2 2 3 2" xfId="332"/>
    <cellStyle name="20% - 强调文字颜色 1 2 8 3" xfId="333"/>
    <cellStyle name="标题 4 2 6 3" xfId="334"/>
    <cellStyle name="60% - 强调文字颜色 3 3 3 2 2" xfId="335"/>
    <cellStyle name="20% - 强调文字颜色 1 2 6" xfId="336"/>
    <cellStyle name="20% - 强调文字颜色 1 2 6 2" xfId="337"/>
    <cellStyle name="常规 22 2 2 2" xfId="338"/>
    <cellStyle name="20% - 强调文字颜色 1 2 6 4" xfId="339"/>
    <cellStyle name="常规 17 2 2 2 2" xfId="340"/>
    <cellStyle name="20% - 强调文字颜色 5 2 3 2 3" xfId="341"/>
    <cellStyle name="20% - 强调文字颜色 1 2 6 4 2" xfId="342"/>
    <cellStyle name="强调文字颜色 2 2 3 4" xfId="343"/>
    <cellStyle name="常规 10_2016年秋季阳江市江城区教育精准扶贫“建档立卡”学生生活费发放名册表" xfId="344"/>
    <cellStyle name="差 3 5 2" xfId="345"/>
    <cellStyle name="20% - 强调文字颜色 2 5" xfId="346"/>
    <cellStyle name="常规 12 2_Sheet2" xfId="347"/>
    <cellStyle name="60% - 强调文字颜色 3 3 3 2 3" xfId="348"/>
    <cellStyle name="20% - 强调文字颜色 1 2 7" xfId="349"/>
    <cellStyle name="20% - 强调文字颜色 1 2 7 2" xfId="350"/>
    <cellStyle name="差 2 2 2 2" xfId="351"/>
    <cellStyle name="20% - 强调文字颜色 1 2 7 3" xfId="352"/>
    <cellStyle name="40% - 强调文字颜色 4 2 5 4 2" xfId="353"/>
    <cellStyle name="20% - 强调文字颜色 1 2 8" xfId="354"/>
    <cellStyle name="20% - 强调文字颜色 1 2 8 2" xfId="355"/>
    <cellStyle name="60% - 强调文字颜色 6 2 2 5 2" xfId="356"/>
    <cellStyle name="20% - 强调文字颜色 2 2 9" xfId="357"/>
    <cellStyle name="差 2 2 3 3" xfId="358"/>
    <cellStyle name="20% - 强调文字颜色 1 2 8 4" xfId="359"/>
    <cellStyle name="20% - 强调文字颜色 1 2 9" xfId="360"/>
    <cellStyle name="20% - 强调文字颜色 1 2 9 2" xfId="361"/>
    <cellStyle name="强调文字颜色 2 2 2 2" xfId="362"/>
    <cellStyle name="20% - 强调文字颜色 1 3" xfId="363"/>
    <cellStyle name="20% - 强调文字颜色 3 2 2 3 2" xfId="364"/>
    <cellStyle name="强调文字颜色 2 2 2 2 2" xfId="365"/>
    <cellStyle name="常规 93 3" xfId="366"/>
    <cellStyle name="常规 11 2 2 9" xfId="367"/>
    <cellStyle name="20% - 强调文字颜色 1 3 2" xfId="368"/>
    <cellStyle name="20% - 强调文字颜色 2 4 5 3" xfId="369"/>
    <cellStyle name="强调文字颜色 2 2 2 2 2 2" xfId="370"/>
    <cellStyle name="20% - 强调文字颜色 1 3 2 2" xfId="371"/>
    <cellStyle name="强调文字颜色 2 2 2 2 2 3" xfId="372"/>
    <cellStyle name="20% - 强调文字颜色 1 3 2 3" xfId="373"/>
    <cellStyle name="检查单元格 2 2 2 4 2" xfId="374"/>
    <cellStyle name="20% - 强调文字颜色 1 3 2 3 3" xfId="375"/>
    <cellStyle name="20% - 强调文字颜色 1 3 2 4" xfId="376"/>
    <cellStyle name="20% - 强调文字颜色 1 3 2 5" xfId="377"/>
    <cellStyle name="强调文字颜色 2 2 2 2 3" xfId="378"/>
    <cellStyle name="20% - 强调文字颜色 1 3 3" xfId="379"/>
    <cellStyle name="20% - 强调文字颜色 2 4 5 4" xfId="380"/>
    <cellStyle name="20% - 强调文字颜色 1 3 3 2" xfId="381"/>
    <cellStyle name="20% - 强调文字颜色 2 4 5 4 2" xfId="382"/>
    <cellStyle name="40% - 强调文字颜色 6 2 2 2 2 3" xfId="383"/>
    <cellStyle name="20% - 强调文字颜色 1 3 3 2 2" xfId="384"/>
    <cellStyle name="20% - 强调文字颜色 1 3 3 4" xfId="385"/>
    <cellStyle name="常规 22 3 2" xfId="386"/>
    <cellStyle name="20% - 强调文字颜色 1 3 3 2 3" xfId="387"/>
    <cellStyle name="20% - 强调文字颜色 1 3 3 3" xfId="388"/>
    <cellStyle name="常规 3 10 10" xfId="389"/>
    <cellStyle name="20% - 强调文字颜色 1 3 3 3 2" xfId="390"/>
    <cellStyle name="强调文字颜色 2 2 2 2 4" xfId="391"/>
    <cellStyle name="20% - 强调文字颜色 1 3 4" xfId="392"/>
    <cellStyle name="标题 5 6 3" xfId="393"/>
    <cellStyle name="20% - 强调文字颜色 4 2 3 3 2 2" xfId="394"/>
    <cellStyle name="强调文字颜色 2 2 2 2 4 2" xfId="395"/>
    <cellStyle name="常规 2 3 2 2 2 4" xfId="396"/>
    <cellStyle name="常规 10 19" xfId="397"/>
    <cellStyle name="60% - 着色 4 2 3" xfId="398"/>
    <cellStyle name="20% - 强调文字颜色 1 3 4 2" xfId="399"/>
    <cellStyle name="常规 38 3 2 2" xfId="400"/>
    <cellStyle name="标题 4 2 7 2" xfId="401"/>
    <cellStyle name="20% - 强调文字颜色 1 3 5" xfId="402"/>
    <cellStyle name="常规 26 2 4" xfId="403"/>
    <cellStyle name="40% - 强调文字颜色 3 4" xfId="404"/>
    <cellStyle name="20% - 强调文字颜色 4 2 5 4 2" xfId="405"/>
    <cellStyle name="20% - 强调文字颜色 1 3 5 2" xfId="406"/>
    <cellStyle name="强调文字颜色 2 2 2 3" xfId="407"/>
    <cellStyle name="20% - 强调文字颜色 1 4" xfId="408"/>
    <cellStyle name="60% - 强调文字颜色 6 2 3 4 2" xfId="409"/>
    <cellStyle name="20% - 强调文字颜色 3 2 2 3 3" xfId="410"/>
    <cellStyle name="强调文字颜色 2 2 2 3 2" xfId="411"/>
    <cellStyle name="40% - 强调文字颜色 2 4 7" xfId="412"/>
    <cellStyle name="20% - 强调文字颜色 1 4 2" xfId="413"/>
    <cellStyle name="适中 3 2 4" xfId="414"/>
    <cellStyle name="20% - 强调文字颜色 3 2 2 3 3 2" xfId="415"/>
    <cellStyle name="40% - 强调文字颜色 2 4 7 2" xfId="416"/>
    <cellStyle name="20% - 强调文字颜色 1 4 2 2" xfId="417"/>
    <cellStyle name="40% - 强调文字颜色 4 4 2 4 2" xfId="418"/>
    <cellStyle name="20% - 强调文字颜色 1 4 2 3" xfId="419"/>
    <cellStyle name="标题 1 2 2 2 2" xfId="420"/>
    <cellStyle name="20% - 强调文字颜色 1 4 2 4" xfId="421"/>
    <cellStyle name="标题 1 2 2 2 2 2" xfId="422"/>
    <cellStyle name="20% - 强调文字颜色 1 4 2 4 2" xfId="423"/>
    <cellStyle name="20% - 强调文字颜色 2 2 10" xfId="424"/>
    <cellStyle name="常规 2 44" xfId="425"/>
    <cellStyle name="常规 2 39" xfId="426"/>
    <cellStyle name="20% - 强调文字颜色 2 2 5 4" xfId="427"/>
    <cellStyle name="强调文字颜色 2 2 2 3 3 2" xfId="428"/>
    <cellStyle name="20% - 强调文字颜色 1 4 3 2" xfId="429"/>
    <cellStyle name="20% - 强调文字颜色 1 4 3 3" xfId="430"/>
    <cellStyle name="标题 1 2 2 3 2" xfId="431"/>
    <cellStyle name="20% - 强调文字颜色 1 4 3 4" xfId="432"/>
    <cellStyle name="20% - 强调文字颜色 1 4 3 4 2" xfId="433"/>
    <cellStyle name="60% - 着色 1 4" xfId="434"/>
    <cellStyle name="20% - 强调文字颜色 3 2 2 2 2 3" xfId="435"/>
    <cellStyle name="20% - 强调文字颜色 1 4 4" xfId="436"/>
    <cellStyle name="20% - 强调文字颜色 1 4 5" xfId="437"/>
    <cellStyle name="20% - 强调文字颜色 1 4 6" xfId="438"/>
    <cellStyle name="20% - 强调文字颜色 1 4 6 2" xfId="439"/>
    <cellStyle name="20% - 强调文字颜色 3 2 3 2 3" xfId="440"/>
    <cellStyle name="强调文字颜色 2 2 2 4" xfId="441"/>
    <cellStyle name="差 3 4 2" xfId="442"/>
    <cellStyle name="20% - 强调文字颜色 1 5" xfId="443"/>
    <cellStyle name="20% - 强调文字颜色 1 5 2" xfId="444"/>
    <cellStyle name="60% - 强调文字颜色 3 3" xfId="445"/>
    <cellStyle name="20% - 强调文字颜色 1 5 2 2" xfId="446"/>
    <cellStyle name="常规 2 5 10" xfId="447"/>
    <cellStyle name="60% - 强调文字颜色 3 4" xfId="448"/>
    <cellStyle name="40% - 强调文字颜色 4 4 3 4 2" xfId="449"/>
    <cellStyle name="20% - 强调文字颜色 1 5 2 3" xfId="450"/>
    <cellStyle name="常规 2 42" xfId="451"/>
    <cellStyle name="常规 2 37" xfId="452"/>
    <cellStyle name="60% - 强调文字颜色 1 2 3 2 2 3 2" xfId="453"/>
    <cellStyle name="20% - 强调文字颜色 2 2 5 2" xfId="454"/>
    <cellStyle name="20% - 强调文字颜色 1 5 3" xfId="455"/>
    <cellStyle name="60% - 强调文字颜色 4 3" xfId="456"/>
    <cellStyle name="20% - 强调文字颜色 1 5 3 2" xfId="457"/>
    <cellStyle name="60% - 强调文字颜色 4 4" xfId="458"/>
    <cellStyle name="20% - 强调文字颜色 1 5 3 3" xfId="459"/>
    <cellStyle name="20% - 强调文字颜色 2 2 6 2" xfId="460"/>
    <cellStyle name="20% - 强调文字颜色 1 5 4" xfId="461"/>
    <cellStyle name="20% - 强调文字颜色 3 4 5 4 2" xfId="462"/>
    <cellStyle name="20% - 强调文字颜色 1 5 5" xfId="463"/>
    <cellStyle name="强调文字颜色 2 2 2 5" xfId="464"/>
    <cellStyle name="差 3 4 3" xfId="465"/>
    <cellStyle name="20% - 强调文字颜色 1 6" xfId="466"/>
    <cellStyle name="强调文字颜色 2 2 2 5 2" xfId="467"/>
    <cellStyle name="20% - 强调文字颜色 1 6 2" xfId="468"/>
    <cellStyle name="20% - 强调文字颜色 1 6 3" xfId="469"/>
    <cellStyle name="60% - 强调文字颜色 1 2 2 4 3 2" xfId="470"/>
    <cellStyle name="20% - 强调文字颜色 3 3 2 2" xfId="471"/>
    <cellStyle name="20% - 强调文字颜色 1 6 4" xfId="472"/>
    <cellStyle name="20% - 强调文字颜色 3 3 2 3" xfId="473"/>
    <cellStyle name="20% - 强调文字颜色 1 6 4 2" xfId="474"/>
    <cellStyle name="20% - 强调文字颜色 3 3 2 3 2" xfId="475"/>
    <cellStyle name="常规 2 14 2 2 2 2" xfId="476"/>
    <cellStyle name="20% - 强调文字颜色 2 17 7 5" xfId="477"/>
    <cellStyle name="20% - 强调文字颜色 3 2 3 2 2 2" xfId="478"/>
    <cellStyle name="20% - 强调文字颜色 4 2 2 3 3" xfId="479"/>
    <cellStyle name="20% - 强调文字颜色 2 19 3 5" xfId="480"/>
    <cellStyle name="20% - 强调文字颜色 2 6 7 5" xfId="481"/>
    <cellStyle name="20% - 强调文字颜色 2 7 4 5 2" xfId="482"/>
    <cellStyle name="20% - 强调文字颜色 3 5 4" xfId="483"/>
    <cellStyle name="20% - 强调文字颜色 4 2 4 2" xfId="484"/>
    <cellStyle name="20% - 强调文字颜色 2 2" xfId="485"/>
    <cellStyle name="20% - 强调文字颜色 3 2 7" xfId="486"/>
    <cellStyle name="20% - 强调文字颜色 2 2 11" xfId="487"/>
    <cellStyle name="20% - 强调文字颜色 2 2 2 3 3 2" xfId="488"/>
    <cellStyle name="20% - 强调文字颜色 2 2 2 6 2" xfId="489"/>
    <cellStyle name="40% - 强调文字颜色 3 2 7" xfId="490"/>
    <cellStyle name="20% - 强调文字颜色 2 2 2" xfId="491"/>
    <cellStyle name="常规 22 3 4" xfId="492"/>
    <cellStyle name="20% - 强调文字颜色 3 2 7 2" xfId="493"/>
    <cellStyle name="40% - 强调文字颜色 3 2 7 2" xfId="494"/>
    <cellStyle name="20% - 强调文字颜色 2 2 2 2" xfId="495"/>
    <cellStyle name="强调文字颜色 2 2 3 5" xfId="496"/>
    <cellStyle name="20% - 强调文字颜色 2 6" xfId="497"/>
    <cellStyle name="60% - 强调文字颜色 4 4 2 4" xfId="498"/>
    <cellStyle name="20% - 强调文字颜色 2 2 2 2 2" xfId="499"/>
    <cellStyle name="强调文字颜色 2 2 3 5 2" xfId="500"/>
    <cellStyle name="20% - 强调文字颜色 2 6 2" xfId="501"/>
    <cellStyle name="60% - 强调文字颜色 4 4 2 4 2" xfId="502"/>
    <cellStyle name="20% - 强调文字颜色 2 2 2 2 2 2" xfId="503"/>
    <cellStyle name="着色 2 2" xfId="504"/>
    <cellStyle name="20% - 强调文字颜色 2 2 2 2 2 3" xfId="505"/>
    <cellStyle name="20% - 强调文字颜色 3 3 5 2" xfId="506"/>
    <cellStyle name="20% - 强调文字颜色 4 2 2 3 2" xfId="507"/>
    <cellStyle name="着色 2 2 2" xfId="508"/>
    <cellStyle name="20% - 强调文字颜色 6 2 2 5" xfId="509"/>
    <cellStyle name="20% - 强调文字颜色 2 2 2 2 2 3 2" xfId="510"/>
    <cellStyle name="60% - 强调文字颜色 5 2 3 3 2" xfId="511"/>
    <cellStyle name="20% - 强调文字颜色 2 2 2 2 3" xfId="512"/>
    <cellStyle name="60% - 强调文字颜色 1 2 2 2" xfId="513"/>
    <cellStyle name="20% - 强调文字颜色 2 6 3" xfId="514"/>
    <cellStyle name="40% - 强调文字颜色 4 4 7 2" xfId="515"/>
    <cellStyle name="20% - 强调文字颜色 3 4 2 2" xfId="516"/>
    <cellStyle name="60% - 强调文字颜色 5 2 3 3 3" xfId="517"/>
    <cellStyle name="20% - 强调文字颜色 2 2 2 2 4" xfId="518"/>
    <cellStyle name="60% - 强调文字颜色 1 2 2 3" xfId="519"/>
    <cellStyle name="20% - 强调文字颜色 2 6 4" xfId="520"/>
    <cellStyle name="常规 2 5 2" xfId="521"/>
    <cellStyle name="40% - 强调文字颜色 4 4 7 3" xfId="522"/>
    <cellStyle name="20% - 强调文字颜色 3 4 2 3" xfId="523"/>
    <cellStyle name="60% - 强调文字颜色 1 2 2 3 2" xfId="524"/>
    <cellStyle name="40% - 强调文字颜色 4 2 6" xfId="525"/>
    <cellStyle name="20% - 强调文字颜色 2 6 4 2" xfId="526"/>
    <cellStyle name="20% - 强调文字颜色 2 2 2 2 4 2" xfId="527"/>
    <cellStyle name="20% - 强调文字颜色 2 2 2 3" xfId="528"/>
    <cellStyle name="40% - 强调文字颜色 3 2 7 3" xfId="529"/>
    <cellStyle name="20% - 强调文字颜色 2 2 2 5" xfId="530"/>
    <cellStyle name="常规 2 2 2 2 5 3" xfId="531"/>
    <cellStyle name="20% - 强调文字颜色 2 2 2 3 2" xfId="532"/>
    <cellStyle name="60% - 强调文字颜色 4 4 3 4" xfId="533"/>
    <cellStyle name="20% - 强调文字颜色 3 4 3 2" xfId="534"/>
    <cellStyle name="20% - 强调文字颜色 2 2 2 6" xfId="535"/>
    <cellStyle name="常规 2 2 2 2 5 4" xfId="536"/>
    <cellStyle name="20% - 强调文字颜色 2 2 2 3 3" xfId="537"/>
    <cellStyle name="60% - 强调文字颜色 5 2 3 4 2" xfId="538"/>
    <cellStyle name="常规 33 3 2 2" xfId="539"/>
    <cellStyle name="20% - 强调文字颜色 2 2 2 4" xfId="540"/>
    <cellStyle name="60% - 强调文字颜色 2 2 2 3 3 2" xfId="541"/>
    <cellStyle name="常规 2 2 2 2 5 2" xfId="542"/>
    <cellStyle name="20% - 强调文字颜色 2 2 2 5 2" xfId="543"/>
    <cellStyle name="20% - 强调文字颜色 3 2 7 3" xfId="544"/>
    <cellStyle name="标题 6 5 2" xfId="545"/>
    <cellStyle name="20% - 强调文字颜色 2 2 3" xfId="546"/>
    <cellStyle name="40% - 强调文字颜色 3 2 8" xfId="547"/>
    <cellStyle name="20% - 强调文字颜色 3 6 2" xfId="548"/>
    <cellStyle name="20% - 强调文字颜色 2 2 3 2 2" xfId="549"/>
    <cellStyle name="20% - 强调文字颜色 2 2 3 2 2 3" xfId="550"/>
    <cellStyle name="60% - 强调文字颜色 2 4 4" xfId="551"/>
    <cellStyle name="20% - 强调文字颜色 2 2 3 2 2 3 2" xfId="552"/>
    <cellStyle name="60% - 强调文字颜色 5 3 4" xfId="553"/>
    <cellStyle name="检查单元格 3 2 3" xfId="554"/>
    <cellStyle name="20% - 强调文字颜色 3 6 3" xfId="555"/>
    <cellStyle name="60% - 强调文字颜色 1 3 2 2" xfId="556"/>
    <cellStyle name="常规 2 18 2" xfId="557"/>
    <cellStyle name="常规 2 23 2" xfId="558"/>
    <cellStyle name="20% - 强调文字颜色 3 5 2 2" xfId="559"/>
    <cellStyle name="20% - 强调文字颜色 2 2 3 2 3" xfId="560"/>
    <cellStyle name="20% - 强调文字颜色 4 2 5 2" xfId="561"/>
    <cellStyle name="20% - 强调文字颜色 3 6 4" xfId="562"/>
    <cellStyle name="60% - 强调文字颜色 1 3 2 3" xfId="563"/>
    <cellStyle name="20% - 强调文字颜色 3 5 2 3" xfId="564"/>
    <cellStyle name="常规 3 5 2" xfId="565"/>
    <cellStyle name="20% - 强调文字颜色 2 2 3 2 4" xfId="566"/>
    <cellStyle name="20% - 强调文字颜色 3 6 4 2" xfId="567"/>
    <cellStyle name="40% - 强调文字颜色 1 4" xfId="568"/>
    <cellStyle name="60% - 强调文字颜色 1 3 2 3 2" xfId="569"/>
    <cellStyle name="20% - 强调文字颜色 2 2 3 2 4 2" xfId="570"/>
    <cellStyle name="60% - 强调文字颜色 2 6 3" xfId="571"/>
    <cellStyle name="20% - 强调文字颜色 2 2 3 3" xfId="572"/>
    <cellStyle name="40% - 强调文字颜色 3 2 8 3" xfId="573"/>
    <cellStyle name="20% - 强调文字颜色 2 3 2 5" xfId="574"/>
    <cellStyle name="20% - 强调文字颜色 2 2 3 3 2" xfId="575"/>
    <cellStyle name="20% - 强调文字颜色 2 2 3 3 2 2" xfId="576"/>
    <cellStyle name="60% - 强调文字颜色 3 4 3" xfId="577"/>
    <cellStyle name="20% - 强调文字颜色 3 5 3 2" xfId="578"/>
    <cellStyle name="20% - 强调文字颜色 2 2 3 3 3" xfId="579"/>
    <cellStyle name="60% - 强调文字颜色 5 2 4 4 2" xfId="580"/>
    <cellStyle name="20% - 强调文字颜色 2 2 3 4" xfId="581"/>
    <cellStyle name="40% - 强调文字颜色 3 2 8 4" xfId="582"/>
    <cellStyle name="常规 2 2 2 2 6 2" xfId="583"/>
    <cellStyle name="20% - 强调文字颜色 2 2 3 4 2" xfId="584"/>
    <cellStyle name="40% - 强调文字颜色 3 2 8 4 2" xfId="585"/>
    <cellStyle name="常规 109" xfId="586"/>
    <cellStyle name="常规 114" xfId="587"/>
    <cellStyle name="检查单元格 2 3" xfId="588"/>
    <cellStyle name="20% - 强调文字颜色 2 2 3 5" xfId="589"/>
    <cellStyle name="20% - 强调文字颜色 4 2 3 2 2" xfId="590"/>
    <cellStyle name="20% - 强调文字颜色 3 4 4 2" xfId="591"/>
    <cellStyle name="20% - 强调文字颜色 2 2 3 6" xfId="592"/>
    <cellStyle name="20% - 强调文字颜色 4 2 3 2 2 2" xfId="593"/>
    <cellStyle name="60% - 着色 1 5" xfId="594"/>
    <cellStyle name="20% - 强调文字颜色 2 2 3 6 2" xfId="595"/>
    <cellStyle name="常规 314" xfId="596"/>
    <cellStyle name="检查单元格 4 3" xfId="597"/>
    <cellStyle name="20% - 强调文字颜色 2 2 4" xfId="598"/>
    <cellStyle name="40% - 强调文字颜色 3 2 9" xfId="599"/>
    <cellStyle name="60% - 强调文字颜色 1 2 3 2 2 2" xfId="600"/>
    <cellStyle name="20% - 强调文字颜色 2 2 4 2" xfId="601"/>
    <cellStyle name="40% - 强调文字颜色 3 2 9 2" xfId="602"/>
    <cellStyle name="20% - 强调文字颜色 2 2 4 2 3 2" xfId="603"/>
    <cellStyle name="常规 2 2 2 3 3" xfId="604"/>
    <cellStyle name="20% - 强调文字颜色 2 2 4 3" xfId="605"/>
    <cellStyle name="20% - 强调文字颜色 2 2 4 4" xfId="606"/>
    <cellStyle name="20% - 强调文字颜色 2 2 4 4 2" xfId="607"/>
    <cellStyle name="20% - 强调文字颜色 2 2 5" xfId="608"/>
    <cellStyle name="60% - 强调文字颜色 1 2 3 2 2 3" xfId="609"/>
    <cellStyle name="标题 4 3 6 2" xfId="610"/>
    <cellStyle name="20% - 强调文字颜色 2 2 5 3" xfId="611"/>
    <cellStyle name="常规 2 38" xfId="612"/>
    <cellStyle name="常规 2 43" xfId="613"/>
    <cellStyle name="20% - 强调文字颜色 3 2 6 4" xfId="614"/>
    <cellStyle name="标题 6 4 3" xfId="615"/>
    <cellStyle name="20% - 强调文字颜色 2 2 5 4 2" xfId="616"/>
    <cellStyle name="20% - 强调文字颜色 6 2 2 2 3" xfId="617"/>
    <cellStyle name="20% - 强调文字颜色 2 2 6" xfId="618"/>
    <cellStyle name="20% - 强调文字颜色 2 2 6 3" xfId="619"/>
    <cellStyle name="20% - 强调文字颜色 2 2 6 4" xfId="620"/>
    <cellStyle name="常规 18 2 2 2" xfId="621"/>
    <cellStyle name="20% - 强调文字颜色 2 2 6 4 2" xfId="622"/>
    <cellStyle name="20% - 强调文字颜色 6 2 3 2 3" xfId="623"/>
    <cellStyle name="20% - 强调文字颜色 2 2 7" xfId="624"/>
    <cellStyle name="20% - 强调文字颜色 2 2 7 2" xfId="625"/>
    <cellStyle name="20% - 强调文字颜色 2 2 7 3" xfId="626"/>
    <cellStyle name="差 3 2 2 2" xfId="627"/>
    <cellStyle name="输入 2 3 2 4" xfId="628"/>
    <cellStyle name="20% - 强调文字颜色 2 2 8" xfId="629"/>
    <cellStyle name="40% - 强调文字颜色 4 2 6 4 2" xfId="630"/>
    <cellStyle name="20% - 强调文字颜色 2 2 8 2" xfId="631"/>
    <cellStyle name="20% - 强调文字颜色 2 2 8 3" xfId="632"/>
    <cellStyle name="差 3 2 3 2" xfId="633"/>
    <cellStyle name="20% - 强调文字颜色 2 2 8 4" xfId="634"/>
    <cellStyle name="差 3 2 3 3" xfId="635"/>
    <cellStyle name="20% - 强调文字颜色 2 2 8 4 2" xfId="636"/>
    <cellStyle name="60% - 强调文字颜色 3 3 2 3 3" xfId="637"/>
    <cellStyle name="常规 2 2 2 10 2 2" xfId="638"/>
    <cellStyle name="20% - 强调文字颜色 2 2 9 2" xfId="639"/>
    <cellStyle name="20% - 强调文字颜色 3 2 8" xfId="640"/>
    <cellStyle name="40% - 强调文字颜色 4 2 7 4 2" xfId="641"/>
    <cellStyle name="20% - 强调文字颜色 2 3" xfId="642"/>
    <cellStyle name="强调文字颜色 2 2 3 2" xfId="643"/>
    <cellStyle name="20% - 强调文字颜色 3 2 8 2" xfId="644"/>
    <cellStyle name="常规 3 10 13" xfId="645"/>
    <cellStyle name="20% - 强调文字颜色 2 3 2" xfId="646"/>
    <cellStyle name="常规 35" xfId="647"/>
    <cellStyle name="常规 40" xfId="648"/>
    <cellStyle name="强调文字颜色 2 2 3 2 2" xfId="649"/>
    <cellStyle name="20% - 强调文字颜色 2 3 2 2" xfId="650"/>
    <cellStyle name="常规 35 2" xfId="651"/>
    <cellStyle name="常规 40 2" xfId="652"/>
    <cellStyle name="强调文字颜色 2 2 3 2 2 2" xfId="653"/>
    <cellStyle name="20% - 强调文字颜色 2 3 2 3" xfId="654"/>
    <cellStyle name="常规 40 3" xfId="655"/>
    <cellStyle name="强调文字颜色 2 2 3 2 2 3" xfId="656"/>
    <cellStyle name="20% - 强调文字颜色 3 2 2 5" xfId="657"/>
    <cellStyle name="20% - 强调文字颜色 2 3 2 3 2" xfId="658"/>
    <cellStyle name="60% - 强调文字颜色 5 4 3 4" xfId="659"/>
    <cellStyle name="标题 1 2 7" xfId="660"/>
    <cellStyle name="常规 164 2 4" xfId="661"/>
    <cellStyle name="强调文字颜色 2 2 3 2 2 3 2" xfId="662"/>
    <cellStyle name="20% - 强调文字颜色 3 2 2 6" xfId="663"/>
    <cellStyle name="20% - 强调文字颜色 2 3 2 3 3" xfId="664"/>
    <cellStyle name="标题 1 2 8" xfId="665"/>
    <cellStyle name="常规 34 3 2 2" xfId="666"/>
    <cellStyle name="20% - 强调文字颜色 2 3 2 4" xfId="667"/>
    <cellStyle name="常规 40 4" xfId="668"/>
    <cellStyle name="20% - 强调文字颜色 3 2 3 5" xfId="669"/>
    <cellStyle name="20% - 强调文字颜色 2 3 2 4 2" xfId="670"/>
    <cellStyle name="标题 1 3 7" xfId="671"/>
    <cellStyle name="20% - 强调文字颜色 3 2 8 3" xfId="672"/>
    <cellStyle name="标题 6 6 2" xfId="673"/>
    <cellStyle name="20% - 强调文字颜色 2 3 3" xfId="674"/>
    <cellStyle name="常规 36" xfId="675"/>
    <cellStyle name="常规 41" xfId="676"/>
    <cellStyle name="计算 2 2 3 2 2 2" xfId="677"/>
    <cellStyle name="强调文字颜色 2 2 3 2 3" xfId="678"/>
    <cellStyle name="20% - 强调文字颜色 2 3 3 2" xfId="679"/>
    <cellStyle name="常规 36 2" xfId="680"/>
    <cellStyle name="常规 41 2" xfId="681"/>
    <cellStyle name="20% - 强调文字颜色 2 3 3 2 2" xfId="682"/>
    <cellStyle name="20% - 强调文字颜色 2 3 3 2 3" xfId="683"/>
    <cellStyle name="20% - 强调文字颜色 2 3 3 3" xfId="684"/>
    <cellStyle name="常规 36 3" xfId="685"/>
    <cellStyle name="20% - 强调文字颜色 2 3 3 4" xfId="686"/>
    <cellStyle name="20% - 着色 1 2 2 2" xfId="687"/>
    <cellStyle name="20% - 强调文字颜色 3 2 8 4" xfId="688"/>
    <cellStyle name="常规 3 10 15" xfId="689"/>
    <cellStyle name="20% - 强调文字颜色 2 3 4" xfId="690"/>
    <cellStyle name="常规 37" xfId="691"/>
    <cellStyle name="常规 42" xfId="692"/>
    <cellStyle name="强调文字颜色 2 2 3 2 4" xfId="693"/>
    <cellStyle name="20% - 强调文字颜色 3 2 8 4 2" xfId="694"/>
    <cellStyle name="60% - 强调文字颜色 4 3 2 3 3" xfId="695"/>
    <cellStyle name="常规 15 3 3" xfId="696"/>
    <cellStyle name="常规 20 3 3" xfId="697"/>
    <cellStyle name="20% - 强调文字颜色 2 3 4 2" xfId="698"/>
    <cellStyle name="40% - 强调文字颜色 1 2 6" xfId="699"/>
    <cellStyle name="常规 37 2" xfId="700"/>
    <cellStyle name="常规 42 2" xfId="701"/>
    <cellStyle name="强调文字颜色 2 2 3 2 4 2" xfId="702"/>
    <cellStyle name="20% - 强调文字颜色 2 3 4 3" xfId="703"/>
    <cellStyle name="40% - 强调文字颜色 1 2 7" xfId="704"/>
    <cellStyle name="20% - 强调文字颜色 4 2 6 4 2" xfId="705"/>
    <cellStyle name="常规 30 2 2 2 2" xfId="706"/>
    <cellStyle name="20% - 强调文字颜色 2 3 5" xfId="707"/>
    <cellStyle name="常规 38" xfId="708"/>
    <cellStyle name="常规 43" xfId="709"/>
    <cellStyle name="20% - 强调文字颜色 2 3 5 2" xfId="710"/>
    <cellStyle name="40% - 强调文字颜色 1 3 6" xfId="711"/>
    <cellStyle name="常规 38 2" xfId="712"/>
    <cellStyle name="常规 43 2" xfId="713"/>
    <cellStyle name="20% - 强调文字颜色 3 2 9" xfId="714"/>
    <cellStyle name="60% - 强调文字颜色 6 2 3 5 2" xfId="715"/>
    <cellStyle name="20% - 强调文字颜色 2 4" xfId="716"/>
    <cellStyle name="强调文字颜色 2 2 3 3" xfId="717"/>
    <cellStyle name="20% - 强调文字颜色 4 2 3 5" xfId="718"/>
    <cellStyle name="20% - 强调文字颜色 3 4 7" xfId="719"/>
    <cellStyle name="20% - 强调文字颜色 4 2" xfId="720"/>
    <cellStyle name="标题 5 3 2 2" xfId="721"/>
    <cellStyle name="常规 3 3 5" xfId="722"/>
    <cellStyle name="20% - 强调文字颜色 2 4 2 4 2" xfId="723"/>
    <cellStyle name="常规 3" xfId="724"/>
    <cellStyle name="20% - 强调文字颜色 2 4 3" xfId="725"/>
    <cellStyle name="强调文字颜色 2 2 3 3 3" xfId="726"/>
    <cellStyle name="20% - 强调文字颜色 2 4 3 3" xfId="727"/>
    <cellStyle name="20% - 强调文字颜色 2 4 3 4 2" xfId="728"/>
    <cellStyle name="20% - 强调文字颜色 2 4 4" xfId="729"/>
    <cellStyle name="60% - 强调文字颜色 1 2 3 2 4 2" xfId="730"/>
    <cellStyle name="常规 87" xfId="731"/>
    <cellStyle name="常规 92" xfId="732"/>
    <cellStyle name="20% - 强调文字颜色 2 4 5" xfId="733"/>
    <cellStyle name="20% - 强调文字颜色 2 4 5 2" xfId="734"/>
    <cellStyle name="常规 11 2 2 8" xfId="735"/>
    <cellStyle name="常规 88 2" xfId="736"/>
    <cellStyle name="常规 93 2" xfId="737"/>
    <cellStyle name="20% - 强调文字颜色 2 4 6" xfId="738"/>
    <cellStyle name="20% - 强调文字颜色 3 3 3 2 3" xfId="739"/>
    <cellStyle name="20% - 强调文字颜色 2 4 6 2" xfId="740"/>
    <cellStyle name="40% - 强调文字颜色 2 4 6" xfId="741"/>
    <cellStyle name="20% - 强调文字颜色 2 4 7" xfId="742"/>
    <cellStyle name="20% - 强调文字颜色 2 4 7 2" xfId="743"/>
    <cellStyle name="20% - 强调文字颜色 2 5 2" xfId="744"/>
    <cellStyle name="强调文字颜色 2 2 3 4 2" xfId="745"/>
    <cellStyle name="20% - 强调文字颜色 2 5 2 2" xfId="746"/>
    <cellStyle name="20% - 强调文字颜色 3 2 5 2" xfId="747"/>
    <cellStyle name="20% - 强调文字颜色 2 5 2 3" xfId="748"/>
    <cellStyle name="20% - 强调文字颜色 2 5 3" xfId="749"/>
    <cellStyle name="20% - 强调文字颜色 2 5 3 2" xfId="750"/>
    <cellStyle name="常规 3 10 2 16" xfId="751"/>
    <cellStyle name="20% - 强调文字颜色 3 2 6 2" xfId="752"/>
    <cellStyle name="常规 22 2 4" xfId="753"/>
    <cellStyle name="20% - 强调文字颜色 2 5 3 3" xfId="754"/>
    <cellStyle name="20% - 强调文字颜色 2 5 4" xfId="755"/>
    <cellStyle name="20% - 强调文字颜色 4 2 2 5" xfId="756"/>
    <cellStyle name="20% - 强调文字颜色 3 2" xfId="757"/>
    <cellStyle name="常规 3 2 5" xfId="758"/>
    <cellStyle name="20% - 强调文字颜色 3 2 10" xfId="759"/>
    <cellStyle name="输入 5 2" xfId="760"/>
    <cellStyle name="20% - 强调文字颜色 3 2 11" xfId="761"/>
    <cellStyle name="输入 5 3" xfId="762"/>
    <cellStyle name="20% - 强调文字颜色 4 2 2 5 2" xfId="763"/>
    <cellStyle name="常规 18 3 4" xfId="764"/>
    <cellStyle name="20% - 强调文字颜色 3 2 2" xfId="765"/>
    <cellStyle name="40% - 强调文字颜色 4 2 7" xfId="766"/>
    <cellStyle name="60% - 强调文字颜色 1 2 2 3 3" xfId="767"/>
    <cellStyle name="常规 3 2 5 2" xfId="768"/>
    <cellStyle name="20% - 强调文字颜色 3 2 2 2" xfId="769"/>
    <cellStyle name="40% - 强调文字颜色 4 2 7 2" xfId="770"/>
    <cellStyle name="20% - 强调文字颜色 3 2 2 2 2" xfId="771"/>
    <cellStyle name="20% - 强调文字颜色 3 2 2 2 2 2" xfId="772"/>
    <cellStyle name="60% - 着色 1 3" xfId="773"/>
    <cellStyle name="20% - 强调文字颜色 4 2 6 4" xfId="774"/>
    <cellStyle name="60% - 强调文字颜色 1 3 3 5" xfId="775"/>
    <cellStyle name="常规 30 2 2 2" xfId="776"/>
    <cellStyle name="20% - 强调文字颜色 3 2 2 2 2 3 2" xfId="777"/>
    <cellStyle name="40% - 强调文字颜色 5 4 2 3" xfId="778"/>
    <cellStyle name="60% - 着色 1 4 2" xfId="779"/>
    <cellStyle name="强调文字颜色 5 3 4" xfId="780"/>
    <cellStyle name="20% - 强调文字颜色 3 2 2 2 3" xfId="781"/>
    <cellStyle name="60% - 强调文字颜色 6 2 3 3 2" xfId="782"/>
    <cellStyle name="20% - 强调文字颜色 3 2 2 2 4 2" xfId="783"/>
    <cellStyle name="60% - 着色 3 3" xfId="784"/>
    <cellStyle name="适中 2 3 4" xfId="785"/>
    <cellStyle name="20% - 强调文字颜色 3 2 2 3" xfId="786"/>
    <cellStyle name="40% - 强调文字颜色 4 2 7 3" xfId="787"/>
    <cellStyle name="20% - 强调文字颜色 3 2 2 4" xfId="788"/>
    <cellStyle name="40% - 强调文字颜色 4 2 7 4" xfId="789"/>
    <cellStyle name="常规 12 2 3 2 2" xfId="790"/>
    <cellStyle name="20% - 强调文字颜色 4 2 3 6" xfId="791"/>
    <cellStyle name="20% - 强调文字颜色 3 2 2 6 2" xfId="792"/>
    <cellStyle name="20% - 强调文字颜色 3 2 3 2 4 2" xfId="793"/>
    <cellStyle name="20% - 强调文字颜色 3 2 3" xfId="794"/>
    <cellStyle name="40% - 强调文字颜色 4 2 8" xfId="795"/>
    <cellStyle name="60% - 强调文字颜色 1 2 2 3 4" xfId="796"/>
    <cellStyle name="常规 2 14 2" xfId="797"/>
    <cellStyle name="常规 3 2 5 3" xfId="798"/>
    <cellStyle name="计算 3 5 3 2" xfId="799"/>
    <cellStyle name="20% - 强调文字颜色 3 2 3 2" xfId="800"/>
    <cellStyle name="40% - 强调文字颜色 4 2 8 2" xfId="801"/>
    <cellStyle name="60% - 强调文字颜色 1 2 2 3 4 2" xfId="802"/>
    <cellStyle name="常规 2 14 2 2" xfId="803"/>
    <cellStyle name="汇总 5" xfId="804"/>
    <cellStyle name="20% - 强调文字颜色 3 2 3 2 2" xfId="805"/>
    <cellStyle name="20% - 强调文字颜色 3 2 3 2 2 3" xfId="806"/>
    <cellStyle name="20% - 强调文字颜色 3 2 3 2 2 3 2" xfId="807"/>
    <cellStyle name="20% - 强调文字颜色 3 2 3 2 4" xfId="808"/>
    <cellStyle name="20% - 强调文字颜色 3 2 3 3 2" xfId="809"/>
    <cellStyle name="常规 10 2 3" xfId="810"/>
    <cellStyle name="20% - 强调文字颜色 4 2 3 3 3" xfId="811"/>
    <cellStyle name="20% - 强调文字颜色 3 4 5 3" xfId="812"/>
    <cellStyle name="常规 2 8 2" xfId="813"/>
    <cellStyle name="强调文字颜色 2 3 2 2 2" xfId="814"/>
    <cellStyle name="输入 2 2" xfId="815"/>
    <cellStyle name="20% - 强调文字颜色 3 2 3 3 2 2" xfId="816"/>
    <cellStyle name="60% - 强调文字颜色 1 2 5 3" xfId="817"/>
    <cellStyle name="20% - 强调文字颜色 3 2 3 3 3" xfId="818"/>
    <cellStyle name="60% - 强调文字颜色 6 2 4 4 2" xfId="819"/>
    <cellStyle name="常规 10 2 4" xfId="820"/>
    <cellStyle name="强调文字颜色 1 3 2 2 2" xfId="821"/>
    <cellStyle name="20% - 强调文字颜色 3 2 3 4" xfId="822"/>
    <cellStyle name="40% - 强调文字颜色 4 2 8 4" xfId="823"/>
    <cellStyle name="60% - 强调文字颜色 3 2 5 4 2" xfId="824"/>
    <cellStyle name="20% - 强调文字颜色 4 2 8" xfId="825"/>
    <cellStyle name="20% - 强调文字颜色 3 2 3 4 2" xfId="826"/>
    <cellStyle name="40% - 强调文字颜色 4 2 8 4 2" xfId="827"/>
    <cellStyle name="常规 10 3 3" xfId="828"/>
    <cellStyle name="20% - 强调文字颜色 3 2 3 5 2" xfId="829"/>
    <cellStyle name="常规 10 4 3" xfId="830"/>
    <cellStyle name="20% - 强调文字颜色 3 2 3 6" xfId="831"/>
    <cellStyle name="20% - 强调文字颜色 3 2 3 6 2" xfId="832"/>
    <cellStyle name="20% - 强调文字颜色 3 2 4" xfId="833"/>
    <cellStyle name="40% - 强调文字颜色 4 2 9" xfId="834"/>
    <cellStyle name="40% - 强调文字颜色 5 2 6 2" xfId="835"/>
    <cellStyle name="60% - 强调文字颜色 1 2 3 3 2 2" xfId="836"/>
    <cellStyle name="常规 2 14 3" xfId="837"/>
    <cellStyle name="常规 3 2 5 4" xfId="838"/>
    <cellStyle name="20% - 强调文字颜色 3 2 4 2" xfId="839"/>
    <cellStyle name="40% - 强调文字颜色 4 2 9 2" xfId="840"/>
    <cellStyle name="常规 7 2 2 2 3" xfId="841"/>
    <cellStyle name="20% - 强调文字颜色 3 2 4 2 2" xfId="842"/>
    <cellStyle name="20% - 强调文字颜色 3 2 4 2 3" xfId="843"/>
    <cellStyle name="20% - 强调文字颜色 3 2 4 2 3 2" xfId="844"/>
    <cellStyle name="60% - 强调文字颜色 2 5 5" xfId="845"/>
    <cellStyle name="20% - 强调文字颜色 3 2 4 3" xfId="846"/>
    <cellStyle name="标题 6 2 2" xfId="847"/>
    <cellStyle name="常规 7 2 2 2 4" xfId="848"/>
    <cellStyle name="20% - 强调文字颜色 3 2 4 4" xfId="849"/>
    <cellStyle name="标题 6 2 3" xfId="850"/>
    <cellStyle name="常规 2 14 3 4" xfId="851"/>
    <cellStyle name="20% - 强调文字颜色 3 2 4 4 2" xfId="852"/>
    <cellStyle name="20% - 强调文字颜色 5 2 8" xfId="853"/>
    <cellStyle name="标题 6 2 3 2" xfId="854"/>
    <cellStyle name="常规 11 3 3" xfId="855"/>
    <cellStyle name="20% - 强调文字颜色 3 2 5" xfId="856"/>
    <cellStyle name="40% - 强调文字颜色 5 2 6 3" xfId="857"/>
    <cellStyle name="常规 2 14 4" xfId="858"/>
    <cellStyle name="20% - 强调文字颜色 3 2 5 4" xfId="859"/>
    <cellStyle name="标题 6 3 3" xfId="860"/>
    <cellStyle name="20% - 强调文字颜色 3 2 5 4 2" xfId="861"/>
    <cellStyle name="20% - 强调文字颜色 6 2 8" xfId="862"/>
    <cellStyle name="常规 12 3 3" xfId="863"/>
    <cellStyle name="20% - 强调文字颜色 3 2 6" xfId="864"/>
    <cellStyle name="20% - 强调文字颜色 3 2 6 3" xfId="865"/>
    <cellStyle name="标题 6 4 2" xfId="866"/>
    <cellStyle name="20% - 强调文字颜色 3 2 6 4 2" xfId="867"/>
    <cellStyle name="常规 13 3 3" xfId="868"/>
    <cellStyle name="20% - 强调文字颜色 3 3 2 2 2" xfId="869"/>
    <cellStyle name="常规 360" xfId="870"/>
    <cellStyle name="常规 405" xfId="871"/>
    <cellStyle name="常规 410" xfId="872"/>
    <cellStyle name="20% - 强调文字颜色 3 3 2 2 3" xfId="873"/>
    <cellStyle name="60% - 强调文字颜色 6 3 3 3 2" xfId="874"/>
    <cellStyle name="常规 361" xfId="875"/>
    <cellStyle name="常规 406" xfId="876"/>
    <cellStyle name="常规 411" xfId="877"/>
    <cellStyle name="20% - 强调文字颜色 3 3 2 3 3" xfId="878"/>
    <cellStyle name="20% - 强调文字颜色 3 3 2 4" xfId="879"/>
    <cellStyle name="20% - 强调文字颜色 3 3 3" xfId="880"/>
    <cellStyle name="常规 2 15 2" xfId="881"/>
    <cellStyle name="常规 2 20 2" xfId="882"/>
    <cellStyle name="强调文字颜色 2 2 4 2 3" xfId="883"/>
    <cellStyle name="20% - 强调文字颜色 3 3 3 2" xfId="884"/>
    <cellStyle name="强调文字颜色 2 2 4 2 3 2" xfId="885"/>
    <cellStyle name="20% - 强调文字颜色 3 3 3 2 2" xfId="886"/>
    <cellStyle name="20% - 强调文字颜色 3 3 3 3" xfId="887"/>
    <cellStyle name="20% - 强调文字颜色 3 3 3 3 2" xfId="888"/>
    <cellStyle name="20% - 强调文字颜色 3 3 3 4" xfId="889"/>
    <cellStyle name="20% - 着色 2 2 2 2" xfId="890"/>
    <cellStyle name="60% - 强调文字颜色 3 2 6 4 2" xfId="891"/>
    <cellStyle name="20% - 强调文字颜色 4 2 2 2" xfId="892"/>
    <cellStyle name="20% - 强调文字颜色 3 3 4" xfId="893"/>
    <cellStyle name="40% - 强调文字颜色 5 2 7 2" xfId="894"/>
    <cellStyle name="20% - 强调文字颜色 4 2 2 2 2" xfId="895"/>
    <cellStyle name="20% - 强调文字颜色 3 3 4 2" xfId="896"/>
    <cellStyle name="20% - 强调文字颜色 4 2 2 2 3" xfId="897"/>
    <cellStyle name="20% - 强调文字颜色 3 3 4 3" xfId="898"/>
    <cellStyle name="标题 7 2 2" xfId="899"/>
    <cellStyle name="20% - 强调文字颜色 4 2 2 3" xfId="900"/>
    <cellStyle name="20% - 强调文字颜色 3 3 5" xfId="901"/>
    <cellStyle name="40% - 强调文字颜色 5 2 7 3" xfId="902"/>
    <cellStyle name="20% - 强调文字颜色 4 2 2 4" xfId="903"/>
    <cellStyle name="20% - 强调文字颜色 3 3 6" xfId="904"/>
    <cellStyle name="40% - 强调文字颜色 5 2 7 4" xfId="905"/>
    <cellStyle name="20% - 强调文字颜色 3 4" xfId="906"/>
    <cellStyle name="常规 3 2 7" xfId="907"/>
    <cellStyle name="强调文字颜色 2 2 4 3" xfId="908"/>
    <cellStyle name="20% - 强调文字颜色 3 4 2" xfId="909"/>
    <cellStyle name="40% - 强调文字颜色 4 4 7" xfId="910"/>
    <cellStyle name="20% - 强调文字颜色 3 4 2 4" xfId="911"/>
    <cellStyle name="40% - 强调文字颜色 2 2 2 3 2" xfId="912"/>
    <cellStyle name="常规 2 5 3" xfId="913"/>
    <cellStyle name="20% - 强调文字颜色 3 4 3" xfId="914"/>
    <cellStyle name="常规 2 16 2" xfId="915"/>
    <cellStyle name="常规 2 21 2" xfId="916"/>
    <cellStyle name="20% - 强调文字颜色 3 4 3 3" xfId="917"/>
    <cellStyle name="常规 2 6 2" xfId="918"/>
    <cellStyle name="输出 2 7 4" xfId="919"/>
    <cellStyle name="20% - 强调文字颜色 3 4 3 4 2" xfId="920"/>
    <cellStyle name="20% - 强调文字颜色 4 2 3 2" xfId="921"/>
    <cellStyle name="20% - 强调文字颜色 3 4 4" xfId="922"/>
    <cellStyle name="40% - 强调文字颜色 5 2 8 2" xfId="923"/>
    <cellStyle name="常规 2 16 3" xfId="924"/>
    <cellStyle name="20% - 强调文字颜色 4 2 3 2 3" xfId="925"/>
    <cellStyle name="20% - 强调文字颜色 3 4 4 3" xfId="926"/>
    <cellStyle name="常规 2 7 2" xfId="927"/>
    <cellStyle name="20% - 强调文字颜色 4 2 3 3" xfId="928"/>
    <cellStyle name="20% - 强调文字颜色 3 4 5" xfId="929"/>
    <cellStyle name="20% - 强调文字颜色 4 2 3 3 2" xfId="930"/>
    <cellStyle name="20% - 强调文字颜色 3 4 5 2" xfId="931"/>
    <cellStyle name="20% - 强调文字颜色 3 4 5 4" xfId="932"/>
    <cellStyle name="40% - 强调文字颜色 2 2 2 6 2" xfId="933"/>
    <cellStyle name="常规 2 8 3" xfId="934"/>
    <cellStyle name="强调文字颜色 2 3 2 2 3" xfId="935"/>
    <cellStyle name="输入 2 3" xfId="936"/>
    <cellStyle name="20% - 强调文字颜色 4 2 3 4" xfId="937"/>
    <cellStyle name="20% - 强调文字颜色 3 4 6" xfId="938"/>
    <cellStyle name="20% - 强调文字颜色 4 2 3 4 2" xfId="939"/>
    <cellStyle name="20% - 强调文字颜色 3 4 6 2" xfId="940"/>
    <cellStyle name="20% - 强调文字颜色 4 2 3 5 2" xfId="941"/>
    <cellStyle name="20% - 强调文字颜色 3 4 7 2" xfId="942"/>
    <cellStyle name="20% - 强调文字颜色 4 2 2" xfId="943"/>
    <cellStyle name="40% - 强调文字颜色 5 2 7" xfId="944"/>
    <cellStyle name="60% - 强调文字颜色 1 2 3 3 3" xfId="945"/>
    <cellStyle name="标题 5 3 2 2 2" xfId="946"/>
    <cellStyle name="20% - 强调文字颜色 3 5 2" xfId="947"/>
    <cellStyle name="强调文字颜色 2 2 4 4 2" xfId="948"/>
    <cellStyle name="20% - 强调文字颜色 3 5 3" xfId="949"/>
    <cellStyle name="常规 2 17 2" xfId="950"/>
    <cellStyle name="常规 2 22 2" xfId="951"/>
    <cellStyle name="20% - 强调文字颜色 4 2 6 2" xfId="952"/>
    <cellStyle name="60% - 强调文字颜色 1 3 3 3" xfId="953"/>
    <cellStyle name="常规 11 2 2 14" xfId="954"/>
    <cellStyle name="20% - 强调文字颜色 3 5 3 3" xfId="955"/>
    <cellStyle name="常规 3 6 2" xfId="956"/>
    <cellStyle name="20% - 强调文字颜色 4 2 10" xfId="957"/>
    <cellStyle name="20% - 强调文字颜色 4 2 11" xfId="958"/>
    <cellStyle name="20% - 强调文字颜色 4 2 2 2 2 2" xfId="959"/>
    <cellStyle name="20% - 强调文字颜色 4 2 2 2 2 3 2" xfId="960"/>
    <cellStyle name="20% - 强调文字颜色 4 2 2 2 4" xfId="961"/>
    <cellStyle name="常规 153 2 2 2" xfId="962"/>
    <cellStyle name="20% - 强调文字颜色 4 2 2 2 4 2" xfId="963"/>
    <cellStyle name="20% - 强调文字颜色 4 2 2 3 3 2" xfId="964"/>
    <cellStyle name="20% - 强调文字颜色 4 2 3" xfId="965"/>
    <cellStyle name="40% - 强调文字颜色 5 2 8" xfId="966"/>
    <cellStyle name="20% - 强调文字颜色 4 2 4 4 2" xfId="967"/>
    <cellStyle name="20% - 强调文字颜色 4 2 3 2 2 3" xfId="968"/>
    <cellStyle name="60% - 着色 1 2 2 2" xfId="969"/>
    <cellStyle name="20% - 强调文字颜色 4 2 3 2 4 2" xfId="970"/>
    <cellStyle name="常规 2 7 3 2" xfId="971"/>
    <cellStyle name="20% - 强调文字颜色 4 2 3 6 2" xfId="972"/>
    <cellStyle name="20% - 强调文字颜色 4 2 4" xfId="973"/>
    <cellStyle name="40% - 强调文字颜色 5 2 9" xfId="974"/>
    <cellStyle name="20% - 强调文字颜色 4 2 4 2 2" xfId="975"/>
    <cellStyle name="常规 3 10 2 5" xfId="976"/>
    <cellStyle name="20% - 强调文字颜色 4 2 7 2" xfId="977"/>
    <cellStyle name="60% - 强调文字颜色 1 3 4 3" xfId="978"/>
    <cellStyle name="常规 10 3 2 2" xfId="979"/>
    <cellStyle name="20% - 强调文字颜色 4 2 4 2 3" xfId="980"/>
    <cellStyle name="常规 3 7 2" xfId="981"/>
    <cellStyle name="20% - 强调文字颜色 4 2 4 2 3 2" xfId="982"/>
    <cellStyle name="20% - 强调文字颜色 4 2 4 4" xfId="983"/>
    <cellStyle name="20% - 强调文字颜色 6 2 8 4 2" xfId="984"/>
    <cellStyle name="20% - 强调文字颜色 4 2 5" xfId="985"/>
    <cellStyle name="常规 34 14" xfId="986"/>
    <cellStyle name="20% - 强调文字颜色 4 2 5 3" xfId="987"/>
    <cellStyle name="60% - 强调文字颜色 1 3 2 4" xfId="988"/>
    <cellStyle name="20% - 强调文字颜色 4 2 5 4" xfId="989"/>
    <cellStyle name="60% - 强调文字颜色 1 3 2 5" xfId="990"/>
    <cellStyle name="20% - 强调文字颜色 4 2 6" xfId="991"/>
    <cellStyle name="20% - 强调文字颜色 4 2 7 3" xfId="992"/>
    <cellStyle name="常规 10 3 2 3" xfId="993"/>
    <cellStyle name="20% - 强调文字颜色 4 2 8 4" xfId="994"/>
    <cellStyle name="20% - 强调文字颜色 4 2 8 4 2" xfId="995"/>
    <cellStyle name="60% - 强调文字颜色 5 3 2 3 3" xfId="996"/>
    <cellStyle name="20% - 强调文字颜色 4 2 9" xfId="997"/>
    <cellStyle name="常规 10 3 4" xfId="998"/>
    <cellStyle name="强调文字颜色 1 3 2 3 2" xfId="999"/>
    <cellStyle name="20% - 强调文字颜色 4 2 9 2" xfId="1000"/>
    <cellStyle name="20% - 强调文字颜色 4 3" xfId="1001"/>
    <cellStyle name="标题 5 3 2 3" xfId="1002"/>
    <cellStyle name="常规 3 3 6" xfId="1003"/>
    <cellStyle name="强调文字颜色 1 2 4 2 2" xfId="1004"/>
    <cellStyle name="强调文字颜色 2 2 5 2" xfId="1005"/>
    <cellStyle name="20% - 强调文字颜色 4 3 2" xfId="1006"/>
    <cellStyle name="20% - 强调文字颜色 4 3 2 2" xfId="1007"/>
    <cellStyle name="20% - 强调文字颜色 4 3 4" xfId="1008"/>
    <cellStyle name="20% - 强调文字颜色 4 3 2 2 2" xfId="1009"/>
    <cellStyle name="20% - 强调文字颜色 4 3 4 2" xfId="1010"/>
    <cellStyle name="20% - 强调文字颜色 4 5 4" xfId="1011"/>
    <cellStyle name="20% - 强调文字颜色 4 3 2 2 3" xfId="1012"/>
    <cellStyle name="20% - 强调文字颜色 4 3 4 3" xfId="1013"/>
    <cellStyle name="20% - 强调文字颜色 4 5 5" xfId="1014"/>
    <cellStyle name="20% - 强调文字颜色 4 3 2 3" xfId="1015"/>
    <cellStyle name="20% - 强调文字颜色 4 3 5" xfId="1016"/>
    <cellStyle name="20% - 强调文字颜色 4 3 2 3 2" xfId="1017"/>
    <cellStyle name="20% - 强调文字颜色 4 3 5 2" xfId="1018"/>
    <cellStyle name="20% - 强调文字颜色 4 6 4" xfId="1019"/>
    <cellStyle name="60% - 强调文字颜色 1 4 2 3" xfId="1020"/>
    <cellStyle name="20% - 强调文字颜色 4 3 2 3 3" xfId="1021"/>
    <cellStyle name="60% - 强调文字颜色 1 4 2 4" xfId="1022"/>
    <cellStyle name="20% - 强调文字颜色 4 3 2 4" xfId="1023"/>
    <cellStyle name="20% - 强调文字颜色 4 3 6" xfId="1024"/>
    <cellStyle name="20% - 强调文字颜色 4 3 2 4 2" xfId="1025"/>
    <cellStyle name="60% - 强调文字颜色 1 4 3 3" xfId="1026"/>
    <cellStyle name="常规 35 13" xfId="1027"/>
    <cellStyle name="20% - 强调文字颜色 4 3 2 5" xfId="1028"/>
    <cellStyle name="常规 10 4 2" xfId="1029"/>
    <cellStyle name="20% - 强调文字颜色 4 3 3" xfId="1030"/>
    <cellStyle name="20% - 强调文字颜色 4 3 3 2" xfId="1031"/>
    <cellStyle name="20% - 强调文字颜色 4 4 4" xfId="1032"/>
    <cellStyle name="20% - 强调文字颜色 4 3 3 2 2" xfId="1033"/>
    <cellStyle name="20% - 强调文字颜色 4 4 4 2" xfId="1034"/>
    <cellStyle name="20% - 强调文字颜色 5 5 4" xfId="1035"/>
    <cellStyle name="20% - 强调文字颜色 4 3 3 2 3" xfId="1036"/>
    <cellStyle name="20% - 强调文字颜色 4 4 4 3" xfId="1037"/>
    <cellStyle name="20% - 强调文字颜色 5 5 5" xfId="1038"/>
    <cellStyle name="20% - 强调文字颜色 4 3 3 3" xfId="1039"/>
    <cellStyle name="20% - 强调文字颜色 4 4 5" xfId="1040"/>
    <cellStyle name="20% - 强调文字颜色 4 3 3 3 2" xfId="1041"/>
    <cellStyle name="20% - 强调文字颜色 4 4 5 2" xfId="1042"/>
    <cellStyle name="20% - 强调文字颜色 5 6 4" xfId="1043"/>
    <cellStyle name="60% - 强调文字颜色 1 5 2 3" xfId="1044"/>
    <cellStyle name="20% - 强调文字颜色 4 3 3 4" xfId="1045"/>
    <cellStyle name="20% - 强调文字颜色 4 4 6" xfId="1046"/>
    <cellStyle name="20% - 着色 3 2 2 2" xfId="1047"/>
    <cellStyle name="20% - 强调文字颜色 4 4" xfId="1048"/>
    <cellStyle name="强调文字颜色 2 2 5 3" xfId="1049"/>
    <cellStyle name="20% - 强调文字颜色 4 4 2" xfId="1050"/>
    <cellStyle name="40% - 强调文字颜色 5 4 7" xfId="1051"/>
    <cellStyle name="60% - 强调文字颜色 1 2 3 5 3" xfId="1052"/>
    <cellStyle name="20% - 强调文字颜色 4 4 2 2" xfId="1053"/>
    <cellStyle name="20% - 强调文字颜色 5 3 4" xfId="1054"/>
    <cellStyle name="40% - 强调文字颜色 5 4 7 2" xfId="1055"/>
    <cellStyle name="20% - 强调文字颜色 4 4 2 3" xfId="1056"/>
    <cellStyle name="20% - 强调文字颜色 5 3 5" xfId="1057"/>
    <cellStyle name="20% - 强调文字颜色 4 4 2 4" xfId="1058"/>
    <cellStyle name="40% - 强调文字颜色 2 3 2 3 2" xfId="1059"/>
    <cellStyle name="解释性文本 2 2" xfId="1060"/>
    <cellStyle name="20% - 强调文字颜色 4 4 2 4 2" xfId="1061"/>
    <cellStyle name="60% - 强调文字颜色 2 4 3 3" xfId="1062"/>
    <cellStyle name="60% - 强调文字颜色 5 2 5" xfId="1063"/>
    <cellStyle name="20% - 强调文字颜色 4 4 3" xfId="1064"/>
    <cellStyle name="20% - 强调文字颜色 4 4 3 2" xfId="1065"/>
    <cellStyle name="20% - 强调文字颜色 5 4 4" xfId="1066"/>
    <cellStyle name="20% - 强调文字颜色 4 4 3 3" xfId="1067"/>
    <cellStyle name="20% - 强调文字颜色 5 4 5" xfId="1068"/>
    <cellStyle name="20% - 强调文字颜色 4 4 3 4" xfId="1069"/>
    <cellStyle name="20% - 强调文字颜色 5 4 6" xfId="1070"/>
    <cellStyle name="40% - 强调文字颜色 2 3 2 4 2" xfId="1071"/>
    <cellStyle name="解释性文本 3 2" xfId="1072"/>
    <cellStyle name="20% - 强调文字颜色 4 4 3 4 2" xfId="1073"/>
    <cellStyle name="20% - 强调文字颜色 5 4 6 2" xfId="1074"/>
    <cellStyle name="60% - 强调文字颜色 2 5 3 3" xfId="1075"/>
    <cellStyle name="60% - 强调文字颜色 6 2 5" xfId="1076"/>
    <cellStyle name="20% - 强调文字颜色 4 4 5 3" xfId="1077"/>
    <cellStyle name="20% - 强调文字颜色 4 4 5 4" xfId="1078"/>
    <cellStyle name="差 2 2" xfId="1079"/>
    <cellStyle name="20% - 强调文字颜色 4 4 5 4 2" xfId="1080"/>
    <cellStyle name="差 2 2 2" xfId="1081"/>
    <cellStyle name="20% - 强调文字颜色 4 4 6 2" xfId="1082"/>
    <cellStyle name="60% - 强调文字颜色 1 5 3 3" xfId="1083"/>
    <cellStyle name="20% - 强调文字颜色 4 4 7" xfId="1084"/>
    <cellStyle name="常规 10 5 2" xfId="1085"/>
    <cellStyle name="20% - 强调文字颜色 4 4 7 2" xfId="1086"/>
    <cellStyle name="20% - 强调文字颜色 4 5" xfId="1087"/>
    <cellStyle name="常规 3 3 8" xfId="1088"/>
    <cellStyle name="强调文字颜色 2 2 5 4" xfId="1089"/>
    <cellStyle name="20% - 强调文字颜色 4 5 2" xfId="1090"/>
    <cellStyle name="强调文字颜色 2 2 5 4 2" xfId="1091"/>
    <cellStyle name="20% - 强调文字颜色 4 5 2 2" xfId="1092"/>
    <cellStyle name="20% - 强调文字颜色 6 3 4" xfId="1093"/>
    <cellStyle name="20% - 强调文字颜色 4 5 3" xfId="1094"/>
    <cellStyle name="20% - 强调文字颜色 4 5 3 2" xfId="1095"/>
    <cellStyle name="20% - 强调文字颜色 6 4 4" xfId="1096"/>
    <cellStyle name="60% - 强调文字颜色 1 2 12" xfId="1097"/>
    <cellStyle name="适中 2 6" xfId="1098"/>
    <cellStyle name="20% - 强调文字颜色 4 5 3 3" xfId="1099"/>
    <cellStyle name="20% - 强调文字颜色 6 4 5" xfId="1100"/>
    <cellStyle name="适中 2 7" xfId="1101"/>
    <cellStyle name="20% - 强调文字颜色 4 6" xfId="1102"/>
    <cellStyle name="20% - 强调文字颜色 6 2 2 3 3 2" xfId="1103"/>
    <cellStyle name="20% - 强调文字颜色 4 6 2" xfId="1104"/>
    <cellStyle name="注释 2 2 7" xfId="1105"/>
    <cellStyle name="20% - 强调文字颜色 4 6 3" xfId="1106"/>
    <cellStyle name="60% - 强调文字颜色 1 4 2 2" xfId="1107"/>
    <cellStyle name="注释 2 2 8" xfId="1108"/>
    <cellStyle name="20% - 强调文字颜色 4 6 4 2" xfId="1109"/>
    <cellStyle name="20% - 强调文字颜色 5 2" xfId="1110"/>
    <cellStyle name="40% - 强调文字颜色 2 2 3 2 4" xfId="1111"/>
    <cellStyle name="标题 5 3 3 2" xfId="1112"/>
    <cellStyle name="常规 3 4 5" xfId="1113"/>
    <cellStyle name="20% - 强调文字颜色 5 2 10" xfId="1114"/>
    <cellStyle name="20% - 强调文字颜色 5 2 2" xfId="1115"/>
    <cellStyle name="40% - 强调文字颜色 2 2 3 2 4 2" xfId="1116"/>
    <cellStyle name="40% - 强调文字颜色 6 2 7" xfId="1117"/>
    <cellStyle name="汇总 2 6 4" xfId="1118"/>
    <cellStyle name="20% - 强调文字颜色 5 2 2 2" xfId="1119"/>
    <cellStyle name="40% - 强调文字颜色 6 2 7 2" xfId="1120"/>
    <cellStyle name="常规 4 8 4" xfId="1121"/>
    <cellStyle name="20% - 强调文字颜色 5 2 2 2 2" xfId="1122"/>
    <cellStyle name="40% - 强调文字颜色 1 2 3 5" xfId="1123"/>
    <cellStyle name="20% - 强调文字颜色 5 2 2 2 2 2" xfId="1124"/>
    <cellStyle name="40% - 强调文字颜色 1 2 3 5 2" xfId="1125"/>
    <cellStyle name="20% - 强调文字颜色 5 2 2 2 2 3" xfId="1126"/>
    <cellStyle name="40% - 强调文字颜色 1 2 3 5 3" xfId="1127"/>
    <cellStyle name="20% - 强调文字颜色 5 2 2 2 2 3 2" xfId="1128"/>
    <cellStyle name="20% - 强调文字颜色 5 2 2 2 4" xfId="1129"/>
    <cellStyle name="20% - 强调文字颜色 5 2 2 2 4 2" xfId="1130"/>
    <cellStyle name="20% - 强调文字颜色 5 2 2 3" xfId="1131"/>
    <cellStyle name="40% - 强调文字颜色 6 2 7 3" xfId="1132"/>
    <cellStyle name="40% - 着色 1 2 2" xfId="1133"/>
    <cellStyle name="20% - 强调文字颜色 5 2 2 3 2" xfId="1134"/>
    <cellStyle name="40% - 着色 1 2 2 2" xfId="1135"/>
    <cellStyle name="标题 1 3" xfId="1136"/>
    <cellStyle name="20% - 强调文字颜色 5 2 2 3 3" xfId="1137"/>
    <cellStyle name="标题 1 4" xfId="1138"/>
    <cellStyle name="20% - 强调文字颜色 5 2 2 3 3 2" xfId="1139"/>
    <cellStyle name="标题 1 4 2" xfId="1140"/>
    <cellStyle name="常规 12 2 5" xfId="1141"/>
    <cellStyle name="常规 4 15" xfId="1142"/>
    <cellStyle name="常规 4 20" xfId="1143"/>
    <cellStyle name="20% - 强调文字颜色 5 2 2 4" xfId="1144"/>
    <cellStyle name="40% - 强调文字颜色 6 2 7 4" xfId="1145"/>
    <cellStyle name="40% - 着色 1 2 3" xfId="1146"/>
    <cellStyle name="20% - 强调文字颜色 5 2 2 5" xfId="1147"/>
    <cellStyle name="20% - 强调文字颜色 5 2 2 5 2" xfId="1148"/>
    <cellStyle name="标题 3 3" xfId="1149"/>
    <cellStyle name="20% - 强调文字颜色 5 2 2 6" xfId="1150"/>
    <cellStyle name="20% - 强调文字颜色 5 2 2 6 2" xfId="1151"/>
    <cellStyle name="标题 4 3" xfId="1152"/>
    <cellStyle name="20% - 强调文字颜色 5 2 3" xfId="1153"/>
    <cellStyle name="40% - 强调文字颜色 6 2 8" xfId="1154"/>
    <cellStyle name="常规 10 2 2 2 4" xfId="1155"/>
    <cellStyle name="20% - 强调文字颜色 5 2 3 2" xfId="1156"/>
    <cellStyle name="40% - 强调文字颜色 6 2 8 2" xfId="1157"/>
    <cellStyle name="20% - 强调文字颜色 5 2 3 2 2" xfId="1158"/>
    <cellStyle name="40% - 强调文字颜色 1 3 3 5" xfId="1159"/>
    <cellStyle name="20% - 强调文字颜色 5 2 3 2 2 2" xfId="1160"/>
    <cellStyle name="20% - 强调文字颜色 5 2 3 2 2 3" xfId="1161"/>
    <cellStyle name="20% - 强调文字颜色 6 2 2 5 2" xfId="1162"/>
    <cellStyle name="20% - 强调文字颜色 5 2 3 2 2 3 2" xfId="1163"/>
    <cellStyle name="20% - 强调文字颜色 5 2 3 2 4" xfId="1164"/>
    <cellStyle name="40% - 强调文字颜色 3 2 2 5 2" xfId="1165"/>
    <cellStyle name="20% - 强调文字颜色 5 2 3 2 4 2" xfId="1166"/>
    <cellStyle name="20% - 强调文字颜色 5 2 3 3" xfId="1167"/>
    <cellStyle name="40% - 强调文字颜色 6 2 8 3" xfId="1168"/>
    <cellStyle name="40% - 着色 1 3 2" xfId="1169"/>
    <cellStyle name="20% - 强调文字颜色 5 2 3 3 2" xfId="1170"/>
    <cellStyle name="40% - 着色 1 3 2 2" xfId="1171"/>
    <cellStyle name="20% - 强调文字颜色 5 2 3 3 2 2" xfId="1172"/>
    <cellStyle name="20% - 强调文字颜色 5 2 3 3 3" xfId="1173"/>
    <cellStyle name="20% - 强调文字颜色 5 2 3 4" xfId="1174"/>
    <cellStyle name="40% - 强调文字颜色 6 2 8 4" xfId="1175"/>
    <cellStyle name="40% - 着色 1 3 3" xfId="1176"/>
    <cellStyle name="60% - 强调文字颜色 3 4 5 4 2" xfId="1177"/>
    <cellStyle name="20% - 强调文字颜色 5 2 3 4 2" xfId="1178"/>
    <cellStyle name="40% - 强调文字颜色 6 2 8 4 2" xfId="1179"/>
    <cellStyle name="20% - 强调文字颜色 5 2 3 5" xfId="1180"/>
    <cellStyle name="20% - 强调文字颜色 5 2 3 5 2" xfId="1181"/>
    <cellStyle name="20% - 强调文字颜色 5 2 3 6" xfId="1182"/>
    <cellStyle name="20% - 强调文字颜色 5 2 3 6 2" xfId="1183"/>
    <cellStyle name="20% - 强调文字颜色 5 2 4" xfId="1184"/>
    <cellStyle name="40% - 强调文字颜色 5 4 6 2" xfId="1185"/>
    <cellStyle name="40% - 强调文字颜色 6 2 9" xfId="1186"/>
    <cellStyle name="20% - 强调文字颜色 5 2 4 2" xfId="1187"/>
    <cellStyle name="40% - 强调文字颜色 6 2 9 2" xfId="1188"/>
    <cellStyle name="20% - 强调文字颜色 5 2 4 2 2" xfId="1189"/>
    <cellStyle name="20% - 强调文字颜色 5 2 4 2 3" xfId="1190"/>
    <cellStyle name="20% - 强调文字颜色 5 2 4 2 3 2" xfId="1191"/>
    <cellStyle name="常规 2 2 21" xfId="1192"/>
    <cellStyle name="20% - 强调文字颜色 5 2 4 3" xfId="1193"/>
    <cellStyle name="40% - 着色 1 4 2" xfId="1194"/>
    <cellStyle name="20% - 强调文字颜色 5 2 4 4" xfId="1195"/>
    <cellStyle name="20% - 强调文字颜色 5 2 4 4 2" xfId="1196"/>
    <cellStyle name="20% - 强调文字颜色 5 2 5" xfId="1197"/>
    <cellStyle name="20% - 强调文字颜色 5 2 5 2" xfId="1198"/>
    <cellStyle name="60% - 强调文字颜色 2 3 2 3" xfId="1199"/>
    <cellStyle name="20% - 强调文字颜色 5 2 5 3" xfId="1200"/>
    <cellStyle name="60% - 强调文字颜色 2 3 2 4" xfId="1201"/>
    <cellStyle name="20% - 强调文字颜色 5 2 5 4" xfId="1202"/>
    <cellStyle name="20% - 强调文字颜色 5 2 5 4 2" xfId="1203"/>
    <cellStyle name="20% - 强调文字颜色 5 2 6" xfId="1204"/>
    <cellStyle name="40% - 强调文字颜色 2 3 2 2 2" xfId="1205"/>
    <cellStyle name="20% - 强调文字颜色 5 2 6 2" xfId="1206"/>
    <cellStyle name="40% - 强调文字颜色 6 7" xfId="1207"/>
    <cellStyle name="60% - 强调文字颜色 2 3 3 3" xfId="1208"/>
    <cellStyle name="60% - 强调文字颜色 4 2 5" xfId="1209"/>
    <cellStyle name="20% - 强调文字颜色 5 2 6 3" xfId="1210"/>
    <cellStyle name="60% - 强调文字颜色 4 2 6" xfId="1211"/>
    <cellStyle name="20% - 强调文字颜色 5 2 6 4" xfId="1212"/>
    <cellStyle name="40% - 强调文字颜色 3 2 2" xfId="1213"/>
    <cellStyle name="60% - 强调文字颜色 4 2 7" xfId="1214"/>
    <cellStyle name="20% - 强调文字颜色 5 2 6 4 2" xfId="1215"/>
    <cellStyle name="40% - 强调文字颜色 3 2 2 2" xfId="1216"/>
    <cellStyle name="60% - 强调文字颜色 4 2 7 2" xfId="1217"/>
    <cellStyle name="常规 31 2 2 2 2" xfId="1218"/>
    <cellStyle name="20% - 强调文字颜色 5 2 7" xfId="1219"/>
    <cellStyle name="40% - 强调文字颜色 2 3 2 2 3" xfId="1220"/>
    <cellStyle name="常规 11 3 2" xfId="1221"/>
    <cellStyle name="20% - 强调文字颜色 5 2 7 2" xfId="1222"/>
    <cellStyle name="60% - 强调文字颜色 4 3 5" xfId="1223"/>
    <cellStyle name="常规 11 3 2 2" xfId="1224"/>
    <cellStyle name="常规 18" xfId="1225"/>
    <cellStyle name="常规 23" xfId="1226"/>
    <cellStyle name="20% - 强调文字颜色 5 2 7 3" xfId="1227"/>
    <cellStyle name="60% - 强调文字颜色 4 3 6" xfId="1228"/>
    <cellStyle name="常规 19" xfId="1229"/>
    <cellStyle name="常规 24" xfId="1230"/>
    <cellStyle name="20% - 强调文字颜色 5 2 7 4" xfId="1231"/>
    <cellStyle name="40% - 强调文字颜色 3 3 2" xfId="1232"/>
    <cellStyle name="常规 25" xfId="1233"/>
    <cellStyle name="常规 30" xfId="1234"/>
    <cellStyle name="20% - 强调文字颜色 5 2 7 4 2" xfId="1235"/>
    <cellStyle name="40% - 强调文字颜色 3 3 2 2" xfId="1236"/>
    <cellStyle name="常规 25 2" xfId="1237"/>
    <cellStyle name="常规 30 2" xfId="1238"/>
    <cellStyle name="20% - 强调文字颜色 5 2 8 2" xfId="1239"/>
    <cellStyle name="60% - 强调文字颜色 4 4 5" xfId="1240"/>
    <cellStyle name="20% - 强调文字颜色 5 2 9" xfId="1241"/>
    <cellStyle name="标题 6 2 3 3" xfId="1242"/>
    <cellStyle name="常规 11 3 4" xfId="1243"/>
    <cellStyle name="强调文字颜色 1 3 3 3 2" xfId="1244"/>
    <cellStyle name="20% - 强调文字颜色 5 3" xfId="1245"/>
    <cellStyle name="常规 3 4 6" xfId="1246"/>
    <cellStyle name="强调文字颜色 2 2 6 2" xfId="1247"/>
    <cellStyle name="20% - 强调文字颜色 5 3 2" xfId="1248"/>
    <cellStyle name="40% - 强调文字颜色 6 3 7" xfId="1249"/>
    <cellStyle name="20% - 强调文字颜色 5 3 2 2" xfId="1250"/>
    <cellStyle name="20% - 强调文字颜色 5 3 2 2 2" xfId="1251"/>
    <cellStyle name="40% - 强调文字颜色 2 2 3 5" xfId="1252"/>
    <cellStyle name="20% - 强调文字颜色 5 3 2 2 3" xfId="1253"/>
    <cellStyle name="40% - 强调文字颜色 2 2 3 6" xfId="1254"/>
    <cellStyle name="20% - 强调文字颜色 5 3 2 3" xfId="1255"/>
    <cellStyle name="40% - 着色 2 2 2" xfId="1256"/>
    <cellStyle name="20% - 强调文字颜色 5 3 2 3 2" xfId="1257"/>
    <cellStyle name="40% - 着色 2 2 2 2" xfId="1258"/>
    <cellStyle name="20% - 强调文字颜色 5 3 2 4" xfId="1259"/>
    <cellStyle name="40% - 着色 2 2 3" xfId="1260"/>
    <cellStyle name="60% - 强调文字颜色 6 2 2 2 4 2" xfId="1261"/>
    <cellStyle name="20% - 强调文字颜色 5 3 3" xfId="1262"/>
    <cellStyle name="20% - 强调文字颜色 5 3 3 2" xfId="1263"/>
    <cellStyle name="常规 149 4" xfId="1264"/>
    <cellStyle name="20% - 强调文字颜色 5 3 3 3" xfId="1265"/>
    <cellStyle name="40% - 着色 2 3 2" xfId="1266"/>
    <cellStyle name="常规 149 5" xfId="1267"/>
    <cellStyle name="20% - 强调文字颜色 5 3 4 2" xfId="1268"/>
    <cellStyle name="20% - 强调文字颜色 5 4" xfId="1269"/>
    <cellStyle name="强调文字颜色 2 2 6 3" xfId="1270"/>
    <cellStyle name="20% - 强调文字颜色 5 4 2" xfId="1271"/>
    <cellStyle name="40% - 强调文字颜色 6 4 7" xfId="1272"/>
    <cellStyle name="20% - 强调文字颜色 5 4 2 2" xfId="1273"/>
    <cellStyle name="40% - 强调文字颜色 6 4 7 2" xfId="1274"/>
    <cellStyle name="常规 198 4" xfId="1275"/>
    <cellStyle name="20% - 强调文字颜色 5 4 2 3" xfId="1276"/>
    <cellStyle name="40% - 强调文字颜色 6 4 7 3" xfId="1277"/>
    <cellStyle name="40% - 着色 3 2 2" xfId="1278"/>
    <cellStyle name="20% - 强调文字颜色 5 4 2 4" xfId="1279"/>
    <cellStyle name="40% - 着色 3 2 3" xfId="1280"/>
    <cellStyle name="20% - 强调文字颜色 5 4 2 4 2" xfId="1281"/>
    <cellStyle name="常规 2 2 2 2 3 3" xfId="1282"/>
    <cellStyle name="20% - 强调文字颜色 5 4 3" xfId="1283"/>
    <cellStyle name="60% - 强调文字颜色 3 2 2 2 2 3 2" xfId="1284"/>
    <cellStyle name="20% - 强调文字颜色 5 4 3 2" xfId="1285"/>
    <cellStyle name="20% - 强调文字颜色 5 4 3 3" xfId="1286"/>
    <cellStyle name="40% - 着色 3 3 2" xfId="1287"/>
    <cellStyle name="20% - 强调文字颜色 5 4 3 4" xfId="1288"/>
    <cellStyle name="40% - 强调文字颜色 2 4 2 4 2" xfId="1289"/>
    <cellStyle name="20% - 强调文字颜色 5 4 3 4 2" xfId="1290"/>
    <cellStyle name="20% - 强调文字颜色 5 4 4 2" xfId="1291"/>
    <cellStyle name="20% - 强调文字颜色 5 4 4 3" xfId="1292"/>
    <cellStyle name="常规 16 4 2 2 2" xfId="1293"/>
    <cellStyle name="20% - 强调文字颜色 5 4 5 2" xfId="1294"/>
    <cellStyle name="60% - 强调文字颜色 2 5 2 3" xfId="1295"/>
    <cellStyle name="20% - 强调文字颜色 5 4 5 3" xfId="1296"/>
    <cellStyle name="20% - 强调文字颜色 5 4 5 4" xfId="1297"/>
    <cellStyle name="20% - 强调文字颜色 5 4 5 4 2" xfId="1298"/>
    <cellStyle name="20% - 强调文字颜色 5 4 7" xfId="1299"/>
    <cellStyle name="常规 11 5 2" xfId="1300"/>
    <cellStyle name="20% - 强调文字颜色 5 4 7 2" xfId="1301"/>
    <cellStyle name="60% - 强调文字颜色 6 3 5" xfId="1302"/>
    <cellStyle name="20% - 强调文字颜色 5 5" xfId="1303"/>
    <cellStyle name="强调文字颜色 2 2 6 4" xfId="1304"/>
    <cellStyle name="20% - 强调文字颜色 5 5 2" xfId="1305"/>
    <cellStyle name="强调文字颜色 2 2 6 4 2" xfId="1306"/>
    <cellStyle name="20% - 强调文字颜色 5 5 2 2" xfId="1307"/>
    <cellStyle name="20% - 强调文字颜色 5 5 2 3" xfId="1308"/>
    <cellStyle name="40% - 着色 4 2 2" xfId="1309"/>
    <cellStyle name="20% - 强调文字颜色 5 5 3" xfId="1310"/>
    <cellStyle name="20% - 强调文字颜色 5 5 3 2" xfId="1311"/>
    <cellStyle name="20% - 强调文字颜色 5 5 3 3" xfId="1312"/>
    <cellStyle name="40% - 着色 4 3 2" xfId="1313"/>
    <cellStyle name="20% - 强调文字颜色 5 6" xfId="1314"/>
    <cellStyle name="60% - 强调文字颜色 6 3 2 2 2" xfId="1315"/>
    <cellStyle name="20% - 强调文字颜色 5 6 2" xfId="1316"/>
    <cellStyle name="20% - 强调文字颜色 5 6 3" xfId="1317"/>
    <cellStyle name="60% - 强调文字颜色 1 5 2 2" xfId="1318"/>
    <cellStyle name="60% - 强调文字颜色 4 2 3 2 2 3 2" xfId="1319"/>
    <cellStyle name="20% - 强调文字颜色 5 6 4 2" xfId="1320"/>
    <cellStyle name="20% - 强调文字颜色 6 2" xfId="1321"/>
    <cellStyle name="常规 3 5 5" xfId="1322"/>
    <cellStyle name="链接单元格 2 3 2 3" xfId="1323"/>
    <cellStyle name="20% - 强调文字颜色 6 2 10" xfId="1324"/>
    <cellStyle name="40% - 强调文字颜色 3 2 2 3 3 2" xfId="1325"/>
    <cellStyle name="20% - 强调文字颜色 6 2 11" xfId="1326"/>
    <cellStyle name="输出 3 2 3 2" xfId="1327"/>
    <cellStyle name="20% - 强调文字颜色 6 2 2" xfId="1328"/>
    <cellStyle name="20% - 强调文字颜色 6 2 2 2" xfId="1329"/>
    <cellStyle name="20% - 强调文字颜色 6 2 2 2 2" xfId="1330"/>
    <cellStyle name="40% - 强调文字颜色 1 3 3 2 3" xfId="1331"/>
    <cellStyle name="20% - 强调文字颜色 6 2 2 2 2 2" xfId="1332"/>
    <cellStyle name="差 2 6 3" xfId="1333"/>
    <cellStyle name="常规 2 2 9" xfId="1334"/>
    <cellStyle name="20% - 强调文字颜色 6 2 2 2 2 3" xfId="1335"/>
    <cellStyle name="60% - 强调文字颜色 4 3 4 2" xfId="1336"/>
    <cellStyle name="差 2 6 4" xfId="1337"/>
    <cellStyle name="常规 17 2" xfId="1338"/>
    <cellStyle name="常规 22 2" xfId="1339"/>
    <cellStyle name="20% - 强调文字颜色 6 2 2 2 2 3 2" xfId="1340"/>
    <cellStyle name="差 2 6 4 2" xfId="1341"/>
    <cellStyle name="常规 17 2 2" xfId="1342"/>
    <cellStyle name="常规 22 2 2" xfId="1343"/>
    <cellStyle name="20% - 强调文字颜色 6 2 2 2 4" xfId="1344"/>
    <cellStyle name="20% - 强调文字颜色 6 2 2 2 4 2" xfId="1345"/>
    <cellStyle name="20% - 强调文字颜色 6 2 2 3" xfId="1346"/>
    <cellStyle name="20% - 强调文字颜色 6 2 2 3 2" xfId="1347"/>
    <cellStyle name="40% - 强调文字颜色 1 3 3 3 3" xfId="1348"/>
    <cellStyle name="20% - 强调文字颜色 6 2 2 3 3" xfId="1349"/>
    <cellStyle name="20% - 强调文字颜色 6 2 2 4" xfId="1350"/>
    <cellStyle name="20% - 强调文字颜色 6 2 2 6" xfId="1351"/>
    <cellStyle name="40% - 强调文字颜色 2 2 2 3 3 2" xfId="1352"/>
    <cellStyle name="20% - 强调文字颜色 6 2 2 6 2" xfId="1353"/>
    <cellStyle name="20% - 强调文字颜色 6 2 3" xfId="1354"/>
    <cellStyle name="20% - 强调文字颜色 6 2 3 2" xfId="1355"/>
    <cellStyle name="20% - 强调文字颜色 6 2 3 2 2" xfId="1356"/>
    <cellStyle name="20% - 强调文字颜色 6 2 3 2 2 2" xfId="1357"/>
    <cellStyle name="20% - 强调文字颜色 6 2 3 2 2 3" xfId="1358"/>
    <cellStyle name="60% - 强调文字颜色 5 3 4 2" xfId="1359"/>
    <cellStyle name="20% - 强调文字颜色 6 2 3 2 2 3 2" xfId="1360"/>
    <cellStyle name="20% - 强调文字颜色 6 2 3 2 4" xfId="1361"/>
    <cellStyle name="常规 37 13" xfId="1362"/>
    <cellStyle name="20% - 强调文字颜色 6 2 3 2 4 2" xfId="1363"/>
    <cellStyle name="20% - 强调文字颜色 6 2 3 3" xfId="1364"/>
    <cellStyle name="20% - 强调文字颜色 6 2 3 3 2" xfId="1365"/>
    <cellStyle name="20% - 强调文字颜色 6 2 3 3 2 2" xfId="1366"/>
    <cellStyle name="标题 1 3 4" xfId="1367"/>
    <cellStyle name="强调文字颜色 4 2 2 4 2" xfId="1368"/>
    <cellStyle name="20% - 强调文字颜色 6 2 3 3 3" xfId="1369"/>
    <cellStyle name="20% - 强调文字颜色 6 2 3 4" xfId="1370"/>
    <cellStyle name="20% - 强调文字颜色 6 2 3 4 2" xfId="1371"/>
    <cellStyle name="20% - 强调文字颜色 6 2 3 5" xfId="1372"/>
    <cellStyle name="20% - 强调文字颜色 6 2 3 5 2" xfId="1373"/>
    <cellStyle name="20% - 强调文字颜色 6 2 3 6" xfId="1374"/>
    <cellStyle name="20% - 强调文字颜色 6 2 3 6 2" xfId="1375"/>
    <cellStyle name="20% - 强调文字颜色 6 2 4" xfId="1376"/>
    <cellStyle name="20% - 强调文字颜色 6 2 4 2" xfId="1377"/>
    <cellStyle name="20% - 强调文字颜色 6 2 4 2 2" xfId="1378"/>
    <cellStyle name="常规 2 47" xfId="1379"/>
    <cellStyle name="20% - 强调文字颜色 6 2 4 2 3" xfId="1380"/>
    <cellStyle name="常规 2 48" xfId="1381"/>
    <cellStyle name="20% - 强调文字颜色 6 2 4 2 3 2" xfId="1382"/>
    <cellStyle name="20% - 强调文字颜色 6 2 4 3" xfId="1383"/>
    <cellStyle name="20% - 强调文字颜色 6 2 4 4" xfId="1384"/>
    <cellStyle name="20% - 强调文字颜色 6 2 4 4 2" xfId="1385"/>
    <cellStyle name="20% - 强调文字颜色 6 2 5" xfId="1386"/>
    <cellStyle name="20% - 强调文字颜色 6 2 5 2" xfId="1387"/>
    <cellStyle name="60% - 强调文字颜色 3 3 2 3" xfId="1388"/>
    <cellStyle name="20% - 强调文字颜色 6 2 5 3" xfId="1389"/>
    <cellStyle name="60% - 强调文字颜色 3 3 2 4" xfId="1390"/>
    <cellStyle name="20% - 强调文字颜色 6 2 5 4" xfId="1391"/>
    <cellStyle name="60% - 强调文字颜色 3 3 2 5" xfId="1392"/>
    <cellStyle name="20% - 强调文字颜色 6 2 5 4 2" xfId="1393"/>
    <cellStyle name="20% - 强调文字颜色 6 2 6" xfId="1394"/>
    <cellStyle name="40% - 强调文字颜色 2 3 3 2 2" xfId="1395"/>
    <cellStyle name="20% - 强调文字颜色 6 2 6 2" xfId="1396"/>
    <cellStyle name="60% - 强调文字颜色 3 3 3 3" xfId="1397"/>
    <cellStyle name="20% - 强调文字颜色 6 2 6 3" xfId="1398"/>
    <cellStyle name="60% - 强调文字颜色 3 3 3 4" xfId="1399"/>
    <cellStyle name="20% - 强调文字颜色 6 2 6 4" xfId="1400"/>
    <cellStyle name="常规 32 2 2 2" xfId="1401"/>
    <cellStyle name="20% - 强调文字颜色 6 2 6 4 2" xfId="1402"/>
    <cellStyle name="常规 32 2 2 2 2" xfId="1403"/>
    <cellStyle name="20% - 强调文字颜色 6 2 7" xfId="1404"/>
    <cellStyle name="40% - 强调文字颜色 2 3 3 2 3" xfId="1405"/>
    <cellStyle name="常规 12 3 2" xfId="1406"/>
    <cellStyle name="20% - 强调文字颜色 6 2 7 2" xfId="1407"/>
    <cellStyle name="60% - 强调文字颜色 2 2 4 2 3" xfId="1408"/>
    <cellStyle name="60% - 强调文字颜色 3 3 4 3" xfId="1409"/>
    <cellStyle name="20% - 强调文字颜色 6 2 7 3" xfId="1410"/>
    <cellStyle name="常规 2 3 10 3 6" xfId="1411"/>
    <cellStyle name="20% - 强调文字颜色 6 2 8 2" xfId="1412"/>
    <cellStyle name="20% - 强调文字颜色 6 2 8 3" xfId="1413"/>
    <cellStyle name="60% - 强调文字颜色 2 2 2 2 2 3 2" xfId="1414"/>
    <cellStyle name="20% - 强调文字颜色 6 2 8 4" xfId="1415"/>
    <cellStyle name="20% - 强调文字颜色 6 2 9" xfId="1416"/>
    <cellStyle name="20% - 强调文字颜色 6 2 9 2" xfId="1417"/>
    <cellStyle name="20% - 强调文字颜色 6 3" xfId="1418"/>
    <cellStyle name="强调文字颜色 2 2 7 2" xfId="1419"/>
    <cellStyle name="20% - 强调文字颜色 6 3 2" xfId="1420"/>
    <cellStyle name="60% - 强调文字颜色 5 2 2 2 4" xfId="1421"/>
    <cellStyle name="常规 14 7" xfId="1422"/>
    <cellStyle name="20% - 强调文字颜色 6 3 2 2" xfId="1423"/>
    <cellStyle name="60% - 强调文字颜色 5 2 2 2 4 2" xfId="1424"/>
    <cellStyle name="常规 127" xfId="1425"/>
    <cellStyle name="常规 132" xfId="1426"/>
    <cellStyle name="20% - 强调文字颜色 6 3 2 2 2" xfId="1427"/>
    <cellStyle name="标题 4 3 6" xfId="1428"/>
    <cellStyle name="常规 127 2" xfId="1429"/>
    <cellStyle name="常规 132 2" xfId="1430"/>
    <cellStyle name="20% - 强调文字颜色 6 3 2 2 3" xfId="1431"/>
    <cellStyle name="标题 4 3 7" xfId="1432"/>
    <cellStyle name="20% - 强调文字颜色 6 3 2 3" xfId="1433"/>
    <cellStyle name="常规 128" xfId="1434"/>
    <cellStyle name="常规 133" xfId="1435"/>
    <cellStyle name="20% - 强调文字颜色 6 3 2 3 2" xfId="1436"/>
    <cellStyle name="常规 128 2" xfId="1437"/>
    <cellStyle name="20% - 强调文字颜色 6 3 2 3 3" xfId="1438"/>
    <cellStyle name="20% - 强调文字颜色 6 3 2 4" xfId="1439"/>
    <cellStyle name="60% - 强调文字颜色 6 2 3 2 4 2" xfId="1440"/>
    <cellStyle name="常规 129" xfId="1441"/>
    <cellStyle name="常规 134" xfId="1442"/>
    <cellStyle name="20% - 强调文字颜色 6 3 2 4 2" xfId="1443"/>
    <cellStyle name="常规 129 2" xfId="1444"/>
    <cellStyle name="常规 134 2" xfId="1445"/>
    <cellStyle name="20% - 强调文字颜色 6 3 2 5" xfId="1446"/>
    <cellStyle name="常规 135" xfId="1447"/>
    <cellStyle name="常规 140" xfId="1448"/>
    <cellStyle name="着色 3 2 2" xfId="1449"/>
    <cellStyle name="20% - 强调文字颜色 6 3 3" xfId="1450"/>
    <cellStyle name="20% - 强调文字颜色 6 3 3 2" xfId="1451"/>
    <cellStyle name="常规 177" xfId="1452"/>
    <cellStyle name="常规 182" xfId="1453"/>
    <cellStyle name="常规 232" xfId="1454"/>
    <cellStyle name="20% - 强调文字颜色 6 3 3 2 2" xfId="1455"/>
    <cellStyle name="常规 177 2" xfId="1456"/>
    <cellStyle name="20% - 强调文字颜色 6 3 3 2 3" xfId="1457"/>
    <cellStyle name="20% - 强调文字颜色 6 3 3 3" xfId="1458"/>
    <cellStyle name="常规 178" xfId="1459"/>
    <cellStyle name="常规 183" xfId="1460"/>
    <cellStyle name="常规 233" xfId="1461"/>
    <cellStyle name="20% - 强调文字颜色 6 3 3 3 2" xfId="1462"/>
    <cellStyle name="20% - 强调文字颜色 6 3 3 4" xfId="1463"/>
    <cellStyle name="20% - 着色 5 2 2 2" xfId="1464"/>
    <cellStyle name="常规 179" xfId="1465"/>
    <cellStyle name="常规 184" xfId="1466"/>
    <cellStyle name="常规 229" xfId="1467"/>
    <cellStyle name="常规 234" xfId="1468"/>
    <cellStyle name="20% - 强调文字颜色 6 3 4 2" xfId="1469"/>
    <cellStyle name="常规 277" xfId="1470"/>
    <cellStyle name="20% - 强调文字颜色 6 3 4 3" xfId="1471"/>
    <cellStyle name="常规 278" xfId="1472"/>
    <cellStyle name="20% - 强调文字颜色 6 3 5 2" xfId="1473"/>
    <cellStyle name="60% - 强调文字颜色 3 4 2 3" xfId="1474"/>
    <cellStyle name="常规 377" xfId="1475"/>
    <cellStyle name="常规 382" xfId="1476"/>
    <cellStyle name="常规 427" xfId="1477"/>
    <cellStyle name="常规 432" xfId="1478"/>
    <cellStyle name="20% - 强调文字颜色 6 3 6" xfId="1479"/>
    <cellStyle name="40% - 强调文字颜色 2 3 3 3 2" xfId="1480"/>
    <cellStyle name="20% - 强调文字颜色 6 4" xfId="1481"/>
    <cellStyle name="强调文字颜色 2 2 7 3" xfId="1482"/>
    <cellStyle name="20% - 强调文字颜色 6 4 2" xfId="1483"/>
    <cellStyle name="60% - 强调文字颜色 1 2 10" xfId="1484"/>
    <cellStyle name="20% - 强调文字颜色 6 4 2 3" xfId="1485"/>
    <cellStyle name="60% - 着色 4 2" xfId="1486"/>
    <cellStyle name="20% - 强调文字颜色 6 4 2 4" xfId="1487"/>
    <cellStyle name="60% - 着色 4 3" xfId="1488"/>
    <cellStyle name="20% - 强调文字颜色 6 4 2 4 2" xfId="1489"/>
    <cellStyle name="60% - 着色 4 3 2" xfId="1490"/>
    <cellStyle name="20% - 强调文字颜色 6 4 3" xfId="1491"/>
    <cellStyle name="60% - 强调文字颜色 1 2 11" xfId="1492"/>
    <cellStyle name="20% - 强调文字颜色 6 4 3 2" xfId="1493"/>
    <cellStyle name="20% - 强调文字颜色 6 4 3 3" xfId="1494"/>
    <cellStyle name="60% - 着色 5 2" xfId="1495"/>
    <cellStyle name="20% - 强调文字颜色 6 4 3 4" xfId="1496"/>
    <cellStyle name="60% - 着色 5 3" xfId="1497"/>
    <cellStyle name="20% - 强调文字颜色 6 4 3 4 2" xfId="1498"/>
    <cellStyle name="60% - 着色 5 3 2" xfId="1499"/>
    <cellStyle name="20% - 强调文字颜色 6 4 5 2" xfId="1500"/>
    <cellStyle name="60% - 强调文字颜色 3 5 2 3" xfId="1501"/>
    <cellStyle name="20% - 强调文字颜色 6 4 5 3" xfId="1502"/>
    <cellStyle name="20% - 强调文字颜色 6 4 5 4" xfId="1503"/>
    <cellStyle name="20% - 强调文字颜色 6 4 5 4 2" xfId="1504"/>
    <cellStyle name="20% - 强调文字颜色 6 4 6" xfId="1505"/>
    <cellStyle name="20% - 强调文字颜色 6 4 6 2" xfId="1506"/>
    <cellStyle name="60% - 强调文字颜色 3 5 3 3" xfId="1507"/>
    <cellStyle name="20% - 强调文字颜色 6 4 7" xfId="1508"/>
    <cellStyle name="常规 12 5 2" xfId="1509"/>
    <cellStyle name="20% - 强调文字颜色 6 4 7 2" xfId="1510"/>
    <cellStyle name="20% - 强调文字颜色 6 5" xfId="1511"/>
    <cellStyle name="20% - 强调文字颜色 6 5 2" xfId="1512"/>
    <cellStyle name="20% - 强调文字颜色 6 5 2 2" xfId="1513"/>
    <cellStyle name="20% - 强调文字颜色 6 5 2 3" xfId="1514"/>
    <cellStyle name="20% - 强调文字颜色 6 5 3" xfId="1515"/>
    <cellStyle name="20% - 强调文字颜色 6 5 3 2" xfId="1516"/>
    <cellStyle name="20% - 强调文字颜色 6 5 3 3" xfId="1517"/>
    <cellStyle name="20% - 强调文字颜色 6 5 4" xfId="1518"/>
    <cellStyle name="20% - 强调文字颜色 6 5 5" xfId="1519"/>
    <cellStyle name="20% - 强调文字颜色 6 6" xfId="1520"/>
    <cellStyle name="60% - 强调文字颜色 6 3 2 3 2" xfId="1521"/>
    <cellStyle name="20% - 强调文字颜色 6 6 2" xfId="1522"/>
    <cellStyle name="20% - 强调文字颜色 6 6 3" xfId="1523"/>
    <cellStyle name="20% - 强调文字颜色 6 6 4" xfId="1524"/>
    <cellStyle name="20% - 强调文字颜色 6 6 4 2" xfId="1525"/>
    <cellStyle name="输出 3 7" xfId="1526"/>
    <cellStyle name="20% - 着色 1" xfId="1527"/>
    <cellStyle name="20% - 着色 1 2" xfId="1528"/>
    <cellStyle name="20% - 着色 1 2 2" xfId="1529"/>
    <cellStyle name="20% - 着色 1 2 3" xfId="1530"/>
    <cellStyle name="40% - 强调文字颜色 6 2 2 3 2 2" xfId="1531"/>
    <cellStyle name="20% - 着色 1 3" xfId="1532"/>
    <cellStyle name="20% - 着色 1 3 2" xfId="1533"/>
    <cellStyle name="标题 1 3 2 3" xfId="1534"/>
    <cellStyle name="20% - 着色 1 4" xfId="1535"/>
    <cellStyle name="20% - 着色 2" xfId="1536"/>
    <cellStyle name="标题 3 2 6 2" xfId="1537"/>
    <cellStyle name="20% - 着色 2 2" xfId="1538"/>
    <cellStyle name="20% - 着色 2 2 2" xfId="1539"/>
    <cellStyle name="60% - 强调文字颜色 3 2 6 4" xfId="1540"/>
    <cellStyle name="常规 12 2 4 3" xfId="1541"/>
    <cellStyle name="20% - 着色 2 2 3" xfId="1542"/>
    <cellStyle name="20% - 着色 2 3" xfId="1543"/>
    <cellStyle name="20% - 着色 2 3 2" xfId="1544"/>
    <cellStyle name="40% - 强调文字颜色 2 2 2 4" xfId="1545"/>
    <cellStyle name="20% - 着色 2 4" xfId="1546"/>
    <cellStyle name="20% - 着色 3" xfId="1547"/>
    <cellStyle name="60% - 强调文字颜色 3 2 3 2 2" xfId="1548"/>
    <cellStyle name="标题 3 2 6 3" xfId="1549"/>
    <cellStyle name="20% - 着色 3 2" xfId="1550"/>
    <cellStyle name="60% - 强调文字颜色 3 2 3 2 2 2" xfId="1551"/>
    <cellStyle name="20% - 着色 3 2 2" xfId="1552"/>
    <cellStyle name="20% - 着色 3 2 3" xfId="1553"/>
    <cellStyle name="20% - 着色 3 3" xfId="1554"/>
    <cellStyle name="60% - 强调文字颜色 3 2 3 2 2 3" xfId="1555"/>
    <cellStyle name="20% - 着色 3 3 2" xfId="1556"/>
    <cellStyle name="40% - 强调文字颜色 2 3 2 4" xfId="1557"/>
    <cellStyle name="60% - 强调文字颜色 3 2 3 2 2 3 2" xfId="1558"/>
    <cellStyle name="解释性文本 3" xfId="1559"/>
    <cellStyle name="20% - 着色 3 4" xfId="1560"/>
    <cellStyle name="20% - 着色 4" xfId="1561"/>
    <cellStyle name="60% - 强调文字颜色 3 2 3 2 3" xfId="1562"/>
    <cellStyle name="20% - 着色 4 2" xfId="1563"/>
    <cellStyle name="20% - 着色 4 2 2" xfId="1564"/>
    <cellStyle name="20% - 着色 4 2 2 2" xfId="1565"/>
    <cellStyle name="20% - 着色 4 2 3" xfId="1566"/>
    <cellStyle name="20% - 着色 4 3" xfId="1567"/>
    <cellStyle name="20% - 着色 4 3 2" xfId="1568"/>
    <cellStyle name="40% - 强调文字颜色 2 4 2 4" xfId="1569"/>
    <cellStyle name="20% - 着色 4 4" xfId="1570"/>
    <cellStyle name="60% - 强调文字颜色 4 2 4 2 3 2" xfId="1571"/>
    <cellStyle name="20% - 着色 5" xfId="1572"/>
    <cellStyle name="60% - 强调文字颜色 3 2 3 2 4" xfId="1573"/>
    <cellStyle name="20% - 着色 5 2" xfId="1574"/>
    <cellStyle name="60% - 强调文字颜色 3 2 3 2 4 2" xfId="1575"/>
    <cellStyle name="20% - 着色 5 2 2" xfId="1576"/>
    <cellStyle name="20% - 着色 5 2 3" xfId="1577"/>
    <cellStyle name="20% - 着色 5 3" xfId="1578"/>
    <cellStyle name="20% - 着色 5 3 2" xfId="1579"/>
    <cellStyle name="20% - 着色 5 4" xfId="1580"/>
    <cellStyle name="20% - 着色 6" xfId="1581"/>
    <cellStyle name="常规 118 2" xfId="1582"/>
    <cellStyle name="常规 123 2" xfId="1583"/>
    <cellStyle name="20% - 着色 6 2" xfId="1584"/>
    <cellStyle name="20% - 着色 6 2 2" xfId="1585"/>
    <cellStyle name="20% - 着色 6 2 2 2" xfId="1586"/>
    <cellStyle name="20% - 着色 6 2 3" xfId="1587"/>
    <cellStyle name="60% - 强调文字颜色 5 2 3 2" xfId="1588"/>
    <cellStyle name="20% - 着色 6 3" xfId="1589"/>
    <cellStyle name="20% - 着色 6 3 2" xfId="1590"/>
    <cellStyle name="20% - 着色 6 4" xfId="1591"/>
    <cellStyle name="3232" xfId="1592"/>
    <cellStyle name="常规 365" xfId="1593"/>
    <cellStyle name="常规 370" xfId="1594"/>
    <cellStyle name="常规 415" xfId="1595"/>
    <cellStyle name="常规 420" xfId="1596"/>
    <cellStyle name="检查单元格 5 4" xfId="1597"/>
    <cellStyle name="40% - 强调文字颜色 1 2" xfId="1598"/>
    <cellStyle name="40% - 强调文字颜色 1 2 10" xfId="1599"/>
    <cellStyle name="40% - 强调文字颜色 1 2 2" xfId="1600"/>
    <cellStyle name="60% - 强调文字颜色 2 2 7" xfId="1601"/>
    <cellStyle name="40% - 强调文字颜色 1 2 2 2" xfId="1602"/>
    <cellStyle name="60% - 强调文字颜色 2 2 7 2" xfId="1603"/>
    <cellStyle name="60% - 强调文字颜色 3 6 4" xfId="1604"/>
    <cellStyle name="40% - 强调文字颜色 1 2 2 2 2" xfId="1605"/>
    <cellStyle name="60% - 强调文字颜色 3 6 4 2" xfId="1606"/>
    <cellStyle name="40% - 强调文字颜色 1 2 2 2 2 2" xfId="1607"/>
    <cellStyle name="40% - 强调文字颜色 1 2 2 2 2 3" xfId="1608"/>
    <cellStyle name="40% - 强调文字颜色 1 2 2 2 2 3 2" xfId="1609"/>
    <cellStyle name="常规 2 7 4" xfId="1610"/>
    <cellStyle name="40% - 强调文字颜色 1 2 2 2 3" xfId="1611"/>
    <cellStyle name="40% - 强调文字颜色 1 2 2 2 4" xfId="1612"/>
    <cellStyle name="40% - 强调文字颜色 1 2 2 2 4 2" xfId="1613"/>
    <cellStyle name="40% - 强调文字颜色 6 2 5" xfId="1614"/>
    <cellStyle name="40% - 强调文字颜色 1 2 2 3" xfId="1615"/>
    <cellStyle name="60% - 强调文字颜色 2 2 7 3" xfId="1616"/>
    <cellStyle name="40% - 强调文字颜色 1 2 2 3 2" xfId="1617"/>
    <cellStyle name="40% - 强调文字颜色 1 2 2 3 2 2" xfId="1618"/>
    <cellStyle name="常规 11 5" xfId="1619"/>
    <cellStyle name="40% - 强调文字颜色 1 2 2 3 2 3" xfId="1620"/>
    <cellStyle name="常规 11 6" xfId="1621"/>
    <cellStyle name="40% - 强调文字颜色 1 2 2 3 2 3 2" xfId="1622"/>
    <cellStyle name="常规 11 6 2" xfId="1623"/>
    <cellStyle name="40% - 强调文字颜色 1 2 2 3 3" xfId="1624"/>
    <cellStyle name="40% - 强调文字颜色 1 2 2 3 4" xfId="1625"/>
    <cellStyle name="40% - 强调文字颜色 1 2 2 34 2 3" xfId="1626"/>
    <cellStyle name="40% - 强调文字颜色 1 2 2 34 2 3 2" xfId="1627"/>
    <cellStyle name="40% - 强调文字颜色 1 2 2 4" xfId="1628"/>
    <cellStyle name="60% - 强调文字颜色 2 2 7 4" xfId="1629"/>
    <cellStyle name="40% - 强调文字颜色 1 2 2 4 2" xfId="1630"/>
    <cellStyle name="60% - 强调文字颜色 2 2 7 4 2" xfId="1631"/>
    <cellStyle name="60% - 强调文字颜色 6 2 4 2 3" xfId="1632"/>
    <cellStyle name="40% - 强调文字颜色 1 2 2 4 3" xfId="1633"/>
    <cellStyle name="40% - 强调文字颜色 1 2 2 4 3 2" xfId="1634"/>
    <cellStyle name="40% - 强调文字颜色 1 2 2 5" xfId="1635"/>
    <cellStyle name="40% - 强调文字颜色 2 6 2" xfId="1636"/>
    <cellStyle name="40% - 强调文字颜色 1 2 2 6" xfId="1637"/>
    <cellStyle name="40% - 强调文字颜色 2 6 3" xfId="1638"/>
    <cellStyle name="40% - 强调文字颜色 1 2 2 6 2" xfId="1639"/>
    <cellStyle name="常规 10 2 5" xfId="1640"/>
    <cellStyle name="强调文字颜色 1 3 2 2 3" xfId="1641"/>
    <cellStyle name="40% - 强调文字颜色 1 2 2 7" xfId="1642"/>
    <cellStyle name="40% - 强调文字颜色 2 6 4" xfId="1643"/>
    <cellStyle name="60% - 强调文字颜色 4 2 6 4 2" xfId="1644"/>
    <cellStyle name="40% - 强调文字颜色 1 2 2 7 2" xfId="1645"/>
    <cellStyle name="40% - 强调文字颜色 2 6 4 2" xfId="1646"/>
    <cellStyle name="40% - 强调文字颜色 1 2 3" xfId="1647"/>
    <cellStyle name="60% - 强调文字颜色 2 2 8" xfId="1648"/>
    <cellStyle name="40% - 强调文字颜色 1 2 3 2" xfId="1649"/>
    <cellStyle name="60% - 强调文字颜色 2 2 8 2" xfId="1650"/>
    <cellStyle name="40% - 强调文字颜色 1 2 3 2 2" xfId="1651"/>
    <cellStyle name="40% - 强调文字颜色 1 2 3 2 2 2" xfId="1652"/>
    <cellStyle name="40% - 强调文字颜色 1 2 3 2 2 3" xfId="1653"/>
    <cellStyle name="40% - 强调文字颜色 1 2 3 2 2 3 2" xfId="1654"/>
    <cellStyle name="40% - 强调文字颜色 1 2 3 2 3" xfId="1655"/>
    <cellStyle name="40% - 强调文字颜色 1 2 3 2 4" xfId="1656"/>
    <cellStyle name="40% - 强调文字颜色 1 2 3 2 4 2" xfId="1657"/>
    <cellStyle name="40% - 强调文字颜色 1 2 3 3" xfId="1658"/>
    <cellStyle name="40% - 强调文字颜色 1 2 3 3 2" xfId="1659"/>
    <cellStyle name="40% - 强调文字颜色 1 2 3 3 2 2" xfId="1660"/>
    <cellStyle name="40% - 强调文字颜色 1 2 3 3 3" xfId="1661"/>
    <cellStyle name="40% - 强调文字颜色 1 2 3 4" xfId="1662"/>
    <cellStyle name="40% - 强调文字颜色 1 2 3 4 2" xfId="1663"/>
    <cellStyle name="40% - 强调文字颜色 1 2 3 6 2" xfId="1664"/>
    <cellStyle name="常规 11 2 5" xfId="1665"/>
    <cellStyle name="强调文字颜色 1 3 3 2 3" xfId="1666"/>
    <cellStyle name="40% - 强调文字颜色 1 2 4" xfId="1667"/>
    <cellStyle name="60% - 强调文字颜色 2 2 9" xfId="1668"/>
    <cellStyle name="常规 2 3 3 2 2 2" xfId="1669"/>
    <cellStyle name="常规 3_（坡心镇中心学校）0109学生汇总" xfId="1670"/>
    <cellStyle name="强调文字颜色 1 2 2 2 4 2" xfId="1671"/>
    <cellStyle name="40% - 强调文字颜色 1 2 4 2" xfId="1672"/>
    <cellStyle name="40% - 强调文字颜色 1 2 4 2 2" xfId="1673"/>
    <cellStyle name="40% - 强调文字颜色 1 2 4 2 3" xfId="1674"/>
    <cellStyle name="40% - 强调文字颜色 1 2 4 2 3 2" xfId="1675"/>
    <cellStyle name="40% - 强调文字颜色 1 2 4 3" xfId="1676"/>
    <cellStyle name="40% - 强调文字颜色 1 2 4 4" xfId="1677"/>
    <cellStyle name="标题 1 2" xfId="1678"/>
    <cellStyle name="40% - 强调文字颜色 1 2 4 4 2" xfId="1679"/>
    <cellStyle name="标题 1 2 2" xfId="1680"/>
    <cellStyle name="40% - 强调文字颜色 1 2 5" xfId="1681"/>
    <cellStyle name="40% - 强调文字颜色 1 2 5 2" xfId="1682"/>
    <cellStyle name="40% - 强调文字颜色 1 2 5 2 2" xfId="1683"/>
    <cellStyle name="40% - 强调文字颜色 1 2 5 2 3" xfId="1684"/>
    <cellStyle name="40% - 强调文字颜色 1 2 5 2 3 2" xfId="1685"/>
    <cellStyle name="标题 3 4" xfId="1686"/>
    <cellStyle name="40% - 强调文字颜色 1 2 5 3" xfId="1687"/>
    <cellStyle name="解释性文本 2 3 2 2 2" xfId="1688"/>
    <cellStyle name="40% - 强调文字颜色 1 2 5 4" xfId="1689"/>
    <cellStyle name="标题 2 2" xfId="1690"/>
    <cellStyle name="40% - 强调文字颜色 1 2 5 4 2" xfId="1691"/>
    <cellStyle name="40% - 强调文字颜色 5 2 2 2 3" xfId="1692"/>
    <cellStyle name="标题 2 2 2" xfId="1693"/>
    <cellStyle name="40% - 强调文字颜色 1 2 6 2" xfId="1694"/>
    <cellStyle name="40% - 强调文字颜色 1 2 6 3" xfId="1695"/>
    <cellStyle name="40% - 强调文字颜色 1 2 6 4" xfId="1696"/>
    <cellStyle name="标题 3 2" xfId="1697"/>
    <cellStyle name="40% - 强调文字颜色 1 2 6 4 2" xfId="1698"/>
    <cellStyle name="40% - 强调文字颜色 5 2 3 2 3" xfId="1699"/>
    <cellStyle name="标题 3 2 2" xfId="1700"/>
    <cellStyle name="40% - 强调文字颜色 1 2 7 2" xfId="1701"/>
    <cellStyle name="标题 3 2 7" xfId="1702"/>
    <cellStyle name="40% - 强调文字颜色 1 2 7 3" xfId="1703"/>
    <cellStyle name="标题 3 2 8" xfId="1704"/>
    <cellStyle name="40% - 强调文字颜色 1 2 8" xfId="1705"/>
    <cellStyle name="40% - 强调文字颜色 1 2 8 2" xfId="1706"/>
    <cellStyle name="标题 3 3 7" xfId="1707"/>
    <cellStyle name="40% - 强调文字颜色 1 2 8 3" xfId="1708"/>
    <cellStyle name="40% - 强调文字颜色 1 2 8 4" xfId="1709"/>
    <cellStyle name="标题 5 2" xfId="1710"/>
    <cellStyle name="40% - 强调文字颜色 1 2 8 4 2" xfId="1711"/>
    <cellStyle name="标题 5 2 2" xfId="1712"/>
    <cellStyle name="40% - 强调文字颜色 1 2 9" xfId="1713"/>
    <cellStyle name="40% - 强调文字颜色 1 2 9 2" xfId="1714"/>
    <cellStyle name="40% - 强调文字颜色 1 3" xfId="1715"/>
    <cellStyle name="40% - 强调文字颜色 1 3 2" xfId="1716"/>
    <cellStyle name="40% - 强调文字颜色 1 3 2 2" xfId="1717"/>
    <cellStyle name="60% - 强调文字颜色 4 6 4" xfId="1718"/>
    <cellStyle name="常规 37_（坡心镇中心学校）0109学生汇总_3" xfId="1719"/>
    <cellStyle name="40% - 强调文字颜色 1 3 2 2 2" xfId="1720"/>
    <cellStyle name="60% - 强调文字颜色 4 6 4 2" xfId="1721"/>
    <cellStyle name="40% - 强调文字颜色 1 3 2 2 3" xfId="1722"/>
    <cellStyle name="40% - 强调文字颜色 1 3 2 3" xfId="1723"/>
    <cellStyle name="40% - 强调文字颜色 1 3 2 3 2" xfId="1724"/>
    <cellStyle name="40% - 强调文字颜色 1 3 2 3 3" xfId="1725"/>
    <cellStyle name="40% - 强调文字颜色 1 3 2 4" xfId="1726"/>
    <cellStyle name="40% - 强调文字颜色 1 3 2 4 2" xfId="1727"/>
    <cellStyle name="40% - 强调文字颜色 1 3 2 5" xfId="1728"/>
    <cellStyle name="40% - 强调文字颜色 3 6 2" xfId="1729"/>
    <cellStyle name="40% - 强调文字颜色 1 3 3" xfId="1730"/>
    <cellStyle name="40% - 强调文字颜色 1 3 3 2" xfId="1731"/>
    <cellStyle name="40% - 强调文字颜色 1 3 3 2 2" xfId="1732"/>
    <cellStyle name="40% - 强调文字颜色 1 3 3 3" xfId="1733"/>
    <cellStyle name="40% - 强调文字颜色 1 3 3 3 2" xfId="1734"/>
    <cellStyle name="40% - 强调文字颜色 1 3 3 4" xfId="1735"/>
    <cellStyle name="40% - 强调文字颜色 1 3 3 4 2" xfId="1736"/>
    <cellStyle name="40% - 强调文字颜色 1 3 4" xfId="1737"/>
    <cellStyle name="40% - 强调文字颜色 1 3 4 2" xfId="1738"/>
    <cellStyle name="40% - 强调文字颜色 1 3 4 3" xfId="1739"/>
    <cellStyle name="差_第一批" xfId="1740"/>
    <cellStyle name="40% - 强调文字颜色 1 3 5" xfId="1741"/>
    <cellStyle name="40% - 强调文字颜色 1 3 5 2" xfId="1742"/>
    <cellStyle name="40% - 强调文字颜色 1 3 5 3" xfId="1743"/>
    <cellStyle name="40% - 强调文字颜色 1 3 6 2" xfId="1744"/>
    <cellStyle name="常规 38 2 2" xfId="1745"/>
    <cellStyle name="40% - 强调文字颜色 1 3 7" xfId="1746"/>
    <cellStyle name="常规 38 3" xfId="1747"/>
    <cellStyle name="40% - 强调文字颜色 1 4 2" xfId="1748"/>
    <cellStyle name="40% - 强调文字颜色 1 4 2 2" xfId="1749"/>
    <cellStyle name="40% - 强调文字颜色 1 4 2 3" xfId="1750"/>
    <cellStyle name="常规 171 4" xfId="1751"/>
    <cellStyle name="40% - 强调文字颜色 1 4 2 4" xfId="1752"/>
    <cellStyle name="40% - 强调文字颜色 1 4 2 4 2" xfId="1753"/>
    <cellStyle name="40% - 强调文字颜色 1 4 3" xfId="1754"/>
    <cellStyle name="60% - 着色 3 2 2 2" xfId="1755"/>
    <cellStyle name="40% - 强调文字颜色 1 4 3 2" xfId="1756"/>
    <cellStyle name="40% - 强调文字颜色 1 4 3 3" xfId="1757"/>
    <cellStyle name="40% - 强调文字颜色 1 4 3 4" xfId="1758"/>
    <cellStyle name="40% - 强调文字颜色 1 4 3 4 2" xfId="1759"/>
    <cellStyle name="40% - 强调文字颜色 1 4 4" xfId="1760"/>
    <cellStyle name="40% - 强调文字颜色 1 4 4 2" xfId="1761"/>
    <cellStyle name="40% - 强调文字颜色 1 4 4 3" xfId="1762"/>
    <cellStyle name="40% - 强调文字颜色 1 4 5" xfId="1763"/>
    <cellStyle name="40% - 强调文字颜色 1 4 5 2" xfId="1764"/>
    <cellStyle name="常规 174 3" xfId="1765"/>
    <cellStyle name="40% - 强调文字颜色 1 4 5 3" xfId="1766"/>
    <cellStyle name="40% - 强调文字颜色 4 3 2 2 2" xfId="1767"/>
    <cellStyle name="40% - 强调文字颜色 1 4 5 4" xfId="1768"/>
    <cellStyle name="40% - 强调文字颜色 4 3 2 2 3" xfId="1769"/>
    <cellStyle name="40% - 强调文字颜色 1 4 5 4 2" xfId="1770"/>
    <cellStyle name="好_Sheet2" xfId="1771"/>
    <cellStyle name="40% - 强调文字颜色 1 4 6" xfId="1772"/>
    <cellStyle name="常规 39 2" xfId="1773"/>
    <cellStyle name="常规 44 2" xfId="1774"/>
    <cellStyle name="40% - 强调文字颜色 1 4 6 2" xfId="1775"/>
    <cellStyle name="常规 225 3" xfId="1776"/>
    <cellStyle name="常规 39 2 2" xfId="1777"/>
    <cellStyle name="40% - 强调文字颜色 1 4 7" xfId="1778"/>
    <cellStyle name="常规 39 3" xfId="1779"/>
    <cellStyle name="常规 44 3" xfId="1780"/>
    <cellStyle name="40% - 强调文字颜色 1 4 7 2" xfId="1781"/>
    <cellStyle name="40% - 强调文字颜色 1 4 7 3" xfId="1782"/>
    <cellStyle name="40% - 强调文字颜色 4 3 2 4 2" xfId="1783"/>
    <cellStyle name="40% - 强调文字颜色 1 5" xfId="1784"/>
    <cellStyle name="60% - 强调文字颜色 1 3 2 3 3" xfId="1785"/>
    <cellStyle name="常规 102 2" xfId="1786"/>
    <cellStyle name="常规 4 2 5 2" xfId="1787"/>
    <cellStyle name="常规 4 7 2" xfId="1788"/>
    <cellStyle name="40% - 强调文字颜色 1 5 2" xfId="1789"/>
    <cellStyle name="常规 4 2 5 2 2" xfId="1790"/>
    <cellStyle name="40% - 强调文字颜色 1 5 2 2" xfId="1791"/>
    <cellStyle name="60% - 强调文字颜色 6 6 4" xfId="1792"/>
    <cellStyle name="40% - 强调文字颜色 1 5 2 3" xfId="1793"/>
    <cellStyle name="40% - 强调文字颜色 1 5 3 2" xfId="1794"/>
    <cellStyle name="40% - 强调文字颜色 1 5 3 3" xfId="1795"/>
    <cellStyle name="常规 2 3 2 2 2" xfId="1796"/>
    <cellStyle name="40% - 强调文字颜色 1 5 5" xfId="1797"/>
    <cellStyle name="40% - 强调文字颜色 2 2" xfId="1798"/>
    <cellStyle name="40% - 强调文字颜色 2 2 10" xfId="1799"/>
    <cellStyle name="40% - 强调文字颜色 2 2 11" xfId="1800"/>
    <cellStyle name="常规 2 4 2 3 2" xfId="1801"/>
    <cellStyle name="40% - 强调文字颜色 2 2 2" xfId="1802"/>
    <cellStyle name="60% - 强调文字颜色 2 2 3 5" xfId="1803"/>
    <cellStyle name="60% - 强调文字颜色 3 2 7" xfId="1804"/>
    <cellStyle name="常规 155 2 13" xfId="1805"/>
    <cellStyle name="40% - 强调文字颜色 2 2 2 2" xfId="1806"/>
    <cellStyle name="60% - 强调文字颜色 2 2 3 5 2" xfId="1807"/>
    <cellStyle name="60% - 强调文字颜色 3 2 7 2" xfId="1808"/>
    <cellStyle name="40% - 强调文字颜色 2 2 2 2 2" xfId="1809"/>
    <cellStyle name="常规 2 4 3" xfId="1810"/>
    <cellStyle name="40% - 强调文字颜色 2 2 2 2 2 2" xfId="1811"/>
    <cellStyle name="常规 2 4 3 2" xfId="1812"/>
    <cellStyle name="40% - 强调文字颜色 2 2 2 2 2 3" xfId="1813"/>
    <cellStyle name="常规 2 4 3 3" xfId="1814"/>
    <cellStyle name="输出 2 3 2" xfId="1815"/>
    <cellStyle name="40% - 强调文字颜色 2 2 2 2 2 3 2" xfId="1816"/>
    <cellStyle name="输出 2 3 2 2" xfId="1817"/>
    <cellStyle name="40% - 强调文字颜色 2 2 2 2 3" xfId="1818"/>
    <cellStyle name="常规 2 4 4" xfId="1819"/>
    <cellStyle name="40% - 强调文字颜色 2 2 2 2 4" xfId="1820"/>
    <cellStyle name="标题 5 2 3 2" xfId="1821"/>
    <cellStyle name="常规 2 4 5" xfId="1822"/>
    <cellStyle name="40% - 强调文字颜色 2 2 2 2 4 2" xfId="1823"/>
    <cellStyle name="常规 2 4 5 2" xfId="1824"/>
    <cellStyle name="40% - 强调文字颜色 2 2 2 3" xfId="1825"/>
    <cellStyle name="60% - 强调文字颜色 3 2 7 3" xfId="1826"/>
    <cellStyle name="标题 1 4 2 2" xfId="1827"/>
    <cellStyle name="40% - 强调文字颜色 2 2 2 3 3" xfId="1828"/>
    <cellStyle name="常规 2 5 4" xfId="1829"/>
    <cellStyle name="40% - 强调文字颜色 2 2 2 5" xfId="1830"/>
    <cellStyle name="40% - 强调文字颜色 6 2 2 4 3 2" xfId="1831"/>
    <cellStyle name="40% - 强调文字颜色 2 2 2 6" xfId="1832"/>
    <cellStyle name="40% - 强调文字颜色 2 2 3" xfId="1833"/>
    <cellStyle name="60% - 强调文字颜色 3 2 8" xfId="1834"/>
    <cellStyle name="40% - 强调文字颜色 2 2 3 2" xfId="1835"/>
    <cellStyle name="60% - 强调文字颜色 3 2 8 2" xfId="1836"/>
    <cellStyle name="40% - 强调文字颜色 2 2 3 2 2 2" xfId="1837"/>
    <cellStyle name="常规 3 4 3 2" xfId="1838"/>
    <cellStyle name="汇总 2 4 4" xfId="1839"/>
    <cellStyle name="40% - 强调文字颜色 2 2 3 2 2 3" xfId="1840"/>
    <cellStyle name="40% - 强调文字颜色 2 2 3 2 2 3 2" xfId="1841"/>
    <cellStyle name="常规 2 9 4" xfId="1842"/>
    <cellStyle name="输入 3 4" xfId="1843"/>
    <cellStyle name="40% - 强调文字颜色 2 2 3 2 3" xfId="1844"/>
    <cellStyle name="常规 3 4 4" xfId="1845"/>
    <cellStyle name="40% - 强调文字颜色 2 2 3 3" xfId="1846"/>
    <cellStyle name="60% - 强调文字颜色 3 2 8 3" xfId="1847"/>
    <cellStyle name="强调文字颜色 3 2 5 4 2" xfId="1848"/>
    <cellStyle name="40% - 强调文字颜色 2 2 3 3 2" xfId="1849"/>
    <cellStyle name="常规 3 5 3" xfId="1850"/>
    <cellStyle name="40% - 强调文字颜色 2 2 3 3 2 2" xfId="1851"/>
    <cellStyle name="常规 11 7" xfId="1852"/>
    <cellStyle name="汇总 3 4 4" xfId="1853"/>
    <cellStyle name="40% - 强调文字颜色 2 2 3 3 3" xfId="1854"/>
    <cellStyle name="常规 3 5 4" xfId="1855"/>
    <cellStyle name="40% - 强调文字颜色 2 2 3 4" xfId="1856"/>
    <cellStyle name="60% - 强调文字颜色 3 2 8 4" xfId="1857"/>
    <cellStyle name="40% - 强调文字颜色 2 2 3 4 2" xfId="1858"/>
    <cellStyle name="60% - 强调文字颜色 3 2 8 4 2" xfId="1859"/>
    <cellStyle name="常规 3 6 3" xfId="1860"/>
    <cellStyle name="40% - 强调文字颜色 2 2 3 5 2" xfId="1861"/>
    <cellStyle name="常规 3 7 3" xfId="1862"/>
    <cellStyle name="40% - 强调文字颜色 2 2 3 6 2" xfId="1863"/>
    <cellStyle name="常规 3 8 3" xfId="1864"/>
    <cellStyle name="40% - 强调文字颜色 2 2 4" xfId="1865"/>
    <cellStyle name="60% - 强调文字颜色 3 2 9" xfId="1866"/>
    <cellStyle name="强调文字颜色 1 2 2 3 4 2" xfId="1867"/>
    <cellStyle name="40% - 强调文字颜色 2 2 4 2" xfId="1868"/>
    <cellStyle name="60% - 强调文字颜色 3 2 9 2" xfId="1869"/>
    <cellStyle name="40% - 强调文字颜色 2 2 4 2 3" xfId="1870"/>
    <cellStyle name="40% - 强调文字颜色 6 2 3 2" xfId="1871"/>
    <cellStyle name="常规 196" xfId="1872"/>
    <cellStyle name="常规 4 4 4" xfId="1873"/>
    <cellStyle name="常规 6 6" xfId="1874"/>
    <cellStyle name="40% - 强调文字颜色 2 2 4 2 3 2" xfId="1875"/>
    <cellStyle name="40% - 强调文字颜色 6 2 3 2 2" xfId="1876"/>
    <cellStyle name="40% - 强调文字颜色 2 2 4 3" xfId="1877"/>
    <cellStyle name="40% - 强调文字颜色 2 2 4 4" xfId="1878"/>
    <cellStyle name="40% - 强调文字颜色 2 2 4 4 2" xfId="1879"/>
    <cellStyle name="常规 101 3" xfId="1880"/>
    <cellStyle name="常规 395" xfId="1881"/>
    <cellStyle name="常规 4 2 4 3" xfId="1882"/>
    <cellStyle name="常规 4 6 3" xfId="1883"/>
    <cellStyle name="常规 445" xfId="1884"/>
    <cellStyle name="常规 8 5" xfId="1885"/>
    <cellStyle name="计算 4 5 2 2" xfId="1886"/>
    <cellStyle name="40% - 强调文字颜色 2 2 5" xfId="1887"/>
    <cellStyle name="40% - 强调文字颜色 2 2 5 2" xfId="1888"/>
    <cellStyle name="40% - 强调文字颜色 2 2 5 3" xfId="1889"/>
    <cellStyle name="40% - 强调文字颜色 2 2 5 4" xfId="1890"/>
    <cellStyle name="40% - 强调文字颜色 2 2 6 2" xfId="1891"/>
    <cellStyle name="40% - 强调文字颜色 2 2 6 3" xfId="1892"/>
    <cellStyle name="40% - 强调文字颜色 2 2 6 4" xfId="1893"/>
    <cellStyle name="40% - 强调文字颜色 2 2 6 4 2" xfId="1894"/>
    <cellStyle name="40% - 强调文字颜色 6 2 3 2 3" xfId="1895"/>
    <cellStyle name="常规 196 3" xfId="1896"/>
    <cellStyle name="常规 6 6 3" xfId="1897"/>
    <cellStyle name="计算 4 7 2 2" xfId="1898"/>
    <cellStyle name="40% - 强调文字颜色 2 3" xfId="1899"/>
    <cellStyle name="40% - 强调文字颜色 2 3 2" xfId="1900"/>
    <cellStyle name="常规 11 2 2 4" xfId="1901"/>
    <cellStyle name="40% - 强调文字颜色 2 3 2 2" xfId="1902"/>
    <cellStyle name="40% - 强调文字颜色 2 3 2 3" xfId="1903"/>
    <cellStyle name="解释性文本 2" xfId="1904"/>
    <cellStyle name="40% - 强调文字颜色 2 3 2 3 3" xfId="1905"/>
    <cellStyle name="常规 11 4 2" xfId="1906"/>
    <cellStyle name="解释性文本 2 3" xfId="1907"/>
    <cellStyle name="40% - 强调文字颜色 2 3 2 5" xfId="1908"/>
    <cellStyle name="40% - 强调文字颜色 2 3 3" xfId="1909"/>
    <cellStyle name="常规 11 2 2 5" xfId="1910"/>
    <cellStyle name="40% - 强调文字颜色 2 3 3 2" xfId="1911"/>
    <cellStyle name="40% - 强调文字颜色 2 3 3 3" xfId="1912"/>
    <cellStyle name="40% - 强调文字颜色 2 3 3 4" xfId="1913"/>
    <cellStyle name="40% - 强调文字颜色 2 3 4" xfId="1914"/>
    <cellStyle name="常规 11 2 2 6" xfId="1915"/>
    <cellStyle name="40% - 强调文字颜色 2 3 4 2" xfId="1916"/>
    <cellStyle name="40% - 强调文字颜色 2 3 4 3" xfId="1917"/>
    <cellStyle name="40% - 强调文字颜色 2 3 5" xfId="1918"/>
    <cellStyle name="常规 11 2 2 7" xfId="1919"/>
    <cellStyle name="40% - 强调文字颜色 2 3 5 2" xfId="1920"/>
    <cellStyle name="40% - 强调文字颜色 2 4" xfId="1921"/>
    <cellStyle name="60% - 强调文字颜色 1 3 2 4 2" xfId="1922"/>
    <cellStyle name="40% - 强调文字颜色 2 4 2" xfId="1923"/>
    <cellStyle name="60% - 强调文字颜色 3 4 7" xfId="1924"/>
    <cellStyle name="40% - 强调文字颜色 2 4 2 2" xfId="1925"/>
    <cellStyle name="60% - 强调文字颜色 3 4 7 2" xfId="1926"/>
    <cellStyle name="60% - 强调文字颜色 6 2 2 3 3" xfId="1927"/>
    <cellStyle name="40% - 强调文字颜色 2 4 2 3" xfId="1928"/>
    <cellStyle name="40% - 强调文字颜色 2 4 3" xfId="1929"/>
    <cellStyle name="40% - 强调文字颜色 2 4 3 2" xfId="1930"/>
    <cellStyle name="40% - 强调文字颜色 2 4 3 3" xfId="1931"/>
    <cellStyle name="40% - 强调文字颜色 2 4 3 4" xfId="1932"/>
    <cellStyle name="40% - 强调文字颜色 2 4 3 4 2" xfId="1933"/>
    <cellStyle name="40% - 着色 4 3 3" xfId="1934"/>
    <cellStyle name="40% - 强调文字颜色 2 4 4" xfId="1935"/>
    <cellStyle name="40% - 强调文字颜色 2 4 4 2" xfId="1936"/>
    <cellStyle name="40% - 强调文字颜色 2 4 4 3" xfId="1937"/>
    <cellStyle name="40% - 强调文字颜色 2 4 5" xfId="1938"/>
    <cellStyle name="40% - 强调文字颜色 2 4 5 2" xfId="1939"/>
    <cellStyle name="40% - 强调文字颜色 2 4 5 3" xfId="1940"/>
    <cellStyle name="40% - 强调文字颜色 2 4 5 4" xfId="1941"/>
    <cellStyle name="40% - 强调文字颜色 2 4 5 4 2" xfId="1942"/>
    <cellStyle name="40% - 着色 6 3 3" xfId="1943"/>
    <cellStyle name="60% - 强调文字颜色 4 2 2 2 2 3" xfId="1944"/>
    <cellStyle name="40% - 强调文字颜色 2 4 6 2" xfId="1945"/>
    <cellStyle name="40% - 强调文字颜色 2 5" xfId="1946"/>
    <cellStyle name="常规 4 2 6 2" xfId="1947"/>
    <cellStyle name="常规 4 8 2" xfId="1948"/>
    <cellStyle name="40% - 强调文字颜色 2 5 2" xfId="1949"/>
    <cellStyle name="常规 4 8 2 2" xfId="1950"/>
    <cellStyle name="40% - 强调文字颜色 2 5 2 3" xfId="1951"/>
    <cellStyle name="40% - 强调文字颜色 2 5 3" xfId="1952"/>
    <cellStyle name="40% - 强调文字颜色 2 5 3 2" xfId="1953"/>
    <cellStyle name="60% - 强调文字颜色 3 2 10" xfId="1954"/>
    <cellStyle name="40% - 强调文字颜色 2 5 3 3" xfId="1955"/>
    <cellStyle name="60% - 强调文字颜色 3 2 11" xfId="1956"/>
    <cellStyle name="常规 2 4 2 2 2" xfId="1957"/>
    <cellStyle name="40% - 强调文字颜色 2 5 4" xfId="1958"/>
    <cellStyle name="40% - 强调文字颜色 2 5 5" xfId="1959"/>
    <cellStyle name="40% - 强调文字颜色 2 6" xfId="1960"/>
    <cellStyle name="常规 103 3" xfId="1961"/>
    <cellStyle name="常规 4 8 3" xfId="1962"/>
    <cellStyle name="计算 4 5 4 2" xfId="1963"/>
    <cellStyle name="40% - 强调文字颜色 3 2" xfId="1964"/>
    <cellStyle name="40% - 强调文字颜色 3 3 3 2 2" xfId="1965"/>
    <cellStyle name="常规 26 2 2" xfId="1966"/>
    <cellStyle name="40% - 强调文字颜色 3 2 10" xfId="1967"/>
    <cellStyle name="40% - 强调文字颜色 3 2 11" xfId="1968"/>
    <cellStyle name="40% - 强调文字颜色 3 2 2 2 2" xfId="1969"/>
    <cellStyle name="40% - 强调文字颜色 3 4 4" xfId="1970"/>
    <cellStyle name="40% - 强调文字颜色 3 2 2 2 2 2" xfId="1971"/>
    <cellStyle name="40% - 强调文字颜色 3 4 4 2" xfId="1972"/>
    <cellStyle name="40% - 强调文字颜色 3 2 2 2 2 3" xfId="1973"/>
    <cellStyle name="40% - 强调文字颜色 3 4 4 3" xfId="1974"/>
    <cellStyle name="40% - 强调文字颜色 3 2 2 2 2 3 2" xfId="1975"/>
    <cellStyle name="检查单元格 4 6" xfId="1976"/>
    <cellStyle name="40% - 强调文字颜色 3 2 2 2 3" xfId="1977"/>
    <cellStyle name="40% - 强调文字颜色 3 4 5" xfId="1978"/>
    <cellStyle name="40% - 强调文字颜色 3 2 2 2 4" xfId="1979"/>
    <cellStyle name="40% - 强调文字颜色 3 4 6" xfId="1980"/>
    <cellStyle name="40% - 强调文字颜色 3 2 2 2 4 2" xfId="1981"/>
    <cellStyle name="40% - 强调文字颜色 3 4 6 2" xfId="1982"/>
    <cellStyle name="40% - 强调文字颜色 3 2 2 3" xfId="1983"/>
    <cellStyle name="60% - 强调文字颜色 4 2 7 3" xfId="1984"/>
    <cellStyle name="40% - 强调文字颜色 3 2 2 3 2" xfId="1985"/>
    <cellStyle name="40% - 强调文字颜色 3 5 4" xfId="1986"/>
    <cellStyle name="40% - 强调文字颜色 3 2 2 3 3" xfId="1987"/>
    <cellStyle name="40% - 强调文字颜色 3 5 5" xfId="1988"/>
    <cellStyle name="40% - 强调文字颜色 3 2 2 4" xfId="1989"/>
    <cellStyle name="40% - 强调文字颜色 3 2 2 5" xfId="1990"/>
    <cellStyle name="常规 4 2_（坡心镇中心学校）0109学生汇总 2" xfId="1991"/>
    <cellStyle name="40% - 强调文字颜色 3 2 2 6" xfId="1992"/>
    <cellStyle name="40% - 强调文字颜色 3 2 2 6 2" xfId="1993"/>
    <cellStyle name="40% - 强调文字颜色 3 2 3" xfId="1994"/>
    <cellStyle name="60% - 强调文字颜色 4 2 8" xfId="1995"/>
    <cellStyle name="40% - 强调文字颜色 3 2 3 2" xfId="1996"/>
    <cellStyle name="60% - 强调文字颜色 4 2 8 2" xfId="1997"/>
    <cellStyle name="40% - 强调文字颜色 3 2 3 2 2" xfId="1998"/>
    <cellStyle name="40% - 强调文字颜色 4 4 4" xfId="1999"/>
    <cellStyle name="40% - 强调文字颜色 3 2 3 2 2 2" xfId="2000"/>
    <cellStyle name="40% - 强调文字颜色 4 4 4 2" xfId="2001"/>
    <cellStyle name="常规 4_Sheet1" xfId="2002"/>
    <cellStyle name="40% - 强调文字颜色 3 2 3 2 2 3" xfId="2003"/>
    <cellStyle name="40% - 强调文字颜色 4 4 4 3" xfId="2004"/>
    <cellStyle name="常规 2 2 2" xfId="2005"/>
    <cellStyle name="输出 2 3 4" xfId="2006"/>
    <cellStyle name="40% - 强调文字颜色 3 2 3 2 2 3 2" xfId="2007"/>
    <cellStyle name="常规 2 2 2 2" xfId="2008"/>
    <cellStyle name="40% - 强调文字颜色 3 2 3 2 3" xfId="2009"/>
    <cellStyle name="40% - 强调文字颜色 4 4 5" xfId="2010"/>
    <cellStyle name="40% - 强调文字颜色 3 2 3 2 4" xfId="2011"/>
    <cellStyle name="40% - 强调文字颜色 4 4 6" xfId="2012"/>
    <cellStyle name="40% - 强调文字颜色 3 2 3 2 4 2" xfId="2013"/>
    <cellStyle name="40% - 强调文字颜色 4 4 6 2" xfId="2014"/>
    <cellStyle name="常规 2 4 5 4" xfId="2015"/>
    <cellStyle name="40% - 强调文字颜色 3 2 3 3" xfId="2016"/>
    <cellStyle name="60% - 强调文字颜色 4 2 8 3" xfId="2017"/>
    <cellStyle name="40% - 强调文字颜色 3 2 3 3 2" xfId="2018"/>
    <cellStyle name="40% - 强调文字颜色 4 5 4" xfId="2019"/>
    <cellStyle name="40% - 强调文字颜色 3 2 3 3 2 2" xfId="2020"/>
    <cellStyle name="40% - 强调文字颜色 3 2 3 3 3" xfId="2021"/>
    <cellStyle name="40% - 强调文字颜色 4 5 5" xfId="2022"/>
    <cellStyle name="40% - 强调文字颜色 3 2 3 4" xfId="2023"/>
    <cellStyle name="60% - 强调文字颜色 4 2 8 4" xfId="2024"/>
    <cellStyle name="40% - 强调文字颜色 3 2 3 4 2" xfId="2025"/>
    <cellStyle name="40% - 强调文字颜色 4 6 4" xfId="2026"/>
    <cellStyle name="60% - 强调文字颜色 4 2 8 4 2" xfId="2027"/>
    <cellStyle name="差 2 2 2 2 3" xfId="2028"/>
    <cellStyle name="40% - 强调文字颜色 3 2 3 5" xfId="2029"/>
    <cellStyle name="40% - 强调文字颜色 3 2 3 5 2" xfId="2030"/>
    <cellStyle name="40% - 强调文字颜色 3 2 3 6" xfId="2031"/>
    <cellStyle name="40% - 强调文字颜色 3 2 3 6 2" xfId="2032"/>
    <cellStyle name="40% - 强调文字颜色 5 2 2 2 2 3" xfId="2033"/>
    <cellStyle name="常规 11 2 12" xfId="2034"/>
    <cellStyle name="40% - 强调文字颜色 3 2 4" xfId="2035"/>
    <cellStyle name="60% - 强调文字颜色 4 2 9" xfId="2036"/>
    <cellStyle name="40% - 强调文字颜色 3 2 4 2" xfId="2037"/>
    <cellStyle name="60% - 强调文字颜色 4 2 9 2" xfId="2038"/>
    <cellStyle name="40% - 强调文字颜色 3 2 4 2 2" xfId="2039"/>
    <cellStyle name="40% - 强调文字颜色 5 4 4" xfId="2040"/>
    <cellStyle name="40% - 强调文字颜色 3 2 4 2 3" xfId="2041"/>
    <cellStyle name="40% - 强调文字颜色 5 4 5" xfId="2042"/>
    <cellStyle name="40% - 强调文字颜色 3 2 4 2 3 2" xfId="2043"/>
    <cellStyle name="40% - 强调文字颜色 5 4 5 2" xfId="2044"/>
    <cellStyle name="40% - 强调文字颜色 3 2 4 3" xfId="2045"/>
    <cellStyle name="40% - 强调文字颜色 3 2 4 4 2" xfId="2046"/>
    <cellStyle name="常规 2 2 2 2 2 2 2" xfId="2047"/>
    <cellStyle name="40% - 强调文字颜色 3 2 5" xfId="2048"/>
    <cellStyle name="40% - 强调文字颜色 3 2 5 2" xfId="2049"/>
    <cellStyle name="40% - 强调文字颜色 3 2 5 3" xfId="2050"/>
    <cellStyle name="40% - 强调文字颜色 3 2 5 4" xfId="2051"/>
    <cellStyle name="常规 2 2 2 2 3 2" xfId="2052"/>
    <cellStyle name="40% - 强调文字颜色 3 2 5 4 2" xfId="2053"/>
    <cellStyle name="40% - 强调文字颜色 6 6 4" xfId="2054"/>
    <cellStyle name="60% - 强调文字颜色 4 2 4 4" xfId="2055"/>
    <cellStyle name="常规 13 2 2 3" xfId="2056"/>
    <cellStyle name="常规 2 2 2 2 3 2 2" xfId="2057"/>
    <cellStyle name="40% - 强调文字颜色 3 2 6" xfId="2058"/>
    <cellStyle name="40% - 强调文字颜色 3 2 6 2" xfId="2059"/>
    <cellStyle name="40% - 强调文字颜色 3 2 6 3" xfId="2060"/>
    <cellStyle name="40% - 强调文字颜色 3 2 6 4" xfId="2061"/>
    <cellStyle name="常规 2 2 2 2 4 2" xfId="2062"/>
    <cellStyle name="40% - 强调文字颜色 3 2 6 4 2" xfId="2063"/>
    <cellStyle name="常规 17 4" xfId="2064"/>
    <cellStyle name="常规 22 4" xfId="2065"/>
    <cellStyle name="40% - 强调文字颜色 3 3" xfId="2066"/>
    <cellStyle name="40% - 强调文字颜色 3 3 3 2 3" xfId="2067"/>
    <cellStyle name="常规 26 2 3" xfId="2068"/>
    <cellStyle name="40% - 强调文字颜色 3 3 2 2 2" xfId="2069"/>
    <cellStyle name="常规 25 2 2" xfId="2070"/>
    <cellStyle name="40% - 强调文字颜色 3 3 2 2 3" xfId="2071"/>
    <cellStyle name="常规 25 2 3" xfId="2072"/>
    <cellStyle name="40% - 强调文字颜色 3 3 2 3" xfId="2073"/>
    <cellStyle name="常规 25 3" xfId="2074"/>
    <cellStyle name="常规 30 3" xfId="2075"/>
    <cellStyle name="40% - 强调文字颜色 3 3 2 3 2" xfId="2076"/>
    <cellStyle name="40% - 强调文字颜色 3 3 2 3 3" xfId="2077"/>
    <cellStyle name="40% - 强调文字颜色 3 3 2 4" xfId="2078"/>
    <cellStyle name="40% - 强调文字颜色 3 3 2 4 2" xfId="2079"/>
    <cellStyle name="差 3" xfId="2080"/>
    <cellStyle name="40% - 强调文字颜色 3 3 2 5" xfId="2081"/>
    <cellStyle name="40% - 强调文字颜色 3 3 3" xfId="2082"/>
    <cellStyle name="常规 26" xfId="2083"/>
    <cellStyle name="常规 31" xfId="2084"/>
    <cellStyle name="40% - 强调文字颜色 3 3 3 3 2" xfId="2085"/>
    <cellStyle name="40% - 强调文字颜色 4 2" xfId="2086"/>
    <cellStyle name="常规 26 3 2" xfId="2087"/>
    <cellStyle name="40% - 强调文字颜色 3 3 4" xfId="2088"/>
    <cellStyle name="常规 27" xfId="2089"/>
    <cellStyle name="常规 32" xfId="2090"/>
    <cellStyle name="40% - 强调文字颜色 3 3 4 2" xfId="2091"/>
    <cellStyle name="常规 27 2" xfId="2092"/>
    <cellStyle name="常规 32 2" xfId="2093"/>
    <cellStyle name="40% - 强调文字颜色 3 3 4 3" xfId="2094"/>
    <cellStyle name="常规 27 3" xfId="2095"/>
    <cellStyle name="常规 32 3" xfId="2096"/>
    <cellStyle name="40% - 强调文字颜色 3 3 5" xfId="2097"/>
    <cellStyle name="常规 28" xfId="2098"/>
    <cellStyle name="常规 33" xfId="2099"/>
    <cellStyle name="40% - 强调文字颜色 3 3 5 2" xfId="2100"/>
    <cellStyle name="常规 28 2" xfId="2101"/>
    <cellStyle name="常规 33 2" xfId="2102"/>
    <cellStyle name="40% - 强调文字颜色 3 3 6" xfId="2103"/>
    <cellStyle name="常规 29" xfId="2104"/>
    <cellStyle name="常规 34" xfId="2105"/>
    <cellStyle name="40% - 强调文字颜色 3 4 2" xfId="2106"/>
    <cellStyle name="40% - 强调文字颜色 3 4 2 2" xfId="2107"/>
    <cellStyle name="60% - 强调文字颜色 6 3 2 3 3" xfId="2108"/>
    <cellStyle name="40% - 强调文字颜色 3 4 2 3" xfId="2109"/>
    <cellStyle name="40% - 强调文字颜色 3 4 2 4" xfId="2110"/>
    <cellStyle name="40% - 强调文字颜色 3 4 2 4 2" xfId="2111"/>
    <cellStyle name="40% - 强调文字颜色 3 4 3" xfId="2112"/>
    <cellStyle name="40% - 强调文字颜色 3 4 3 2" xfId="2113"/>
    <cellStyle name="40% - 强调文字颜色 3 4 3 3" xfId="2114"/>
    <cellStyle name="40% - 强调文字颜色 3 4 3 4" xfId="2115"/>
    <cellStyle name="40% - 强调文字颜色 3 4 3 4 2" xfId="2116"/>
    <cellStyle name="40% - 强调文字颜色 3 4 5 2" xfId="2117"/>
    <cellStyle name="40% - 强调文字颜色 3 4 5 3" xfId="2118"/>
    <cellStyle name="40% - 强调文字颜色 3 4 5 4" xfId="2119"/>
    <cellStyle name="40% - 强调文字颜色 3 4 5 4 2" xfId="2120"/>
    <cellStyle name="60% - 强调文字颜色 6 2 4 4" xfId="2121"/>
    <cellStyle name="常规 15 2 2 3" xfId="2122"/>
    <cellStyle name="40% - 强调文字颜色 3 5" xfId="2123"/>
    <cellStyle name="常规 104 2" xfId="2124"/>
    <cellStyle name="40% - 强调文字颜色 3 5 2" xfId="2125"/>
    <cellStyle name="40% - 强调文字颜色 3 5 2 2" xfId="2126"/>
    <cellStyle name="常规 362" xfId="2127"/>
    <cellStyle name="常规 407" xfId="2128"/>
    <cellStyle name="常规 412" xfId="2129"/>
    <cellStyle name="40% - 强调文字颜色 3 5 2 3" xfId="2130"/>
    <cellStyle name="常规 358" xfId="2131"/>
    <cellStyle name="常规 363" xfId="2132"/>
    <cellStyle name="常规 408" xfId="2133"/>
    <cellStyle name="常规 413" xfId="2134"/>
    <cellStyle name="40% - 强调文字颜色 3 5 3" xfId="2135"/>
    <cellStyle name="40% - 强调文字颜色 3 5 3 2" xfId="2136"/>
    <cellStyle name="40% - 强调文字颜色 3 5 3 3" xfId="2137"/>
    <cellStyle name="40% - 强调文字颜色 3 6" xfId="2138"/>
    <cellStyle name="40% - 强调文字颜色 3 6 3" xfId="2139"/>
    <cellStyle name="40% - 强调文字颜色 3 6 4" xfId="2140"/>
    <cellStyle name="40% - 强调文字颜色 3 6 4 2" xfId="2141"/>
    <cellStyle name="40% - 强调文字颜色 4 2 10" xfId="2142"/>
    <cellStyle name="40% - 强调文字颜色 4 2 11" xfId="2143"/>
    <cellStyle name="40% - 强调文字颜色 4 2 2" xfId="2144"/>
    <cellStyle name="60% - 强调文字颜色 5 2 7" xfId="2145"/>
    <cellStyle name="40% - 强调文字颜色 4 2 2 2" xfId="2146"/>
    <cellStyle name="60% - 强调文字颜色 5 2 7 2" xfId="2147"/>
    <cellStyle name="40% - 强调文字颜色 4 2 2 2 2" xfId="2148"/>
    <cellStyle name="40% - 强调文字颜色 4 2 2 2 2 2" xfId="2149"/>
    <cellStyle name="常规 10" xfId="2150"/>
    <cellStyle name="40% - 强调文字颜色 4 2 2 2 2 3" xfId="2151"/>
    <cellStyle name="常规 11" xfId="2152"/>
    <cellStyle name="40% - 强调文字颜色 4 2 2 2 2 3 2" xfId="2153"/>
    <cellStyle name="常规 11 2" xfId="2154"/>
    <cellStyle name="40% - 强调文字颜色 4 2 2 2 3" xfId="2155"/>
    <cellStyle name="40% - 强调文字颜色 4 2 2 2 4" xfId="2156"/>
    <cellStyle name="40% - 强调文字颜色 4 2 2 2 4 2" xfId="2157"/>
    <cellStyle name="40% - 强调文字颜色 4 2 2 3" xfId="2158"/>
    <cellStyle name="60% - 强调文字颜色 5 2 7 3" xfId="2159"/>
    <cellStyle name="标题 3 4 2 2" xfId="2160"/>
    <cellStyle name="40% - 强调文字颜色 4 2 2 3 2" xfId="2161"/>
    <cellStyle name="40% - 强调文字颜色 4 2 2 3 2 2" xfId="2162"/>
    <cellStyle name="40% - 强调文字颜色 4 2 2 3 2 3" xfId="2163"/>
    <cellStyle name="60% - 强调文字颜色 2 4 2 4 2" xfId="2164"/>
    <cellStyle name="输出 2 2 2 4" xfId="2165"/>
    <cellStyle name="40% - 强调文字颜色 4 2 2 3 2 3 2" xfId="2166"/>
    <cellStyle name="40% - 强调文字颜色 4 2 2 3 3" xfId="2167"/>
    <cellStyle name="40% - 强调文字颜色 4 2 2 3 4" xfId="2168"/>
    <cellStyle name="60% - 强调文字颜色 2 2 10" xfId="2169"/>
    <cellStyle name="40% - 强调文字颜色 4 2 2 3 4 2" xfId="2170"/>
    <cellStyle name="60% - 强调文字颜色 2 5" xfId="2171"/>
    <cellStyle name="40% - 强调文字颜色 4 2 2 4" xfId="2172"/>
    <cellStyle name="60% - 强调文字颜色 5 2 7 4" xfId="2173"/>
    <cellStyle name="40% - 强调文字颜色 4 2 2 4 2" xfId="2174"/>
    <cellStyle name="60% - 强调文字颜色 5 2 7 4 2" xfId="2175"/>
    <cellStyle name="40% - 强调文字颜色 4 2 2 4 3" xfId="2176"/>
    <cellStyle name="40% - 强调文字颜色 4 2 2 4 3 2" xfId="2177"/>
    <cellStyle name="40% - 强调文字颜色 4 2 2 5" xfId="2178"/>
    <cellStyle name="40% - 强调文字颜色 4 2 2 6" xfId="2179"/>
    <cellStyle name="60% - 强调文字颜色 6 4 2" xfId="2180"/>
    <cellStyle name="40% - 强调文字颜色 4 2 2 6 2" xfId="2181"/>
    <cellStyle name="60% - 强调文字颜色 6 4 2 2" xfId="2182"/>
    <cellStyle name="40% - 强调文字颜色 4 2 2 7" xfId="2183"/>
    <cellStyle name="60% - 强调文字颜色 6 4 3" xfId="2184"/>
    <cellStyle name="40% - 强调文字颜色 4 2 2 7 2" xfId="2185"/>
    <cellStyle name="60% - 强调文字颜色 6 4 3 2" xfId="2186"/>
    <cellStyle name="常规 38_（坡心镇中心学校）0109学生汇总_3" xfId="2187"/>
    <cellStyle name="40% - 强调文字颜色 4 2 3" xfId="2188"/>
    <cellStyle name="60% - 强调文字颜色 5 2 8" xfId="2189"/>
    <cellStyle name="40% - 强调文字颜色 4 2 3 2 2" xfId="2190"/>
    <cellStyle name="常规 2 2 2 4 2" xfId="2191"/>
    <cellStyle name="40% - 强调文字颜色 4 2 3 2 2 2" xfId="2192"/>
    <cellStyle name="40% - 强调文字颜色 4 2 3 2 2 3" xfId="2193"/>
    <cellStyle name="40% - 强调文字颜色 4 2 3 2 2 3 2" xfId="2194"/>
    <cellStyle name="40% - 强调文字颜色 4 2 3 2 3" xfId="2195"/>
    <cellStyle name="40% - 强调文字颜色 4 2 3 2 4" xfId="2196"/>
    <cellStyle name="60% - 强调文字颜色 2 2 2 5 2" xfId="2197"/>
    <cellStyle name="40% - 强调文字颜色 4 2 3 2 4 2" xfId="2198"/>
    <cellStyle name="40% - 强调文字颜色 4 2 3 3 2" xfId="2199"/>
    <cellStyle name="40% - 强调文字颜色 4 2 3 3 2 2" xfId="2200"/>
    <cellStyle name="40% - 强调文字颜色 4 2 3 3 3" xfId="2201"/>
    <cellStyle name="40% - 强调文字颜色 4 2 3 4 2" xfId="2202"/>
    <cellStyle name="40% - 强调文字颜色 4 2 3 5 2" xfId="2203"/>
    <cellStyle name="常规 2 49" xfId="2204"/>
    <cellStyle name="40% - 强调文字颜色 4 2 3 5 3" xfId="2205"/>
    <cellStyle name="40% - 强调文字颜色 4 2 3 6 2" xfId="2206"/>
    <cellStyle name="60% - 强调文字颜色 6 5 2 2" xfId="2207"/>
    <cellStyle name="40% - 强调文字颜色 4 2 4" xfId="2208"/>
    <cellStyle name="60% - 强调文字颜色 5 2 9" xfId="2209"/>
    <cellStyle name="常规 2 2_（坡心镇中心学校）0109学生汇总 2" xfId="2210"/>
    <cellStyle name="40% - 强调文字颜色 4 2 4 2" xfId="2211"/>
    <cellStyle name="常规 2 2 3 4" xfId="2212"/>
    <cellStyle name="40% - 强调文字颜色 4 2 4 2 2" xfId="2213"/>
    <cellStyle name="常规 2 2 3 4 2" xfId="2214"/>
    <cellStyle name="40% - 强调文字颜色 4 2 4 2 3" xfId="2215"/>
    <cellStyle name="常规 2 2 3 4 3" xfId="2216"/>
    <cellStyle name="40% - 强调文字颜色 4 2 4 2 3 2" xfId="2217"/>
    <cellStyle name="40% - 强调文字颜色 4 4 5 4" xfId="2218"/>
    <cellStyle name="常规 2 3 3" xfId="2219"/>
    <cellStyle name="40% - 强调文字颜色 4 2 4 3" xfId="2220"/>
    <cellStyle name="常规 2 2 3 5" xfId="2221"/>
    <cellStyle name="40% - 强调文字颜色 4 2 4 4" xfId="2222"/>
    <cellStyle name="常规 2 2 3 2 2 2" xfId="2223"/>
    <cellStyle name="常规 2 2 3 6" xfId="2224"/>
    <cellStyle name="40% - 强调文字颜色 4 2 4 4 2" xfId="2225"/>
    <cellStyle name="常规 2 2 3 6 2" xfId="2226"/>
    <cellStyle name="40% - 强调文字颜色 4 2 5" xfId="2227"/>
    <cellStyle name="40% - 强调文字颜色 4 2 5 2" xfId="2228"/>
    <cellStyle name="常规 2 2 4 4" xfId="2229"/>
    <cellStyle name="40% - 强调文字颜色 4 2 5 2 2" xfId="2230"/>
    <cellStyle name="40% - 强调文字颜色 4 2 5 2 3" xfId="2231"/>
    <cellStyle name="40% - 强调文字颜色 4 2 5 2 3 2" xfId="2232"/>
    <cellStyle name="40% - 强调文字颜色 5 4 5 4" xfId="2233"/>
    <cellStyle name="40% - 强调文字颜色 4 2 5 3" xfId="2234"/>
    <cellStyle name="常规 2 2 4 5" xfId="2235"/>
    <cellStyle name="40% - 强调文字颜色 4 2 5 4" xfId="2236"/>
    <cellStyle name="40% - 强调文字颜色 4 2 6 2" xfId="2237"/>
    <cellStyle name="60% - 强调文字颜色 1 2 2 3 2 2" xfId="2238"/>
    <cellStyle name="常规 2 2 5 4" xfId="2239"/>
    <cellStyle name="40% - 强调文字颜色 4 2 6 3" xfId="2240"/>
    <cellStyle name="60% - 强调文字颜色 1 2 2 3 2 3" xfId="2241"/>
    <cellStyle name="40% - 强调文字颜色 4 2 6 4" xfId="2242"/>
    <cellStyle name="60% - 强调文字颜色 2 2 3 3 2 2" xfId="2243"/>
    <cellStyle name="40% - 强调文字颜色 4 3" xfId="2244"/>
    <cellStyle name="40% - 强调文字颜色 4 3 2" xfId="2245"/>
    <cellStyle name="40% - 强调文字颜色 4 3 2 2" xfId="2246"/>
    <cellStyle name="40% - 强调文字颜色 4 3 2 3" xfId="2247"/>
    <cellStyle name="40% - 强调文字颜色 4 3 2 3 2" xfId="2248"/>
    <cellStyle name="常规 39 2 3" xfId="2249"/>
    <cellStyle name="货币 2 3" xfId="2250"/>
    <cellStyle name="40% - 强调文字颜色 4 3 2 3 3" xfId="2251"/>
    <cellStyle name="40% - 强调文字颜色 4 3 2 4" xfId="2252"/>
    <cellStyle name="40% - 强调文字颜色 4 3 2 5" xfId="2253"/>
    <cellStyle name="40% - 强调文字颜色 4 3 3" xfId="2254"/>
    <cellStyle name="40% - 强调文字颜色 4 3 3 2" xfId="2255"/>
    <cellStyle name="常规 2 3 2 4" xfId="2256"/>
    <cellStyle name="40% - 强调文字颜色 4 3 3 3" xfId="2257"/>
    <cellStyle name="常规 2 3 2 5" xfId="2258"/>
    <cellStyle name="40% - 强调文字颜色 4 3 4" xfId="2259"/>
    <cellStyle name="40% - 强调文字颜色 4 3 4 2" xfId="2260"/>
    <cellStyle name="常规 2 3 3 4" xfId="2261"/>
    <cellStyle name="40% - 强调文字颜色 4 3 4 3" xfId="2262"/>
    <cellStyle name="常规 2 3 3 5" xfId="2263"/>
    <cellStyle name="40% - 强调文字颜色 4 3 5" xfId="2264"/>
    <cellStyle name="40% - 强调文字颜色 4 3 5 2" xfId="2265"/>
    <cellStyle name="40% - 强调文字颜色 4 3 5 3" xfId="2266"/>
    <cellStyle name="40% - 强调文字颜色 4 3 6" xfId="2267"/>
    <cellStyle name="60% - 强调文字颜色 1 2 2 4 2" xfId="2268"/>
    <cellStyle name="40% - 强调文字颜色 4 3 6 2" xfId="2269"/>
    <cellStyle name="40% - 强调文字颜色 4 4" xfId="2270"/>
    <cellStyle name="40% - 强调文字颜色 4 4 2" xfId="2271"/>
    <cellStyle name="40% - 强调文字颜色 4 4 2 2" xfId="2272"/>
    <cellStyle name="40% - 强调文字颜色 4 4 2 3" xfId="2273"/>
    <cellStyle name="40% - 强调文字颜色 4 4 2 4" xfId="2274"/>
    <cellStyle name="40% - 强调文字颜色 4 4 3" xfId="2275"/>
    <cellStyle name="40% - 强调文字颜色 4 4 3 2" xfId="2276"/>
    <cellStyle name="常规 2 4 2 4" xfId="2277"/>
    <cellStyle name="40% - 强调文字颜色 4 4 3 3" xfId="2278"/>
    <cellStyle name="常规 2 4 2 5" xfId="2279"/>
    <cellStyle name="40% - 强调文字颜色 4 4 3 4" xfId="2280"/>
    <cellStyle name="40% - 强调文字颜色 4 4 5 2" xfId="2281"/>
    <cellStyle name="常规 2 4 4 4" xfId="2282"/>
    <cellStyle name="40% - 强调文字颜色 4 4 5 3" xfId="2283"/>
    <cellStyle name="常规 2 3 2" xfId="2284"/>
    <cellStyle name="输出 2 4 4" xfId="2285"/>
    <cellStyle name="40% - 强调文字颜色 4 4 5 4 2" xfId="2286"/>
    <cellStyle name="常规 2 3 3 2" xfId="2287"/>
    <cellStyle name="40% - 强调文字颜色 4 5" xfId="2288"/>
    <cellStyle name="常规 105 2" xfId="2289"/>
    <cellStyle name="常规 110 2" xfId="2290"/>
    <cellStyle name="40% - 强调文字颜色 4 5 2" xfId="2291"/>
    <cellStyle name="40% - 强调文字颜色 4 5 2 2" xfId="2292"/>
    <cellStyle name="40% - 强调文字颜色 4 5 2 3" xfId="2293"/>
    <cellStyle name="60% - 强调文字颜色 6 2 3 2 2 3 2" xfId="2294"/>
    <cellStyle name="40% - 强调文字颜色 4 5 3" xfId="2295"/>
    <cellStyle name="40% - 强调文字颜色 4 5 3 2" xfId="2296"/>
    <cellStyle name="40% - 强调文字颜色 4 5 3 3" xfId="2297"/>
    <cellStyle name="40% - 强调文字颜色 4 6" xfId="2298"/>
    <cellStyle name="40% - 强调文字颜色 4 6 2" xfId="2299"/>
    <cellStyle name="常规 216 6" xfId="2300"/>
    <cellStyle name="40% - 强调文字颜色 4 6 3" xfId="2301"/>
    <cellStyle name="差 2 2 2 2 2" xfId="2302"/>
    <cellStyle name="40% - 强调文字颜色 4 6 4 2" xfId="2303"/>
    <cellStyle name="差 2 2 2 2 3 2" xfId="2304"/>
    <cellStyle name="常规 4 3" xfId="2305"/>
    <cellStyle name="40% - 强调文字颜色 5 2" xfId="2306"/>
    <cellStyle name="差 2 3 2 2 3" xfId="2307"/>
    <cellStyle name="40% - 强调文字颜色 5 2 2" xfId="2308"/>
    <cellStyle name="60% - 强调文字颜色 6 2 7" xfId="2309"/>
    <cellStyle name="差 2 3 2 2 3 2" xfId="2310"/>
    <cellStyle name="40% - 强调文字颜色 5 2 2 2" xfId="2311"/>
    <cellStyle name="60% - 强调文字颜色 6 2 7 2" xfId="2312"/>
    <cellStyle name="常规 2 10 3" xfId="2313"/>
    <cellStyle name="40% - 强调文字颜色 5 2 2 2 2" xfId="2314"/>
    <cellStyle name="差 2 2 2 4" xfId="2315"/>
    <cellStyle name="强调文字颜色 3 3 3 2" xfId="2316"/>
    <cellStyle name="40% - 强调文字颜色 5 2 2 2 2 2" xfId="2317"/>
    <cellStyle name="差 2 2 2 4 2" xfId="2318"/>
    <cellStyle name="常规 11 2 11" xfId="2319"/>
    <cellStyle name="强调文字颜色 3 3 3 2 2" xfId="2320"/>
    <cellStyle name="40% - 强调文字颜色 5 2 2 2 2 3 2" xfId="2321"/>
    <cellStyle name="40% - 强调文字颜色 5 2 2 2 4" xfId="2322"/>
    <cellStyle name="标题 2 2 3" xfId="2323"/>
    <cellStyle name="40% - 强调文字颜色 5 2 2 2 4 2" xfId="2324"/>
    <cellStyle name="标题 2 2 3 2" xfId="2325"/>
    <cellStyle name="40% - 强调文字颜色 5 2 2 3" xfId="2326"/>
    <cellStyle name="60% - 强调文字颜色 6 2 7 3" xfId="2327"/>
    <cellStyle name="标题 4 4 2 2" xfId="2328"/>
    <cellStyle name="常规 2 10 4" xfId="2329"/>
    <cellStyle name="40% - 强调文字颜色 5 2 2 3 2" xfId="2330"/>
    <cellStyle name="40% - 强调文字颜色 5 2 2 3 3" xfId="2331"/>
    <cellStyle name="标题 2 3 2" xfId="2332"/>
    <cellStyle name="40% - 强调文字颜色 5 2 2 3 3 2" xfId="2333"/>
    <cellStyle name="标题 2 3 2 2" xfId="2334"/>
    <cellStyle name="注释 2 5 3" xfId="2335"/>
    <cellStyle name="40% - 强调文字颜色 5 2 2 4" xfId="2336"/>
    <cellStyle name="标题 4 2 2 3 2" xfId="2337"/>
    <cellStyle name="常规 2 10 5" xfId="2338"/>
    <cellStyle name="40% - 强调文字颜色 5 2 2 5" xfId="2339"/>
    <cellStyle name="40% - 强调文字颜色 5 2 2 5 2" xfId="2340"/>
    <cellStyle name="40% - 强调文字颜色 5 2 2 6" xfId="2341"/>
    <cellStyle name="常规 2 2 6 2 2" xfId="2342"/>
    <cellStyle name="40% - 强调文字颜色 5 2 2 6 2" xfId="2343"/>
    <cellStyle name="40% - 强调文字颜色 5 2 3" xfId="2344"/>
    <cellStyle name="60% - 强调文字颜色 6 2 8" xfId="2345"/>
    <cellStyle name="40% - 强调文字颜色 5 2 3 2" xfId="2346"/>
    <cellStyle name="60% - 强调文字颜色 6 2 8 2" xfId="2347"/>
    <cellStyle name="常规 2 11 3" xfId="2348"/>
    <cellStyle name="40% - 强调文字颜色 5 2 3 2 2" xfId="2349"/>
    <cellStyle name="差 2 3 2 4" xfId="2350"/>
    <cellStyle name="常规 2 11 3 2" xfId="2351"/>
    <cellStyle name="好 4" xfId="2352"/>
    <cellStyle name="强调文字颜色 3 4 3 2" xfId="2353"/>
    <cellStyle name="40% - 强调文字颜色 5 2 3 2 2 2" xfId="2354"/>
    <cellStyle name="差 2 3 2 4 2" xfId="2355"/>
    <cellStyle name="常规 12" xfId="2356"/>
    <cellStyle name="40% - 强调文字颜色 5 2 3 2 2 3" xfId="2357"/>
    <cellStyle name="常规 13" xfId="2358"/>
    <cellStyle name="40% - 强调文字颜色 5 2 3 2 2 3 2" xfId="2359"/>
    <cellStyle name="差 2 2 4" xfId="2360"/>
    <cellStyle name="常规 13 2" xfId="2361"/>
    <cellStyle name="40% - 强调文字颜色 5 2 3 2 4" xfId="2362"/>
    <cellStyle name="60% - 强调文字颜色 3 2 2 5 2" xfId="2363"/>
    <cellStyle name="标题 3 2 3" xfId="2364"/>
    <cellStyle name="40% - 强调文字颜色 5 2 3 2 4 2" xfId="2365"/>
    <cellStyle name="标题 3 2 3 2" xfId="2366"/>
    <cellStyle name="40% - 强调文字颜色 5 2 3 3" xfId="2367"/>
    <cellStyle name="60% - 强调文字颜色 6 2 8 3" xfId="2368"/>
    <cellStyle name="常规 2 11 4" xfId="2369"/>
    <cellStyle name="40% - 强调文字颜色 5 2 3 3 2" xfId="2370"/>
    <cellStyle name="40% - 强调文字颜色 5 2 3 3 2 2" xfId="2371"/>
    <cellStyle name="40% - 强调文字颜色 5 2 3 3 3" xfId="2372"/>
    <cellStyle name="标题 3 3 2" xfId="2373"/>
    <cellStyle name="40% - 强调文字颜色 5 2 3 4" xfId="2374"/>
    <cellStyle name="60% - 强调文字颜色 6 2 8 4" xfId="2375"/>
    <cellStyle name="常规 2 11 5" xfId="2376"/>
    <cellStyle name="40% - 强调文字颜色 5 2 3 4 2" xfId="2377"/>
    <cellStyle name="60% - 强调文字颜色 6 2 8 4 2" xfId="2378"/>
    <cellStyle name="常规 14 2 4" xfId="2379"/>
    <cellStyle name="40% - 强调文字颜色 5 2 3 5" xfId="2380"/>
    <cellStyle name="40% - 强调文字颜色 5 2 3 5 2" xfId="2381"/>
    <cellStyle name="40% - 强调文字颜色 5 2 3 6" xfId="2382"/>
    <cellStyle name="40% - 强调文字颜色 5 2 3 6 2" xfId="2383"/>
    <cellStyle name="40% - 强调文字颜色 5 2 4" xfId="2384"/>
    <cellStyle name="60% - 强调文字颜色 6 2 9" xfId="2385"/>
    <cellStyle name="40% - 强调文字颜色 5 2 4 2" xfId="2386"/>
    <cellStyle name="60% - 强调文字颜色 6 2 9 2" xfId="2387"/>
    <cellStyle name="常规 2 12 3" xfId="2388"/>
    <cellStyle name="常规 3 2 3 4" xfId="2389"/>
    <cellStyle name="40% - 强调文字颜色 5 2 4 2 2" xfId="2390"/>
    <cellStyle name="40% - 强调文字颜色 5 2 4 2 3" xfId="2391"/>
    <cellStyle name="标题 4 2 2" xfId="2392"/>
    <cellStyle name="40% - 强调文字颜色 5 2 4 2 3 2" xfId="2393"/>
    <cellStyle name="标题 4 2 2 2" xfId="2394"/>
    <cellStyle name="40% - 强调文字颜色 5 2 4 3" xfId="2395"/>
    <cellStyle name="常规 2 12 4" xfId="2396"/>
    <cellStyle name="40% - 强调文字颜色 5 2 4 4" xfId="2397"/>
    <cellStyle name="40% - 强调文字颜色 5 2 4 4 2" xfId="2398"/>
    <cellStyle name="常规 15 2 4" xfId="2399"/>
    <cellStyle name="常规 20 2 4" xfId="2400"/>
    <cellStyle name="40% - 强调文字颜色 5 2 5" xfId="2401"/>
    <cellStyle name="40% - 强调文字颜色 5 2 5 2" xfId="2402"/>
    <cellStyle name="常规 2 13 3" xfId="2403"/>
    <cellStyle name="40% - 强调文字颜色 5 2 5 3" xfId="2404"/>
    <cellStyle name="常规 2 13 4" xfId="2405"/>
    <cellStyle name="40% - 强调文字颜色 5 2 5 4" xfId="2406"/>
    <cellStyle name="40% - 强调文字颜色 5 2 5 4 2" xfId="2407"/>
    <cellStyle name="常规 16 2 4" xfId="2408"/>
    <cellStyle name="40% - 强调文字颜色 5 2 6" xfId="2409"/>
    <cellStyle name="60% - 强调文字颜色 1 2 3 3 2" xfId="2410"/>
    <cellStyle name="40% - 强调文字颜色 5 2 7 4 2" xfId="2411"/>
    <cellStyle name="常规 18 2 4" xfId="2412"/>
    <cellStyle name="40% - 强调文字颜色 5 3" xfId="2413"/>
    <cellStyle name="40% - 强调文字颜色 5 3 2" xfId="2414"/>
    <cellStyle name="40% - 强调文字颜色 5 3 2 2" xfId="2415"/>
    <cellStyle name="40% - 强调文字颜色 5 3 2 2 2" xfId="2416"/>
    <cellStyle name="40% - 强调文字颜色 5 3 2 2 3" xfId="2417"/>
    <cellStyle name="40% - 强调文字颜色 5 3 2 3" xfId="2418"/>
    <cellStyle name="40% - 强调文字颜色 5 3 2 3 2" xfId="2419"/>
    <cellStyle name="40% - 强调文字颜色 5 3 2 3 3" xfId="2420"/>
    <cellStyle name="40% - 强调文字颜色 5 3 2 4" xfId="2421"/>
    <cellStyle name="标题 4 2 3 3 2" xfId="2422"/>
    <cellStyle name="40% - 强调文字颜色 5 3 2 4 2" xfId="2423"/>
    <cellStyle name="40% - 强调文字颜色 5 3 2 5" xfId="2424"/>
    <cellStyle name="40% - 强调文字颜色 5 3 3" xfId="2425"/>
    <cellStyle name="40% - 强调文字颜色 5 3 3 2" xfId="2426"/>
    <cellStyle name="40% - 强调文字颜色 5 3 3 2 2" xfId="2427"/>
    <cellStyle name="40% - 强调文字颜色 5 3 3 2 3" xfId="2428"/>
    <cellStyle name="40% - 强调文字颜色 5 3 3 3" xfId="2429"/>
    <cellStyle name="40% - 强调文字颜色 5 3 3 3 2" xfId="2430"/>
    <cellStyle name="40% - 强调文字颜色 5 3 3 4" xfId="2431"/>
    <cellStyle name="40% - 强调文字颜色 5 3 4" xfId="2432"/>
    <cellStyle name="40% - 强调文字颜色 5 3 4 2" xfId="2433"/>
    <cellStyle name="40% - 强调文字颜色 5 3 4 3" xfId="2434"/>
    <cellStyle name="40% - 强调文字颜色 5 3 5" xfId="2435"/>
    <cellStyle name="40% - 强调文字颜色 5 3 5 2" xfId="2436"/>
    <cellStyle name="40% - 强调文字颜色 5 3 6" xfId="2437"/>
    <cellStyle name="60% - 强调文字颜色 1 2 3 4 2" xfId="2438"/>
    <cellStyle name="40% - 强调文字颜色 5 4" xfId="2439"/>
    <cellStyle name="40% - 强调文字颜色 5 4 2" xfId="2440"/>
    <cellStyle name="40% - 强调文字颜色 5 4 2 2" xfId="2441"/>
    <cellStyle name="40% - 强调文字颜色 5 4 2 4" xfId="2442"/>
    <cellStyle name="40% - 强调文字颜色 5 4 2 4 2" xfId="2443"/>
    <cellStyle name="常规 2 9 2 3" xfId="2444"/>
    <cellStyle name="输入 3 2 3" xfId="2445"/>
    <cellStyle name="40% - 强调文字颜色 5 4 3" xfId="2446"/>
    <cellStyle name="40% - 强调文字颜色 5 4 3 2" xfId="2447"/>
    <cellStyle name="常规 3 4 2 4" xfId="2448"/>
    <cellStyle name="40% - 强调文字颜色 5 4 3 3" xfId="2449"/>
    <cellStyle name="40% - 强调文字颜色 5 4 3 4" xfId="2450"/>
    <cellStyle name="40% - 强调文字颜色 5 4 3 4 2" xfId="2451"/>
    <cellStyle name="60% - 强调文字颜色 1 2 5" xfId="2452"/>
    <cellStyle name="40% - 强调文字颜色 5 4 4 2" xfId="2453"/>
    <cellStyle name="40% - 强调文字颜色 5 4 5 3" xfId="2454"/>
    <cellStyle name="40% - 强调文字颜色 5 4 5 4 2" xfId="2455"/>
    <cellStyle name="60% - 强调文字颜色 2 2 3 3" xfId="2456"/>
    <cellStyle name="60% - 强调文字颜色 3 2 5" xfId="2457"/>
    <cellStyle name="常规 3 2 15" xfId="2458"/>
    <cellStyle name="40% - 强调文字颜色 5 4 6" xfId="2459"/>
    <cellStyle name="60% - 强调文字颜色 1 2 3 5 2" xfId="2460"/>
    <cellStyle name="40% - 强调文字颜色 5 5" xfId="2461"/>
    <cellStyle name="常规 106 2" xfId="2462"/>
    <cellStyle name="常规 111 2" xfId="2463"/>
    <cellStyle name="40% - 强调文字颜色 5 5 2" xfId="2464"/>
    <cellStyle name="40% - 强调文字颜色 5 5 2 2" xfId="2465"/>
    <cellStyle name="40% - 强调文字颜色 5 5 2 3" xfId="2466"/>
    <cellStyle name="40% - 强调文字颜色 5 5 3" xfId="2467"/>
    <cellStyle name="40% - 强调文字颜色 5 5 3 2" xfId="2468"/>
    <cellStyle name="常规 10 9" xfId="2469"/>
    <cellStyle name="40% - 强调文字颜色 5 5 3 3" xfId="2470"/>
    <cellStyle name="40% - 强调文字颜色 5 5 4" xfId="2471"/>
    <cellStyle name="40% - 强调文字颜色 5 5 5" xfId="2472"/>
    <cellStyle name="40% - 强调文字颜色 6 2" xfId="2473"/>
    <cellStyle name="40% - 强调文字颜色 6 2 10" xfId="2474"/>
    <cellStyle name="40% - 强调文字颜色 6 2 11" xfId="2475"/>
    <cellStyle name="标题 2 2 4 2" xfId="2476"/>
    <cellStyle name="强调文字颜色 4 2 3 3 2 2" xfId="2477"/>
    <cellStyle name="40% - 强调文字颜色 6 2 12" xfId="2478"/>
    <cellStyle name="标题 2 2 4 3" xfId="2479"/>
    <cellStyle name="40% - 强调文字颜色 6 2 2" xfId="2480"/>
    <cellStyle name="40% - 强调文字颜色 6 2 2 2" xfId="2481"/>
    <cellStyle name="常规 146" xfId="2482"/>
    <cellStyle name="常规 151" xfId="2483"/>
    <cellStyle name="常规 201" xfId="2484"/>
    <cellStyle name="常规 5 6" xfId="2485"/>
    <cellStyle name="40% - 强调文字颜色 6 2 2 2 2" xfId="2486"/>
    <cellStyle name="60% - 强调文字颜色 1 3 3 2 3" xfId="2487"/>
    <cellStyle name="常规 151 2" xfId="2488"/>
    <cellStyle name="常规 2 3 22" xfId="2489"/>
    <cellStyle name="常规 5 6 2" xfId="2490"/>
    <cellStyle name="40% - 强调文字颜色 6 2 2 2 2 2" xfId="2491"/>
    <cellStyle name="40% - 强调文字颜色 6 2 2 2 2 3 2" xfId="2492"/>
    <cellStyle name="40% - 强调文字颜色 6 2 2 2 4" xfId="2493"/>
    <cellStyle name="40% - 强调文字颜色 6 3 5 2" xfId="2494"/>
    <cellStyle name="汇总 2 7 2 2" xfId="2495"/>
    <cellStyle name="40% - 强调文字颜色 6 2 2 2 4 2" xfId="2496"/>
    <cellStyle name="40% - 强调文字颜色 6 2 2 3" xfId="2497"/>
    <cellStyle name="常规 147" xfId="2498"/>
    <cellStyle name="常规 152" xfId="2499"/>
    <cellStyle name="常规 202" xfId="2500"/>
    <cellStyle name="常规 5 7" xfId="2501"/>
    <cellStyle name="40% - 强调文字颜色 6 2 2 3 2" xfId="2502"/>
    <cellStyle name="60% - 强调文字颜色 1 3 3 3 3" xfId="2503"/>
    <cellStyle name="常规 152 2" xfId="2504"/>
    <cellStyle name="常规 4 3 5 2" xfId="2505"/>
    <cellStyle name="常规 5 7 2" xfId="2506"/>
    <cellStyle name="40% - 强调文字颜色 6 2 2 3 2 3" xfId="2507"/>
    <cellStyle name="40% - 强调文字颜色 6 2 2 3 2 3 2" xfId="2508"/>
    <cellStyle name="40% - 强调文字颜色 6 2 2 3 3" xfId="2509"/>
    <cellStyle name="40% - 强调文字颜色 6 2 2 3 4" xfId="2510"/>
    <cellStyle name="40% - 强调文字颜色 6 3 6 2" xfId="2511"/>
    <cellStyle name="常规 5 7 4" xfId="2512"/>
    <cellStyle name="汇总 2 7 3 2" xfId="2513"/>
    <cellStyle name="40% - 强调文字颜色 6 2 2 3 4 2" xfId="2514"/>
    <cellStyle name="40% - 强调文字颜色 6 2 2 4" xfId="2515"/>
    <cellStyle name="标题 4 3 2 3 2" xfId="2516"/>
    <cellStyle name="常规 148" xfId="2517"/>
    <cellStyle name="常规 153" xfId="2518"/>
    <cellStyle name="常规 203" xfId="2519"/>
    <cellStyle name="常规 5 8" xfId="2520"/>
    <cellStyle name="强调文字颜色 1 2 5 2 2" xfId="2521"/>
    <cellStyle name="40% - 强调文字颜色 6 2 2 4 2" xfId="2522"/>
    <cellStyle name="常规 148 2" xfId="2523"/>
    <cellStyle name="常规 5 8 2" xfId="2524"/>
    <cellStyle name="40% - 强调文字颜色 6 2 2 4 3" xfId="2525"/>
    <cellStyle name="40% - 强调文字颜色 6 2 2 5" xfId="2526"/>
    <cellStyle name="标题 4 3 2 3 3" xfId="2527"/>
    <cellStyle name="常规 149" xfId="2528"/>
    <cellStyle name="常规 154" xfId="2529"/>
    <cellStyle name="常规 204" xfId="2530"/>
    <cellStyle name="常规 5 9" xfId="2531"/>
    <cellStyle name="强调文字颜色 1 2 5 2 3" xfId="2532"/>
    <cellStyle name="40% - 强调文字颜色 6 2 2 6" xfId="2533"/>
    <cellStyle name="常规 155" xfId="2534"/>
    <cellStyle name="常规 160" xfId="2535"/>
    <cellStyle name="常规 2 3 6 2 2" xfId="2536"/>
    <cellStyle name="常规 205" xfId="2537"/>
    <cellStyle name="常规 210" xfId="2538"/>
    <cellStyle name="40% - 强调文字颜色 6 2 2 6 2" xfId="2539"/>
    <cellStyle name="常规 205 2" xfId="2540"/>
    <cellStyle name="强调文字颜色 6 3 2 2 3" xfId="2541"/>
    <cellStyle name="40% - 强调文字颜色 6 2 2 7" xfId="2542"/>
    <cellStyle name="常规 156" xfId="2543"/>
    <cellStyle name="常规 161" xfId="2544"/>
    <cellStyle name="常规 206" xfId="2545"/>
    <cellStyle name="常规 211" xfId="2546"/>
    <cellStyle name="40% - 强调文字颜色 6 2 2 7 2" xfId="2547"/>
    <cellStyle name="常规 161 2" xfId="2548"/>
    <cellStyle name="常规 211 2" xfId="2549"/>
    <cellStyle name="强调文字颜色 6 3 2 3 3" xfId="2550"/>
    <cellStyle name="40% - 强调文字颜色 6 2 3" xfId="2551"/>
    <cellStyle name="40% - 强调文字颜色 6 2 3 2 2 2" xfId="2552"/>
    <cellStyle name="常规 11 2 13" xfId="2553"/>
    <cellStyle name="40% - 强调文字颜色 6 2 3 2 2 3" xfId="2554"/>
    <cellStyle name="常规 11 2 14" xfId="2555"/>
    <cellStyle name="40% - 强调文字颜色 6 2 3 2 2 3 2" xfId="2556"/>
    <cellStyle name="40% - 强调文字颜色 6 2 3 2 4" xfId="2557"/>
    <cellStyle name="40% - 强调文字颜色 6 4 5 2" xfId="2558"/>
    <cellStyle name="60% - 强调文字颜色 4 2 2 5 2" xfId="2559"/>
    <cellStyle name="40% - 强调文字颜色 6 2 3 2 4 2" xfId="2560"/>
    <cellStyle name="常规 230 9" xfId="2561"/>
    <cellStyle name="40% - 强调文字颜色 6 2 3 3" xfId="2562"/>
    <cellStyle name="常规 197" xfId="2563"/>
    <cellStyle name="常规 6 7" xfId="2564"/>
    <cellStyle name="40% - 强调文字颜色 6 2 3 3 2" xfId="2565"/>
    <cellStyle name="40% - 强调文字颜色 6 2 3 3 2 2" xfId="2566"/>
    <cellStyle name="40% - 强调文字颜色 6 2 3 3 3" xfId="2567"/>
    <cellStyle name="40% - 强调文字颜色 6 2 3 4" xfId="2568"/>
    <cellStyle name="标题 4 3 2 4 2" xfId="2569"/>
    <cellStyle name="常规 198" xfId="2570"/>
    <cellStyle name="常规 6 8" xfId="2571"/>
    <cellStyle name="40% - 强调文字颜色 6 2 3 4 2" xfId="2572"/>
    <cellStyle name="常规 198 2" xfId="2573"/>
    <cellStyle name="40% - 强调文字颜色 6 2 3 5" xfId="2574"/>
    <cellStyle name="常规 199" xfId="2575"/>
    <cellStyle name="常规 6 9" xfId="2576"/>
    <cellStyle name="40% - 强调文字颜色 6 2 3 5 2" xfId="2577"/>
    <cellStyle name="常规 199 2" xfId="2578"/>
    <cellStyle name="40% - 强调文字颜色 6 2 3 5 3" xfId="2579"/>
    <cellStyle name="常规 199 3" xfId="2580"/>
    <cellStyle name="40% - 强调文字颜色 6 2 3 6" xfId="2581"/>
    <cellStyle name="40% - 强调文字颜色 6 2 3 6 2" xfId="2582"/>
    <cellStyle name="40% - 强调文字颜色 6 2 4" xfId="2583"/>
    <cellStyle name="40% - 强调文字颜色 6 2 4 2" xfId="2584"/>
    <cellStyle name="常规 100 4" xfId="2585"/>
    <cellStyle name="常规 296" xfId="2586"/>
    <cellStyle name="常规 4 5 4" xfId="2587"/>
    <cellStyle name="常规 401" xfId="2588"/>
    <cellStyle name="常规 7 6" xfId="2589"/>
    <cellStyle name="40% - 强调文字颜色 6 2 4 2 2" xfId="2590"/>
    <cellStyle name="40% - 强调文字颜色 6 2 4 2 3" xfId="2591"/>
    <cellStyle name="40% - 强调文字颜色 6 2 4 2 3 2" xfId="2592"/>
    <cellStyle name="40% - 强调文字颜色 6 2 4 3" xfId="2593"/>
    <cellStyle name="常规 297" xfId="2594"/>
    <cellStyle name="常规 402" xfId="2595"/>
    <cellStyle name="常规 7 7" xfId="2596"/>
    <cellStyle name="40% - 强调文字颜色 6 2 4 4" xfId="2597"/>
    <cellStyle name="常规 298" xfId="2598"/>
    <cellStyle name="常规 403" xfId="2599"/>
    <cellStyle name="常规 7 8" xfId="2600"/>
    <cellStyle name="强调文字颜色 1 2 5 4 2" xfId="2601"/>
    <cellStyle name="40% - 强调文字颜色 6 2 4 4 2" xfId="2602"/>
    <cellStyle name="40% - 强调文字颜色 6 2 5 2" xfId="2603"/>
    <cellStyle name="常规 396" xfId="2604"/>
    <cellStyle name="常规 4 6 4" xfId="2605"/>
    <cellStyle name="常规 446" xfId="2606"/>
    <cellStyle name="常规 8 6" xfId="2607"/>
    <cellStyle name="40% - 强调文字颜色 6 2 5 2 2" xfId="2608"/>
    <cellStyle name="40% - 强调文字颜色 6 2 5 2 3 2" xfId="2609"/>
    <cellStyle name="40% - 强调文字颜色 6 2 5 3" xfId="2610"/>
    <cellStyle name="常规 397" xfId="2611"/>
    <cellStyle name="常规 4 6 5" xfId="2612"/>
    <cellStyle name="常规 8 7" xfId="2613"/>
    <cellStyle name="40% - 强调文字颜色 6 2 5 4" xfId="2614"/>
    <cellStyle name="常规 398" xfId="2615"/>
    <cellStyle name="常规 8 8" xfId="2616"/>
    <cellStyle name="40% - 强调文字颜色 6 2 5 4 2" xfId="2617"/>
    <cellStyle name="40% - 强调文字颜色 6 2 6" xfId="2618"/>
    <cellStyle name="常规 10 2 2 2 2" xfId="2619"/>
    <cellStyle name="40% - 强调文字颜色 6 2 6 2" xfId="2620"/>
    <cellStyle name="常规 4 2 5 4" xfId="2621"/>
    <cellStyle name="汇总 2 6 3 2" xfId="2622"/>
    <cellStyle name="40% - 强调文字颜色 6 2 6 3" xfId="2623"/>
    <cellStyle name="40% - 强调文字颜色 6 2 6 4" xfId="2624"/>
    <cellStyle name="40% - 强调文字颜色 6 2 6 4 2" xfId="2625"/>
    <cellStyle name="40% - 强调文字颜色 6 2 7 4 2" xfId="2626"/>
    <cellStyle name="标题 2 3" xfId="2627"/>
    <cellStyle name="40% - 强调文字颜色 6 3" xfId="2628"/>
    <cellStyle name="40% - 强调文字颜色 6 3 2" xfId="2629"/>
    <cellStyle name="40% - 强调文字颜色 6 3 2 2" xfId="2630"/>
    <cellStyle name="常规 5 3 4" xfId="2631"/>
    <cellStyle name="40% - 强调文字颜色 6 3 2 2 2" xfId="2632"/>
    <cellStyle name="40% - 强调文字颜色 6 3 2 2 3" xfId="2633"/>
    <cellStyle name="40% - 强调文字颜色 6 3 2 3" xfId="2634"/>
    <cellStyle name="常规 5 3 5" xfId="2635"/>
    <cellStyle name="40% - 强调文字颜色 6 3 2 3 2" xfId="2636"/>
    <cellStyle name="40% - 强调文字颜色 6 3 2 3 3" xfId="2637"/>
    <cellStyle name="40% - 强调文字颜色 6 3 2 4" xfId="2638"/>
    <cellStyle name="常规 5 3 6" xfId="2639"/>
    <cellStyle name="40% - 强调文字颜色 6 3 2 4 2" xfId="2640"/>
    <cellStyle name="常规 125" xfId="2641"/>
    <cellStyle name="常规 130" xfId="2642"/>
    <cellStyle name="40% - 强调文字颜色 6 3 2 5" xfId="2643"/>
    <cellStyle name="40% - 强调文字颜色 6 3 3" xfId="2644"/>
    <cellStyle name="40% - 强调文字颜色 6 3 3 2" xfId="2645"/>
    <cellStyle name="40% - 强调文字颜色 6 3 3 3" xfId="2646"/>
    <cellStyle name="40% - 强调文字颜色 6 3 4" xfId="2647"/>
    <cellStyle name="40% - 强调文字颜色 6 3 4 2" xfId="2648"/>
    <cellStyle name="常规 5 5 4" xfId="2649"/>
    <cellStyle name="40% - 强调文字颜色 6 3 4 3" xfId="2650"/>
    <cellStyle name="40% - 强调文字颜色 6 3 5" xfId="2651"/>
    <cellStyle name="40% - 强调文字颜色 6 3 5 3" xfId="2652"/>
    <cellStyle name="40% - 强调文字颜色 6 3 6" xfId="2653"/>
    <cellStyle name="60% - 强调文字颜色 1 2 4 4 2" xfId="2654"/>
    <cellStyle name="40% - 强调文字颜色 6 4" xfId="2655"/>
    <cellStyle name="60% - 强调文字颜色 4 2 2" xfId="2656"/>
    <cellStyle name="40% - 强调文字颜色 6 4 2" xfId="2657"/>
    <cellStyle name="60% - 强调文字颜色 4 2 2 2" xfId="2658"/>
    <cellStyle name="40% - 强调文字颜色 6 4 2 2" xfId="2659"/>
    <cellStyle name="40% - 着色 6 3" xfId="2660"/>
    <cellStyle name="60% - 强调文字颜色 4 2 2 2 2" xfId="2661"/>
    <cellStyle name="常规 6 3 4" xfId="2662"/>
    <cellStyle name="40% - 强调文字颜色 6 4 2 3" xfId="2663"/>
    <cellStyle name="40% - 着色 6 4" xfId="2664"/>
    <cellStyle name="60% - 强调文字颜色 4 2 2 2 3" xfId="2665"/>
    <cellStyle name="常规 6 3 5" xfId="2666"/>
    <cellStyle name="40% - 强调文字颜色 6 4 2 4" xfId="2667"/>
    <cellStyle name="40% - 着色 6 5" xfId="2668"/>
    <cellStyle name="60% - 强调文字颜色 4 2 2 2 4" xfId="2669"/>
    <cellStyle name="40% - 强调文字颜色 6 4 2 4 2" xfId="2670"/>
    <cellStyle name="60% - 强调文字颜色 4 2 2 2 4 2" xfId="2671"/>
    <cellStyle name="40% - 强调文字颜色 6 4 3" xfId="2672"/>
    <cellStyle name="60% - 强调文字颜色 4 2 2 3" xfId="2673"/>
    <cellStyle name="40% - 强调文字颜色 6 4 3 2" xfId="2674"/>
    <cellStyle name="60% - 强调文字颜色 4 2 2 3 2" xfId="2675"/>
    <cellStyle name="40% - 强调文字颜色 6 4 3 3" xfId="2676"/>
    <cellStyle name="60% - 强调文字颜色 4 2 2 3 3" xfId="2677"/>
    <cellStyle name="40% - 强调文字颜色 6 4 3 4" xfId="2678"/>
    <cellStyle name="40% - 强调文字颜色 6 4 3 4 2" xfId="2679"/>
    <cellStyle name="标题 5 6" xfId="2680"/>
    <cellStyle name="40% - 强调文字颜色 6 4 4" xfId="2681"/>
    <cellStyle name="60% - 强调文字颜色 4 2 2 4" xfId="2682"/>
    <cellStyle name="链接单元格 2 6 2" xfId="2683"/>
    <cellStyle name="40% - 强调文字颜色 6 4 4 2" xfId="2684"/>
    <cellStyle name="常规 6 5 4" xfId="2685"/>
    <cellStyle name="40% - 强调文字颜色 6 4 4 3" xfId="2686"/>
    <cellStyle name="40% - 强调文字颜色 6 4 5" xfId="2687"/>
    <cellStyle name="60% - 强调文字颜色 4 2 2 5" xfId="2688"/>
    <cellStyle name="链接单元格 2 6 3" xfId="2689"/>
    <cellStyle name="40% - 强调文字颜色 6 4 5 3" xfId="2690"/>
    <cellStyle name="40% - 强调文字颜色 6 4 5 4" xfId="2691"/>
    <cellStyle name="40% - 强调文字颜色 6 4 5 4 2" xfId="2692"/>
    <cellStyle name="40% - 强调文字颜色 6 4 6" xfId="2693"/>
    <cellStyle name="60% - 强调文字颜色 4 2 2 6" xfId="2694"/>
    <cellStyle name="40% - 强调文字颜色 6 4 6 2" xfId="2695"/>
    <cellStyle name="40% - 强调文字颜色 6 5" xfId="2696"/>
    <cellStyle name="60% - 强调文字颜色 4 2 3" xfId="2697"/>
    <cellStyle name="常规 107 2" xfId="2698"/>
    <cellStyle name="常规 112 2" xfId="2699"/>
    <cellStyle name="40% - 强调文字颜色 6 5 2" xfId="2700"/>
    <cellStyle name="60% - 强调文字颜色 4 2 3 2" xfId="2701"/>
    <cellStyle name="40% - 强调文字颜色 6 5 2 2" xfId="2702"/>
    <cellStyle name="60% - 强调文字颜色 4 2 3 2 2" xfId="2703"/>
    <cellStyle name="40% - 强调文字颜色 6 5 2 3" xfId="2704"/>
    <cellStyle name="60% - 强调文字颜色 4 2 3 2 3" xfId="2705"/>
    <cellStyle name="40% - 强调文字颜色 6 5 3" xfId="2706"/>
    <cellStyle name="60% - 强调文字颜色 4 2 3 3" xfId="2707"/>
    <cellStyle name="40% - 强调文字颜色 6 5 4" xfId="2708"/>
    <cellStyle name="60% - 强调文字颜色 4 2 3 4" xfId="2709"/>
    <cellStyle name="40% - 强调文字颜色 6 5 5" xfId="2710"/>
    <cellStyle name="60% - 强调文字颜色 4 2 3 5" xfId="2711"/>
    <cellStyle name="40% - 强调文字颜色 6 6" xfId="2712"/>
    <cellStyle name="60% - 强调文字颜色 2 3 3 2" xfId="2713"/>
    <cellStyle name="60% - 强调文字颜色 4 2 4" xfId="2714"/>
    <cellStyle name="40% - 强调文字颜色 6 6 2" xfId="2715"/>
    <cellStyle name="60% - 强调文字颜色 4 2 4 2" xfId="2716"/>
    <cellStyle name="40% - 强调文字颜色 6 6 3" xfId="2717"/>
    <cellStyle name="60% - 强调文字颜色 4 2 4 3" xfId="2718"/>
    <cellStyle name="常规 13 2 2 2" xfId="2719"/>
    <cellStyle name="40% - 着色 1" xfId="2720"/>
    <cellStyle name="40% - 着色 1 2" xfId="2721"/>
    <cellStyle name="40% - 着色 1 3" xfId="2722"/>
    <cellStyle name="40% - 着色 1 5" xfId="2723"/>
    <cellStyle name="40% - 着色 2" xfId="2724"/>
    <cellStyle name="40% - 着色 2 2" xfId="2725"/>
    <cellStyle name="40% - 着色 2 3" xfId="2726"/>
    <cellStyle name="40% - 着色 2 4" xfId="2727"/>
    <cellStyle name="40% - 着色 3" xfId="2728"/>
    <cellStyle name="60% - 强调文字颜色 3 3 2 4 2" xfId="2729"/>
    <cellStyle name="40% - 着色 3 2" xfId="2730"/>
    <cellStyle name="40% - 着色 3 2 2 2" xfId="2731"/>
    <cellStyle name="常规 2 2 2 2 2 3" xfId="2732"/>
    <cellStyle name="40% - 着色 3 3" xfId="2733"/>
    <cellStyle name="40% - 着色 3 4" xfId="2734"/>
    <cellStyle name="常规 16 4 2 2" xfId="2735"/>
    <cellStyle name="40% - 着色 4" xfId="2736"/>
    <cellStyle name="40% - 着色 4 2" xfId="2737"/>
    <cellStyle name="40% - 着色 4 2 2 2" xfId="2738"/>
    <cellStyle name="常规 2 2 3 7" xfId="2739"/>
    <cellStyle name="40% - 着色 4 2 3" xfId="2740"/>
    <cellStyle name="40% - 着色 4 3" xfId="2741"/>
    <cellStyle name="40% - 着色 4 3 2 2" xfId="2742"/>
    <cellStyle name="40% - 着色 4 4" xfId="2743"/>
    <cellStyle name="40% - 着色 4 4 2" xfId="2744"/>
    <cellStyle name="40% - 着色 4 5" xfId="2745"/>
    <cellStyle name="40% - 着色 5" xfId="2746"/>
    <cellStyle name="40% - 着色 5 2" xfId="2747"/>
    <cellStyle name="40% - 着色 5 2 2" xfId="2748"/>
    <cellStyle name="40% - 着色 5 2 2 2" xfId="2749"/>
    <cellStyle name="40% - 着色 5 2 3" xfId="2750"/>
    <cellStyle name="40% - 着色 5 3" xfId="2751"/>
    <cellStyle name="40% - 着色 5 3 2" xfId="2752"/>
    <cellStyle name="40% - 着色 5 4" xfId="2753"/>
    <cellStyle name="40% - 着色 6" xfId="2754"/>
    <cellStyle name="40% - 着色 6 2" xfId="2755"/>
    <cellStyle name="常规 188 3" xfId="2756"/>
    <cellStyle name="常规 6 3 3" xfId="2757"/>
    <cellStyle name="40% - 着色 6 2 2" xfId="2758"/>
    <cellStyle name="60% - 强调文字颜色 1 97" xfId="2759"/>
    <cellStyle name="40% - 着色 6 2 2 2" xfId="2760"/>
    <cellStyle name="常规 404" xfId="2761"/>
    <cellStyle name="常规 7 9" xfId="2762"/>
    <cellStyle name="40% - 着色 6 2 3" xfId="2763"/>
    <cellStyle name="60% - 强调文字颜色 1 98" xfId="2764"/>
    <cellStyle name="40% - 着色 6 3 2" xfId="2765"/>
    <cellStyle name="60% - 强调文字颜色 4 2 2 2 2 2" xfId="2766"/>
    <cellStyle name="40% - 着色 6 3 2 2" xfId="2767"/>
    <cellStyle name="40% - 着色 6 4 2" xfId="2768"/>
    <cellStyle name="60% - 强调文字颜色 1 167" xfId="2769"/>
    <cellStyle name="60% - 强调文字颜色 1 185" xfId="2770"/>
    <cellStyle name="60% - 强调文字颜色 1 2" xfId="2771"/>
    <cellStyle name="60% - 强调文字颜色 1 2 2" xfId="2772"/>
    <cellStyle name="60% - 强调文字颜色 1 2 2 2 2" xfId="2773"/>
    <cellStyle name="60% - 强调文字颜色 1 2 2 2 2 2" xfId="2774"/>
    <cellStyle name="60% - 强调文字颜色 5 6" xfId="2775"/>
    <cellStyle name="60% - 强调文字颜色 1 2 2 2 2 3" xfId="2776"/>
    <cellStyle name="标题 3 3 6 2" xfId="2777"/>
    <cellStyle name="60% - 强调文字颜色 1 2 2 2 2 3 2" xfId="2778"/>
    <cellStyle name="60% - 强调文字颜色 1 2 2 2 3" xfId="2779"/>
    <cellStyle name="常规 3 2 4 2" xfId="2780"/>
    <cellStyle name="60% - 强调文字颜色 1 2 2 2 4" xfId="2781"/>
    <cellStyle name="常规 2 13 2" xfId="2782"/>
    <cellStyle name="计算 3 5 2 2" xfId="2783"/>
    <cellStyle name="60% - 强调文字颜色 1 2 2 2 4 2" xfId="2784"/>
    <cellStyle name="60% - 强调文字颜色 1 2 2 3 2 3 2" xfId="2785"/>
    <cellStyle name="60% - 强调文字颜色 1 2 2 4" xfId="2786"/>
    <cellStyle name="60% - 强调文字颜色 1 2 2 5" xfId="2787"/>
    <cellStyle name="60% - 强调文字颜色 1 2 2 6" xfId="2788"/>
    <cellStyle name="60% - 强调文字颜色 1 2 2 6 2" xfId="2789"/>
    <cellStyle name="60% - 强调文字颜色 1 2 2 7" xfId="2790"/>
    <cellStyle name="60% - 强调文字颜色 1 2 3" xfId="2791"/>
    <cellStyle name="差 4 3 4 2" xfId="2792"/>
    <cellStyle name="60% - 强调文字颜色 1 2 3 2" xfId="2793"/>
    <cellStyle name="常规 20 12" xfId="2794"/>
    <cellStyle name="60% - 强调文字颜色 1 2 3 2 2" xfId="2795"/>
    <cellStyle name="60% - 强调文字颜色 1 2 3 2 3" xfId="2796"/>
    <cellStyle name="60% - 强调文字颜色 1 2 3 2 4" xfId="2797"/>
    <cellStyle name="60% - 强调文字颜色 1 2 3 3" xfId="2798"/>
    <cellStyle name="60% - 强调文字颜色 1 2 3 4" xfId="2799"/>
    <cellStyle name="60% - 强调文字颜色 1 2 3 5" xfId="2800"/>
    <cellStyle name="60% - 强调文字颜色 1 2 4" xfId="2801"/>
    <cellStyle name="60% - 强调文字颜色 1 2 4 2" xfId="2802"/>
    <cellStyle name="60% - 强调文字颜色 1 2 4 2 2" xfId="2803"/>
    <cellStyle name="60% - 强调文字颜色 1 2 4 2 3" xfId="2804"/>
    <cellStyle name="60% - 强调文字颜色 1 2 4 2 3 2" xfId="2805"/>
    <cellStyle name="常规 3 8 4" xfId="2806"/>
    <cellStyle name="60% - 强调文字颜色 1 2 4 3" xfId="2807"/>
    <cellStyle name="常规 10 2 2 2" xfId="2808"/>
    <cellStyle name="60% - 强调文字颜色 1 2 4 4" xfId="2809"/>
    <cellStyle name="常规 10 2 2 3" xfId="2810"/>
    <cellStyle name="60% - 强调文字颜色 1 2 5 2" xfId="2811"/>
    <cellStyle name="60% - 强调文字颜色 1 2 5 2 2" xfId="2812"/>
    <cellStyle name="常规 12 6" xfId="2813"/>
    <cellStyle name="60% - 强调文字颜色 1 2 5 2 3" xfId="2814"/>
    <cellStyle name="常规 12 7" xfId="2815"/>
    <cellStyle name="链接单元格 2 3 2 2 2" xfId="2816"/>
    <cellStyle name="60% - 强调文字颜色 1 2 5 2 3 2" xfId="2817"/>
    <cellStyle name="常规 5 12" xfId="2818"/>
    <cellStyle name="60% - 强调文字颜色 1 2 5 4" xfId="2819"/>
    <cellStyle name="60% - 强调文字颜色 1 2 5 4 2" xfId="2820"/>
    <cellStyle name="60% - 强调文字颜色 5 2 2 2 3" xfId="2821"/>
    <cellStyle name="常规 14 6" xfId="2822"/>
    <cellStyle name="60% - 强调文字颜色 1 2 6" xfId="2823"/>
    <cellStyle name="标题 2 2 3 2 2" xfId="2824"/>
    <cellStyle name="60% - 强调文字颜色 1 2 6 2" xfId="2825"/>
    <cellStyle name="标题 2 2 3 2 2 2" xfId="2826"/>
    <cellStyle name="60% - 强调文字颜色 1 2 6 3" xfId="2827"/>
    <cellStyle name="60% - 强调文字颜色 1 2 6 4" xfId="2828"/>
    <cellStyle name="60% - 强调文字颜色 1 2 6 4 2" xfId="2829"/>
    <cellStyle name="60% - 强调文字颜色 5 2 3 2 3" xfId="2830"/>
    <cellStyle name="60% - 强调文字颜色 1 2 7" xfId="2831"/>
    <cellStyle name="标题 2 2 3 2 3" xfId="2832"/>
    <cellStyle name="60% - 强调文字颜色 1 2 7 2" xfId="2833"/>
    <cellStyle name="60% - 强调文字颜色 1 2 7 3" xfId="2834"/>
    <cellStyle name="60% - 强调文字颜色 1 2 7 4" xfId="2835"/>
    <cellStyle name="60% - 强调文字颜色 1 2 7 4 2" xfId="2836"/>
    <cellStyle name="60% - 强调文字颜色 5 2 4 2 3" xfId="2837"/>
    <cellStyle name="60% - 强调文字颜色 1 2 8" xfId="2838"/>
    <cellStyle name="60% - 强调文字颜色 1 2 8 2" xfId="2839"/>
    <cellStyle name="60% - 强调文字颜色 1 2 8 3" xfId="2840"/>
    <cellStyle name="60% - 强调文字颜色 1 2 9" xfId="2841"/>
    <cellStyle name="60% - 强调文字颜色 1 2 9 3" xfId="2842"/>
    <cellStyle name="60% - 强调文字颜色 1 2 9 4" xfId="2843"/>
    <cellStyle name="60% - 强调文字颜色 1 2 9 4 2" xfId="2844"/>
    <cellStyle name="60% - 强调文字颜色 1 26" xfId="2845"/>
    <cellStyle name="60% - 强调文字颜色 1 27" xfId="2846"/>
    <cellStyle name="60% - 强调文字颜色 1 32" xfId="2847"/>
    <cellStyle name="60% - 强调文字颜色 1 28" xfId="2848"/>
    <cellStyle name="60% - 强调文字颜色 1 29" xfId="2849"/>
    <cellStyle name="60% - 强调文字颜色 1 3 2" xfId="2850"/>
    <cellStyle name="常规 2 18" xfId="2851"/>
    <cellStyle name="常规 2 23" xfId="2852"/>
    <cellStyle name="60% - 强调文字颜色 1 3 2 2 2" xfId="2853"/>
    <cellStyle name="常规 388" xfId="2854"/>
    <cellStyle name="常规 393" xfId="2855"/>
    <cellStyle name="常规 438" xfId="2856"/>
    <cellStyle name="常规 443" xfId="2857"/>
    <cellStyle name="常规 8 3" xfId="2858"/>
    <cellStyle name="60% - 强调文字颜色 1 3 2 2 3" xfId="2859"/>
    <cellStyle name="常规 101 2" xfId="2860"/>
    <cellStyle name="常规 389" xfId="2861"/>
    <cellStyle name="常规 394" xfId="2862"/>
    <cellStyle name="常规 4 2 4 2" xfId="2863"/>
    <cellStyle name="常规 4 6 2" xfId="2864"/>
    <cellStyle name="常规 439" xfId="2865"/>
    <cellStyle name="常规 444" xfId="2866"/>
    <cellStyle name="常规 8 4" xfId="2867"/>
    <cellStyle name="60% - 强调文字颜色 1 3 3" xfId="2868"/>
    <cellStyle name="常规 2 19" xfId="2869"/>
    <cellStyle name="常规 2 24" xfId="2870"/>
    <cellStyle name="60% - 强调文字颜色 1 3 3 2" xfId="2871"/>
    <cellStyle name="常规 11 2 2 13" xfId="2872"/>
    <cellStyle name="常规 2 19 2" xfId="2873"/>
    <cellStyle name="常规 2 24 2" xfId="2874"/>
    <cellStyle name="60% - 强调文字颜色 1 3 3 2 2" xfId="2875"/>
    <cellStyle name="60% - 强调文字颜色 1 3 3 3 2" xfId="2876"/>
    <cellStyle name="60% - 强调文字颜色 1 3 3 4 2" xfId="2877"/>
    <cellStyle name="常规 13_本地学籍" xfId="2878"/>
    <cellStyle name="60% - 强调文字颜色 1 3 4" xfId="2879"/>
    <cellStyle name="常规 2 25" xfId="2880"/>
    <cellStyle name="常规 2 30" xfId="2881"/>
    <cellStyle name="60% - 强调文字颜色 1 3 4 2" xfId="2882"/>
    <cellStyle name="常规 2 25 2" xfId="2883"/>
    <cellStyle name="常规 2 30 2" xfId="2884"/>
    <cellStyle name="60% - 强调文字颜色 1 3 5" xfId="2885"/>
    <cellStyle name="常规 2 26" xfId="2886"/>
    <cellStyle name="常规 2 31" xfId="2887"/>
    <cellStyle name="60% - 强调文字颜色 1 3 5 2" xfId="2888"/>
    <cellStyle name="常规 2 26 2" xfId="2889"/>
    <cellStyle name="常规 2 31 2" xfId="2890"/>
    <cellStyle name="60% - 强调文字颜色 1 3 6" xfId="2891"/>
    <cellStyle name="标题 2 2 3 3 2" xfId="2892"/>
    <cellStyle name="常规 2 27" xfId="2893"/>
    <cellStyle name="常规 2 32" xfId="2894"/>
    <cellStyle name="60% - 强调文字颜色 1 3 6 2" xfId="2895"/>
    <cellStyle name="常规 2 27 2" xfId="2896"/>
    <cellStyle name="60% - 强调文字颜色 1 3 7" xfId="2897"/>
    <cellStyle name="常规 2 28" xfId="2898"/>
    <cellStyle name="常规 2 33" xfId="2899"/>
    <cellStyle name="60% - 强调文字颜色 1 30" xfId="2900"/>
    <cellStyle name="60% - 强调文字颜色 1 35" xfId="2901"/>
    <cellStyle name="60% - 强调文字颜色 1 40" xfId="2902"/>
    <cellStyle name="60% - 强调文字颜色 1 36" xfId="2903"/>
    <cellStyle name="60% - 强调文字颜色 1 41" xfId="2904"/>
    <cellStyle name="60% - 强调文字颜色 1 37" xfId="2905"/>
    <cellStyle name="60% - 强调文字颜色 1 4 2" xfId="2906"/>
    <cellStyle name="60% - 强调文字颜色 1 4 2 4 2" xfId="2907"/>
    <cellStyle name="60% - 强调文字颜色 1 4 3" xfId="2908"/>
    <cellStyle name="60% - 强调文字颜色 1 4 3 2" xfId="2909"/>
    <cellStyle name="60% - 强调文字颜色 1 4 3 4" xfId="2910"/>
    <cellStyle name="60% - 强调文字颜色 1 4 3 4 2" xfId="2911"/>
    <cellStyle name="常规 119" xfId="2912"/>
    <cellStyle name="常规 124" xfId="2913"/>
    <cellStyle name="60% - 强调文字颜色 1 4 4" xfId="2914"/>
    <cellStyle name="60% - 强调文字颜色 1 4 5" xfId="2915"/>
    <cellStyle name="60% - 强调文字颜色 1 4 6" xfId="2916"/>
    <cellStyle name="60% - 强调文字颜色 1 4 6 2" xfId="2917"/>
    <cellStyle name="60% - 强调文字颜色 1 4 7" xfId="2918"/>
    <cellStyle name="60% - 强调文字颜色 1 44" xfId="2919"/>
    <cellStyle name="60% - 强调文字颜色 1 5" xfId="2920"/>
    <cellStyle name="60% - 强调文字颜色 1 5 2" xfId="2921"/>
    <cellStyle name="60% - 强调文字颜色 4 2 3 2 2 3" xfId="2922"/>
    <cellStyle name="60% - 强调文字颜色 1 5 3" xfId="2923"/>
    <cellStyle name="60% - 强调文字颜色 1 5 3 2" xfId="2924"/>
    <cellStyle name="60% - 强调文字颜色 1 5 4" xfId="2925"/>
    <cellStyle name="60% - 强调文字颜色 1 5 5" xfId="2926"/>
    <cellStyle name="60% - 强调文字颜色 1 50" xfId="2927"/>
    <cellStyle name="60% - 强调文字颜色 1 6" xfId="2928"/>
    <cellStyle name="60% - 强调文字颜色 1 6 2" xfId="2929"/>
    <cellStyle name="60% - 强调文字颜色 1 6 3" xfId="2930"/>
    <cellStyle name="60% - 强调文字颜色 5 2 4 2 3 2" xfId="2931"/>
    <cellStyle name="60% - 强调文字颜色 1 6 4" xfId="2932"/>
    <cellStyle name="60% - 强调文字颜色 1 6 4 2" xfId="2933"/>
    <cellStyle name="60% - 强调文字颜色 2 100" xfId="2934"/>
    <cellStyle name="60% - 强调文字颜色 2 4 5" xfId="2935"/>
    <cellStyle name="60% - 强调文字颜色 2 101" xfId="2936"/>
    <cellStyle name="60% - 强调文字颜色 2 4 6" xfId="2937"/>
    <cellStyle name="60% - 强调文字颜色 2 2" xfId="2938"/>
    <cellStyle name="60% - 强调文字颜色 2 2 2" xfId="2939"/>
    <cellStyle name="60% - 强调文字颜色 2 2 2 2" xfId="2940"/>
    <cellStyle name="60% - 强调文字颜色 2 2 2 2 2" xfId="2941"/>
    <cellStyle name="60% - 强调文字颜色 2 2 2 2 2 2" xfId="2942"/>
    <cellStyle name="60% - 强调文字颜色 2 2 2 2 2 3" xfId="2943"/>
    <cellStyle name="60% - 强调文字颜色 2 2 2 2 3" xfId="2944"/>
    <cellStyle name="60% - 强调文字颜色 2 2 2 2 4" xfId="2945"/>
    <cellStyle name="60% - 强调文字颜色 2 2 2 2 4 2" xfId="2946"/>
    <cellStyle name="60% - 强调文字颜色 2 2 2 3" xfId="2947"/>
    <cellStyle name="60% - 强调文字颜色 2 2 2 3 2" xfId="2948"/>
    <cellStyle name="常规 2 2 2 2 4" xfId="2949"/>
    <cellStyle name="60% - 强调文字颜色 2 2 2 3 3" xfId="2950"/>
    <cellStyle name="常规 2 2 2 2 5" xfId="2951"/>
    <cellStyle name="60% - 强调文字颜色 2 2 2 4" xfId="2952"/>
    <cellStyle name="60% - 强调文字颜色 2 2 2 5" xfId="2953"/>
    <cellStyle name="60% - 强调文字颜色 2 2 3" xfId="2954"/>
    <cellStyle name="60% - 强调文字颜色 2 2 3 2" xfId="2955"/>
    <cellStyle name="60% - 强调文字颜色 3 2 4" xfId="2956"/>
    <cellStyle name="常规 155 2 10" xfId="2957"/>
    <cellStyle name="常规 3 2 14" xfId="2958"/>
    <cellStyle name="60% - 强调文字颜色 2 2 3 2 2" xfId="2959"/>
    <cellStyle name="60% - 强调文字颜色 3 2 4 2" xfId="2960"/>
    <cellStyle name="60% - 强调文字颜色 2 2 3 2 2 2" xfId="2961"/>
    <cellStyle name="60% - 强调文字颜色 3 2 4 2 2" xfId="2962"/>
    <cellStyle name="60% - 强调文字颜色 2 2 3 2 2 3" xfId="2963"/>
    <cellStyle name="60% - 强调文字颜色 3 2 4 2 3" xfId="2964"/>
    <cellStyle name="60% - 强调文字颜色 2 2 3 2 2 3 2" xfId="2965"/>
    <cellStyle name="60% - 强调文字颜色 3 2 4 2 3 2" xfId="2966"/>
    <cellStyle name="60% - 强调文字颜色 2 2 3 2 3" xfId="2967"/>
    <cellStyle name="60% - 强调文字颜色 3 2 4 3" xfId="2968"/>
    <cellStyle name="常规 12 2 2 2" xfId="2969"/>
    <cellStyle name="60% - 强调文字颜色 2 2 3 2 4" xfId="2970"/>
    <cellStyle name="60% - 强调文字颜色 3 2 4 4" xfId="2971"/>
    <cellStyle name="常规 12 2 2 3" xfId="2972"/>
    <cellStyle name="60% - 强调文字颜色 2 2 3 2 4 2" xfId="2973"/>
    <cellStyle name="60% - 强调文字颜色 3 2 4 4 2" xfId="2974"/>
    <cellStyle name="60% - 强调文字颜色 2 2 3 3 2" xfId="2975"/>
    <cellStyle name="60% - 强调文字颜色 3 2 5 2" xfId="2976"/>
    <cellStyle name="60% - 强调文字颜色 2 2 3 3 3" xfId="2977"/>
    <cellStyle name="60% - 强调文字颜色 3 2 5 3" xfId="2978"/>
    <cellStyle name="常规 12 2 3 2" xfId="2979"/>
    <cellStyle name="60% - 强调文字颜色 2 2 3 4" xfId="2980"/>
    <cellStyle name="60% - 强调文字颜色 3 2 6" xfId="2981"/>
    <cellStyle name="60% - 强调文字颜色 2 2 3 4 2" xfId="2982"/>
    <cellStyle name="60% - 强调文字颜色 3 2 6 2" xfId="2983"/>
    <cellStyle name="60% - 强调文字颜色 2 2 4" xfId="2984"/>
    <cellStyle name="60% - 强调文字颜色 2 2 4 2" xfId="2985"/>
    <cellStyle name="60% - 强调文字颜色 3 3 4" xfId="2986"/>
    <cellStyle name="60% - 强调文字颜色 2 2 4 2 2" xfId="2987"/>
    <cellStyle name="60% - 强调文字颜色 3 3 4 2" xfId="2988"/>
    <cellStyle name="60% - 强调文字颜色 2 2 4 3" xfId="2989"/>
    <cellStyle name="60% - 强调文字颜色 3 3 5" xfId="2990"/>
    <cellStyle name="常规 11 2 2 2" xfId="2991"/>
    <cellStyle name="60% - 强调文字颜色 2 2 4 4" xfId="2992"/>
    <cellStyle name="常规 11 2 2 3" xfId="2993"/>
    <cellStyle name="60% - 强调文字颜色 2 2 4 4 2" xfId="2994"/>
    <cellStyle name="常规 2 2 4 3 4" xfId="2995"/>
    <cellStyle name="60% - 强调文字颜色 2 2 5" xfId="2996"/>
    <cellStyle name="60% - 强调文字颜色 2 2 5 2" xfId="2997"/>
    <cellStyle name="60% - 强调文字颜色 3 4 4" xfId="2998"/>
    <cellStyle name="60% - 强调文字颜色 2 2 5 3" xfId="2999"/>
    <cellStyle name="60% - 强调文字颜色 3 4 5" xfId="3000"/>
    <cellStyle name="常规 11 2 3 2" xfId="3001"/>
    <cellStyle name="60% - 强调文字颜色 2 2 5 4" xfId="3002"/>
    <cellStyle name="60% - 强调文字颜色 3 4 6" xfId="3003"/>
    <cellStyle name="60% - 强调文字颜色 2 2 5 4 2" xfId="3004"/>
    <cellStyle name="60% - 强调文字颜色 3 4 6 2" xfId="3005"/>
    <cellStyle name="60% - 强调文字颜色 6 2 2 2 3" xfId="3006"/>
    <cellStyle name="60% - 强调文字颜色 2 2 6" xfId="3007"/>
    <cellStyle name="标题 2 2 4 2 2" xfId="3008"/>
    <cellStyle name="60% - 强调文字颜色 2 2 6 2" xfId="3009"/>
    <cellStyle name="60% - 强调文字颜色 3 5 4" xfId="3010"/>
    <cellStyle name="60% - 强调文字颜色 2 2 6 3" xfId="3011"/>
    <cellStyle name="60% - 强调文字颜色 3 5 5" xfId="3012"/>
    <cellStyle name="常规 11 2 4 2" xfId="3013"/>
    <cellStyle name="60% - 强调文字颜色 2 2 6 4" xfId="3014"/>
    <cellStyle name="常规 11 2 4 3" xfId="3015"/>
    <cellStyle name="60% - 强调文字颜色 2 2 6 4 2" xfId="3016"/>
    <cellStyle name="60% - 强调文字颜色 6 2 3 2 3" xfId="3017"/>
    <cellStyle name="60% - 强调文字颜色 2 3 2" xfId="3018"/>
    <cellStyle name="60% - 强调文字颜色 2 3 2 2" xfId="3019"/>
    <cellStyle name="60% - 强调文字颜色 2 3 2 2 2" xfId="3020"/>
    <cellStyle name="60% - 强调文字颜色 2 3 2 2 3" xfId="3021"/>
    <cellStyle name="差 2 2 3 2 2" xfId="3022"/>
    <cellStyle name="60% - 强调文字颜色 2 3 2 3 2" xfId="3023"/>
    <cellStyle name="常规 2 3 2 2 4" xfId="3024"/>
    <cellStyle name="60% - 强调文字颜色 2 3 3" xfId="3025"/>
    <cellStyle name="60% - 强调文字颜色 2 3 4" xfId="3026"/>
    <cellStyle name="常规 100 10" xfId="3027"/>
    <cellStyle name="60% - 强调文字颜色 2 3 4 2" xfId="3028"/>
    <cellStyle name="60% - 强调文字颜色 4 3 4" xfId="3029"/>
    <cellStyle name="常规 17" xfId="3030"/>
    <cellStyle name="常规 22" xfId="3031"/>
    <cellStyle name="60% - 强调文字颜色 2 3 5" xfId="3032"/>
    <cellStyle name="60% - 强调文字颜色 2 4" xfId="3033"/>
    <cellStyle name="60% - 强调文字颜色 2 4 2 3" xfId="3034"/>
    <cellStyle name="60% - 强调文字颜色 2 4 2 4" xfId="3035"/>
    <cellStyle name="60% - 强调文字颜色 2 4 3 2" xfId="3036"/>
    <cellStyle name="60% - 强调文字颜色 5 2 4" xfId="3037"/>
    <cellStyle name="60% - 强调文字颜色 2 4 3 4" xfId="3038"/>
    <cellStyle name="60% - 强调文字颜色 5 2 6" xfId="3039"/>
    <cellStyle name="60% - 强调文字颜色 2 4 3 4 2" xfId="3040"/>
    <cellStyle name="60% - 强调文字颜色 5 2 6 2" xfId="3041"/>
    <cellStyle name="输出 2 3 2 4" xfId="3042"/>
    <cellStyle name="60% - 强调文字颜色 2 4 6 2" xfId="3043"/>
    <cellStyle name="60% - 强调文字颜色 5 5 4" xfId="3044"/>
    <cellStyle name="60% - 强调文字颜色 2 5 2" xfId="3045"/>
    <cellStyle name="60% - 强调文字颜色 2 5 2 2" xfId="3046"/>
    <cellStyle name="60% - 强调文字颜色 2 5 3" xfId="3047"/>
    <cellStyle name="60% - 强调文字颜色 2 5 3 2" xfId="3048"/>
    <cellStyle name="60% - 强调文字颜色 6 2 4" xfId="3049"/>
    <cellStyle name="60% - 强调文字颜色 2 5 4" xfId="3050"/>
    <cellStyle name="60% - 强调文字颜色 2 6" xfId="3051"/>
    <cellStyle name="60% - 强调文字颜色 2 6 2" xfId="3052"/>
    <cellStyle name="60% - 强调文字颜色 2 6 4" xfId="3053"/>
    <cellStyle name="常规 2_2017年春精准扶贫" xfId="3054"/>
    <cellStyle name="60% - 强调文字颜色 2 6 4 2" xfId="3055"/>
    <cellStyle name="60% - 强调文字颜色 3 2" xfId="3056"/>
    <cellStyle name="60% - 强调文字颜色 3 2 2" xfId="3057"/>
    <cellStyle name="常规 3 2 12" xfId="3058"/>
    <cellStyle name="60% - 强调文字颜色 3 2 2 2" xfId="3059"/>
    <cellStyle name="60% - 强调文字颜色 3 2 2 2 2" xfId="3060"/>
    <cellStyle name="60% - 强调文字颜色 3 2 2 2 2 2" xfId="3061"/>
    <cellStyle name="60% - 强调文字颜色 3 2 2 2 2 3" xfId="3062"/>
    <cellStyle name="60% - 强调文字颜色 3 2 2 2 3" xfId="3063"/>
    <cellStyle name="60% - 强调文字颜色 3 2 2 2 4" xfId="3064"/>
    <cellStyle name="60% - 强调文字颜色 3 2 2 2 4 2" xfId="3065"/>
    <cellStyle name="60% - 强调文字颜色 3 2 2 3" xfId="3066"/>
    <cellStyle name="常规 4 10 2" xfId="3067"/>
    <cellStyle name="60% - 强调文字颜色 3 2 2 3 2" xfId="3068"/>
    <cellStyle name="60% - 强调文字颜色 3 2 2 3 3" xfId="3069"/>
    <cellStyle name="60% - 强调文字颜色 3 2 2 4" xfId="3070"/>
    <cellStyle name="常规 4 10 3" xfId="3071"/>
    <cellStyle name="60% - 强调文字颜色 3 2 2 5" xfId="3072"/>
    <cellStyle name="60% - 强调文字颜色 3 2 3" xfId="3073"/>
    <cellStyle name="常规 3 2 13" xfId="3074"/>
    <cellStyle name="60% - 强调文字颜色 3 2 3 2" xfId="3075"/>
    <cellStyle name="60% - 强调文字颜色 3 2 3 3" xfId="3076"/>
    <cellStyle name="常规 4 11 2" xfId="3077"/>
    <cellStyle name="60% - 强调文字颜色 3 2 3 3 2" xfId="3078"/>
    <cellStyle name="标题 3 2 7 3" xfId="3079"/>
    <cellStyle name="60% - 强调文字颜色 3 2 3 3 2 2" xfId="3080"/>
    <cellStyle name="60% - 强调文字颜色 3 2 3 3 3" xfId="3081"/>
    <cellStyle name="60% - 强调文字颜色 3 2 3 4" xfId="3082"/>
    <cellStyle name="60% - 强调文字颜色 3 2 3 4 2" xfId="3083"/>
    <cellStyle name="60% - 强调文字颜色 3 2 3 5" xfId="3084"/>
    <cellStyle name="60% - 强调文字颜色 3 2 3 5 2" xfId="3085"/>
    <cellStyle name="标题 4 2 3" xfId="3086"/>
    <cellStyle name="60% - 强调文字颜色 3 2 5 4" xfId="3087"/>
    <cellStyle name="常规 12 2 3 3" xfId="3088"/>
    <cellStyle name="60% - 强调文字颜色 3 2 6 3" xfId="3089"/>
    <cellStyle name="常规 12 2 4 2" xfId="3090"/>
    <cellStyle name="60% - 强调文字颜色 3 3 2" xfId="3091"/>
    <cellStyle name="60% - 强调文字颜色 3 3 2 2" xfId="3092"/>
    <cellStyle name="60% - 强调文字颜色 3 3 2 2 2" xfId="3093"/>
    <cellStyle name="60% - 强调文字颜色 3 3 2 2 3" xfId="3094"/>
    <cellStyle name="60% - 强调文字颜色 3 3 2 3 2" xfId="3095"/>
    <cellStyle name="60% - 强调文字颜色 3 3 3" xfId="3096"/>
    <cellStyle name="60% - 强调文字颜色 3 3 3 2" xfId="3097"/>
    <cellStyle name="60% - 强调文字颜色 3 3 3 3 2" xfId="3098"/>
    <cellStyle name="标题 4 2 7 3" xfId="3099"/>
    <cellStyle name="60% - 强调文字颜色 3 3 5 2" xfId="3100"/>
    <cellStyle name="常规 11 2 2 2 2" xfId="3101"/>
    <cellStyle name="60% - 强调文字颜色 3 4 2" xfId="3102"/>
    <cellStyle name="60% - 强调文字颜色 3 4 2 2" xfId="3103"/>
    <cellStyle name="常规 376" xfId="3104"/>
    <cellStyle name="常规 381" xfId="3105"/>
    <cellStyle name="常规 426" xfId="3106"/>
    <cellStyle name="常规 431" xfId="3107"/>
    <cellStyle name="60% - 强调文字颜色 3 4 2 4" xfId="3108"/>
    <cellStyle name="常规 378" xfId="3109"/>
    <cellStyle name="常规 383" xfId="3110"/>
    <cellStyle name="常规 428" xfId="3111"/>
    <cellStyle name="常规 433" xfId="3112"/>
    <cellStyle name="60% - 强调文字颜色 3 4 2 4 2" xfId="3113"/>
    <cellStyle name="60% - 强调文字颜色 3 4 3 2" xfId="3114"/>
    <cellStyle name="60% - 强调文字颜色 3 4 3 3" xfId="3115"/>
    <cellStyle name="60% - 强调文字颜色 3 4 3 4" xfId="3116"/>
    <cellStyle name="60% - 强调文字颜色 3 4 3 4 2" xfId="3117"/>
    <cellStyle name="60% - 强调文字颜色 3 4 4 2" xfId="3118"/>
    <cellStyle name="60% - 强调文字颜色 3 4 4 3" xfId="3119"/>
    <cellStyle name="常规 12 4 2 2" xfId="3120"/>
    <cellStyle name="60% - 强调文字颜色 3 4 5 2" xfId="3121"/>
    <cellStyle name="60% - 强调文字颜色 3 4 5 3" xfId="3122"/>
    <cellStyle name="60% - 强调文字颜色 3 4 5 4" xfId="3123"/>
    <cellStyle name="60% - 强调文字颜色 3 5" xfId="3124"/>
    <cellStyle name="标题 1 2 3 2 2" xfId="3125"/>
    <cellStyle name="60% - 强调文字颜色 3 5 2" xfId="3126"/>
    <cellStyle name="标题 1 2 3 2 2 2" xfId="3127"/>
    <cellStyle name="60% - 强调文字颜色 3 5 2 2" xfId="3128"/>
    <cellStyle name="60% - 强调文字颜色 3 5 3" xfId="3129"/>
    <cellStyle name="60% - 强调文字颜色 3 5 3 2" xfId="3130"/>
    <cellStyle name="60% - 强调文字颜色 3 6" xfId="3131"/>
    <cellStyle name="标题 1 2 3 2 3" xfId="3132"/>
    <cellStyle name="60% - 强调文字颜色 3 6 2" xfId="3133"/>
    <cellStyle name="60% - 强调文字颜色 3 6 3" xfId="3134"/>
    <cellStyle name="60% - 强调文字颜色 4 2" xfId="3135"/>
    <cellStyle name="60% - 强调文字颜色 4 2 10" xfId="3136"/>
    <cellStyle name="标题 3 4 2" xfId="3137"/>
    <cellStyle name="常规 14 2 5" xfId="3138"/>
    <cellStyle name="60% - 强调文字颜色 4 2 11" xfId="3139"/>
    <cellStyle name="标题 3 4 3" xfId="3140"/>
    <cellStyle name="60% - 强调文字颜色 4 2 2 2 2 3 2" xfId="3141"/>
    <cellStyle name="60% - 强调文字颜色 6 2 2 2 2 3" xfId="3142"/>
    <cellStyle name="60% - 强调文字颜色 4 2 2 3 3 2" xfId="3143"/>
    <cellStyle name="60% - 强调文字颜色 4 2 3 2 2 2" xfId="3144"/>
    <cellStyle name="60% - 强调文字颜色 4 2 3 2 4" xfId="3145"/>
    <cellStyle name="60% - 强调文字颜色 4 2 3 2 4 2" xfId="3146"/>
    <cellStyle name="60% - 强调文字颜色 4 2 3 3 2 2" xfId="3147"/>
    <cellStyle name="60% - 强调文字颜色 4 2 3 5 2" xfId="3148"/>
    <cellStyle name="60% - 强调文字颜色 4 2 4 2 2" xfId="3149"/>
    <cellStyle name="60% - 强调文字颜色 4 2 4 2 3" xfId="3150"/>
    <cellStyle name="60% - 强调文字颜色 4 2 5 2" xfId="3151"/>
    <cellStyle name="60% - 强调文字颜色 4 2 5 3" xfId="3152"/>
    <cellStyle name="常规 13 2 3 2" xfId="3153"/>
    <cellStyle name="60% - 强调文字颜色 4 2 5 4" xfId="3154"/>
    <cellStyle name="常规 13 2 3 3" xfId="3155"/>
    <cellStyle name="60% - 强调文字颜色 4 2 5 4 2" xfId="3156"/>
    <cellStyle name="60% - 强调文字颜色 4 2 6 2" xfId="3157"/>
    <cellStyle name="60% - 强调文字颜色 4 2 6 3" xfId="3158"/>
    <cellStyle name="60% - 强调文字颜色 4 2 6 4" xfId="3159"/>
    <cellStyle name="60% - 强调文字颜色 4 3 2" xfId="3160"/>
    <cellStyle name="常规 15" xfId="3161"/>
    <cellStyle name="常规 20" xfId="3162"/>
    <cellStyle name="60% - 强调文字颜色 4 3 2 2" xfId="3163"/>
    <cellStyle name="差 2 4 4" xfId="3164"/>
    <cellStyle name="常规 15 2" xfId="3165"/>
    <cellStyle name="常规 20 2" xfId="3166"/>
    <cellStyle name="60% - 强调文字颜色 4 3 2 2 2" xfId="3167"/>
    <cellStyle name="差 2 4 4 2" xfId="3168"/>
    <cellStyle name="常规 15 2 2" xfId="3169"/>
    <cellStyle name="常规 20 2 2" xfId="3170"/>
    <cellStyle name="60% - 强调文字颜色 4 3 2 2 3" xfId="3171"/>
    <cellStyle name="常规 15 2 3" xfId="3172"/>
    <cellStyle name="常规 20 2 3" xfId="3173"/>
    <cellStyle name="60% - 强调文字颜色 4 3 2 3" xfId="3174"/>
    <cellStyle name="常规 15 3" xfId="3175"/>
    <cellStyle name="常规 20 3" xfId="3176"/>
    <cellStyle name="60% - 强调文字颜色 4 3 2 3 2" xfId="3177"/>
    <cellStyle name="常规 15 3 2" xfId="3178"/>
    <cellStyle name="常规 20 3 2" xfId="3179"/>
    <cellStyle name="60% - 强调文字颜色 4 3 2 4" xfId="3180"/>
    <cellStyle name="常规 15 4" xfId="3181"/>
    <cellStyle name="常规 20 4" xfId="3182"/>
    <cellStyle name="60% - 强调文字颜色 4 3 2 5" xfId="3183"/>
    <cellStyle name="60% - 强调文字颜色 5 2 2 3 2" xfId="3184"/>
    <cellStyle name="常规 20 5" xfId="3185"/>
    <cellStyle name="60% - 强调文字颜色 4 3 3" xfId="3186"/>
    <cellStyle name="常规 108 2" xfId="3187"/>
    <cellStyle name="常规 113 2" xfId="3188"/>
    <cellStyle name="常规 16" xfId="3189"/>
    <cellStyle name="常规 21" xfId="3190"/>
    <cellStyle name="60% - 强调文字颜色 4 3 3 2" xfId="3191"/>
    <cellStyle name="常规 108 2 2" xfId="3192"/>
    <cellStyle name="常规 16 2" xfId="3193"/>
    <cellStyle name="常规 21 2" xfId="3194"/>
    <cellStyle name="60% - 强调文字颜色 4 3 3 2 2" xfId="3195"/>
    <cellStyle name="标题 8" xfId="3196"/>
    <cellStyle name="常规 16 2 2" xfId="3197"/>
    <cellStyle name="常规 21 2 2" xfId="3198"/>
    <cellStyle name="60% - 强调文字颜色 4 3 3 2 3" xfId="3199"/>
    <cellStyle name="常规 16 2 3" xfId="3200"/>
    <cellStyle name="常规 21 2 3" xfId="3201"/>
    <cellStyle name="60% - 强调文字颜色 4 3 3 3" xfId="3202"/>
    <cellStyle name="常规 16 3" xfId="3203"/>
    <cellStyle name="常规 21 3" xfId="3204"/>
    <cellStyle name="60% - 强调文字颜色 4 3 3 4" xfId="3205"/>
    <cellStyle name="常规 16 4" xfId="3206"/>
    <cellStyle name="常规 21 4" xfId="3207"/>
    <cellStyle name="60% - 强调文字颜色 4 3 4 3" xfId="3208"/>
    <cellStyle name="常规 13 3 2 2" xfId="3209"/>
    <cellStyle name="常规 17 3" xfId="3210"/>
    <cellStyle name="常规 22 3" xfId="3211"/>
    <cellStyle name="60% - 强调文字颜色 4 3 5 2" xfId="3212"/>
    <cellStyle name="常规 18 2" xfId="3213"/>
    <cellStyle name="常规 23 2" xfId="3214"/>
    <cellStyle name="60% - 强调文字颜色 4 4 2" xfId="3215"/>
    <cellStyle name="60% - 强调文字颜色 4 4 2 2" xfId="3216"/>
    <cellStyle name="60% - 强调文字颜色 4 4 2 3" xfId="3217"/>
    <cellStyle name="60% - 强调文字颜色 4 4 3" xfId="3218"/>
    <cellStyle name="常规 109 2" xfId="3219"/>
    <cellStyle name="常规 114 2" xfId="3220"/>
    <cellStyle name="60% - 强调文字颜色 4 4 3 2" xfId="3221"/>
    <cellStyle name="常规 109 2 2" xfId="3222"/>
    <cellStyle name="60% - 强调文字颜色 4 4 3 3" xfId="3223"/>
    <cellStyle name="60% - 强调文字颜色 4 4 3 4 2" xfId="3224"/>
    <cellStyle name="60% - 强调文字颜色 4 4 4" xfId="3225"/>
    <cellStyle name="60% - 强调文字颜色 4 4 6" xfId="3226"/>
    <cellStyle name="60% - 强调文字颜色 4 4 6 2" xfId="3227"/>
    <cellStyle name="60% - 强调文字颜色 6 3 2 2 3" xfId="3228"/>
    <cellStyle name="60% - 强调文字颜色 4 5" xfId="3229"/>
    <cellStyle name="标题 1 2 3 3 2" xfId="3230"/>
    <cellStyle name="60% - 强调文字颜色 4 5 2" xfId="3231"/>
    <cellStyle name="60% - 强调文字颜色 4 5 2 2" xfId="3232"/>
    <cellStyle name="60% - 强调文字颜色 4 5 2 3" xfId="3233"/>
    <cellStyle name="60% - 强调文字颜色 4 5 3" xfId="3234"/>
    <cellStyle name="常规 115 2" xfId="3235"/>
    <cellStyle name="常规 120 2" xfId="3236"/>
    <cellStyle name="60% - 强调文字颜色 4 5 3 2" xfId="3237"/>
    <cellStyle name="60% - 强调文字颜色 4 5 3 3" xfId="3238"/>
    <cellStyle name="60% - 强调文字颜色 4 5 4" xfId="3239"/>
    <cellStyle name="60% - 强调文字颜色 4 5 5" xfId="3240"/>
    <cellStyle name="STR_STYLE_20P_ACCENT_1" xfId="3241"/>
    <cellStyle name="60% - 强调文字颜色 4 6" xfId="3242"/>
    <cellStyle name="60% - 强调文字颜色 4 6 2" xfId="3243"/>
    <cellStyle name="60% - 强调文字颜色 4 6 3" xfId="3244"/>
    <cellStyle name="常规 116 2" xfId="3245"/>
    <cellStyle name="常规 121 2" xfId="3246"/>
    <cellStyle name="60% - 强调文字颜色 4 7" xfId="3247"/>
    <cellStyle name="标题 3 3 5 2" xfId="3248"/>
    <cellStyle name="60% - 强调文字颜色 5 2" xfId="3249"/>
    <cellStyle name="60% - 着色 6 2 2" xfId="3250"/>
    <cellStyle name="60% - 强调文字颜色 5 2 2" xfId="3251"/>
    <cellStyle name="60% - 着色 6 2 2 2" xfId="3252"/>
    <cellStyle name="60% - 强调文字颜色 5 2 2 2" xfId="3253"/>
    <cellStyle name="60% - 强调文字颜色 5 2 2 2 2" xfId="3254"/>
    <cellStyle name="常规 14 5" xfId="3255"/>
    <cellStyle name="60% - 强调文字颜色 5 2 2 2 2 2" xfId="3256"/>
    <cellStyle name="60% - 强调文字颜色 5 2 2 2 2 3" xfId="3257"/>
    <cellStyle name="60% - 强调文字颜色 5 2 2 2 2 3 2" xfId="3258"/>
    <cellStyle name="60% - 强调文字颜色 5 2 2 3" xfId="3259"/>
    <cellStyle name="60% - 强调文字颜色 5 2 2 3 3" xfId="3260"/>
    <cellStyle name="60% - 强调文字颜色 5 2 2 3 3 2" xfId="3261"/>
    <cellStyle name="60% - 强调文字颜色 5 2 2 4" xfId="3262"/>
    <cellStyle name="常规 28 2 2" xfId="3263"/>
    <cellStyle name="60% - 强调文字颜色 5 2 2 5" xfId="3264"/>
    <cellStyle name="60% - 强调文字颜色 5 2 2 5 2" xfId="3265"/>
    <cellStyle name="常规 22 5" xfId="3266"/>
    <cellStyle name="60% - 强调文字颜色 5 2 3" xfId="3267"/>
    <cellStyle name="常规 162 2" xfId="3268"/>
    <cellStyle name="60% - 强调文字颜色 5 2 3 2 2" xfId="3269"/>
    <cellStyle name="60% - 强调文字颜色 5 2 3 2 2 2" xfId="3270"/>
    <cellStyle name="60% - 强调文字颜色 5 2 3 2 2 3" xfId="3271"/>
    <cellStyle name="60% - 强调文字颜色 5 2 3 2 2 3 2" xfId="3272"/>
    <cellStyle name="60% - 强调文字颜色 5 2 3 2 4" xfId="3273"/>
    <cellStyle name="60% - 强调文字颜色 5 2 3 2 4 2" xfId="3274"/>
    <cellStyle name="标题 3 2 2 2 3" xfId="3275"/>
    <cellStyle name="60% - 强调文字颜色 5 2 3 3" xfId="3276"/>
    <cellStyle name="60% - 强调文字颜色 5 2 3 3 2 2" xfId="3277"/>
    <cellStyle name="60% - 强调文字颜色 5 2 3 4" xfId="3278"/>
    <cellStyle name="60% - 强调文字颜色 5 2 3 5" xfId="3279"/>
    <cellStyle name="60% - 强调文字颜色 5 2 3 5 2" xfId="3280"/>
    <cellStyle name="60% - 强调文字颜色 5 2 4 2" xfId="3281"/>
    <cellStyle name="60% - 强调文字颜色 5 2 4 2 2" xfId="3282"/>
    <cellStyle name="60% - 强调文字颜色 5 2 4 3" xfId="3283"/>
    <cellStyle name="常规 14 2 2 2" xfId="3284"/>
    <cellStyle name="60% - 强调文字颜色 5 2 4 4" xfId="3285"/>
    <cellStyle name="常规 14 2 2 3" xfId="3286"/>
    <cellStyle name="60% - 强调文字颜色 5 2 5 2" xfId="3287"/>
    <cellStyle name="常规 10 2 8" xfId="3288"/>
    <cellStyle name="60% - 强调文字颜色 5 2 5 3" xfId="3289"/>
    <cellStyle name="常规 10 2 9" xfId="3290"/>
    <cellStyle name="60% - 强调文字颜色 5 2 5 4" xfId="3291"/>
    <cellStyle name="60% - 强调文字颜色 5 2 5 4 2" xfId="3292"/>
    <cellStyle name="60% - 强调文字颜色 5 2 6 3" xfId="3293"/>
    <cellStyle name="60% - 强调文字颜色 5 3" xfId="3294"/>
    <cellStyle name="60% - 着色 6 2 3" xfId="3295"/>
    <cellStyle name="60% - 强调文字颜色 5 3 2" xfId="3296"/>
    <cellStyle name="60% - 强调文字颜色 5 3 2 2" xfId="3297"/>
    <cellStyle name="60% - 强调文字颜色 5 3 2 2 2" xfId="3298"/>
    <cellStyle name="60% - 强调文字颜色 5 3 2 2 3" xfId="3299"/>
    <cellStyle name="60% - 强调文字颜色 5 3 2 3" xfId="3300"/>
    <cellStyle name="60% - 强调文字颜色 5 3 2 3 2" xfId="3301"/>
    <cellStyle name="60% - 强调文字颜色 5 3 2 5" xfId="3302"/>
    <cellStyle name="60% - 强调文字颜色 5 3 2 4" xfId="3303"/>
    <cellStyle name="60% - 强调文字颜色 5 3 2 4 2" xfId="3304"/>
    <cellStyle name="60% - 强调文字颜色 5 3 3" xfId="3305"/>
    <cellStyle name="常规 163 2" xfId="3306"/>
    <cellStyle name="60% - 强调文字颜色 5 3 3 2" xfId="3307"/>
    <cellStyle name="60% - 强调文字颜色 5 3 3 2 2" xfId="3308"/>
    <cellStyle name="60% - 强调文字颜色 5 3 3 2 3" xfId="3309"/>
    <cellStyle name="60% - 强调文字颜色 5 3 3 3" xfId="3310"/>
    <cellStyle name="60% - 强调文字颜色 5 3 3 4" xfId="3311"/>
    <cellStyle name="60% - 强调文字颜色 5 3 4 3" xfId="3312"/>
    <cellStyle name="常规 14 3 2 2" xfId="3313"/>
    <cellStyle name="60% - 强调文字颜色 5 3 5" xfId="3314"/>
    <cellStyle name="60% - 强调文字颜色 5 3 5 2" xfId="3315"/>
    <cellStyle name="常规 11 2 8" xfId="3316"/>
    <cellStyle name="60% - 强调文字颜色 5 3 6" xfId="3317"/>
    <cellStyle name="60% - 强调文字颜色 5 4" xfId="3318"/>
    <cellStyle name="60% - 强调文字颜色 5 4 2" xfId="3319"/>
    <cellStyle name="标题 3 3 2 5" xfId="3320"/>
    <cellStyle name="60% - 强调文字颜色 5 4 2 2" xfId="3321"/>
    <cellStyle name="60% - 强调文字颜色 5 4 2 3" xfId="3322"/>
    <cellStyle name="60% - 强调文字颜色 5 4 2 4 2" xfId="3323"/>
    <cellStyle name="60% - 强调文字颜色 5 4 3" xfId="3324"/>
    <cellStyle name="常规 159 2" xfId="3325"/>
    <cellStyle name="常规 209 2" xfId="3326"/>
    <cellStyle name="60% - 强调文字颜色 5 4 3 2" xfId="3327"/>
    <cellStyle name="标题 1 2 5" xfId="3328"/>
    <cellStyle name="强调文字颜色 4 2 2 3 3" xfId="3329"/>
    <cellStyle name="60% - 强调文字颜色 5 4 3 3" xfId="3330"/>
    <cellStyle name="标题 1 2 6" xfId="3331"/>
    <cellStyle name="强调文字颜色 4 2 2 3 4" xfId="3332"/>
    <cellStyle name="60% - 强调文字颜色 5 4 3 4 2" xfId="3333"/>
    <cellStyle name="标题 1 2 7 2" xfId="3334"/>
    <cellStyle name="常规 35 3 2 2" xfId="3335"/>
    <cellStyle name="60% - 强调文字颜色 5 4 4" xfId="3336"/>
    <cellStyle name="60% - 强调文字颜色 5 4 5" xfId="3337"/>
    <cellStyle name="60% - 强调文字颜色 5 4 6" xfId="3338"/>
    <cellStyle name="60% - 强调文字颜色 5 4 6 2" xfId="3339"/>
    <cellStyle name="60% - 强调文字颜色 5 5" xfId="3340"/>
    <cellStyle name="60% - 强调文字颜色 5 5 2" xfId="3341"/>
    <cellStyle name="60% - 强调文字颜色 5 5 2 2" xfId="3342"/>
    <cellStyle name="60% - 强调文字颜色 5 5 2 3" xfId="3343"/>
    <cellStyle name="60% - 强调文字颜色 5 5 3" xfId="3344"/>
    <cellStyle name="常规 165 2" xfId="3345"/>
    <cellStyle name="60% - 强调文字颜色 5 5 3 2" xfId="3346"/>
    <cellStyle name="标题 2 2 5" xfId="3347"/>
    <cellStyle name="强调文字颜色 4 2 3 3 3" xfId="3348"/>
    <cellStyle name="60% - 强调文字颜色 5 5 3 3" xfId="3349"/>
    <cellStyle name="标题 2 2 6" xfId="3350"/>
    <cellStyle name="常规 170 2 3" xfId="3351"/>
    <cellStyle name="60% - 强调文字颜色 5 5 5" xfId="3352"/>
    <cellStyle name="60% - 强调文字颜色 6 2" xfId="3353"/>
    <cellStyle name="60% - 着色 6 3 2" xfId="3354"/>
    <cellStyle name="60% - 强调文字颜色 6 2 10" xfId="3355"/>
    <cellStyle name="60% - 强调文字颜色 6 2 11" xfId="3356"/>
    <cellStyle name="60% - 强调文字颜色 6 2 2" xfId="3357"/>
    <cellStyle name="60% - 强调文字颜色 6 2 2 2" xfId="3358"/>
    <cellStyle name="60% - 强调文字颜色 6 2 2 2 2" xfId="3359"/>
    <cellStyle name="60% - 强调文字颜色 6 2 2 2 2 2" xfId="3360"/>
    <cellStyle name="60% - 强调文字颜色 6 2 2 2 2 3 2" xfId="3361"/>
    <cellStyle name="计算 2 7 3" xfId="3362"/>
    <cellStyle name="60% - 强调文字颜色 6 2 2 2 4" xfId="3363"/>
    <cellStyle name="60% - 强调文字颜色 6 2 2 3" xfId="3364"/>
    <cellStyle name="60% - 强调文字颜色 6 2 2 3 2" xfId="3365"/>
    <cellStyle name="60% - 强调文字颜色 6 2 2 3 3 2" xfId="3366"/>
    <cellStyle name="60% - 强调文字颜色 6 2 2 4" xfId="3367"/>
    <cellStyle name="60% - 强调文字颜色 6 2 2 5" xfId="3368"/>
    <cellStyle name="60% - 强调文字颜色 6 2 3" xfId="3369"/>
    <cellStyle name="60% - 强调文字颜色 6 2 3 2" xfId="3370"/>
    <cellStyle name="60% - 强调文字颜色 6 2 3 2 2" xfId="3371"/>
    <cellStyle name="60% - 强调文字颜色 6 2 3 2 2 2" xfId="3372"/>
    <cellStyle name="60% - 强调文字颜色 6 2 3 2 2 3" xfId="3373"/>
    <cellStyle name="差_Sheet1" xfId="3374"/>
    <cellStyle name="60% - 强调文字颜色 6 2 3 2 4" xfId="3375"/>
    <cellStyle name="60% - 强调文字颜色 6 2 3 3" xfId="3376"/>
    <cellStyle name="60% - 强调文字颜色 6 2 3 3 2 2" xfId="3377"/>
    <cellStyle name="60% - 着色 2 3" xfId="3378"/>
    <cellStyle name="60% - 强调文字颜色 6 2 3 4" xfId="3379"/>
    <cellStyle name="60% - 强调文字颜色 6 2 3 5" xfId="3380"/>
    <cellStyle name="60% - 强调文字颜色 6 2 4 2" xfId="3381"/>
    <cellStyle name="60% - 强调文字颜色 6 2 4 2 2" xfId="3382"/>
    <cellStyle name="60% - 强调文字颜色 6 2 4 2 3 2" xfId="3383"/>
    <cellStyle name="60% - 强调文字颜色 6 2 4 3" xfId="3384"/>
    <cellStyle name="常规 15 2 2 2" xfId="3385"/>
    <cellStyle name="60% - 强调文字颜色 6 2 5 2" xfId="3386"/>
    <cellStyle name="60% - 强调文字颜色 6 2 5 3" xfId="3387"/>
    <cellStyle name="常规 15 2 3 2" xfId="3388"/>
    <cellStyle name="60% - 强调文字颜色 6 2 5 4" xfId="3389"/>
    <cellStyle name="60% - 强调文字颜色 6 2 5 4 2" xfId="3390"/>
    <cellStyle name="标题 6 2 2 3" xfId="3391"/>
    <cellStyle name="常规 11 2 4" xfId="3392"/>
    <cellStyle name="强调文字颜色 1 3 3 2 2" xfId="3393"/>
    <cellStyle name="60% - 强调文字颜色 6 2 6" xfId="3394"/>
    <cellStyle name="60% - 强调文字颜色 6 2 6 2" xfId="3395"/>
    <cellStyle name="60% - 强调文字颜色 6 2 6 3" xfId="3396"/>
    <cellStyle name="60% - 强调文字颜色 6 2 6 4" xfId="3397"/>
    <cellStyle name="标题 4 2 2 2 2" xfId="3398"/>
    <cellStyle name="60% - 强调文字颜色 6 2 6 4 2" xfId="3399"/>
    <cellStyle name="标题 4 2 2 2 2 2" xfId="3400"/>
    <cellStyle name="常规 12 2 4" xfId="3401"/>
    <cellStyle name="常规 4 14" xfId="3402"/>
    <cellStyle name="60% - 强调文字颜色 6 3" xfId="3403"/>
    <cellStyle name="60% - 强调文字颜色 6 3 2" xfId="3404"/>
    <cellStyle name="60% - 强调文字颜色 6 3 2 2" xfId="3405"/>
    <cellStyle name="60% - 强调文字颜色 6 3 2 3" xfId="3406"/>
    <cellStyle name="60% - 强调文字颜色 6 3 2 4" xfId="3407"/>
    <cellStyle name="60% - 强调文字颜色 6 3 2 4 2" xfId="3408"/>
    <cellStyle name="60% - 强调文字颜色 6 3 2 5" xfId="3409"/>
    <cellStyle name="60% - 强调文字颜色 6 3 3" xfId="3410"/>
    <cellStyle name="60% - 强调文字颜色 6 3 3 2" xfId="3411"/>
    <cellStyle name="60% - 强调文字颜色 6 3 3 2 2" xfId="3412"/>
    <cellStyle name="60% - 强调文字颜色 6 3 3 2 3" xfId="3413"/>
    <cellStyle name="60% - 强调文字颜色 6 3 3 3" xfId="3414"/>
    <cellStyle name="60% - 强调文字颜色 6 3 3 4" xfId="3415"/>
    <cellStyle name="60% - 强调文字颜色 6 3 4" xfId="3416"/>
    <cellStyle name="60% - 强调文字颜色 6 3 4 2" xfId="3417"/>
    <cellStyle name="60% - 强调文字颜色 6 3 4 3" xfId="3418"/>
    <cellStyle name="常规 15 3 2 2" xfId="3419"/>
    <cellStyle name="60% - 强调文字颜色 6 3 5 2" xfId="3420"/>
    <cellStyle name="60% - 强调文字颜色 6 3 6" xfId="3421"/>
    <cellStyle name="60% - 强调文字颜色 6 4" xfId="3422"/>
    <cellStyle name="60% - 强调文字颜色 6 4 2 3" xfId="3423"/>
    <cellStyle name="60% - 强调文字颜色 6 4 2 4" xfId="3424"/>
    <cellStyle name="60% - 强调文字颜色 6 4 2 4 2" xfId="3425"/>
    <cellStyle name="常规 2 4 2 3" xfId="3426"/>
    <cellStyle name="60% - 强调文字颜色 6 4 3 3" xfId="3427"/>
    <cellStyle name="60% - 强调文字颜色 6 4 3 4" xfId="3428"/>
    <cellStyle name="60% - 强调文字颜色 6 4 3 4 2" xfId="3429"/>
    <cellStyle name="60% - 强调文字颜色 6 4 4" xfId="3430"/>
    <cellStyle name="60% - 强调文字颜色 6 4 5" xfId="3431"/>
    <cellStyle name="60% - 强调文字颜色 6 4 6" xfId="3432"/>
    <cellStyle name="60% - 强调文字颜色 6 4 6 2" xfId="3433"/>
    <cellStyle name="60% - 强调文字颜色 6 5" xfId="3434"/>
    <cellStyle name="60% - 强调文字颜色 6 5 2 3" xfId="3435"/>
    <cellStyle name="60% - 强调文字颜色 6 5 3 2" xfId="3436"/>
    <cellStyle name="60% - 强调文字颜色 6 5 3 3" xfId="3437"/>
    <cellStyle name="60% - 强调文字颜色 6 5 4" xfId="3438"/>
    <cellStyle name="60% - 强调文字颜色 6 5 5" xfId="3439"/>
    <cellStyle name="60% - 强调文字颜色 6 5 6" xfId="3440"/>
    <cellStyle name="60% - 强调文字颜色 6 6" xfId="3441"/>
    <cellStyle name="常规 3 2 4 2 2" xfId="3442"/>
    <cellStyle name="60% - 强调文字颜色 6 6 2" xfId="3443"/>
    <cellStyle name="60% - 强调文字颜色 6 6 3" xfId="3444"/>
    <cellStyle name="60% - 强调文字颜色 6 6 4 2" xfId="3445"/>
    <cellStyle name="60% - 强调文字颜色 6 7" xfId="3446"/>
    <cellStyle name="常规 3 2 4 2 3" xfId="3447"/>
    <cellStyle name="60% - 着色 1" xfId="3448"/>
    <cellStyle name="60% - 着色 1 2" xfId="3449"/>
    <cellStyle name="60% - 着色 1 2 2" xfId="3450"/>
    <cellStyle name="60% - 着色 1 2 3" xfId="3451"/>
    <cellStyle name="60% - 着色 1 3 2" xfId="3452"/>
    <cellStyle name="60% - 着色 1 3 2 2" xfId="3453"/>
    <cellStyle name="60% - 着色 1 3 3" xfId="3454"/>
    <cellStyle name="60% - 着色 2" xfId="3455"/>
    <cellStyle name="60% - 着色 2 2" xfId="3456"/>
    <cellStyle name="60% - 着色 2 2 2" xfId="3457"/>
    <cellStyle name="常规 3 10" xfId="3458"/>
    <cellStyle name="60% - 着色 2 2 2 2" xfId="3459"/>
    <cellStyle name="常规 3 10 2" xfId="3460"/>
    <cellStyle name="60% - 着色 2 2 3" xfId="3461"/>
    <cellStyle name="常规 3 11" xfId="3462"/>
    <cellStyle name="计算 3 3 2 3 2" xfId="3463"/>
    <cellStyle name="60% - 着色 2 3 2" xfId="3464"/>
    <cellStyle name="60% - 着色 2 4" xfId="3465"/>
    <cellStyle name="60% - 着色 3" xfId="3466"/>
    <cellStyle name="60% - 着色 3 2" xfId="3467"/>
    <cellStyle name="60% - 着色 3 2 2" xfId="3468"/>
    <cellStyle name="60% - 着色 3 3 2" xfId="3469"/>
    <cellStyle name="60% - 着色 3 4" xfId="3470"/>
    <cellStyle name="60% - 着色 4" xfId="3471"/>
    <cellStyle name="60% - 着色 4 2 2" xfId="3472"/>
    <cellStyle name="常规 10 18" xfId="3473"/>
    <cellStyle name="常规 10 23" xfId="3474"/>
    <cellStyle name="常规 2 3 2 2 2 3" xfId="3475"/>
    <cellStyle name="60% - 着色 4 2 2 2" xfId="3476"/>
    <cellStyle name="常规 2 2 2 2 8" xfId="3477"/>
    <cellStyle name="60% - 着色 4 4" xfId="3478"/>
    <cellStyle name="60% - 着色 5" xfId="3479"/>
    <cellStyle name="60% - 着色 5 2 2" xfId="3480"/>
    <cellStyle name="60% - 着色 5 2 2 2" xfId="3481"/>
    <cellStyle name="60% - 着色 5 2 3" xfId="3482"/>
    <cellStyle name="60% - 着色 5 4" xfId="3483"/>
    <cellStyle name="60% - 着色 6" xfId="3484"/>
    <cellStyle name="适中 3 2 2 2" xfId="3485"/>
    <cellStyle name="60% - 着色 6 4" xfId="3486"/>
    <cellStyle name="百分比 2" xfId="3487"/>
    <cellStyle name="百分比 2 2" xfId="3488"/>
    <cellStyle name="标题 1 105" xfId="3489"/>
    <cellStyle name="标题 1 108" xfId="3490"/>
    <cellStyle name="差 2 2 3" xfId="3491"/>
    <cellStyle name="标题 1 152" xfId="3492"/>
    <cellStyle name="标题 1 170" xfId="3493"/>
    <cellStyle name="差 2 3 5" xfId="3494"/>
    <cellStyle name="常规 14 3" xfId="3495"/>
    <cellStyle name="标题 1 2 2 2" xfId="3496"/>
    <cellStyle name="标题 1 2 2 2 3" xfId="3497"/>
    <cellStyle name="标题 1 2 2 3" xfId="3498"/>
    <cellStyle name="标题 1 2 3" xfId="3499"/>
    <cellStyle name="标题 1 2 3 2" xfId="3500"/>
    <cellStyle name="标题 1 2 3 3" xfId="3501"/>
    <cellStyle name="标题 1 2 4" xfId="3502"/>
    <cellStyle name="强调文字颜色 4 2 2 3 2" xfId="3503"/>
    <cellStyle name="标题 1 2 4 2" xfId="3504"/>
    <cellStyle name="强调文字颜色 4 2 2 3 2 2" xfId="3505"/>
    <cellStyle name="标题 1 2 4 3" xfId="3506"/>
    <cellStyle name="强调文字颜色 4 2 2 3 2 3" xfId="3507"/>
    <cellStyle name="标题 1 2 5 2" xfId="3508"/>
    <cellStyle name="标题 1 2 6 2" xfId="3509"/>
    <cellStyle name="强调文字颜色 4 2 2 3 4 2" xfId="3510"/>
    <cellStyle name="标题 1 2 6 3" xfId="3511"/>
    <cellStyle name="标题 1 2 7 3" xfId="3512"/>
    <cellStyle name="标题 1 2 9" xfId="3513"/>
    <cellStyle name="标题 1 21" xfId="3514"/>
    <cellStyle name="常规 2 2 5 2" xfId="3515"/>
    <cellStyle name="标题 1 26" xfId="3516"/>
    <cellStyle name="标题 1 3 2" xfId="3517"/>
    <cellStyle name="标题 1 3 2 2" xfId="3518"/>
    <cellStyle name="标题 1 3 2 2 3" xfId="3519"/>
    <cellStyle name="标题 1 3 2 3 3" xfId="3520"/>
    <cellStyle name="标题 1 3 2 4" xfId="3521"/>
    <cellStyle name="标题 1 3 2 5" xfId="3522"/>
    <cellStyle name="标题 1 3 3" xfId="3523"/>
    <cellStyle name="标题 1 3 3 2" xfId="3524"/>
    <cellStyle name="标题 1 3 3 3" xfId="3525"/>
    <cellStyle name="标题 1 3 4 2" xfId="3526"/>
    <cellStyle name="常规 2 12" xfId="3527"/>
    <cellStyle name="标题 1 3 4 3" xfId="3528"/>
    <cellStyle name="常规 2 13" xfId="3529"/>
    <cellStyle name="计算 3 5 2" xfId="3530"/>
    <cellStyle name="标题 1 3 5" xfId="3531"/>
    <cellStyle name="强调文字颜色 4 2 2 4 3" xfId="3532"/>
    <cellStyle name="标题 1 3 5 2" xfId="3533"/>
    <cellStyle name="强调文字颜色 4 2 2 4 3 2" xfId="3534"/>
    <cellStyle name="标题 1 3 5 3" xfId="3535"/>
    <cellStyle name="标题 1 3 6" xfId="3536"/>
    <cellStyle name="标题 1 3 6 2" xfId="3537"/>
    <cellStyle name="标题 1 32" xfId="3538"/>
    <cellStyle name="常规 12 2 2 2 2 2" xfId="3539"/>
    <cellStyle name="标题 1 35" xfId="3540"/>
    <cellStyle name="常规 2 3 2 3 2" xfId="3541"/>
    <cellStyle name="标题 1 4 3" xfId="3542"/>
    <cellStyle name="常规 12 2 6" xfId="3543"/>
    <cellStyle name="常规 2 4 5 2 2" xfId="3544"/>
    <cellStyle name="常规 4 16" xfId="3545"/>
    <cellStyle name="常规 4 21" xfId="3546"/>
    <cellStyle name="标题 1 41" xfId="3547"/>
    <cellStyle name="常规 2 3 2 3 3" xfId="3548"/>
    <cellStyle name="标题 1 5" xfId="3549"/>
    <cellStyle name="标题 120" xfId="3550"/>
    <cellStyle name="标题 2 2 10" xfId="3551"/>
    <cellStyle name="常规 2 6 4" xfId="3552"/>
    <cellStyle name="标题 2 2 2 2" xfId="3553"/>
    <cellStyle name="标题 2 2 2 2 2" xfId="3554"/>
    <cellStyle name="常规 2 9 2 4" xfId="3555"/>
    <cellStyle name="输入 3 2 4" xfId="3556"/>
    <cellStyle name="标题 2 2 2 2 2 2" xfId="3557"/>
    <cellStyle name="标题 2 2 2 2 3" xfId="3558"/>
    <cellStyle name="标题 2 2 2 3" xfId="3559"/>
    <cellStyle name="标题 2 2 2 3 2" xfId="3560"/>
    <cellStyle name="标题 2 2 3 3" xfId="3561"/>
    <cellStyle name="标题 2 2 4" xfId="3562"/>
    <cellStyle name="强调文字颜色 4 2 3 3 2" xfId="3563"/>
    <cellStyle name="标题 2 2 5 2" xfId="3564"/>
    <cellStyle name="标题 2 2 5 3" xfId="3565"/>
    <cellStyle name="标题 2 2 6 2" xfId="3566"/>
    <cellStyle name="标题 2 2 7 2" xfId="3567"/>
    <cellStyle name="标题 2 2 7 3" xfId="3568"/>
    <cellStyle name="标题 2 2 8" xfId="3569"/>
    <cellStyle name="标题 2 2 8 2" xfId="3570"/>
    <cellStyle name="标题 2 2 8 3" xfId="3571"/>
    <cellStyle name="标题 2 2 9" xfId="3572"/>
    <cellStyle name="常规 170 2 6" xfId="3573"/>
    <cellStyle name="标题 2 28" xfId="3574"/>
    <cellStyle name="标题 2 33" xfId="3575"/>
    <cellStyle name="强调文字颜色 5 3 2 4" xfId="3576"/>
    <cellStyle name="标题 2 3 2 2 2" xfId="3577"/>
    <cellStyle name="标题 2 3 2 2 3" xfId="3578"/>
    <cellStyle name="标题 2 3 2 3" xfId="3579"/>
    <cellStyle name="注释 2 5 4" xfId="3580"/>
    <cellStyle name="标题 2 3 2 3 2" xfId="3581"/>
    <cellStyle name="标题 2 3 2 3 3" xfId="3582"/>
    <cellStyle name="标题 2 3 2 4" xfId="3583"/>
    <cellStyle name="标题 2 3 2 4 2" xfId="3584"/>
    <cellStyle name="标题 5" xfId="3585"/>
    <cellStyle name="标题 2 3 2 5" xfId="3586"/>
    <cellStyle name="标题 2 3 3" xfId="3587"/>
    <cellStyle name="标题 2 3 3 2" xfId="3588"/>
    <cellStyle name="注释 2 6 3" xfId="3589"/>
    <cellStyle name="标题 2 3 3 2 2" xfId="3590"/>
    <cellStyle name="标题 2 3 3 2 3" xfId="3591"/>
    <cellStyle name="标题 2 3 3 3" xfId="3592"/>
    <cellStyle name="注释 2 6 4" xfId="3593"/>
    <cellStyle name="标题 2 3 3 3 2" xfId="3594"/>
    <cellStyle name="标题 2 3 3 3 3" xfId="3595"/>
    <cellStyle name="标题 2 3 3 4" xfId="3596"/>
    <cellStyle name="标题 2 3 3 4 2" xfId="3597"/>
    <cellStyle name="标题 2 3 3 5" xfId="3598"/>
    <cellStyle name="标题 2 3 4" xfId="3599"/>
    <cellStyle name="强调文字颜色 4 2 3 4 2" xfId="3600"/>
    <cellStyle name="标题 2 3 4 2" xfId="3601"/>
    <cellStyle name="注释 2 7 3" xfId="3602"/>
    <cellStyle name="标题 2 3 4 3" xfId="3603"/>
    <cellStyle name="注释 2 7 4" xfId="3604"/>
    <cellStyle name="标题 2 3 5" xfId="3605"/>
    <cellStyle name="标题 2 3 5 2" xfId="3606"/>
    <cellStyle name="注释 2 8 3" xfId="3607"/>
    <cellStyle name="标题 2 3 5 3" xfId="3608"/>
    <cellStyle name="标题 2 3 6" xfId="3609"/>
    <cellStyle name="标题 2 3 6 2" xfId="3610"/>
    <cellStyle name="注释 2 9 3" xfId="3611"/>
    <cellStyle name="标题 2 3 7" xfId="3612"/>
    <cellStyle name="标题 2 4" xfId="3613"/>
    <cellStyle name="标题 3 2 2 2" xfId="3614"/>
    <cellStyle name="标题 3 2 2 2 2" xfId="3615"/>
    <cellStyle name="标题 3 2 2 2 2 2" xfId="3616"/>
    <cellStyle name="标题 3 2 2 3" xfId="3617"/>
    <cellStyle name="标题 3 2 2 3 2" xfId="3618"/>
    <cellStyle name="差 3 2 4" xfId="3619"/>
    <cellStyle name="标题 3 2 3 2 2" xfId="3620"/>
    <cellStyle name="标题 5 7" xfId="3621"/>
    <cellStyle name="常规 11 10" xfId="3622"/>
    <cellStyle name="标题 3 2 3 2 2 2" xfId="3623"/>
    <cellStyle name="标题 5 7 2" xfId="3624"/>
    <cellStyle name="标题 3 2 3 2 3" xfId="3625"/>
    <cellStyle name="标题 5 8" xfId="3626"/>
    <cellStyle name="常规 11 11" xfId="3627"/>
    <cellStyle name="标题 3 2 3 3" xfId="3628"/>
    <cellStyle name="标题 3 2 3 3 2" xfId="3629"/>
    <cellStyle name="标题 6 7" xfId="3630"/>
    <cellStyle name="差 4 2 4" xfId="3631"/>
    <cellStyle name="标题 3 2 4" xfId="3632"/>
    <cellStyle name="标题 3 2 4 2" xfId="3633"/>
    <cellStyle name="标题 3 2 4 3" xfId="3634"/>
    <cellStyle name="标题 3 2 5" xfId="3635"/>
    <cellStyle name="标题 3 2 5 2" xfId="3636"/>
    <cellStyle name="标题 3 2 6" xfId="3637"/>
    <cellStyle name="标题 3 2 7 2" xfId="3638"/>
    <cellStyle name="常规 3 2 3 2 3" xfId="3639"/>
    <cellStyle name="标题 3 2 9" xfId="3640"/>
    <cellStyle name="标题 4 2" xfId="3641"/>
    <cellStyle name="标题 3 3 2 2" xfId="3642"/>
    <cellStyle name="标题 3 3 2 2 2" xfId="3643"/>
    <cellStyle name="标题 3 3 2 2 3" xfId="3644"/>
    <cellStyle name="标题 3 3 2 3" xfId="3645"/>
    <cellStyle name="标题 3 3 2 3 2" xfId="3646"/>
    <cellStyle name="常规 3 18" xfId="3647"/>
    <cellStyle name="常规 3 23" xfId="3648"/>
    <cellStyle name="标题 3 3 2 3 3" xfId="3649"/>
    <cellStyle name="常规 3 19" xfId="3650"/>
    <cellStyle name="常规 3 24" xfId="3651"/>
    <cellStyle name="标题 3 3 2 4" xfId="3652"/>
    <cellStyle name="标题 3 3 2 4 2" xfId="3653"/>
    <cellStyle name="标题 3 3 3" xfId="3654"/>
    <cellStyle name="标题 3 3 3 2" xfId="3655"/>
    <cellStyle name="标题 3 3 3 3" xfId="3656"/>
    <cellStyle name="标题 3 3 4" xfId="3657"/>
    <cellStyle name="强调文字颜色 4 2 4 4 2" xfId="3658"/>
    <cellStyle name="标题 3 3 4 2" xfId="3659"/>
    <cellStyle name="标题 3 3 4 3" xfId="3660"/>
    <cellStyle name="标题 3 3 5" xfId="3661"/>
    <cellStyle name="标题 3 3 5 3" xfId="3662"/>
    <cellStyle name="标题 3 3 6" xfId="3663"/>
    <cellStyle name="标题 4 2 2 2 3" xfId="3664"/>
    <cellStyle name="标题 4 2 2 3" xfId="3665"/>
    <cellStyle name="标题 4 2 3 2" xfId="3666"/>
    <cellStyle name="标题 4 2 3 2 2" xfId="3667"/>
    <cellStyle name="标题 4 2 3 2 2 2" xfId="3668"/>
    <cellStyle name="标题 4 2 3 2 3" xfId="3669"/>
    <cellStyle name="标题 4 2 3 3" xfId="3670"/>
    <cellStyle name="标题 4 2 4" xfId="3671"/>
    <cellStyle name="标题 4 2 4 2" xfId="3672"/>
    <cellStyle name="标题 4 2 4 3" xfId="3673"/>
    <cellStyle name="标题 4 2 5" xfId="3674"/>
    <cellStyle name="标题 4 2 5 2" xfId="3675"/>
    <cellStyle name="标题 4 2 6" xfId="3676"/>
    <cellStyle name="常规 131 2" xfId="3677"/>
    <cellStyle name="标题 4 2 7" xfId="3678"/>
    <cellStyle name="标题 4 2 8" xfId="3679"/>
    <cellStyle name="标题 4 2 9" xfId="3680"/>
    <cellStyle name="标题 4 3 2" xfId="3681"/>
    <cellStyle name="标题 4 3 2 2" xfId="3682"/>
    <cellStyle name="标题 4 3 2 2 2" xfId="3683"/>
    <cellStyle name="常规 103" xfId="3684"/>
    <cellStyle name="常规 4 2 6" xfId="3685"/>
    <cellStyle name="常规 4 8" xfId="3686"/>
    <cellStyle name="标题 4 3 2 2 3" xfId="3687"/>
    <cellStyle name="常规 104" xfId="3688"/>
    <cellStyle name="常规 4 9" xfId="3689"/>
    <cellStyle name="标题 4 3 2 3" xfId="3690"/>
    <cellStyle name="标题 4 3 2 4" xfId="3691"/>
    <cellStyle name="标题 4 3 2 5" xfId="3692"/>
    <cellStyle name="常规 2 2 5 2 2" xfId="3693"/>
    <cellStyle name="标题 4 3 3" xfId="3694"/>
    <cellStyle name="标题 4 3 3 2" xfId="3695"/>
    <cellStyle name="标题 4 3 3 3" xfId="3696"/>
    <cellStyle name="标题 4 3 4" xfId="3697"/>
    <cellStyle name="强调文字颜色 4 2 5 4 2" xfId="3698"/>
    <cellStyle name="标题 4 3 4 2" xfId="3699"/>
    <cellStyle name="标题 4 3 4 3" xfId="3700"/>
    <cellStyle name="标题 4 3 5" xfId="3701"/>
    <cellStyle name="标题 4 3 5 2" xfId="3702"/>
    <cellStyle name="标题 4 3 5 3" xfId="3703"/>
    <cellStyle name="标题 4 4" xfId="3704"/>
    <cellStyle name="标题 4 4 2" xfId="3705"/>
    <cellStyle name="常规 15 2 5" xfId="3706"/>
    <cellStyle name="标题 4 4 3" xfId="3707"/>
    <cellStyle name="标题 5 2 2 2" xfId="3708"/>
    <cellStyle name="常规 2 3 5" xfId="3709"/>
    <cellStyle name="标题 5 2 2 2 2" xfId="3710"/>
    <cellStyle name="常规 2 3 5 2" xfId="3711"/>
    <cellStyle name="标题 5 2 2 3" xfId="3712"/>
    <cellStyle name="常规 2 3 6" xfId="3713"/>
    <cellStyle name="常规 4 3 13" xfId="3714"/>
    <cellStyle name="强调文字颜色 1 2 3 2 2" xfId="3715"/>
    <cellStyle name="标题 5 2 3" xfId="3716"/>
    <cellStyle name="标题 5 3" xfId="3717"/>
    <cellStyle name="标题 5 4" xfId="3718"/>
    <cellStyle name="标题 5 4 2" xfId="3719"/>
    <cellStyle name="标题 5 4 3" xfId="3720"/>
    <cellStyle name="标题 5 5" xfId="3721"/>
    <cellStyle name="标题 5 5 2" xfId="3722"/>
    <cellStyle name="标题 5 6 2" xfId="3723"/>
    <cellStyle name="标题 5 7 3" xfId="3724"/>
    <cellStyle name="常规 2 8 2 2" xfId="3725"/>
    <cellStyle name="输入 2 2 2" xfId="3726"/>
    <cellStyle name="标题 5 9" xfId="3727"/>
    <cellStyle name="常规 11 12" xfId="3728"/>
    <cellStyle name="标题 6" xfId="3729"/>
    <cellStyle name="标题 6 2" xfId="3730"/>
    <cellStyle name="标题 6 2 2 2" xfId="3731"/>
    <cellStyle name="常规 11 2 3" xfId="3732"/>
    <cellStyle name="标题 6 2 4" xfId="3733"/>
    <cellStyle name="标题 6 2 4 2" xfId="3734"/>
    <cellStyle name="常规 11 4 3" xfId="3735"/>
    <cellStyle name="标题 6 2 5" xfId="3736"/>
    <cellStyle name="标题 6 3" xfId="3737"/>
    <cellStyle name="标题 6 4" xfId="3738"/>
    <cellStyle name="标题 6 5" xfId="3739"/>
    <cellStyle name="差 4 2 2" xfId="3740"/>
    <cellStyle name="标题 6 5 3" xfId="3741"/>
    <cellStyle name="标题 6 6" xfId="3742"/>
    <cellStyle name="差 4 2 3" xfId="3743"/>
    <cellStyle name="标题 7" xfId="3744"/>
    <cellStyle name="标题 7 2" xfId="3745"/>
    <cellStyle name="标题 7 3" xfId="3746"/>
    <cellStyle name="差 2" xfId="3747"/>
    <cellStyle name="差 2 2 2 3" xfId="3748"/>
    <cellStyle name="差 2 2 4 2" xfId="3749"/>
    <cellStyle name="常规 13 2 2" xfId="3750"/>
    <cellStyle name="差 2 2 5" xfId="3751"/>
    <cellStyle name="常规 13 3" xfId="3752"/>
    <cellStyle name="差 2 2 5 2" xfId="3753"/>
    <cellStyle name="常规 13 3 2" xfId="3754"/>
    <cellStyle name="差 2 3" xfId="3755"/>
    <cellStyle name="常规 11 7 2" xfId="3756"/>
    <cellStyle name="差 2 3 2 2" xfId="3757"/>
    <cellStyle name="差 2 3 2 2 2" xfId="3758"/>
    <cellStyle name="差 2 3 2 3" xfId="3759"/>
    <cellStyle name="差 2 3 3" xfId="3760"/>
    <cellStyle name="差 2 3 3 2" xfId="3761"/>
    <cellStyle name="差 2 3 3 3" xfId="3762"/>
    <cellStyle name="差 2 3 3 3 2" xfId="3763"/>
    <cellStyle name="差 2 3 4" xfId="3764"/>
    <cellStyle name="常规 14 2" xfId="3765"/>
    <cellStyle name="差 2 3 5 2" xfId="3766"/>
    <cellStyle name="常规 14 3 2" xfId="3767"/>
    <cellStyle name="差 2 4" xfId="3768"/>
    <cellStyle name="差 2 4 2" xfId="3769"/>
    <cellStyle name="差 2 4 3" xfId="3770"/>
    <cellStyle name="差 2 5" xfId="3771"/>
    <cellStyle name="差 2 5 2" xfId="3772"/>
    <cellStyle name="差 2 5 3" xfId="3773"/>
    <cellStyle name="差 2 6" xfId="3774"/>
    <cellStyle name="差 2 6 2" xfId="3775"/>
    <cellStyle name="常规 2 2 8" xfId="3776"/>
    <cellStyle name="差 2 7" xfId="3777"/>
    <cellStyle name="常规 2 3 4 2" xfId="3778"/>
    <cellStyle name="差 2 7 2" xfId="3779"/>
    <cellStyle name="常规 2 3 4 2 2" xfId="3780"/>
    <cellStyle name="常规 2 3 8" xfId="3781"/>
    <cellStyle name="强调文字颜色 1 2 3 2 4" xfId="3782"/>
    <cellStyle name="差 2 8" xfId="3783"/>
    <cellStyle name="常规 2 3 4 3" xfId="3784"/>
    <cellStyle name="计算 2 6 2 2" xfId="3785"/>
    <cellStyle name="差 3 2" xfId="3786"/>
    <cellStyle name="差 3 2 2" xfId="3787"/>
    <cellStyle name="差 3 2 2 3" xfId="3788"/>
    <cellStyle name="差 3 2 3" xfId="3789"/>
    <cellStyle name="差 3 2 4 2" xfId="3790"/>
    <cellStyle name="差 3 2 5" xfId="3791"/>
    <cellStyle name="差 3 3" xfId="3792"/>
    <cellStyle name="差 3 3 2" xfId="3793"/>
    <cellStyle name="差 3 3 2 2" xfId="3794"/>
    <cellStyle name="差 3 3 2 3" xfId="3795"/>
    <cellStyle name="差 3 3 3" xfId="3796"/>
    <cellStyle name="差 3 3 3 2" xfId="3797"/>
    <cellStyle name="差 3 3 4" xfId="3798"/>
    <cellStyle name="差 3 4" xfId="3799"/>
    <cellStyle name="差 3 5" xfId="3800"/>
    <cellStyle name="差 3 6" xfId="3801"/>
    <cellStyle name="差 4" xfId="3802"/>
    <cellStyle name="差 4 2" xfId="3803"/>
    <cellStyle name="差 4 2 4 2" xfId="3804"/>
    <cellStyle name="差 4 3" xfId="3805"/>
    <cellStyle name="差 4 3 2" xfId="3806"/>
    <cellStyle name="差 4 3 3" xfId="3807"/>
    <cellStyle name="差 4 3 4" xfId="3808"/>
    <cellStyle name="差 4 4" xfId="3809"/>
    <cellStyle name="差 4 5" xfId="3810"/>
    <cellStyle name="差 4 6" xfId="3811"/>
    <cellStyle name="差 4 6 2" xfId="3812"/>
    <cellStyle name="常规 10 14 2 2" xfId="3813"/>
    <cellStyle name="常规 105" xfId="3814"/>
    <cellStyle name="常规 110" xfId="3815"/>
    <cellStyle name="差 5" xfId="3816"/>
    <cellStyle name="差 5 2" xfId="3817"/>
    <cellStyle name="差 5 2 2" xfId="3818"/>
    <cellStyle name="差 5 2 3" xfId="3819"/>
    <cellStyle name="差 5 3" xfId="3820"/>
    <cellStyle name="差 5 3 2" xfId="3821"/>
    <cellStyle name="差 5 3 3" xfId="3822"/>
    <cellStyle name="差 5 4" xfId="3823"/>
    <cellStyle name="差 5 5" xfId="3824"/>
    <cellStyle name="差_Sheet2" xfId="3825"/>
    <cellStyle name="常规 2 6 2 2" xfId="3826"/>
    <cellStyle name="差_Sheet2_1" xfId="3827"/>
    <cellStyle name="差_Sheet3" xfId="3828"/>
    <cellStyle name="常规 2 6 2 3" xfId="3829"/>
    <cellStyle name="常规 3 2" xfId="3830"/>
    <cellStyle name="输出 4 2 2" xfId="3831"/>
    <cellStyle name="差_Sheet3 2" xfId="3832"/>
    <cellStyle name="常规 3 2 2" xfId="3833"/>
    <cellStyle name="差_Sheet3 3" xfId="3834"/>
    <cellStyle name="常规 3 2 3" xfId="3835"/>
    <cellStyle name="差_Sheet4" xfId="3836"/>
    <cellStyle name="常规 3 3" xfId="3837"/>
    <cellStyle name="输出 4 2 3" xfId="3838"/>
    <cellStyle name="差_本地学籍_1" xfId="3839"/>
    <cellStyle name="适中 4 2 3" xfId="3840"/>
    <cellStyle name="常规 10 10" xfId="3841"/>
    <cellStyle name="常规 10 10 2" xfId="3842"/>
    <cellStyle name="解释性文本 3 6" xfId="3843"/>
    <cellStyle name="常规 10 10 8" xfId="3844"/>
    <cellStyle name="常规 10 11" xfId="3845"/>
    <cellStyle name="常规 10 12" xfId="3846"/>
    <cellStyle name="常规 10 13" xfId="3847"/>
    <cellStyle name="常规 10 14" xfId="3848"/>
    <cellStyle name="常规 10 15" xfId="3849"/>
    <cellStyle name="常规 10 20" xfId="3850"/>
    <cellStyle name="常规 10 16" xfId="3851"/>
    <cellStyle name="常规 10 21" xfId="3852"/>
    <cellStyle name="常规 10 17" xfId="3853"/>
    <cellStyle name="常规 10 22" xfId="3854"/>
    <cellStyle name="常规 2 3 2 2 2 2" xfId="3855"/>
    <cellStyle name="常规 10 2" xfId="3856"/>
    <cellStyle name="常规 6 2 4 3" xfId="3857"/>
    <cellStyle name="常规 10 2 10" xfId="3858"/>
    <cellStyle name="常规 10 2 12" xfId="3859"/>
    <cellStyle name="常规 10 2 13" xfId="3860"/>
    <cellStyle name="输入 2 2 5 2" xfId="3861"/>
    <cellStyle name="常规 10 2 14" xfId="3862"/>
    <cellStyle name="常规 10 2 15" xfId="3863"/>
    <cellStyle name="常规 10 2 2" xfId="3864"/>
    <cellStyle name="常规 10 2 2 4" xfId="3865"/>
    <cellStyle name="常规 10 2 6" xfId="3866"/>
    <cellStyle name="常规 2 4 3 2 2" xfId="3867"/>
    <cellStyle name="常规 10 2 7" xfId="3868"/>
    <cellStyle name="常规 2 4 3 2 3" xfId="3869"/>
    <cellStyle name="常规 10 3" xfId="3870"/>
    <cellStyle name="常规 10 4" xfId="3871"/>
    <cellStyle name="常规 10 4 4" xfId="3872"/>
    <cellStyle name="强调文字颜色 1 3 2 4 2" xfId="3873"/>
    <cellStyle name="常规 10 5" xfId="3874"/>
    <cellStyle name="常规 10 6" xfId="3875"/>
    <cellStyle name="常规 10 6 2" xfId="3876"/>
    <cellStyle name="常规 10 7" xfId="3877"/>
    <cellStyle name="常规 3 5 2 2" xfId="3878"/>
    <cellStyle name="常规 10 8" xfId="3879"/>
    <cellStyle name="常规 10 8 11" xfId="3880"/>
    <cellStyle name="常规 10 8 3" xfId="3881"/>
    <cellStyle name="常规 100" xfId="3882"/>
    <cellStyle name="常规 4 2 3" xfId="3883"/>
    <cellStyle name="常规 4 5" xfId="3884"/>
    <cellStyle name="常规 100 2" xfId="3885"/>
    <cellStyle name="常规 4 2 3 2" xfId="3886"/>
    <cellStyle name="常规 4 5 2" xfId="3887"/>
    <cellStyle name="常规 100 3" xfId="3888"/>
    <cellStyle name="常规 4 2 3 3" xfId="3889"/>
    <cellStyle name="常规 4 5 3" xfId="3890"/>
    <cellStyle name="常规 400" xfId="3891"/>
    <cellStyle name="常规 7 5" xfId="3892"/>
    <cellStyle name="常规 101" xfId="3893"/>
    <cellStyle name="常规 4 2 4" xfId="3894"/>
    <cellStyle name="常规 4 6" xfId="3895"/>
    <cellStyle name="常规 102" xfId="3896"/>
    <cellStyle name="常规 4 2 5" xfId="3897"/>
    <cellStyle name="常规 4 7" xfId="3898"/>
    <cellStyle name="常规 106" xfId="3899"/>
    <cellStyle name="常规 111" xfId="3900"/>
    <cellStyle name="常规 107" xfId="3901"/>
    <cellStyle name="常规 112" xfId="3902"/>
    <cellStyle name="常规 108" xfId="3903"/>
    <cellStyle name="常规 113" xfId="3904"/>
    <cellStyle name="常规 11 13" xfId="3905"/>
    <cellStyle name="常规 11 14" xfId="3906"/>
    <cellStyle name="常规 11 15" xfId="3907"/>
    <cellStyle name="常规 11 16" xfId="3908"/>
    <cellStyle name="常规 11 2 10" xfId="3909"/>
    <cellStyle name="常规 11 2 15" xfId="3910"/>
    <cellStyle name="常规 11 2 2" xfId="3911"/>
    <cellStyle name="常规 11 2 2 10" xfId="3912"/>
    <cellStyle name="常规 11 2 2 11" xfId="3913"/>
    <cellStyle name="常规 11 2 2 12" xfId="3914"/>
    <cellStyle name="常规 11 2 6" xfId="3915"/>
    <cellStyle name="常规 2 4 4 2 2" xfId="3916"/>
    <cellStyle name="常规 11 2 7" xfId="3917"/>
    <cellStyle name="常规 11 2 9" xfId="3918"/>
    <cellStyle name="常规 11 3" xfId="3919"/>
    <cellStyle name="常规 11 4" xfId="3920"/>
    <cellStyle name="常规 11 8" xfId="3921"/>
    <cellStyle name="常规 11 9" xfId="3922"/>
    <cellStyle name="常规 115" xfId="3923"/>
    <cellStyle name="常规 120" xfId="3924"/>
    <cellStyle name="常规 116" xfId="3925"/>
    <cellStyle name="常规 121" xfId="3926"/>
    <cellStyle name="常规 117" xfId="3927"/>
    <cellStyle name="常规 122" xfId="3928"/>
    <cellStyle name="常规 117 2" xfId="3929"/>
    <cellStyle name="常规 122 2" xfId="3930"/>
    <cellStyle name="常规 118" xfId="3931"/>
    <cellStyle name="常规 123" xfId="3932"/>
    <cellStyle name="常规 12 2" xfId="3933"/>
    <cellStyle name="常规 12 2 2" xfId="3934"/>
    <cellStyle name="常规 4 12" xfId="3935"/>
    <cellStyle name="常规 12 2 2 2 2" xfId="3936"/>
    <cellStyle name="常规 12 2 2 2 3" xfId="3937"/>
    <cellStyle name="常规 12 2 2 4" xfId="3938"/>
    <cellStyle name="常规 12 2 3" xfId="3939"/>
    <cellStyle name="常规 4 13" xfId="3940"/>
    <cellStyle name="常规 12 3" xfId="3941"/>
    <cellStyle name="常规 12 4" xfId="3942"/>
    <cellStyle name="常规 12 4 2" xfId="3943"/>
    <cellStyle name="常规 12 4 3" xfId="3944"/>
    <cellStyle name="常规 12 5" xfId="3945"/>
    <cellStyle name="常规 12 6 2" xfId="3946"/>
    <cellStyle name="常规 12 8" xfId="3947"/>
    <cellStyle name="常规 12 9" xfId="3948"/>
    <cellStyle name="常规 12_Sheet2" xfId="3949"/>
    <cellStyle name="常规 124 2" xfId="3950"/>
    <cellStyle name="常规 125 2" xfId="3951"/>
    <cellStyle name="常规 130 2" xfId="3952"/>
    <cellStyle name="常规 126" xfId="3953"/>
    <cellStyle name="常规 131" xfId="3954"/>
    <cellStyle name="常规 129 3" xfId="3955"/>
    <cellStyle name="常规 134 3" xfId="3956"/>
    <cellStyle name="常规 38 2 2 2 2" xfId="3957"/>
    <cellStyle name="常规 13 2 3" xfId="3958"/>
    <cellStyle name="常规 13 2 4" xfId="3959"/>
    <cellStyle name="常规 13 4" xfId="3960"/>
    <cellStyle name="常规 135 2" xfId="3961"/>
    <cellStyle name="常规 140 2" xfId="3962"/>
    <cellStyle name="着色 3 2 2 2" xfId="3963"/>
    <cellStyle name="常规 136" xfId="3964"/>
    <cellStyle name="常规 141" xfId="3965"/>
    <cellStyle name="着色 3 2 3" xfId="3966"/>
    <cellStyle name="常规 136 2" xfId="3967"/>
    <cellStyle name="常规 141 2" xfId="3968"/>
    <cellStyle name="常规 137" xfId="3969"/>
    <cellStyle name="常规 142" xfId="3970"/>
    <cellStyle name="常规 5 2" xfId="3971"/>
    <cellStyle name="常规 137 2" xfId="3972"/>
    <cellStyle name="常规 142 2" xfId="3973"/>
    <cellStyle name="常规 5 2 2" xfId="3974"/>
    <cellStyle name="常规 138" xfId="3975"/>
    <cellStyle name="常规 143" xfId="3976"/>
    <cellStyle name="常规 5 3" xfId="3977"/>
    <cellStyle name="常规 138 2" xfId="3978"/>
    <cellStyle name="常规 143 2" xfId="3979"/>
    <cellStyle name="常规 5 3 2" xfId="3980"/>
    <cellStyle name="常规 139" xfId="3981"/>
    <cellStyle name="常规 144" xfId="3982"/>
    <cellStyle name="常规 4 3 2" xfId="3983"/>
    <cellStyle name="常规 5 4" xfId="3984"/>
    <cellStyle name="常规 139 2" xfId="3985"/>
    <cellStyle name="常规 4 3 2 2" xfId="3986"/>
    <cellStyle name="常规 5 4 2" xfId="3987"/>
    <cellStyle name="常规 139 3" xfId="3988"/>
    <cellStyle name="常规 5 4 3" xfId="3989"/>
    <cellStyle name="常规 14" xfId="3990"/>
    <cellStyle name="常规 14 2 2" xfId="3991"/>
    <cellStyle name="常规 14 2 3" xfId="3992"/>
    <cellStyle name="常规 14 3 3" xfId="3993"/>
    <cellStyle name="常规 14 4" xfId="3994"/>
    <cellStyle name="常规 14 4 3" xfId="3995"/>
    <cellStyle name="常规 145" xfId="3996"/>
    <cellStyle name="常规 150" xfId="3997"/>
    <cellStyle name="常规 200" xfId="3998"/>
    <cellStyle name="常规 4 3 3" xfId="3999"/>
    <cellStyle name="常规 5 5" xfId="4000"/>
    <cellStyle name="常规 149 2" xfId="4001"/>
    <cellStyle name="常规 5 9 2" xfId="4002"/>
    <cellStyle name="常规 149 2 2 2" xfId="4003"/>
    <cellStyle name="常规 149 3" xfId="4004"/>
    <cellStyle name="常规 155 2 3" xfId="4005"/>
    <cellStyle name="常规 157" xfId="4006"/>
    <cellStyle name="常规 162" xfId="4007"/>
    <cellStyle name="常规 207" xfId="4008"/>
    <cellStyle name="常规 212" xfId="4009"/>
    <cellStyle name="常规 158" xfId="4010"/>
    <cellStyle name="常规 163" xfId="4011"/>
    <cellStyle name="常规 208" xfId="4012"/>
    <cellStyle name="常规 213" xfId="4013"/>
    <cellStyle name="常规 16 2 2 2" xfId="4014"/>
    <cellStyle name="常规 2 7" xfId="4015"/>
    <cellStyle name="常规 16 3 3" xfId="4016"/>
    <cellStyle name="常规 21 3 3" xfId="4017"/>
    <cellStyle name="常规 16 5" xfId="4018"/>
    <cellStyle name="常规 16 6" xfId="4019"/>
    <cellStyle name="常规 165" xfId="4020"/>
    <cellStyle name="常规 170" xfId="4021"/>
    <cellStyle name="常规 215" xfId="4022"/>
    <cellStyle name="常规 166" xfId="4023"/>
    <cellStyle name="常规 171" xfId="4024"/>
    <cellStyle name="常规 216" xfId="4025"/>
    <cellStyle name="常规 167" xfId="4026"/>
    <cellStyle name="常规 172" xfId="4027"/>
    <cellStyle name="常规 217" xfId="4028"/>
    <cellStyle name="常规 168" xfId="4029"/>
    <cellStyle name="常规 173" xfId="4030"/>
    <cellStyle name="常规 218" xfId="4031"/>
    <cellStyle name="常规 168 2" xfId="4032"/>
    <cellStyle name="常规 169" xfId="4033"/>
    <cellStyle name="常规 174" xfId="4034"/>
    <cellStyle name="常规 169 2" xfId="4035"/>
    <cellStyle name="常规 17 2 3" xfId="4036"/>
    <cellStyle name="常规 22 2 3" xfId="4037"/>
    <cellStyle name="常规 170 2 8" xfId="4038"/>
    <cellStyle name="常规 175" xfId="4039"/>
    <cellStyle name="常规 180" xfId="4040"/>
    <cellStyle name="常规 230" xfId="4041"/>
    <cellStyle name="常规 176" xfId="4042"/>
    <cellStyle name="常规 181" xfId="4043"/>
    <cellStyle name="常规 18 2 2" xfId="4044"/>
    <cellStyle name="常规 23 2 2" xfId="4045"/>
    <cellStyle name="常规 18 2 2 3" xfId="4046"/>
    <cellStyle name="常规 18 2 3" xfId="4047"/>
    <cellStyle name="常规 23 2 3" xfId="4048"/>
    <cellStyle name="常规 18 3" xfId="4049"/>
    <cellStyle name="常规 23 3" xfId="4050"/>
    <cellStyle name="常规 18 3 2" xfId="4051"/>
    <cellStyle name="常规 18 3 3" xfId="4052"/>
    <cellStyle name="常规 18 4" xfId="4053"/>
    <cellStyle name="常规 23 4" xfId="4054"/>
    <cellStyle name="常规 18 4 2" xfId="4055"/>
    <cellStyle name="常规 18 5" xfId="4056"/>
    <cellStyle name="常规 185" xfId="4057"/>
    <cellStyle name="常规 190" xfId="4058"/>
    <cellStyle name="常规 235" xfId="4059"/>
    <cellStyle name="着色 3 3 2" xfId="4060"/>
    <cellStyle name="常规 186" xfId="4061"/>
    <cellStyle name="常规 191" xfId="4062"/>
    <cellStyle name="常规 241" xfId="4063"/>
    <cellStyle name="常规 187" xfId="4064"/>
    <cellStyle name="常规 192" xfId="4065"/>
    <cellStyle name="常规 6 2" xfId="4066"/>
    <cellStyle name="常规 188" xfId="4067"/>
    <cellStyle name="常规 193" xfId="4068"/>
    <cellStyle name="常规 243" xfId="4069"/>
    <cellStyle name="常规 6 3" xfId="4070"/>
    <cellStyle name="常规 189" xfId="4071"/>
    <cellStyle name="常规 194" xfId="4072"/>
    <cellStyle name="常规 4 2 2 2" xfId="4073"/>
    <cellStyle name="常规 4 4 2" xfId="4074"/>
    <cellStyle name="常规 6 4" xfId="4075"/>
    <cellStyle name="输出 4 5 4" xfId="4076"/>
    <cellStyle name="常规 19 2" xfId="4077"/>
    <cellStyle name="常规 24 2" xfId="4078"/>
    <cellStyle name="常规 19 2 2" xfId="4079"/>
    <cellStyle name="常规 24 2 2" xfId="4080"/>
    <cellStyle name="常规 19 3" xfId="4081"/>
    <cellStyle name="常规 24 3" xfId="4082"/>
    <cellStyle name="常规 19 3 2" xfId="4083"/>
    <cellStyle name="常规 19 3 3" xfId="4084"/>
    <cellStyle name="常规 19 4" xfId="4085"/>
    <cellStyle name="常规 24 4" xfId="4086"/>
    <cellStyle name="常规 2" xfId="4087"/>
    <cellStyle name="常规 2 10" xfId="4088"/>
    <cellStyle name="常规 2 10 2" xfId="4089"/>
    <cellStyle name="常规 2 10 2 3" xfId="4090"/>
    <cellStyle name="常规 2 2" xfId="4091"/>
    <cellStyle name="常规 22 2 2 3" xfId="4092"/>
    <cellStyle name="常规 5" xfId="4093"/>
    <cellStyle name="常规 8" xfId="409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9"/>
  <sheetViews>
    <sheetView view="pageBreakPreview" zoomScaleSheetLayoutView="100" workbookViewId="0" topLeftCell="A1">
      <selection activeCell="E23" sqref="E23"/>
    </sheetView>
  </sheetViews>
  <sheetFormatPr defaultColWidth="9.875" defaultRowHeight="18.75" customHeight="1"/>
  <cols>
    <col min="1" max="1" width="4.125" style="61" customWidth="1"/>
    <col min="2" max="2" width="12.25390625" style="61" customWidth="1"/>
    <col min="3" max="3" width="13.50390625" style="62" customWidth="1"/>
    <col min="4" max="4" width="13.25390625" style="62" customWidth="1"/>
    <col min="5" max="5" width="17.25390625" style="62" customWidth="1"/>
    <col min="6" max="7" width="15.625" style="62" hidden="1" customWidth="1"/>
    <col min="8" max="8" width="15.00390625" style="62" hidden="1" customWidth="1"/>
    <col min="9" max="9" width="19.625" style="62" customWidth="1"/>
    <col min="10" max="11" width="15.00390625" style="62" hidden="1" customWidth="1"/>
    <col min="12" max="13" width="12.25390625" style="62" customWidth="1"/>
    <col min="14" max="14" width="8.25390625" style="61" bestFit="1" customWidth="1"/>
    <col min="15" max="16" width="8.375" style="61" bestFit="1" customWidth="1"/>
    <col min="17" max="16384" width="8.25390625" style="61" bestFit="1" customWidth="1"/>
  </cols>
  <sheetData>
    <row r="1" spans="1:2" ht="18.75" customHeight="1">
      <c r="A1" s="63" t="s">
        <v>0</v>
      </c>
      <c r="B1" s="63"/>
    </row>
    <row r="2" spans="1:13" ht="35.25" customHeight="1">
      <c r="A2" s="32" t="s">
        <v>1</v>
      </c>
      <c r="B2" s="32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2:13" ht="18.75" customHeight="1">
      <c r="B3" s="33"/>
      <c r="C3" s="65"/>
      <c r="D3" s="65"/>
      <c r="E3" s="65"/>
      <c r="F3" s="65"/>
      <c r="G3" s="65"/>
      <c r="H3" s="65"/>
      <c r="I3" s="65"/>
      <c r="J3" s="65"/>
      <c r="K3" s="65"/>
      <c r="L3" s="65"/>
      <c r="M3" s="65" t="s">
        <v>2</v>
      </c>
    </row>
    <row r="4" spans="1:256" ht="39" customHeight="1">
      <c r="A4" s="79" t="s">
        <v>3</v>
      </c>
      <c r="B4" s="79" t="s">
        <v>4</v>
      </c>
      <c r="C4" s="80" t="s">
        <v>5</v>
      </c>
      <c r="D4" s="81" t="s">
        <v>6</v>
      </c>
      <c r="E4" s="82" t="s">
        <v>7</v>
      </c>
      <c r="F4" s="83"/>
      <c r="G4" s="83"/>
      <c r="H4" s="84"/>
      <c r="I4" s="82" t="s">
        <v>8</v>
      </c>
      <c r="J4" s="83"/>
      <c r="K4" s="83"/>
      <c r="L4" s="90" t="s">
        <v>9</v>
      </c>
      <c r="M4" s="90"/>
      <c r="N4" s="91" t="s">
        <v>10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</row>
    <row r="5" spans="1:256" ht="39" customHeight="1">
      <c r="A5" s="85"/>
      <c r="B5" s="85"/>
      <c r="C5" s="86"/>
      <c r="D5" s="81"/>
      <c r="E5" s="87" t="s">
        <v>11</v>
      </c>
      <c r="F5" s="88" t="s">
        <v>12</v>
      </c>
      <c r="G5" s="88" t="s">
        <v>13</v>
      </c>
      <c r="H5" s="89" t="s">
        <v>14</v>
      </c>
      <c r="I5" s="87" t="s">
        <v>11</v>
      </c>
      <c r="J5" s="88" t="s">
        <v>15</v>
      </c>
      <c r="K5" s="88" t="s">
        <v>16</v>
      </c>
      <c r="L5" s="90" t="s">
        <v>17</v>
      </c>
      <c r="M5" s="90" t="s">
        <v>18</v>
      </c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13" ht="18.75" customHeight="1">
      <c r="A6" s="47"/>
      <c r="B6" s="68" t="s">
        <v>19</v>
      </c>
      <c r="C6" s="50">
        <f>C7+C20+C32+C40+C48+C50+C56+C58+C66+C68+C70+C72+C74+C79+C81+C84+C86+C92+C94+C96+C98+C100+C108+C110+C113+C116+C119+C121+C123+C125+C134+C141+C143+C153+C155+C157+C159+C166+C168+C170+C178+C180+C182+C184+C186+C193+C195+C197+C199+C204+C206+C213+C215+C217+C221+C226+C228</f>
        <v>2949.4</v>
      </c>
      <c r="D6" s="50">
        <f>D7+D20+D32+D40+D48+D50+D56+D58+D66+D68+D70+D72+D74+D79+D81+D84+D86+D92+D94+D96+D98+D100+D108+D110+D113+D116+D119+D121+D123+D125+D134+D141+D143+D153+D155+D157+D159+D166+D168+D170+D178+D180+D182+D184+D186+D193+D195+D197+D199+D204+D206+D213+D215+D217+D221+D226+D228</f>
        <v>541.5</v>
      </c>
      <c r="E6" s="50">
        <f>E7+E20+E32+E40+E48+E50+E56+E58+E66+E68+E70+E72+E74+E79+E81+E84+E86+E92+E94+E96+E98+E100+E108+E110+E113+E116+E119+E121+E123+E125+E134+E141+E143+E153+E155+E157+E159+E166+E168+E170+E178+E180+E182+E184+E186+E193+E195+E197+E199+E204+E206+E213+E215+E217+E221+E226+E228</f>
        <v>-5404.9299999999985</v>
      </c>
      <c r="F6" s="50">
        <f aca="true" t="shared" si="0" ref="F6:M6">F7+F20+F32+F40+F48+F50+F56+F58+F66+F68+F70+F72+F74+F79+F81+F84+F86+F92+F94+F96+F98+F100+F108+F110+F113+F116+F119+F121+F123+F125+F134+F141+F143+F153+F155+F157+F159+F166+F168+F170+F178+F180+F182+F184+F186+F193+F195+F197+F199+F204+F206+F213+F215+F217+F221+F226+F228</f>
        <v>-5002.199999999998</v>
      </c>
      <c r="G6" s="50">
        <f t="shared" si="0"/>
        <v>1.08</v>
      </c>
      <c r="H6" s="50">
        <f t="shared" si="0"/>
        <v>-403.81</v>
      </c>
      <c r="I6" s="50">
        <f t="shared" si="0"/>
        <v>-182</v>
      </c>
      <c r="J6" s="50">
        <f t="shared" si="0"/>
        <v>-181.20000000000002</v>
      </c>
      <c r="K6" s="50">
        <f t="shared" si="0"/>
        <v>-0.7999999999999998</v>
      </c>
      <c r="L6" s="50">
        <f t="shared" si="0"/>
        <v>-2665.870000000001</v>
      </c>
      <c r="M6" s="50">
        <f t="shared" si="0"/>
        <v>569.8400000000001</v>
      </c>
    </row>
    <row r="7" spans="1:13" ht="18.75" customHeight="1">
      <c r="A7" s="47"/>
      <c r="B7" s="68" t="s">
        <v>20</v>
      </c>
      <c r="C7" s="50">
        <v>0</v>
      </c>
      <c r="D7" s="50">
        <f>SUM(D8:D19)</f>
        <v>162</v>
      </c>
      <c r="E7" s="50">
        <f>SUM(E8:E19)</f>
        <v>-25.46</v>
      </c>
      <c r="F7" s="50">
        <f aca="true" t="shared" si="1" ref="F7:M7">SUM(F8:F19)</f>
        <v>0</v>
      </c>
      <c r="G7" s="50">
        <f t="shared" si="1"/>
        <v>0</v>
      </c>
      <c r="H7" s="50">
        <f t="shared" si="1"/>
        <v>-25.46</v>
      </c>
      <c r="I7" s="50">
        <f t="shared" si="1"/>
        <v>0</v>
      </c>
      <c r="J7" s="50">
        <f t="shared" si="1"/>
        <v>0</v>
      </c>
      <c r="K7" s="50">
        <f t="shared" si="1"/>
        <v>0</v>
      </c>
      <c r="L7" s="50">
        <f t="shared" si="1"/>
        <v>-25.46</v>
      </c>
      <c r="M7" s="50">
        <f t="shared" si="1"/>
        <v>162</v>
      </c>
    </row>
    <row r="8" spans="1:14" ht="18.75" customHeight="1">
      <c r="A8" s="70">
        <v>1</v>
      </c>
      <c r="B8" s="72" t="s">
        <v>21</v>
      </c>
      <c r="C8" s="54"/>
      <c r="D8" s="54">
        <v>162</v>
      </c>
      <c r="E8" s="54">
        <f>F8+G8+H8</f>
        <v>0</v>
      </c>
      <c r="F8" s="54"/>
      <c r="G8" s="54"/>
      <c r="H8" s="54"/>
      <c r="I8" s="54">
        <f>J8+K8</f>
        <v>0</v>
      </c>
      <c r="J8" s="54"/>
      <c r="K8" s="54"/>
      <c r="L8" s="54"/>
      <c r="M8" s="54">
        <f>C8+D8+F8+G8+H8+J8+K8</f>
        <v>162</v>
      </c>
      <c r="N8" s="61">
        <v>601001</v>
      </c>
    </row>
    <row r="9" spans="1:14" ht="18.75" customHeight="1">
      <c r="A9" s="70">
        <v>2</v>
      </c>
      <c r="B9" s="72" t="s">
        <v>22</v>
      </c>
      <c r="C9" s="54"/>
      <c r="D9" s="54"/>
      <c r="E9" s="54">
        <f aca="true" t="shared" si="2" ref="E9:E19">F9+G9+H9</f>
        <v>0</v>
      </c>
      <c r="F9" s="54"/>
      <c r="G9" s="54"/>
      <c r="H9" s="54"/>
      <c r="I9" s="54">
        <f aca="true" t="shared" si="3" ref="I9:I19">J9+K9</f>
        <v>0</v>
      </c>
      <c r="J9" s="54"/>
      <c r="K9" s="54"/>
      <c r="L9" s="54"/>
      <c r="M9" s="54">
        <f aca="true" t="shared" si="4" ref="M9:M17">C9+D9+F9+G9+H9+J9+K9</f>
        <v>0</v>
      </c>
      <c r="N9" s="61">
        <v>601002</v>
      </c>
    </row>
    <row r="10" spans="1:14" ht="18.75" customHeight="1">
      <c r="A10" s="70">
        <v>3</v>
      </c>
      <c r="B10" s="72" t="s">
        <v>23</v>
      </c>
      <c r="C10" s="54"/>
      <c r="D10" s="54"/>
      <c r="E10" s="54">
        <f t="shared" si="2"/>
        <v>0</v>
      </c>
      <c r="F10" s="54"/>
      <c r="G10" s="54"/>
      <c r="H10" s="54"/>
      <c r="I10" s="54">
        <f t="shared" si="3"/>
        <v>0</v>
      </c>
      <c r="J10" s="54"/>
      <c r="K10" s="54"/>
      <c r="L10" s="54"/>
      <c r="M10" s="54">
        <f t="shared" si="4"/>
        <v>0</v>
      </c>
      <c r="N10" s="61">
        <v>601003</v>
      </c>
    </row>
    <row r="11" spans="1:14" ht="18.75" customHeight="1">
      <c r="A11" s="70">
        <v>4</v>
      </c>
      <c r="B11" s="72" t="s">
        <v>24</v>
      </c>
      <c r="C11" s="54"/>
      <c r="D11" s="54"/>
      <c r="E11" s="54">
        <f t="shared" si="2"/>
        <v>0</v>
      </c>
      <c r="F11" s="54"/>
      <c r="G11" s="54"/>
      <c r="H11" s="54"/>
      <c r="I11" s="54">
        <f t="shared" si="3"/>
        <v>0</v>
      </c>
      <c r="J11" s="54"/>
      <c r="K11" s="54"/>
      <c r="L11" s="54"/>
      <c r="M11" s="54">
        <f t="shared" si="4"/>
        <v>0</v>
      </c>
      <c r="N11" s="61">
        <v>601004</v>
      </c>
    </row>
    <row r="12" spans="1:14" ht="18.75" customHeight="1">
      <c r="A12" s="70">
        <v>5</v>
      </c>
      <c r="B12" s="72" t="s">
        <v>25</v>
      </c>
      <c r="C12" s="54"/>
      <c r="D12" s="54"/>
      <c r="E12" s="54">
        <f t="shared" si="2"/>
        <v>0</v>
      </c>
      <c r="F12" s="54"/>
      <c r="G12" s="54"/>
      <c r="H12" s="54"/>
      <c r="I12" s="54">
        <f t="shared" si="3"/>
        <v>0</v>
      </c>
      <c r="J12" s="54"/>
      <c r="K12" s="54"/>
      <c r="L12" s="54"/>
      <c r="M12" s="54">
        <f t="shared" si="4"/>
        <v>0</v>
      </c>
      <c r="N12" s="61">
        <v>601005</v>
      </c>
    </row>
    <row r="13" spans="1:14" ht="18.75" customHeight="1">
      <c r="A13" s="70">
        <v>6</v>
      </c>
      <c r="B13" s="72" t="s">
        <v>26</v>
      </c>
      <c r="C13" s="54"/>
      <c r="D13" s="54"/>
      <c r="E13" s="54">
        <f t="shared" si="2"/>
        <v>0</v>
      </c>
      <c r="F13" s="54"/>
      <c r="G13" s="54"/>
      <c r="H13" s="54"/>
      <c r="I13" s="54">
        <f t="shared" si="3"/>
        <v>0</v>
      </c>
      <c r="J13" s="54"/>
      <c r="K13" s="54"/>
      <c r="L13" s="54"/>
      <c r="M13" s="54">
        <f t="shared" si="4"/>
        <v>0</v>
      </c>
      <c r="N13" s="61">
        <v>601006</v>
      </c>
    </row>
    <row r="14" spans="1:14" ht="18.75" customHeight="1">
      <c r="A14" s="70">
        <v>7</v>
      </c>
      <c r="B14" s="72" t="s">
        <v>27</v>
      </c>
      <c r="C14" s="54"/>
      <c r="D14" s="54"/>
      <c r="E14" s="54">
        <f t="shared" si="2"/>
        <v>0</v>
      </c>
      <c r="F14" s="54"/>
      <c r="G14" s="54"/>
      <c r="H14" s="54"/>
      <c r="I14" s="54">
        <f t="shared" si="3"/>
        <v>0</v>
      </c>
      <c r="J14" s="54"/>
      <c r="K14" s="54"/>
      <c r="L14" s="54"/>
      <c r="M14" s="54">
        <f t="shared" si="4"/>
        <v>0</v>
      </c>
      <c r="N14" s="61">
        <v>601007</v>
      </c>
    </row>
    <row r="15" spans="1:14" ht="18.75" customHeight="1">
      <c r="A15" s="70">
        <v>8</v>
      </c>
      <c r="B15" s="72" t="s">
        <v>28</v>
      </c>
      <c r="C15" s="54"/>
      <c r="D15" s="54"/>
      <c r="E15" s="54">
        <f t="shared" si="2"/>
        <v>0</v>
      </c>
      <c r="F15" s="54"/>
      <c r="G15" s="54"/>
      <c r="H15" s="54"/>
      <c r="I15" s="54">
        <f t="shared" si="3"/>
        <v>0</v>
      </c>
      <c r="J15" s="54"/>
      <c r="K15" s="54"/>
      <c r="L15" s="54"/>
      <c r="M15" s="54">
        <f t="shared" si="4"/>
        <v>0</v>
      </c>
      <c r="N15" s="61">
        <v>601008</v>
      </c>
    </row>
    <row r="16" spans="1:14" ht="18.75" customHeight="1">
      <c r="A16" s="70">
        <v>9</v>
      </c>
      <c r="B16" s="72" t="s">
        <v>29</v>
      </c>
      <c r="C16" s="54"/>
      <c r="D16" s="54"/>
      <c r="E16" s="54">
        <f t="shared" si="2"/>
        <v>0</v>
      </c>
      <c r="F16" s="54"/>
      <c r="G16" s="54"/>
      <c r="H16" s="54"/>
      <c r="I16" s="54">
        <f t="shared" si="3"/>
        <v>0</v>
      </c>
      <c r="J16" s="54"/>
      <c r="K16" s="54"/>
      <c r="L16" s="54"/>
      <c r="M16" s="54">
        <f t="shared" si="4"/>
        <v>0</v>
      </c>
      <c r="N16" s="61">
        <v>601009</v>
      </c>
    </row>
    <row r="17" spans="1:14" ht="18.75" customHeight="1">
      <c r="A17" s="70">
        <v>10</v>
      </c>
      <c r="B17" s="72" t="s">
        <v>30</v>
      </c>
      <c r="C17" s="54"/>
      <c r="D17" s="54"/>
      <c r="E17" s="54">
        <f t="shared" si="2"/>
        <v>0</v>
      </c>
      <c r="F17" s="54"/>
      <c r="G17" s="54"/>
      <c r="H17" s="54"/>
      <c r="I17" s="54">
        <f t="shared" si="3"/>
        <v>0</v>
      </c>
      <c r="J17" s="54"/>
      <c r="K17" s="54"/>
      <c r="L17" s="54"/>
      <c r="M17" s="54">
        <f t="shared" si="4"/>
        <v>0</v>
      </c>
      <c r="N17" s="61">
        <v>601010</v>
      </c>
    </row>
    <row r="18" spans="1:14" ht="18.75" customHeight="1">
      <c r="A18" s="70">
        <v>11</v>
      </c>
      <c r="B18" s="72" t="s">
        <v>31</v>
      </c>
      <c r="C18" s="54"/>
      <c r="D18" s="54"/>
      <c r="E18" s="54">
        <f t="shared" si="2"/>
        <v>-13.7</v>
      </c>
      <c r="F18" s="54"/>
      <c r="G18" s="54"/>
      <c r="H18" s="54">
        <v>-13.7</v>
      </c>
      <c r="I18" s="54">
        <f t="shared" si="3"/>
        <v>0</v>
      </c>
      <c r="J18" s="54"/>
      <c r="K18" s="54"/>
      <c r="L18" s="54">
        <f>C18+D18+F18+G18+H18+J18+K18</f>
        <v>-13.7</v>
      </c>
      <c r="M18" s="54"/>
      <c r="N18" s="61">
        <v>601012</v>
      </c>
    </row>
    <row r="19" spans="1:14" ht="18.75" customHeight="1">
      <c r="A19" s="70">
        <v>12</v>
      </c>
      <c r="B19" s="72" t="s">
        <v>32</v>
      </c>
      <c r="C19" s="54"/>
      <c r="D19" s="54"/>
      <c r="E19" s="54">
        <f t="shared" si="2"/>
        <v>-11.76</v>
      </c>
      <c r="F19" s="54"/>
      <c r="G19" s="54"/>
      <c r="H19" s="54">
        <v>-11.76</v>
      </c>
      <c r="I19" s="54">
        <f t="shared" si="3"/>
        <v>0</v>
      </c>
      <c r="J19" s="54"/>
      <c r="K19" s="54"/>
      <c r="L19" s="54">
        <f>C19+D19+F19+G19+H19+J19+K19</f>
        <v>-11.76</v>
      </c>
      <c r="M19" s="54"/>
      <c r="N19" s="61">
        <v>601013</v>
      </c>
    </row>
    <row r="20" spans="1:13" ht="18.75" customHeight="1">
      <c r="A20" s="69"/>
      <c r="B20" s="68" t="s">
        <v>33</v>
      </c>
      <c r="C20" s="50">
        <v>0</v>
      </c>
      <c r="D20" s="50">
        <f>SUM(D21:D31)</f>
        <v>44</v>
      </c>
      <c r="E20" s="50">
        <f>SUM(E21:E31)</f>
        <v>-2.33</v>
      </c>
      <c r="F20" s="50">
        <f aca="true" t="shared" si="5" ref="F20:M20">SUM(F21:F31)</f>
        <v>0</v>
      </c>
      <c r="G20" s="50">
        <f t="shared" si="5"/>
        <v>0</v>
      </c>
      <c r="H20" s="50">
        <f t="shared" si="5"/>
        <v>-2.33</v>
      </c>
      <c r="I20" s="50">
        <f t="shared" si="5"/>
        <v>0</v>
      </c>
      <c r="J20" s="50">
        <f t="shared" si="5"/>
        <v>0</v>
      </c>
      <c r="K20" s="50">
        <f t="shared" si="5"/>
        <v>0</v>
      </c>
      <c r="L20" s="50">
        <f t="shared" si="5"/>
        <v>-2.33</v>
      </c>
      <c r="M20" s="50">
        <f t="shared" si="5"/>
        <v>44</v>
      </c>
    </row>
    <row r="21" spans="1:14" ht="18.75" customHeight="1">
      <c r="A21" s="70">
        <v>13</v>
      </c>
      <c r="B21" s="71" t="s">
        <v>34</v>
      </c>
      <c r="C21" s="54"/>
      <c r="D21" s="54">
        <v>44</v>
      </c>
      <c r="E21" s="54">
        <f aca="true" t="shared" si="6" ref="E21:E31">F21+G21+H21</f>
        <v>0</v>
      </c>
      <c r="F21" s="54"/>
      <c r="G21" s="54"/>
      <c r="H21" s="54"/>
      <c r="I21" s="54">
        <f aca="true" t="shared" si="7" ref="I21:I31">J21+K21</f>
        <v>0</v>
      </c>
      <c r="J21" s="54"/>
      <c r="K21" s="54"/>
      <c r="L21" s="54"/>
      <c r="M21" s="54">
        <f aca="true" t="shared" si="8" ref="M21:M23">C21+D21+F21+G21+H21+J21+K21</f>
        <v>44</v>
      </c>
      <c r="N21" s="61">
        <v>602001</v>
      </c>
    </row>
    <row r="22" spans="1:14" ht="18.75" customHeight="1">
      <c r="A22" s="70">
        <v>14</v>
      </c>
      <c r="B22" s="71" t="s">
        <v>35</v>
      </c>
      <c r="C22" s="54"/>
      <c r="D22" s="54"/>
      <c r="E22" s="54">
        <f t="shared" si="6"/>
        <v>0</v>
      </c>
      <c r="F22" s="54"/>
      <c r="G22" s="54"/>
      <c r="H22" s="54"/>
      <c r="I22" s="54">
        <f t="shared" si="7"/>
        <v>0</v>
      </c>
      <c r="J22" s="54"/>
      <c r="K22" s="54"/>
      <c r="L22" s="54"/>
      <c r="M22" s="54">
        <f t="shared" si="8"/>
        <v>0</v>
      </c>
      <c r="N22" s="61">
        <v>602002</v>
      </c>
    </row>
    <row r="23" spans="1:14" ht="18.75" customHeight="1">
      <c r="A23" s="70">
        <v>15</v>
      </c>
      <c r="B23" s="71" t="s">
        <v>36</v>
      </c>
      <c r="C23" s="54"/>
      <c r="D23" s="54"/>
      <c r="E23" s="54">
        <f t="shared" si="6"/>
        <v>0</v>
      </c>
      <c r="F23" s="54"/>
      <c r="G23" s="54"/>
      <c r="H23" s="54"/>
      <c r="I23" s="54">
        <f t="shared" si="7"/>
        <v>0</v>
      </c>
      <c r="J23" s="54"/>
      <c r="K23" s="54"/>
      <c r="L23" s="54"/>
      <c r="M23" s="54">
        <f t="shared" si="8"/>
        <v>0</v>
      </c>
      <c r="N23" s="61">
        <v>602003</v>
      </c>
    </row>
    <row r="24" spans="1:14" ht="18.75" customHeight="1">
      <c r="A24" s="70">
        <v>16</v>
      </c>
      <c r="B24" s="71" t="s">
        <v>37</v>
      </c>
      <c r="C24" s="54"/>
      <c r="D24" s="54"/>
      <c r="E24" s="54">
        <f t="shared" si="6"/>
        <v>-2.33</v>
      </c>
      <c r="F24" s="54"/>
      <c r="G24" s="54"/>
      <c r="H24" s="54">
        <v>-2.33</v>
      </c>
      <c r="I24" s="54">
        <f t="shared" si="7"/>
        <v>0</v>
      </c>
      <c r="J24" s="54"/>
      <c r="K24" s="54"/>
      <c r="L24" s="54">
        <f>C24+D24+F24+G24+H24+J24+K24</f>
        <v>-2.33</v>
      </c>
      <c r="M24" s="54"/>
      <c r="N24" s="61">
        <v>602004</v>
      </c>
    </row>
    <row r="25" spans="1:14" ht="18.75" customHeight="1">
      <c r="A25" s="70">
        <v>17</v>
      </c>
      <c r="B25" s="71" t="s">
        <v>38</v>
      </c>
      <c r="C25" s="54"/>
      <c r="D25" s="54"/>
      <c r="E25" s="54">
        <f t="shared" si="6"/>
        <v>0</v>
      </c>
      <c r="F25" s="54"/>
      <c r="G25" s="54"/>
      <c r="H25" s="54"/>
      <c r="I25" s="54">
        <f t="shared" si="7"/>
        <v>0</v>
      </c>
      <c r="J25" s="54"/>
      <c r="K25" s="54"/>
      <c r="L25" s="54"/>
      <c r="M25" s="54">
        <f aca="true" t="shared" si="9" ref="M25:M31">C25+D25+F25+G25+H25+J25+K25</f>
        <v>0</v>
      </c>
      <c r="N25" s="61">
        <v>602005</v>
      </c>
    </row>
    <row r="26" spans="1:14" ht="18.75" customHeight="1">
      <c r="A26" s="70">
        <v>18</v>
      </c>
      <c r="B26" s="71" t="s">
        <v>39</v>
      </c>
      <c r="C26" s="54"/>
      <c r="D26" s="54"/>
      <c r="E26" s="54">
        <f t="shared" si="6"/>
        <v>0</v>
      </c>
      <c r="F26" s="54"/>
      <c r="G26" s="54"/>
      <c r="H26" s="54"/>
      <c r="I26" s="54">
        <f t="shared" si="7"/>
        <v>0</v>
      </c>
      <c r="J26" s="54"/>
      <c r="K26" s="54"/>
      <c r="L26" s="54"/>
      <c r="M26" s="54">
        <f t="shared" si="9"/>
        <v>0</v>
      </c>
      <c r="N26" s="61">
        <v>602006</v>
      </c>
    </row>
    <row r="27" spans="1:14" ht="18.75" customHeight="1">
      <c r="A27" s="70">
        <v>19</v>
      </c>
      <c r="B27" s="71" t="s">
        <v>40</v>
      </c>
      <c r="C27" s="54"/>
      <c r="D27" s="54"/>
      <c r="E27" s="54">
        <f t="shared" si="6"/>
        <v>0</v>
      </c>
      <c r="F27" s="54"/>
      <c r="G27" s="54"/>
      <c r="H27" s="54"/>
      <c r="I27" s="54">
        <f t="shared" si="7"/>
        <v>0</v>
      </c>
      <c r="J27" s="54"/>
      <c r="K27" s="54"/>
      <c r="L27" s="54"/>
      <c r="M27" s="54">
        <f t="shared" si="9"/>
        <v>0</v>
      </c>
      <c r="N27" s="61">
        <v>602006</v>
      </c>
    </row>
    <row r="28" spans="1:14" ht="18.75" customHeight="1">
      <c r="A28" s="70">
        <v>20</v>
      </c>
      <c r="B28" s="71" t="s">
        <v>41</v>
      </c>
      <c r="C28" s="54"/>
      <c r="D28" s="54"/>
      <c r="E28" s="54">
        <f t="shared" si="6"/>
        <v>0</v>
      </c>
      <c r="F28" s="54"/>
      <c r="G28" s="54"/>
      <c r="H28" s="54"/>
      <c r="I28" s="54">
        <f t="shared" si="7"/>
        <v>0</v>
      </c>
      <c r="J28" s="54"/>
      <c r="K28" s="54"/>
      <c r="L28" s="54"/>
      <c r="M28" s="54">
        <f t="shared" si="9"/>
        <v>0</v>
      </c>
      <c r="N28" s="61">
        <v>602006</v>
      </c>
    </row>
    <row r="29" spans="1:14" ht="18.75" customHeight="1">
      <c r="A29" s="70">
        <v>21</v>
      </c>
      <c r="B29" s="71" t="s">
        <v>42</v>
      </c>
      <c r="C29" s="54"/>
      <c r="D29" s="54"/>
      <c r="E29" s="54">
        <f t="shared" si="6"/>
        <v>0</v>
      </c>
      <c r="F29" s="54"/>
      <c r="G29" s="54"/>
      <c r="H29" s="54"/>
      <c r="I29" s="54">
        <f t="shared" si="7"/>
        <v>0</v>
      </c>
      <c r="J29" s="54"/>
      <c r="K29" s="54"/>
      <c r="L29" s="54"/>
      <c r="M29" s="54">
        <f t="shared" si="9"/>
        <v>0</v>
      </c>
      <c r="N29" s="61">
        <v>602007</v>
      </c>
    </row>
    <row r="30" spans="1:14" ht="18.75" customHeight="1">
      <c r="A30" s="70">
        <v>22</v>
      </c>
      <c r="B30" s="71" t="s">
        <v>43</v>
      </c>
      <c r="C30" s="54"/>
      <c r="D30" s="54"/>
      <c r="E30" s="54">
        <f t="shared" si="6"/>
        <v>0</v>
      </c>
      <c r="F30" s="54"/>
      <c r="G30" s="54"/>
      <c r="H30" s="54"/>
      <c r="I30" s="54">
        <f t="shared" si="7"/>
        <v>0</v>
      </c>
      <c r="J30" s="54"/>
      <c r="K30" s="54"/>
      <c r="L30" s="54"/>
      <c r="M30" s="54">
        <f t="shared" si="9"/>
        <v>0</v>
      </c>
      <c r="N30" s="61">
        <v>602007</v>
      </c>
    </row>
    <row r="31" spans="1:14" ht="18.75" customHeight="1">
      <c r="A31" s="70">
        <v>23</v>
      </c>
      <c r="B31" s="71" t="s">
        <v>44</v>
      </c>
      <c r="C31" s="54"/>
      <c r="D31" s="54"/>
      <c r="E31" s="54">
        <f t="shared" si="6"/>
        <v>0</v>
      </c>
      <c r="F31" s="54"/>
      <c r="G31" s="54"/>
      <c r="H31" s="54"/>
      <c r="I31" s="54">
        <f t="shared" si="7"/>
        <v>0</v>
      </c>
      <c r="J31" s="54"/>
      <c r="K31" s="54"/>
      <c r="L31" s="54"/>
      <c r="M31" s="54">
        <f t="shared" si="9"/>
        <v>0</v>
      </c>
      <c r="N31" s="61">
        <v>602007</v>
      </c>
    </row>
    <row r="32" spans="1:13" ht="18.75" customHeight="1">
      <c r="A32" s="69"/>
      <c r="B32" s="68" t="s">
        <v>45</v>
      </c>
      <c r="C32" s="50">
        <v>0</v>
      </c>
      <c r="D32" s="50">
        <f>SUM(D33:D39)</f>
        <v>0</v>
      </c>
      <c r="E32" s="50">
        <f>SUM(E33:E39)</f>
        <v>-11.67</v>
      </c>
      <c r="F32" s="50">
        <f aca="true" t="shared" si="10" ref="F32:M32">SUM(F33:F39)</f>
        <v>0</v>
      </c>
      <c r="G32" s="50">
        <f t="shared" si="10"/>
        <v>0</v>
      </c>
      <c r="H32" s="50">
        <f t="shared" si="10"/>
        <v>-11.67</v>
      </c>
      <c r="I32" s="50">
        <f t="shared" si="10"/>
        <v>0</v>
      </c>
      <c r="J32" s="50">
        <f t="shared" si="10"/>
        <v>0</v>
      </c>
      <c r="K32" s="50">
        <f t="shared" si="10"/>
        <v>0</v>
      </c>
      <c r="L32" s="50">
        <f t="shared" si="10"/>
        <v>-11.67</v>
      </c>
      <c r="M32" s="50">
        <f t="shared" si="10"/>
        <v>0</v>
      </c>
    </row>
    <row r="33" spans="1:14" ht="18.75" customHeight="1">
      <c r="A33" s="70">
        <v>24</v>
      </c>
      <c r="B33" s="71" t="s">
        <v>46</v>
      </c>
      <c r="C33" s="54"/>
      <c r="D33" s="54"/>
      <c r="E33" s="54">
        <f aca="true" t="shared" si="11" ref="E33:E39">F33+G33+H33</f>
        <v>0</v>
      </c>
      <c r="F33" s="54"/>
      <c r="G33" s="54"/>
      <c r="H33" s="54"/>
      <c r="I33" s="54">
        <f aca="true" t="shared" si="12" ref="I33:I39">J33+K33</f>
        <v>0</v>
      </c>
      <c r="J33" s="54"/>
      <c r="K33" s="54"/>
      <c r="L33" s="54"/>
      <c r="M33" s="54">
        <f aca="true" t="shared" si="13" ref="M33:M37">C33+D33+F33+G33+H33+J33+K33</f>
        <v>0</v>
      </c>
      <c r="N33" s="61">
        <v>603001</v>
      </c>
    </row>
    <row r="34" spans="1:14" ht="18.75" customHeight="1">
      <c r="A34" s="70">
        <v>25</v>
      </c>
      <c r="B34" s="71" t="s">
        <v>47</v>
      </c>
      <c r="C34" s="54"/>
      <c r="D34" s="54"/>
      <c r="E34" s="54">
        <f t="shared" si="11"/>
        <v>0</v>
      </c>
      <c r="F34" s="54"/>
      <c r="G34" s="54"/>
      <c r="H34" s="54"/>
      <c r="I34" s="54">
        <f t="shared" si="12"/>
        <v>0</v>
      </c>
      <c r="J34" s="54"/>
      <c r="K34" s="54"/>
      <c r="L34" s="54"/>
      <c r="M34" s="54">
        <f t="shared" si="13"/>
        <v>0</v>
      </c>
      <c r="N34" s="61">
        <v>603002</v>
      </c>
    </row>
    <row r="35" spans="1:14" ht="18.75" customHeight="1">
      <c r="A35" s="70">
        <v>26</v>
      </c>
      <c r="B35" s="71" t="s">
        <v>48</v>
      </c>
      <c r="C35" s="54"/>
      <c r="D35" s="54"/>
      <c r="E35" s="54">
        <f t="shared" si="11"/>
        <v>0</v>
      </c>
      <c r="F35" s="54"/>
      <c r="G35" s="54"/>
      <c r="H35" s="54"/>
      <c r="I35" s="54">
        <f t="shared" si="12"/>
        <v>0</v>
      </c>
      <c r="J35" s="54"/>
      <c r="K35" s="54"/>
      <c r="L35" s="54"/>
      <c r="M35" s="54">
        <f t="shared" si="13"/>
        <v>0</v>
      </c>
      <c r="N35" s="61">
        <v>603002</v>
      </c>
    </row>
    <row r="36" spans="1:14" ht="18.75" customHeight="1">
      <c r="A36" s="70">
        <v>27</v>
      </c>
      <c r="B36" s="71" t="s">
        <v>49</v>
      </c>
      <c r="C36" s="54"/>
      <c r="D36" s="54"/>
      <c r="E36" s="54">
        <f t="shared" si="11"/>
        <v>0</v>
      </c>
      <c r="F36" s="54"/>
      <c r="G36" s="54"/>
      <c r="H36" s="54"/>
      <c r="I36" s="54">
        <f t="shared" si="12"/>
        <v>0</v>
      </c>
      <c r="J36" s="54"/>
      <c r="K36" s="54"/>
      <c r="L36" s="54"/>
      <c r="M36" s="54">
        <f t="shared" si="13"/>
        <v>0</v>
      </c>
      <c r="N36" s="61">
        <v>603002</v>
      </c>
    </row>
    <row r="37" spans="1:14" ht="18.75" customHeight="1">
      <c r="A37" s="70">
        <v>28</v>
      </c>
      <c r="B37" s="71" t="s">
        <v>50</v>
      </c>
      <c r="C37" s="54"/>
      <c r="D37" s="54"/>
      <c r="E37" s="54">
        <f t="shared" si="11"/>
        <v>0</v>
      </c>
      <c r="F37" s="54"/>
      <c r="G37" s="54"/>
      <c r="H37" s="54"/>
      <c r="I37" s="54">
        <f t="shared" si="12"/>
        <v>0</v>
      </c>
      <c r="J37" s="54"/>
      <c r="K37" s="54"/>
      <c r="L37" s="54"/>
      <c r="M37" s="54">
        <f t="shared" si="13"/>
        <v>0</v>
      </c>
      <c r="N37" s="61">
        <v>603003</v>
      </c>
    </row>
    <row r="38" spans="1:14" ht="18.75" customHeight="1">
      <c r="A38" s="70">
        <v>29</v>
      </c>
      <c r="B38" s="71" t="s">
        <v>51</v>
      </c>
      <c r="C38" s="54"/>
      <c r="D38" s="54"/>
      <c r="E38" s="54">
        <f t="shared" si="11"/>
        <v>-0.4</v>
      </c>
      <c r="F38" s="54"/>
      <c r="G38" s="54"/>
      <c r="H38" s="54">
        <v>-0.4</v>
      </c>
      <c r="I38" s="54">
        <f t="shared" si="12"/>
        <v>0</v>
      </c>
      <c r="J38" s="54"/>
      <c r="K38" s="54"/>
      <c r="L38" s="54">
        <f aca="true" t="shared" si="14" ref="L38:L47">C38+D38+F38+G38+H38+J38+K38</f>
        <v>-0.4</v>
      </c>
      <c r="M38" s="54"/>
      <c r="N38" s="61">
        <v>603003</v>
      </c>
    </row>
    <row r="39" spans="1:14" ht="18.75" customHeight="1">
      <c r="A39" s="70">
        <v>30</v>
      </c>
      <c r="B39" s="71" t="s">
        <v>52</v>
      </c>
      <c r="C39" s="54"/>
      <c r="D39" s="54"/>
      <c r="E39" s="54">
        <f t="shared" si="11"/>
        <v>-11.27</v>
      </c>
      <c r="F39" s="54"/>
      <c r="G39" s="54"/>
      <c r="H39" s="54">
        <v>-11.27</v>
      </c>
      <c r="I39" s="54">
        <f t="shared" si="12"/>
        <v>0</v>
      </c>
      <c r="J39" s="54"/>
      <c r="K39" s="54"/>
      <c r="L39" s="54">
        <f t="shared" si="14"/>
        <v>-11.27</v>
      </c>
      <c r="M39" s="54"/>
      <c r="N39" s="61">
        <v>603004</v>
      </c>
    </row>
    <row r="40" spans="1:13" ht="18.75" customHeight="1">
      <c r="A40" s="69"/>
      <c r="B40" s="68" t="s">
        <v>53</v>
      </c>
      <c r="C40" s="50">
        <v>130.5</v>
      </c>
      <c r="D40" s="50">
        <v>0</v>
      </c>
      <c r="E40" s="50">
        <f>SUM(E41:E47)</f>
        <v>-255.6</v>
      </c>
      <c r="F40" s="50">
        <f aca="true" t="shared" si="15" ref="F40:M40">SUM(F41:F47)</f>
        <v>-255.6</v>
      </c>
      <c r="G40" s="50">
        <f t="shared" si="15"/>
        <v>0</v>
      </c>
      <c r="H40" s="50">
        <f t="shared" si="15"/>
        <v>0</v>
      </c>
      <c r="I40" s="50">
        <f t="shared" si="15"/>
        <v>-2.4</v>
      </c>
      <c r="J40" s="50">
        <f t="shared" si="15"/>
        <v>0</v>
      </c>
      <c r="K40" s="50">
        <f t="shared" si="15"/>
        <v>-2.4</v>
      </c>
      <c r="L40" s="50">
        <f t="shared" si="15"/>
        <v>-127.49999999999999</v>
      </c>
      <c r="M40" s="50">
        <f t="shared" si="15"/>
        <v>0</v>
      </c>
    </row>
    <row r="41" spans="1:14" ht="18.75" customHeight="1">
      <c r="A41" s="70">
        <v>31</v>
      </c>
      <c r="B41" s="71" t="s">
        <v>54</v>
      </c>
      <c r="C41" s="54">
        <v>3.74</v>
      </c>
      <c r="D41" s="54"/>
      <c r="E41" s="54">
        <f aca="true" t="shared" si="16" ref="E41:E47">F41+G41+H41</f>
        <v>-5.04</v>
      </c>
      <c r="F41" s="54">
        <v>-5.04</v>
      </c>
      <c r="G41" s="54"/>
      <c r="H41" s="54"/>
      <c r="I41" s="54">
        <f aca="true" t="shared" si="17" ref="I41:I47">J41+K41</f>
        <v>0</v>
      </c>
      <c r="J41" s="54"/>
      <c r="K41" s="54"/>
      <c r="L41" s="54">
        <f t="shared" si="14"/>
        <v>-1.2999999999999998</v>
      </c>
      <c r="M41" s="54"/>
      <c r="N41" s="61">
        <v>604001</v>
      </c>
    </row>
    <row r="42" spans="1:14" ht="18.75" customHeight="1">
      <c r="A42" s="70">
        <v>32</v>
      </c>
      <c r="B42" s="71" t="s">
        <v>55</v>
      </c>
      <c r="C42" s="54">
        <v>3.18</v>
      </c>
      <c r="D42" s="54"/>
      <c r="E42" s="54">
        <f t="shared" si="16"/>
        <v>-6.48</v>
      </c>
      <c r="F42" s="54">
        <v>-6.48</v>
      </c>
      <c r="G42" s="54"/>
      <c r="H42" s="54"/>
      <c r="I42" s="54">
        <f t="shared" si="17"/>
        <v>0</v>
      </c>
      <c r="J42" s="54"/>
      <c r="K42" s="54"/>
      <c r="L42" s="54">
        <f t="shared" si="14"/>
        <v>-3.3000000000000003</v>
      </c>
      <c r="M42" s="54"/>
      <c r="N42" s="61">
        <v>604002</v>
      </c>
    </row>
    <row r="43" spans="1:14" ht="18.75" customHeight="1">
      <c r="A43" s="70">
        <v>33</v>
      </c>
      <c r="B43" s="71" t="s">
        <v>56</v>
      </c>
      <c r="C43" s="54">
        <v>3.96</v>
      </c>
      <c r="D43" s="54"/>
      <c r="E43" s="54">
        <f t="shared" si="16"/>
        <v>-11.52</v>
      </c>
      <c r="F43" s="54">
        <v>-11.52</v>
      </c>
      <c r="G43" s="54"/>
      <c r="H43" s="54"/>
      <c r="I43" s="54">
        <f t="shared" si="17"/>
        <v>0</v>
      </c>
      <c r="J43" s="54"/>
      <c r="K43" s="54"/>
      <c r="L43" s="54">
        <f t="shared" si="14"/>
        <v>-7.56</v>
      </c>
      <c r="M43" s="54"/>
      <c r="N43" s="61">
        <v>604003</v>
      </c>
    </row>
    <row r="44" spans="1:14" ht="18.75" customHeight="1">
      <c r="A44" s="70">
        <v>34</v>
      </c>
      <c r="B44" s="71" t="s">
        <v>57</v>
      </c>
      <c r="C44" s="54">
        <v>17.42</v>
      </c>
      <c r="D44" s="54"/>
      <c r="E44" s="54">
        <f t="shared" si="16"/>
        <v>-35.64</v>
      </c>
      <c r="F44" s="54">
        <v>-35.64</v>
      </c>
      <c r="G44" s="54"/>
      <c r="H44" s="54"/>
      <c r="I44" s="54">
        <f t="shared" si="17"/>
        <v>0</v>
      </c>
      <c r="J44" s="54"/>
      <c r="K44" s="54"/>
      <c r="L44" s="54">
        <f t="shared" si="14"/>
        <v>-18.22</v>
      </c>
      <c r="M44" s="54"/>
      <c r="N44" s="61">
        <v>604004</v>
      </c>
    </row>
    <row r="45" spans="1:14" ht="18.75" customHeight="1">
      <c r="A45" s="70">
        <v>35</v>
      </c>
      <c r="B45" s="71" t="s">
        <v>58</v>
      </c>
      <c r="C45" s="54">
        <v>2.26</v>
      </c>
      <c r="D45" s="54"/>
      <c r="E45" s="54">
        <f t="shared" si="16"/>
        <v>-10.8</v>
      </c>
      <c r="F45" s="54">
        <v>-10.8</v>
      </c>
      <c r="G45" s="54"/>
      <c r="H45" s="54"/>
      <c r="I45" s="54">
        <f t="shared" si="17"/>
        <v>-2.4</v>
      </c>
      <c r="J45" s="54"/>
      <c r="K45" s="54">
        <v>-2.4</v>
      </c>
      <c r="L45" s="54">
        <f t="shared" si="14"/>
        <v>-10.940000000000001</v>
      </c>
      <c r="M45" s="54"/>
      <c r="N45" s="61">
        <v>604005</v>
      </c>
    </row>
    <row r="46" spans="1:14" ht="18.75" customHeight="1">
      <c r="A46" s="70">
        <v>36</v>
      </c>
      <c r="B46" s="71" t="s">
        <v>59</v>
      </c>
      <c r="C46" s="54">
        <v>63.08</v>
      </c>
      <c r="D46" s="54"/>
      <c r="E46" s="54">
        <f t="shared" si="16"/>
        <v>-120.96</v>
      </c>
      <c r="F46" s="54">
        <v>-120.96</v>
      </c>
      <c r="G46" s="54"/>
      <c r="H46" s="54"/>
      <c r="I46" s="54">
        <f t="shared" si="17"/>
        <v>0</v>
      </c>
      <c r="J46" s="54"/>
      <c r="K46" s="54"/>
      <c r="L46" s="54">
        <f t="shared" si="14"/>
        <v>-57.879999999999995</v>
      </c>
      <c r="M46" s="54"/>
      <c r="N46" s="61">
        <v>604006</v>
      </c>
    </row>
    <row r="47" spans="1:14" ht="18.75" customHeight="1">
      <c r="A47" s="70">
        <v>37</v>
      </c>
      <c r="B47" s="71" t="s">
        <v>60</v>
      </c>
      <c r="C47" s="54">
        <v>36.86</v>
      </c>
      <c r="D47" s="54"/>
      <c r="E47" s="54">
        <f t="shared" si="16"/>
        <v>-65.16</v>
      </c>
      <c r="F47" s="54">
        <v>-65.16</v>
      </c>
      <c r="G47" s="54"/>
      <c r="H47" s="54"/>
      <c r="I47" s="54">
        <f t="shared" si="17"/>
        <v>0</v>
      </c>
      <c r="J47" s="54"/>
      <c r="K47" s="54"/>
      <c r="L47" s="54">
        <f t="shared" si="14"/>
        <v>-28.299999999999997</v>
      </c>
      <c r="M47" s="54"/>
      <c r="N47" s="61">
        <v>604007</v>
      </c>
    </row>
    <row r="48" spans="1:13" ht="18.75" customHeight="1">
      <c r="A48" s="69"/>
      <c r="B48" s="68" t="s">
        <v>61</v>
      </c>
      <c r="C48" s="50">
        <v>2.64</v>
      </c>
      <c r="D48" s="50">
        <v>0</v>
      </c>
      <c r="E48" s="50">
        <f>E49</f>
        <v>-10.44</v>
      </c>
      <c r="F48" s="50">
        <f aca="true" t="shared" si="18" ref="F48:K48">F49</f>
        <v>-10.44</v>
      </c>
      <c r="G48" s="50">
        <f t="shared" si="18"/>
        <v>0</v>
      </c>
      <c r="H48" s="50">
        <f t="shared" si="18"/>
        <v>0</v>
      </c>
      <c r="I48" s="50">
        <f t="shared" si="18"/>
        <v>0</v>
      </c>
      <c r="J48" s="50">
        <f t="shared" si="18"/>
        <v>0</v>
      </c>
      <c r="K48" s="50">
        <f t="shared" si="18"/>
        <v>0</v>
      </c>
      <c r="L48" s="50">
        <f>SUM(L49)</f>
        <v>-7.799999999999999</v>
      </c>
      <c r="M48" s="50">
        <f>SUM(M49)</f>
        <v>0</v>
      </c>
    </row>
    <row r="49" spans="1:14" ht="18.75" customHeight="1">
      <c r="A49" s="70">
        <v>38</v>
      </c>
      <c r="B49" s="72" t="s">
        <v>61</v>
      </c>
      <c r="C49" s="54">
        <v>2.64</v>
      </c>
      <c r="D49" s="54"/>
      <c r="E49" s="54">
        <f>F49+G49+H49</f>
        <v>-10.44</v>
      </c>
      <c r="F49" s="54">
        <v>-10.44</v>
      </c>
      <c r="G49" s="54"/>
      <c r="H49" s="54"/>
      <c r="I49" s="54">
        <f>J49+K49</f>
        <v>0</v>
      </c>
      <c r="J49" s="54"/>
      <c r="K49" s="54"/>
      <c r="L49" s="54">
        <f aca="true" t="shared" si="19" ref="L49:L55">C49+D49+F49+G49+H49+J49+K49</f>
        <v>-7.799999999999999</v>
      </c>
      <c r="M49" s="54"/>
      <c r="N49" s="61">
        <v>604008</v>
      </c>
    </row>
    <row r="50" spans="1:13" ht="18.75" customHeight="1">
      <c r="A50" s="69"/>
      <c r="B50" s="68" t="s">
        <v>62</v>
      </c>
      <c r="C50" s="50">
        <v>0</v>
      </c>
      <c r="D50" s="50">
        <f>SUM(D51:D55)</f>
        <v>109.5</v>
      </c>
      <c r="E50" s="50">
        <f>SUM(E51:E55)</f>
        <v>0</v>
      </c>
      <c r="F50" s="50">
        <f aca="true" t="shared" si="20" ref="F50:M50">SUM(F51:F55)</f>
        <v>0</v>
      </c>
      <c r="G50" s="50">
        <f t="shared" si="20"/>
        <v>0</v>
      </c>
      <c r="H50" s="50">
        <f t="shared" si="20"/>
        <v>0</v>
      </c>
      <c r="I50" s="50">
        <f t="shared" si="20"/>
        <v>-28.32</v>
      </c>
      <c r="J50" s="50">
        <f t="shared" si="20"/>
        <v>-28.32</v>
      </c>
      <c r="K50" s="50">
        <f t="shared" si="20"/>
        <v>0</v>
      </c>
      <c r="L50" s="50">
        <f t="shared" si="20"/>
        <v>-27.839999999999996</v>
      </c>
      <c r="M50" s="50">
        <f t="shared" si="20"/>
        <v>109.02</v>
      </c>
    </row>
    <row r="51" spans="1:14" ht="18.75" customHeight="1">
      <c r="A51" s="70">
        <v>39</v>
      </c>
      <c r="B51" s="72" t="s">
        <v>63</v>
      </c>
      <c r="C51" s="54"/>
      <c r="D51" s="54">
        <v>109.5</v>
      </c>
      <c r="E51" s="54">
        <f>F51+G51+H51</f>
        <v>0</v>
      </c>
      <c r="F51" s="54"/>
      <c r="G51" s="54"/>
      <c r="H51" s="54"/>
      <c r="I51" s="54">
        <f>J51+K51</f>
        <v>-0.48</v>
      </c>
      <c r="J51" s="54">
        <v>-0.48</v>
      </c>
      <c r="K51" s="54"/>
      <c r="L51" s="54"/>
      <c r="M51" s="54">
        <f>C51+D51+F51+G51+H51+J51+K51</f>
        <v>109.02</v>
      </c>
      <c r="N51" s="61">
        <v>605001</v>
      </c>
    </row>
    <row r="52" spans="1:14" ht="18.75" customHeight="1">
      <c r="A52" s="70">
        <v>40</v>
      </c>
      <c r="B52" s="72" t="s">
        <v>64</v>
      </c>
      <c r="C52" s="54"/>
      <c r="D52" s="54"/>
      <c r="E52" s="54">
        <f>F52+G52+H52</f>
        <v>0</v>
      </c>
      <c r="F52" s="54"/>
      <c r="G52" s="54"/>
      <c r="H52" s="54"/>
      <c r="I52" s="54">
        <f>J52+K52</f>
        <v>-10.56</v>
      </c>
      <c r="J52" s="54">
        <v>-10.56</v>
      </c>
      <c r="K52" s="54"/>
      <c r="L52" s="54">
        <f t="shared" si="19"/>
        <v>-10.56</v>
      </c>
      <c r="M52" s="54"/>
      <c r="N52" s="61">
        <v>605002</v>
      </c>
    </row>
    <row r="53" spans="1:14" ht="18.75" customHeight="1">
      <c r="A53" s="70">
        <v>41</v>
      </c>
      <c r="B53" s="72" t="s">
        <v>65</v>
      </c>
      <c r="C53" s="54"/>
      <c r="D53" s="54"/>
      <c r="E53" s="54">
        <f>F53+G53+H53</f>
        <v>0</v>
      </c>
      <c r="F53" s="54"/>
      <c r="G53" s="54"/>
      <c r="H53" s="54"/>
      <c r="I53" s="54">
        <f>J53+K53</f>
        <v>-5.76</v>
      </c>
      <c r="J53" s="54">
        <v>-5.76</v>
      </c>
      <c r="K53" s="54"/>
      <c r="L53" s="54">
        <f t="shared" si="19"/>
        <v>-5.76</v>
      </c>
      <c r="M53" s="54"/>
      <c r="N53" s="61">
        <v>605003</v>
      </c>
    </row>
    <row r="54" spans="1:14" ht="18.75" customHeight="1">
      <c r="A54" s="70">
        <v>42</v>
      </c>
      <c r="B54" s="72" t="s">
        <v>66</v>
      </c>
      <c r="C54" s="54"/>
      <c r="D54" s="54"/>
      <c r="E54" s="54">
        <f>F54+G54+H54</f>
        <v>0</v>
      </c>
      <c r="F54" s="54"/>
      <c r="G54" s="54"/>
      <c r="H54" s="54"/>
      <c r="I54" s="54">
        <f>J54+K54</f>
        <v>-2.4</v>
      </c>
      <c r="J54" s="54">
        <v>-2.4</v>
      </c>
      <c r="K54" s="54"/>
      <c r="L54" s="54">
        <f t="shared" si="19"/>
        <v>-2.4</v>
      </c>
      <c r="M54" s="54"/>
      <c r="N54" s="61">
        <v>605005</v>
      </c>
    </row>
    <row r="55" spans="1:14" ht="18.75" customHeight="1">
      <c r="A55" s="70">
        <v>43</v>
      </c>
      <c r="B55" s="72" t="s">
        <v>67</v>
      </c>
      <c r="C55" s="54"/>
      <c r="D55" s="54"/>
      <c r="E55" s="54">
        <f>F55+G55+H55</f>
        <v>0</v>
      </c>
      <c r="F55" s="54"/>
      <c r="G55" s="54"/>
      <c r="H55" s="54"/>
      <c r="I55" s="54">
        <f>J55+K55</f>
        <v>-9.12</v>
      </c>
      <c r="J55" s="54">
        <v>-9.12</v>
      </c>
      <c r="K55" s="54"/>
      <c r="L55" s="54">
        <f t="shared" si="19"/>
        <v>-9.12</v>
      </c>
      <c r="M55" s="54"/>
      <c r="N55" s="61">
        <v>605006</v>
      </c>
    </row>
    <row r="56" spans="1:13" ht="18.75" customHeight="1">
      <c r="A56" s="69"/>
      <c r="B56" s="68" t="s">
        <v>68</v>
      </c>
      <c r="C56" s="50">
        <v>0</v>
      </c>
      <c r="D56" s="50">
        <v>0</v>
      </c>
      <c r="E56" s="50">
        <f>E57</f>
        <v>0</v>
      </c>
      <c r="F56" s="50">
        <f aca="true" t="shared" si="21" ref="F56:K56">F57</f>
        <v>0</v>
      </c>
      <c r="G56" s="50">
        <f t="shared" si="21"/>
        <v>0</v>
      </c>
      <c r="H56" s="50">
        <f t="shared" si="21"/>
        <v>0</v>
      </c>
      <c r="I56" s="50">
        <f t="shared" si="21"/>
        <v>-15.84</v>
      </c>
      <c r="J56" s="50">
        <f t="shared" si="21"/>
        <v>-15.84</v>
      </c>
      <c r="K56" s="50">
        <f t="shared" si="21"/>
        <v>0</v>
      </c>
      <c r="L56" s="50">
        <f>SUM(L57)</f>
        <v>-15.84</v>
      </c>
      <c r="M56" s="50">
        <f>SUM(M57)</f>
        <v>0</v>
      </c>
    </row>
    <row r="57" spans="1:14" ht="18.75" customHeight="1">
      <c r="A57" s="70">
        <v>44</v>
      </c>
      <c r="B57" s="71" t="s">
        <v>68</v>
      </c>
      <c r="C57" s="54"/>
      <c r="D57" s="54"/>
      <c r="E57" s="54">
        <f>F57+G57+H57</f>
        <v>0</v>
      </c>
      <c r="F57" s="54"/>
      <c r="G57" s="54"/>
      <c r="H57" s="54"/>
      <c r="I57" s="54">
        <f>J57+K57</f>
        <v>-15.84</v>
      </c>
      <c r="J57" s="54">
        <v>-15.84</v>
      </c>
      <c r="K57" s="54"/>
      <c r="L57" s="54">
        <f>C57+D57+F57+G57+H57+J57+K57</f>
        <v>-15.84</v>
      </c>
      <c r="M57" s="54"/>
      <c r="N57" s="61">
        <v>605004</v>
      </c>
    </row>
    <row r="58" spans="1:13" ht="18.75" customHeight="1">
      <c r="A58" s="69"/>
      <c r="B58" s="68" t="s">
        <v>69</v>
      </c>
      <c r="C58" s="50">
        <v>108.6</v>
      </c>
      <c r="D58" s="50">
        <v>0</v>
      </c>
      <c r="E58" s="50">
        <f>SUM(E59:E65)</f>
        <v>-144.72</v>
      </c>
      <c r="F58" s="50">
        <f aca="true" t="shared" si="22" ref="F58:M58">SUM(F59:F65)</f>
        <v>-144.72</v>
      </c>
      <c r="G58" s="50">
        <f t="shared" si="22"/>
        <v>0</v>
      </c>
      <c r="H58" s="50">
        <f t="shared" si="22"/>
        <v>0</v>
      </c>
      <c r="I58" s="50">
        <f t="shared" si="22"/>
        <v>1.6</v>
      </c>
      <c r="J58" s="50">
        <f t="shared" si="22"/>
        <v>0</v>
      </c>
      <c r="K58" s="50">
        <f t="shared" si="22"/>
        <v>1.6</v>
      </c>
      <c r="L58" s="50">
        <f t="shared" si="22"/>
        <v>-42.44</v>
      </c>
      <c r="M58" s="50">
        <f t="shared" si="22"/>
        <v>7.92</v>
      </c>
    </row>
    <row r="59" spans="1:14" ht="18.75" customHeight="1">
      <c r="A59" s="70">
        <v>45</v>
      </c>
      <c r="B59" s="71" t="s">
        <v>70</v>
      </c>
      <c r="C59" s="54">
        <v>1.98</v>
      </c>
      <c r="D59" s="54"/>
      <c r="E59" s="54">
        <f aca="true" t="shared" si="23" ref="E59:E65">F59+G59+H59</f>
        <v>-1.8</v>
      </c>
      <c r="F59" s="54">
        <v>-1.8</v>
      </c>
      <c r="G59" s="54"/>
      <c r="H59" s="54"/>
      <c r="I59" s="54">
        <f aca="true" t="shared" si="24" ref="I59:I65">J59+K59</f>
        <v>1.6</v>
      </c>
      <c r="J59" s="54"/>
      <c r="K59" s="54">
        <v>1.6</v>
      </c>
      <c r="L59" s="54"/>
      <c r="M59" s="54">
        <f aca="true" t="shared" si="25" ref="M59:M61">C59+D59+F59+G59+H59+J59+K59</f>
        <v>1.78</v>
      </c>
      <c r="N59" s="61">
        <v>606001</v>
      </c>
    </row>
    <row r="60" spans="1:14" ht="18.75" customHeight="1">
      <c r="A60" s="70">
        <v>46</v>
      </c>
      <c r="B60" s="71" t="s">
        <v>71</v>
      </c>
      <c r="C60" s="54">
        <v>5.24</v>
      </c>
      <c r="D60" s="54"/>
      <c r="E60" s="54">
        <f t="shared" si="23"/>
        <v>-1.8</v>
      </c>
      <c r="F60" s="54">
        <v>-1.8</v>
      </c>
      <c r="G60" s="54"/>
      <c r="H60" s="54"/>
      <c r="I60" s="54">
        <f t="shared" si="24"/>
        <v>0</v>
      </c>
      <c r="J60" s="54"/>
      <c r="K60" s="54"/>
      <c r="L60" s="54"/>
      <c r="M60" s="54">
        <f t="shared" si="25"/>
        <v>3.4400000000000004</v>
      </c>
      <c r="N60" s="61">
        <v>606002</v>
      </c>
    </row>
    <row r="61" spans="1:14" ht="18.75" customHeight="1">
      <c r="A61" s="70">
        <v>47</v>
      </c>
      <c r="B61" s="71" t="s">
        <v>72</v>
      </c>
      <c r="C61" s="54">
        <v>6.3</v>
      </c>
      <c r="D61" s="54"/>
      <c r="E61" s="54">
        <f t="shared" si="23"/>
        <v>-3.6</v>
      </c>
      <c r="F61" s="54">
        <v>-3.6</v>
      </c>
      <c r="G61" s="54"/>
      <c r="H61" s="54"/>
      <c r="I61" s="54">
        <f t="shared" si="24"/>
        <v>0</v>
      </c>
      <c r="J61" s="54"/>
      <c r="K61" s="54"/>
      <c r="L61" s="54"/>
      <c r="M61" s="54">
        <f t="shared" si="25"/>
        <v>2.6999999999999997</v>
      </c>
      <c r="N61" s="61">
        <v>606003</v>
      </c>
    </row>
    <row r="62" spans="1:14" ht="18.75" customHeight="1">
      <c r="A62" s="70">
        <v>48</v>
      </c>
      <c r="B62" s="71" t="s">
        <v>73</v>
      </c>
      <c r="C62" s="54">
        <v>7.44</v>
      </c>
      <c r="D62" s="54"/>
      <c r="E62" s="54">
        <f t="shared" si="23"/>
        <v>-20.88</v>
      </c>
      <c r="F62" s="54">
        <v>-20.88</v>
      </c>
      <c r="G62" s="54"/>
      <c r="H62" s="54"/>
      <c r="I62" s="54">
        <f t="shared" si="24"/>
        <v>0</v>
      </c>
      <c r="J62" s="54"/>
      <c r="K62" s="54"/>
      <c r="L62" s="54">
        <f aca="true" t="shared" si="26" ref="L62:L65">C62+D62+F62+G62+H62+J62+K62</f>
        <v>-13.439999999999998</v>
      </c>
      <c r="M62" s="54"/>
      <c r="N62" s="61">
        <v>606004</v>
      </c>
    </row>
    <row r="63" spans="1:14" ht="18.75" customHeight="1">
      <c r="A63" s="70">
        <v>49</v>
      </c>
      <c r="B63" s="71" t="s">
        <v>74</v>
      </c>
      <c r="C63" s="54">
        <v>36.2</v>
      </c>
      <c r="D63" s="54"/>
      <c r="E63" s="54">
        <f t="shared" si="23"/>
        <v>-41.4</v>
      </c>
      <c r="F63" s="54">
        <v>-41.4</v>
      </c>
      <c r="G63" s="54"/>
      <c r="H63" s="54"/>
      <c r="I63" s="54">
        <f t="shared" si="24"/>
        <v>0</v>
      </c>
      <c r="J63" s="54"/>
      <c r="K63" s="54"/>
      <c r="L63" s="54">
        <f t="shared" si="26"/>
        <v>-5.199999999999996</v>
      </c>
      <c r="M63" s="54"/>
      <c r="N63" s="61">
        <v>606005</v>
      </c>
    </row>
    <row r="64" spans="1:14" ht="18.75" customHeight="1">
      <c r="A64" s="70">
        <v>50</v>
      </c>
      <c r="B64" s="71" t="s">
        <v>75</v>
      </c>
      <c r="C64" s="54">
        <v>26.36</v>
      </c>
      <c r="D64" s="54"/>
      <c r="E64" s="54">
        <f t="shared" si="23"/>
        <v>-34.56</v>
      </c>
      <c r="F64" s="54">
        <v>-34.56</v>
      </c>
      <c r="G64" s="54"/>
      <c r="H64" s="54"/>
      <c r="I64" s="54">
        <f t="shared" si="24"/>
        <v>0</v>
      </c>
      <c r="J64" s="54"/>
      <c r="K64" s="54"/>
      <c r="L64" s="54">
        <f t="shared" si="26"/>
        <v>-8.200000000000003</v>
      </c>
      <c r="M64" s="54"/>
      <c r="N64" s="61">
        <v>606008</v>
      </c>
    </row>
    <row r="65" spans="1:14" ht="18.75" customHeight="1">
      <c r="A65" s="70">
        <v>51</v>
      </c>
      <c r="B65" s="71" t="s">
        <v>76</v>
      </c>
      <c r="C65" s="54">
        <v>25.08</v>
      </c>
      <c r="D65" s="54"/>
      <c r="E65" s="54">
        <f t="shared" si="23"/>
        <v>-40.68</v>
      </c>
      <c r="F65" s="54">
        <v>-40.68</v>
      </c>
      <c r="G65" s="54"/>
      <c r="H65" s="54"/>
      <c r="I65" s="54">
        <f t="shared" si="24"/>
        <v>0</v>
      </c>
      <c r="J65" s="54"/>
      <c r="K65" s="54"/>
      <c r="L65" s="54">
        <f t="shared" si="26"/>
        <v>-15.600000000000001</v>
      </c>
      <c r="M65" s="54"/>
      <c r="N65" s="61">
        <v>606010</v>
      </c>
    </row>
    <row r="66" spans="1:13" ht="18.75" customHeight="1">
      <c r="A66" s="69"/>
      <c r="B66" s="68" t="s">
        <v>77</v>
      </c>
      <c r="C66" s="50">
        <v>44.54</v>
      </c>
      <c r="D66" s="50">
        <v>0</v>
      </c>
      <c r="E66" s="50">
        <f>E67</f>
        <v>-59.4</v>
      </c>
      <c r="F66" s="50">
        <f aca="true" t="shared" si="27" ref="F66:K66">F67</f>
        <v>-59.4</v>
      </c>
      <c r="G66" s="50">
        <f t="shared" si="27"/>
        <v>0</v>
      </c>
      <c r="H66" s="50">
        <f t="shared" si="27"/>
        <v>0</v>
      </c>
      <c r="I66" s="50">
        <f t="shared" si="27"/>
        <v>0</v>
      </c>
      <c r="J66" s="50">
        <f t="shared" si="27"/>
        <v>0</v>
      </c>
      <c r="K66" s="50">
        <f t="shared" si="27"/>
        <v>0</v>
      </c>
      <c r="L66" s="50">
        <f>SUM(L67)</f>
        <v>-14.86</v>
      </c>
      <c r="M66" s="50">
        <f>SUM(M67)</f>
        <v>0</v>
      </c>
    </row>
    <row r="67" spans="1:14" ht="18.75" customHeight="1">
      <c r="A67" s="70">
        <v>52</v>
      </c>
      <c r="B67" s="71" t="s">
        <v>77</v>
      </c>
      <c r="C67" s="54">
        <v>44.54</v>
      </c>
      <c r="D67" s="54"/>
      <c r="E67" s="54">
        <f>F67+G67+H67</f>
        <v>-59.4</v>
      </c>
      <c r="F67" s="54">
        <v>-59.4</v>
      </c>
      <c r="G67" s="54"/>
      <c r="H67" s="54"/>
      <c r="I67" s="54">
        <f>J67+K67</f>
        <v>0</v>
      </c>
      <c r="J67" s="54"/>
      <c r="K67" s="54"/>
      <c r="L67" s="54">
        <f aca="true" t="shared" si="28" ref="L67:L71">C67+D67+F67+G67+H67+J67+K67</f>
        <v>-14.86</v>
      </c>
      <c r="M67" s="54"/>
      <c r="N67" s="61">
        <v>606006</v>
      </c>
    </row>
    <row r="68" spans="1:13" ht="18.75" customHeight="1">
      <c r="A68" s="69"/>
      <c r="B68" s="68" t="s">
        <v>78</v>
      </c>
      <c r="C68" s="50">
        <v>32.02</v>
      </c>
      <c r="D68" s="50">
        <v>0</v>
      </c>
      <c r="E68" s="50">
        <f>E69</f>
        <v>-38.16</v>
      </c>
      <c r="F68" s="50">
        <f aca="true" t="shared" si="29" ref="F68:K68">F69</f>
        <v>-38.16</v>
      </c>
      <c r="G68" s="50">
        <f t="shared" si="29"/>
        <v>0</v>
      </c>
      <c r="H68" s="50">
        <f t="shared" si="29"/>
        <v>0</v>
      </c>
      <c r="I68" s="50">
        <f t="shared" si="29"/>
        <v>0</v>
      </c>
      <c r="J68" s="50">
        <f t="shared" si="29"/>
        <v>0</v>
      </c>
      <c r="K68" s="50">
        <f t="shared" si="29"/>
        <v>0</v>
      </c>
      <c r="L68" s="50">
        <f>SUM(L69)</f>
        <v>-6.1399999999999935</v>
      </c>
      <c r="M68" s="50">
        <f>SUM(M69)</f>
        <v>0</v>
      </c>
    </row>
    <row r="69" spans="1:14" ht="18.75" customHeight="1">
      <c r="A69" s="70">
        <v>53</v>
      </c>
      <c r="B69" s="71" t="s">
        <v>78</v>
      </c>
      <c r="C69" s="54">
        <v>32.02</v>
      </c>
      <c r="D69" s="54"/>
      <c r="E69" s="54">
        <f>F69+G69+H69</f>
        <v>-38.16</v>
      </c>
      <c r="F69" s="54">
        <v>-38.16</v>
      </c>
      <c r="G69" s="54"/>
      <c r="H69" s="54"/>
      <c r="I69" s="54">
        <f>J69+K69</f>
        <v>0</v>
      </c>
      <c r="J69" s="54"/>
      <c r="K69" s="54"/>
      <c r="L69" s="54">
        <f t="shared" si="28"/>
        <v>-6.1399999999999935</v>
      </c>
      <c r="M69" s="54"/>
      <c r="N69" s="61">
        <v>606007</v>
      </c>
    </row>
    <row r="70" spans="1:13" ht="18.75" customHeight="1">
      <c r="A70" s="69"/>
      <c r="B70" s="68" t="s">
        <v>79</v>
      </c>
      <c r="C70" s="50">
        <v>38</v>
      </c>
      <c r="D70" s="50">
        <v>0</v>
      </c>
      <c r="E70" s="50">
        <f>E71</f>
        <v>-51.12</v>
      </c>
      <c r="F70" s="50">
        <f aca="true" t="shared" si="30" ref="F70:K70">F71</f>
        <v>-51.12</v>
      </c>
      <c r="G70" s="50">
        <f t="shared" si="30"/>
        <v>0</v>
      </c>
      <c r="H70" s="50">
        <f t="shared" si="30"/>
        <v>0</v>
      </c>
      <c r="I70" s="50">
        <f t="shared" si="30"/>
        <v>0</v>
      </c>
      <c r="J70" s="50">
        <f t="shared" si="30"/>
        <v>0</v>
      </c>
      <c r="K70" s="50">
        <f t="shared" si="30"/>
        <v>0</v>
      </c>
      <c r="L70" s="50">
        <f>SUM(L71)</f>
        <v>-13.119999999999997</v>
      </c>
      <c r="M70" s="50">
        <f>SUM(M71)</f>
        <v>0</v>
      </c>
    </row>
    <row r="71" spans="1:14" ht="18.75" customHeight="1">
      <c r="A71" s="70">
        <v>54</v>
      </c>
      <c r="B71" s="71" t="s">
        <v>79</v>
      </c>
      <c r="C71" s="54">
        <v>38</v>
      </c>
      <c r="D71" s="54"/>
      <c r="E71" s="54">
        <f>F71+G71+H71</f>
        <v>-51.12</v>
      </c>
      <c r="F71" s="54">
        <v>-51.12</v>
      </c>
      <c r="G71" s="54"/>
      <c r="H71" s="54"/>
      <c r="I71" s="54">
        <f>J71+K71</f>
        <v>0</v>
      </c>
      <c r="J71" s="54"/>
      <c r="K71" s="54"/>
      <c r="L71" s="54">
        <f t="shared" si="28"/>
        <v>-13.119999999999997</v>
      </c>
      <c r="M71" s="54"/>
      <c r="N71" s="61">
        <v>606009</v>
      </c>
    </row>
    <row r="72" spans="1:13" ht="18.75" customHeight="1">
      <c r="A72" s="69"/>
      <c r="B72" s="68" t="s">
        <v>80</v>
      </c>
      <c r="C72" s="50">
        <v>21.04</v>
      </c>
      <c r="D72" s="50">
        <v>0</v>
      </c>
      <c r="E72" s="50">
        <f>E73</f>
        <v>-16.92</v>
      </c>
      <c r="F72" s="50">
        <f aca="true" t="shared" si="31" ref="F72:K72">F73</f>
        <v>-16.92</v>
      </c>
      <c r="G72" s="50">
        <f t="shared" si="31"/>
        <v>0</v>
      </c>
      <c r="H72" s="50">
        <f t="shared" si="31"/>
        <v>0</v>
      </c>
      <c r="I72" s="50">
        <f t="shared" si="31"/>
        <v>0</v>
      </c>
      <c r="J72" s="50">
        <f t="shared" si="31"/>
        <v>0</v>
      </c>
      <c r="K72" s="50">
        <f t="shared" si="31"/>
        <v>0</v>
      </c>
      <c r="L72" s="50">
        <f>SUM(L73)</f>
        <v>0</v>
      </c>
      <c r="M72" s="50">
        <f>SUM(M73)</f>
        <v>4.119999999999997</v>
      </c>
    </row>
    <row r="73" spans="1:14" ht="18.75" customHeight="1">
      <c r="A73" s="70">
        <v>55</v>
      </c>
      <c r="B73" s="71" t="s">
        <v>80</v>
      </c>
      <c r="C73" s="54">
        <v>21.04</v>
      </c>
      <c r="D73" s="54"/>
      <c r="E73" s="54">
        <f>F73+G73+H73</f>
        <v>-16.92</v>
      </c>
      <c r="F73" s="54">
        <v>-16.92</v>
      </c>
      <c r="G73" s="54"/>
      <c r="H73" s="54"/>
      <c r="I73" s="54">
        <f>J73+K73</f>
        <v>0</v>
      </c>
      <c r="J73" s="54"/>
      <c r="K73" s="54"/>
      <c r="L73" s="54"/>
      <c r="M73" s="54">
        <f>C73+D73+F73+G73+H73+J73+K73</f>
        <v>4.119999999999997</v>
      </c>
      <c r="N73" s="61">
        <v>606011</v>
      </c>
    </row>
    <row r="74" spans="1:13" ht="18.75" customHeight="1">
      <c r="A74" s="69"/>
      <c r="B74" s="68" t="s">
        <v>81</v>
      </c>
      <c r="C74" s="50">
        <v>89.68</v>
      </c>
      <c r="D74" s="50">
        <v>0</v>
      </c>
      <c r="E74" s="50">
        <f>SUM(E75:E78)</f>
        <v>-116.64</v>
      </c>
      <c r="F74" s="50">
        <f aca="true" t="shared" si="32" ref="F74:M74">SUM(F75:F78)</f>
        <v>-116.64</v>
      </c>
      <c r="G74" s="50">
        <f t="shared" si="32"/>
        <v>0</v>
      </c>
      <c r="H74" s="50">
        <f t="shared" si="32"/>
        <v>0</v>
      </c>
      <c r="I74" s="50">
        <f t="shared" si="32"/>
        <v>0</v>
      </c>
      <c r="J74" s="50">
        <f t="shared" si="32"/>
        <v>0</v>
      </c>
      <c r="K74" s="50">
        <f t="shared" si="32"/>
        <v>0</v>
      </c>
      <c r="L74" s="50">
        <f t="shared" si="32"/>
        <v>-50.879999999999995</v>
      </c>
      <c r="M74" s="50">
        <f t="shared" si="32"/>
        <v>23.919999999999998</v>
      </c>
    </row>
    <row r="75" spans="1:14" ht="18.75" customHeight="1">
      <c r="A75" s="70">
        <v>56</v>
      </c>
      <c r="B75" s="71" t="s">
        <v>82</v>
      </c>
      <c r="C75" s="54">
        <v>1.1</v>
      </c>
      <c r="D75" s="54"/>
      <c r="E75" s="54">
        <f>F75+G75+H75</f>
        <v>-1.44</v>
      </c>
      <c r="F75" s="54">
        <v>-1.44</v>
      </c>
      <c r="G75" s="54"/>
      <c r="H75" s="54"/>
      <c r="I75" s="54">
        <f>J75+K75</f>
        <v>0</v>
      </c>
      <c r="J75" s="54"/>
      <c r="K75" s="54"/>
      <c r="L75" s="54">
        <f aca="true" t="shared" si="33" ref="L75:L77">C75+D75+F75+G75+H75+J75+K75</f>
        <v>-0.33999999999999986</v>
      </c>
      <c r="M75" s="54"/>
      <c r="N75" s="61">
        <v>607001</v>
      </c>
    </row>
    <row r="76" spans="1:14" ht="18.75" customHeight="1">
      <c r="A76" s="70">
        <v>57</v>
      </c>
      <c r="B76" s="71" t="s">
        <v>83</v>
      </c>
      <c r="C76" s="54">
        <v>3.74</v>
      </c>
      <c r="D76" s="54"/>
      <c r="E76" s="54">
        <f>F76+G76+H76</f>
        <v>-7.56</v>
      </c>
      <c r="F76" s="54">
        <v>-7.56</v>
      </c>
      <c r="G76" s="54"/>
      <c r="H76" s="54"/>
      <c r="I76" s="54">
        <f>J76+K76</f>
        <v>0</v>
      </c>
      <c r="J76" s="54"/>
      <c r="K76" s="54"/>
      <c r="L76" s="54">
        <f t="shared" si="33"/>
        <v>-3.8199999999999994</v>
      </c>
      <c r="M76" s="54"/>
      <c r="N76" s="61">
        <v>607002</v>
      </c>
    </row>
    <row r="77" spans="1:14" ht="18.75" customHeight="1">
      <c r="A77" s="70">
        <v>58</v>
      </c>
      <c r="B77" s="71" t="s">
        <v>84</v>
      </c>
      <c r="C77" s="54">
        <v>31.76</v>
      </c>
      <c r="D77" s="54"/>
      <c r="E77" s="54">
        <f>F77+G77+H77</f>
        <v>-78.48</v>
      </c>
      <c r="F77" s="54">
        <v>-78.48</v>
      </c>
      <c r="G77" s="54"/>
      <c r="H77" s="54"/>
      <c r="I77" s="54">
        <f>J77+K77</f>
        <v>0</v>
      </c>
      <c r="J77" s="54"/>
      <c r="K77" s="54"/>
      <c r="L77" s="54">
        <f t="shared" si="33"/>
        <v>-46.72</v>
      </c>
      <c r="M77" s="54"/>
      <c r="N77" s="61">
        <v>607003</v>
      </c>
    </row>
    <row r="78" spans="1:14" ht="18.75" customHeight="1">
      <c r="A78" s="70">
        <v>59</v>
      </c>
      <c r="B78" s="71" t="s">
        <v>85</v>
      </c>
      <c r="C78" s="54">
        <v>53.08</v>
      </c>
      <c r="D78" s="54"/>
      <c r="E78" s="54">
        <f>F78+G78+H78</f>
        <v>-29.16</v>
      </c>
      <c r="F78" s="54">
        <v>-29.16</v>
      </c>
      <c r="G78" s="54"/>
      <c r="H78" s="54"/>
      <c r="I78" s="54">
        <f>J78+K78</f>
        <v>0</v>
      </c>
      <c r="J78" s="54"/>
      <c r="K78" s="54"/>
      <c r="L78" s="54"/>
      <c r="M78" s="54">
        <f>C78+D78+F78+G78+H78+J78+K78</f>
        <v>23.919999999999998</v>
      </c>
      <c r="N78" s="61">
        <v>607004</v>
      </c>
    </row>
    <row r="79" spans="1:13" ht="18.75" customHeight="1">
      <c r="A79" s="69"/>
      <c r="B79" s="68" t="s">
        <v>86</v>
      </c>
      <c r="C79" s="50">
        <v>34.38</v>
      </c>
      <c r="D79" s="50">
        <v>0</v>
      </c>
      <c r="E79" s="50">
        <f>E80</f>
        <v>-81.36</v>
      </c>
      <c r="F79" s="50">
        <f aca="true" t="shared" si="34" ref="F79:K79">F80</f>
        <v>-81.36</v>
      </c>
      <c r="G79" s="50">
        <f t="shared" si="34"/>
        <v>0</v>
      </c>
      <c r="H79" s="50">
        <f t="shared" si="34"/>
        <v>0</v>
      </c>
      <c r="I79" s="50">
        <f t="shared" si="34"/>
        <v>0</v>
      </c>
      <c r="J79" s="50">
        <f t="shared" si="34"/>
        <v>0</v>
      </c>
      <c r="K79" s="50">
        <f t="shared" si="34"/>
        <v>0</v>
      </c>
      <c r="L79" s="50">
        <f>SUM(L80)</f>
        <v>-46.98</v>
      </c>
      <c r="M79" s="50">
        <f>SUM(M80)</f>
        <v>0</v>
      </c>
    </row>
    <row r="80" spans="1:14" ht="18.75" customHeight="1">
      <c r="A80" s="70">
        <v>60</v>
      </c>
      <c r="B80" s="71" t="s">
        <v>86</v>
      </c>
      <c r="C80" s="54">
        <v>34.38</v>
      </c>
      <c r="D80" s="54"/>
      <c r="E80" s="54">
        <f>F80+G80+H80</f>
        <v>-81.36</v>
      </c>
      <c r="F80" s="54">
        <v>-81.36</v>
      </c>
      <c r="G80" s="54"/>
      <c r="H80" s="54"/>
      <c r="I80" s="54">
        <f>J80+K80</f>
        <v>0</v>
      </c>
      <c r="J80" s="54"/>
      <c r="K80" s="54"/>
      <c r="L80" s="54">
        <f aca="true" t="shared" si="35" ref="L80:L85">C80+D80+F80+G80+H80+J80+K80</f>
        <v>-46.98</v>
      </c>
      <c r="M80" s="54"/>
      <c r="N80" s="61">
        <v>607005</v>
      </c>
    </row>
    <row r="81" spans="1:13" ht="18.75" customHeight="1">
      <c r="A81" s="69"/>
      <c r="B81" s="68" t="s">
        <v>87</v>
      </c>
      <c r="C81" s="50">
        <v>34.28</v>
      </c>
      <c r="D81" s="50">
        <v>0</v>
      </c>
      <c r="E81" s="50">
        <f>SUM(E82:E83)</f>
        <v>-75.24</v>
      </c>
      <c r="F81" s="50">
        <f aca="true" t="shared" si="36" ref="F81:M81">SUM(F82:F83)</f>
        <v>-75.24</v>
      </c>
      <c r="G81" s="50">
        <f t="shared" si="36"/>
        <v>0</v>
      </c>
      <c r="H81" s="50">
        <f t="shared" si="36"/>
        <v>0</v>
      </c>
      <c r="I81" s="50">
        <f t="shared" si="36"/>
        <v>0</v>
      </c>
      <c r="J81" s="50">
        <f t="shared" si="36"/>
        <v>0</v>
      </c>
      <c r="K81" s="50">
        <f t="shared" si="36"/>
        <v>0</v>
      </c>
      <c r="L81" s="50">
        <f t="shared" si="36"/>
        <v>-40.959999999999994</v>
      </c>
      <c r="M81" s="50">
        <f t="shared" si="36"/>
        <v>0</v>
      </c>
    </row>
    <row r="82" spans="1:14" ht="18.75" customHeight="1">
      <c r="A82" s="70">
        <v>61</v>
      </c>
      <c r="B82" s="71" t="s">
        <v>87</v>
      </c>
      <c r="C82" s="54">
        <v>34.28</v>
      </c>
      <c r="D82" s="54"/>
      <c r="E82" s="54">
        <f>F82+G82+H82</f>
        <v>-75.24</v>
      </c>
      <c r="F82" s="54">
        <v>-75.24</v>
      </c>
      <c r="G82" s="54"/>
      <c r="H82" s="54"/>
      <c r="I82" s="54">
        <f>J82+K82</f>
        <v>0</v>
      </c>
      <c r="J82" s="54"/>
      <c r="K82" s="54"/>
      <c r="L82" s="54">
        <f t="shared" si="35"/>
        <v>-40.959999999999994</v>
      </c>
      <c r="M82" s="54"/>
      <c r="N82" s="61">
        <v>607006</v>
      </c>
    </row>
    <row r="83" spans="1:14" ht="18.75" customHeight="1">
      <c r="A83" s="70">
        <v>62</v>
      </c>
      <c r="B83" s="71" t="s">
        <v>88</v>
      </c>
      <c r="C83" s="54"/>
      <c r="D83" s="54"/>
      <c r="E83" s="54">
        <f>F83+G83+H83</f>
        <v>0</v>
      </c>
      <c r="F83" s="54"/>
      <c r="G83" s="54"/>
      <c r="H83" s="54"/>
      <c r="I83" s="54">
        <f>J83+K83</f>
        <v>0</v>
      </c>
      <c r="J83" s="54"/>
      <c r="K83" s="54"/>
      <c r="L83" s="54"/>
      <c r="M83" s="54">
        <f>C83+D83+F83+G83+H83+J83+K83</f>
        <v>0</v>
      </c>
      <c r="N83" s="61">
        <v>607006</v>
      </c>
    </row>
    <row r="84" spans="1:13" ht="18.75" customHeight="1">
      <c r="A84" s="69"/>
      <c r="B84" s="68" t="s">
        <v>89</v>
      </c>
      <c r="C84" s="50">
        <v>28.2</v>
      </c>
      <c r="D84" s="50">
        <v>0</v>
      </c>
      <c r="E84" s="50">
        <f>E85</f>
        <v>-65.88</v>
      </c>
      <c r="F84" s="50">
        <f aca="true" t="shared" si="37" ref="F84:K84">F85</f>
        <v>-65.88</v>
      </c>
      <c r="G84" s="50">
        <f t="shared" si="37"/>
        <v>0</v>
      </c>
      <c r="H84" s="50">
        <f t="shared" si="37"/>
        <v>0</v>
      </c>
      <c r="I84" s="50">
        <f t="shared" si="37"/>
        <v>0</v>
      </c>
      <c r="J84" s="50">
        <f t="shared" si="37"/>
        <v>0</v>
      </c>
      <c r="K84" s="50">
        <f t="shared" si="37"/>
        <v>0</v>
      </c>
      <c r="L84" s="50">
        <f>SUM(L85)</f>
        <v>-37.67999999999999</v>
      </c>
      <c r="M84" s="50">
        <f>SUM(M85)</f>
        <v>0</v>
      </c>
    </row>
    <row r="85" spans="1:14" ht="18.75" customHeight="1">
      <c r="A85" s="70">
        <v>63</v>
      </c>
      <c r="B85" s="71" t="s">
        <v>89</v>
      </c>
      <c r="C85" s="54">
        <v>28.2</v>
      </c>
      <c r="D85" s="54"/>
      <c r="E85" s="54">
        <f>F85+G85+H85</f>
        <v>-65.88</v>
      </c>
      <c r="F85" s="54">
        <v>-65.88</v>
      </c>
      <c r="G85" s="54"/>
      <c r="H85" s="54"/>
      <c r="I85" s="54">
        <f>J85+K85</f>
        <v>0</v>
      </c>
      <c r="J85" s="54"/>
      <c r="K85" s="54"/>
      <c r="L85" s="54">
        <f t="shared" si="35"/>
        <v>-37.67999999999999</v>
      </c>
      <c r="M85" s="54"/>
      <c r="N85" s="61">
        <v>607007</v>
      </c>
    </row>
    <row r="86" spans="1:13" ht="18.75" customHeight="1">
      <c r="A86" s="69"/>
      <c r="B86" s="68" t="s">
        <v>90</v>
      </c>
      <c r="C86" s="50">
        <v>61.02</v>
      </c>
      <c r="D86" s="50">
        <v>0</v>
      </c>
      <c r="E86" s="50">
        <f>SUM(E87:E91)</f>
        <v>-75.24000000000001</v>
      </c>
      <c r="F86" s="50">
        <f aca="true" t="shared" si="38" ref="F86:M86">SUM(F87:F91)</f>
        <v>-75.6</v>
      </c>
      <c r="G86" s="50">
        <f t="shared" si="38"/>
        <v>0.36</v>
      </c>
      <c r="H86" s="50">
        <f t="shared" si="38"/>
        <v>0</v>
      </c>
      <c r="I86" s="50">
        <f t="shared" si="38"/>
        <v>0</v>
      </c>
      <c r="J86" s="50">
        <f t="shared" si="38"/>
        <v>0</v>
      </c>
      <c r="K86" s="50">
        <f t="shared" si="38"/>
        <v>0</v>
      </c>
      <c r="L86" s="50">
        <f t="shared" si="38"/>
        <v>-15.140000000000002</v>
      </c>
      <c r="M86" s="50">
        <f t="shared" si="38"/>
        <v>0.9199999999999999</v>
      </c>
    </row>
    <row r="87" spans="1:14" ht="18.75" customHeight="1">
      <c r="A87" s="70">
        <v>64</v>
      </c>
      <c r="B87" s="71" t="s">
        <v>91</v>
      </c>
      <c r="C87" s="54">
        <v>2.86</v>
      </c>
      <c r="D87" s="54"/>
      <c r="E87" s="54">
        <f>F87+G87+H87</f>
        <v>-3.24</v>
      </c>
      <c r="F87" s="54">
        <v>-3.24</v>
      </c>
      <c r="G87" s="54"/>
      <c r="H87" s="54"/>
      <c r="I87" s="54">
        <f>J87+K87</f>
        <v>0</v>
      </c>
      <c r="J87" s="54"/>
      <c r="K87" s="54"/>
      <c r="L87" s="54">
        <f aca="true" t="shared" si="39" ref="L87:L89">C87+D87+F87+G87+H87+J87+K87</f>
        <v>-0.38000000000000034</v>
      </c>
      <c r="M87" s="54"/>
      <c r="N87" s="61">
        <v>608001</v>
      </c>
    </row>
    <row r="88" spans="1:14" ht="18.75" customHeight="1">
      <c r="A88" s="70">
        <v>65</v>
      </c>
      <c r="B88" s="71" t="s">
        <v>92</v>
      </c>
      <c r="C88" s="54">
        <v>1.98</v>
      </c>
      <c r="D88" s="54"/>
      <c r="E88" s="54">
        <f>F88+G88+H88</f>
        <v>-3.24</v>
      </c>
      <c r="F88" s="54">
        <v>-3.24</v>
      </c>
      <c r="G88" s="54"/>
      <c r="H88" s="54"/>
      <c r="I88" s="54">
        <f>J88+K88</f>
        <v>0</v>
      </c>
      <c r="J88" s="54"/>
      <c r="K88" s="54"/>
      <c r="L88" s="54">
        <f t="shared" si="39"/>
        <v>-1.2600000000000002</v>
      </c>
      <c r="M88" s="54"/>
      <c r="N88" s="61">
        <v>608002</v>
      </c>
    </row>
    <row r="89" spans="1:14" ht="18.75" customHeight="1">
      <c r="A89" s="70">
        <v>66</v>
      </c>
      <c r="B89" s="71" t="s">
        <v>93</v>
      </c>
      <c r="C89" s="54">
        <v>35.58</v>
      </c>
      <c r="D89" s="54"/>
      <c r="E89" s="54">
        <f>F89+G89+H89</f>
        <v>-44.28</v>
      </c>
      <c r="F89" s="54">
        <v>-44.64</v>
      </c>
      <c r="G89" s="54">
        <f>0.3*0.6*2</f>
        <v>0.36</v>
      </c>
      <c r="H89" s="54"/>
      <c r="I89" s="54">
        <f>J89+K89</f>
        <v>0</v>
      </c>
      <c r="J89" s="54"/>
      <c r="K89" s="54"/>
      <c r="L89" s="54">
        <f t="shared" si="39"/>
        <v>-8.700000000000003</v>
      </c>
      <c r="M89" s="54"/>
      <c r="N89" s="61">
        <v>608004</v>
      </c>
    </row>
    <row r="90" spans="1:14" ht="18.75" customHeight="1">
      <c r="A90" s="70">
        <v>67</v>
      </c>
      <c r="B90" s="71" t="s">
        <v>94</v>
      </c>
      <c r="C90" s="54">
        <v>11.36</v>
      </c>
      <c r="D90" s="54"/>
      <c r="E90" s="54">
        <f>F90+G90+H90</f>
        <v>-10.44</v>
      </c>
      <c r="F90" s="54">
        <v>-10.44</v>
      </c>
      <c r="G90" s="54"/>
      <c r="H90" s="54"/>
      <c r="I90" s="54">
        <f>J90+K90</f>
        <v>0</v>
      </c>
      <c r="J90" s="54"/>
      <c r="K90" s="54"/>
      <c r="L90" s="54"/>
      <c r="M90" s="54">
        <f>C90+D90+F90+G90+H90+J90+K90</f>
        <v>0.9199999999999999</v>
      </c>
      <c r="N90" s="61">
        <v>608005</v>
      </c>
    </row>
    <row r="91" spans="1:14" ht="18.75" customHeight="1">
      <c r="A91" s="70">
        <v>68</v>
      </c>
      <c r="B91" s="71" t="s">
        <v>95</v>
      </c>
      <c r="C91" s="54">
        <v>9.24</v>
      </c>
      <c r="D91" s="54"/>
      <c r="E91" s="54">
        <f>F91+G91+H91</f>
        <v>-14.04</v>
      </c>
      <c r="F91" s="54">
        <v>-14.04</v>
      </c>
      <c r="G91" s="54"/>
      <c r="H91" s="54"/>
      <c r="I91" s="54">
        <f>J91+K91</f>
        <v>0</v>
      </c>
      <c r="J91" s="54"/>
      <c r="K91" s="54"/>
      <c r="L91" s="54">
        <f aca="true" t="shared" si="40" ref="L91:L95">C91+D91+F91+G91+H91+J91+K91</f>
        <v>-4.799999999999999</v>
      </c>
      <c r="M91" s="54"/>
      <c r="N91" s="61">
        <v>608006</v>
      </c>
    </row>
    <row r="92" spans="1:13" ht="18.75" customHeight="1">
      <c r="A92" s="69"/>
      <c r="B92" s="68" t="s">
        <v>96</v>
      </c>
      <c r="C92" s="50">
        <v>40.42</v>
      </c>
      <c r="D92" s="50">
        <v>0</v>
      </c>
      <c r="E92" s="50">
        <f>E93</f>
        <v>-75.24</v>
      </c>
      <c r="F92" s="50">
        <f aca="true" t="shared" si="41" ref="F92:K92">F93</f>
        <v>-75.24</v>
      </c>
      <c r="G92" s="50">
        <f t="shared" si="41"/>
        <v>0</v>
      </c>
      <c r="H92" s="50">
        <f t="shared" si="41"/>
        <v>0</v>
      </c>
      <c r="I92" s="50">
        <f t="shared" si="41"/>
        <v>0</v>
      </c>
      <c r="J92" s="50">
        <f t="shared" si="41"/>
        <v>0</v>
      </c>
      <c r="K92" s="50">
        <f t="shared" si="41"/>
        <v>0</v>
      </c>
      <c r="L92" s="50">
        <f>SUM(L93)</f>
        <v>-34.81999999999999</v>
      </c>
      <c r="M92" s="50">
        <f>SUM(M93)</f>
        <v>0</v>
      </c>
    </row>
    <row r="93" spans="1:14" ht="18.75" customHeight="1">
      <c r="A93" s="70">
        <v>69</v>
      </c>
      <c r="B93" s="71" t="s">
        <v>96</v>
      </c>
      <c r="C93" s="54">
        <v>40.42</v>
      </c>
      <c r="D93" s="54"/>
      <c r="E93" s="54">
        <f>F93+G93+H93</f>
        <v>-75.24</v>
      </c>
      <c r="F93" s="54">
        <v>-75.24</v>
      </c>
      <c r="G93" s="54"/>
      <c r="H93" s="54"/>
      <c r="I93" s="54">
        <f>J93+K93</f>
        <v>0</v>
      </c>
      <c r="J93" s="54"/>
      <c r="K93" s="54"/>
      <c r="L93" s="54">
        <f t="shared" si="40"/>
        <v>-34.81999999999999</v>
      </c>
      <c r="M93" s="54"/>
      <c r="N93" s="61">
        <v>608003</v>
      </c>
    </row>
    <row r="94" spans="1:13" ht="18.75" customHeight="1">
      <c r="A94" s="69"/>
      <c r="B94" s="68" t="s">
        <v>97</v>
      </c>
      <c r="C94" s="50">
        <v>17.92</v>
      </c>
      <c r="D94" s="50">
        <v>0</v>
      </c>
      <c r="E94" s="50">
        <f>E95</f>
        <v>-27.36</v>
      </c>
      <c r="F94" s="50">
        <f aca="true" t="shared" si="42" ref="F94:K94">F95</f>
        <v>-27.36</v>
      </c>
      <c r="G94" s="50">
        <f t="shared" si="42"/>
        <v>0</v>
      </c>
      <c r="H94" s="50">
        <f t="shared" si="42"/>
        <v>0</v>
      </c>
      <c r="I94" s="50">
        <f t="shared" si="42"/>
        <v>0</v>
      </c>
      <c r="J94" s="50">
        <f t="shared" si="42"/>
        <v>0</v>
      </c>
      <c r="K94" s="50">
        <f t="shared" si="42"/>
        <v>0</v>
      </c>
      <c r="L94" s="50">
        <f>SUM(L95)</f>
        <v>-9.439999999999998</v>
      </c>
      <c r="M94" s="50">
        <f>SUM(M95)</f>
        <v>0</v>
      </c>
    </row>
    <row r="95" spans="1:14" ht="18.75" customHeight="1">
      <c r="A95" s="70">
        <v>70</v>
      </c>
      <c r="B95" s="71" t="s">
        <v>97</v>
      </c>
      <c r="C95" s="54">
        <v>17.92</v>
      </c>
      <c r="D95" s="54"/>
      <c r="E95" s="54">
        <f>F95+G95+H95</f>
        <v>-27.36</v>
      </c>
      <c r="F95" s="54">
        <v>-27.36</v>
      </c>
      <c r="G95" s="54"/>
      <c r="H95" s="54"/>
      <c r="I95" s="54">
        <f>J95+K95</f>
        <v>0</v>
      </c>
      <c r="J95" s="54"/>
      <c r="K95" s="54"/>
      <c r="L95" s="54">
        <f t="shared" si="40"/>
        <v>-9.439999999999998</v>
      </c>
      <c r="M95" s="54"/>
      <c r="N95" s="61">
        <v>608007</v>
      </c>
    </row>
    <row r="96" spans="1:13" ht="18.75" customHeight="1">
      <c r="A96" s="69"/>
      <c r="B96" s="68" t="s">
        <v>98</v>
      </c>
      <c r="C96" s="50">
        <v>20.62</v>
      </c>
      <c r="D96" s="50">
        <v>0</v>
      </c>
      <c r="E96" s="50">
        <f>E97</f>
        <v>-45.36</v>
      </c>
      <c r="F96" s="50">
        <f aca="true" t="shared" si="43" ref="F96:K96">F97</f>
        <v>-45.36</v>
      </c>
      <c r="G96" s="50">
        <f t="shared" si="43"/>
        <v>0</v>
      </c>
      <c r="H96" s="50">
        <f t="shared" si="43"/>
        <v>0</v>
      </c>
      <c r="I96" s="50">
        <f t="shared" si="43"/>
        <v>0</v>
      </c>
      <c r="J96" s="50">
        <f t="shared" si="43"/>
        <v>0</v>
      </c>
      <c r="K96" s="50">
        <f t="shared" si="43"/>
        <v>0</v>
      </c>
      <c r="L96" s="50">
        <f>SUM(L97)</f>
        <v>-24.74</v>
      </c>
      <c r="M96" s="50">
        <f>SUM(M97)</f>
        <v>0</v>
      </c>
    </row>
    <row r="97" spans="1:14" ht="18.75" customHeight="1">
      <c r="A97" s="70">
        <v>71</v>
      </c>
      <c r="B97" s="71" t="s">
        <v>98</v>
      </c>
      <c r="C97" s="54">
        <v>20.62</v>
      </c>
      <c r="D97" s="54"/>
      <c r="E97" s="54">
        <f>F97+G97+H97</f>
        <v>-45.36</v>
      </c>
      <c r="F97" s="54">
        <v>-45.36</v>
      </c>
      <c r="G97" s="54"/>
      <c r="H97" s="54"/>
      <c r="I97" s="54">
        <f>J97+K97</f>
        <v>0</v>
      </c>
      <c r="J97" s="54"/>
      <c r="K97" s="54"/>
      <c r="L97" s="54">
        <f aca="true" t="shared" si="44" ref="L97:L102">C97+D97+F97+G97+H97+J97+K97</f>
        <v>-24.74</v>
      </c>
      <c r="M97" s="54"/>
      <c r="N97" s="61">
        <v>608008</v>
      </c>
    </row>
    <row r="98" spans="1:13" ht="18.75" customHeight="1">
      <c r="A98" s="69"/>
      <c r="B98" s="68" t="s">
        <v>99</v>
      </c>
      <c r="C98" s="50">
        <v>78.18</v>
      </c>
      <c r="D98" s="50">
        <v>0</v>
      </c>
      <c r="E98" s="50">
        <f>E99</f>
        <v>-195.84</v>
      </c>
      <c r="F98" s="50">
        <f aca="true" t="shared" si="45" ref="F98:K98">F99</f>
        <v>-195.84</v>
      </c>
      <c r="G98" s="50">
        <f t="shared" si="45"/>
        <v>0</v>
      </c>
      <c r="H98" s="50">
        <f t="shared" si="45"/>
        <v>0</v>
      </c>
      <c r="I98" s="50">
        <f t="shared" si="45"/>
        <v>0</v>
      </c>
      <c r="J98" s="50">
        <f t="shared" si="45"/>
        <v>0</v>
      </c>
      <c r="K98" s="50">
        <f t="shared" si="45"/>
        <v>0</v>
      </c>
      <c r="L98" s="50">
        <f>SUM(L99)</f>
        <v>-117.66</v>
      </c>
      <c r="M98" s="50">
        <f>SUM(M99)</f>
        <v>0</v>
      </c>
    </row>
    <row r="99" spans="1:14" ht="18.75" customHeight="1">
      <c r="A99" s="70">
        <v>72</v>
      </c>
      <c r="B99" s="71" t="s">
        <v>99</v>
      </c>
      <c r="C99" s="54">
        <v>78.18</v>
      </c>
      <c r="D99" s="54"/>
      <c r="E99" s="54">
        <f>F99+G99+H99</f>
        <v>-195.84</v>
      </c>
      <c r="F99" s="54">
        <v>-195.84</v>
      </c>
      <c r="G99" s="54"/>
      <c r="H99" s="54"/>
      <c r="I99" s="54">
        <f>J99+K99</f>
        <v>0</v>
      </c>
      <c r="J99" s="54"/>
      <c r="K99" s="54"/>
      <c r="L99" s="54">
        <f t="shared" si="44"/>
        <v>-117.66</v>
      </c>
      <c r="M99" s="54"/>
      <c r="N99" s="61">
        <v>608009</v>
      </c>
    </row>
    <row r="100" spans="1:13" ht="18.75" customHeight="1">
      <c r="A100" s="69"/>
      <c r="B100" s="68" t="s">
        <v>100</v>
      </c>
      <c r="C100" s="50">
        <v>60.2</v>
      </c>
      <c r="D100" s="50">
        <v>0</v>
      </c>
      <c r="E100" s="50">
        <f>SUM(E101:E107)</f>
        <v>-141.5</v>
      </c>
      <c r="F100" s="50">
        <f aca="true" t="shared" si="46" ref="F100:M100">SUM(F101:F107)</f>
        <v>-117.36000000000001</v>
      </c>
      <c r="G100" s="50">
        <f t="shared" si="46"/>
        <v>0</v>
      </c>
      <c r="H100" s="50">
        <f t="shared" si="46"/>
        <v>-24.14</v>
      </c>
      <c r="I100" s="50">
        <f t="shared" si="46"/>
        <v>0</v>
      </c>
      <c r="J100" s="50">
        <f t="shared" si="46"/>
        <v>0</v>
      </c>
      <c r="K100" s="50">
        <f t="shared" si="46"/>
        <v>0</v>
      </c>
      <c r="L100" s="50">
        <f t="shared" si="46"/>
        <v>-81.52</v>
      </c>
      <c r="M100" s="50">
        <f t="shared" si="46"/>
        <v>0.22</v>
      </c>
    </row>
    <row r="101" spans="1:14" ht="18.75" customHeight="1">
      <c r="A101" s="70">
        <v>73</v>
      </c>
      <c r="B101" s="71" t="s">
        <v>101</v>
      </c>
      <c r="C101" s="54">
        <v>0.66</v>
      </c>
      <c r="D101" s="54"/>
      <c r="E101" s="54">
        <f aca="true" t="shared" si="47" ref="E101:E107">F101+G101+H101</f>
        <v>-1.08</v>
      </c>
      <c r="F101" s="54">
        <v>-1.08</v>
      </c>
      <c r="G101" s="54"/>
      <c r="H101" s="54"/>
      <c r="I101" s="54">
        <f aca="true" t="shared" si="48" ref="I101:I107">J101+K101</f>
        <v>0</v>
      </c>
      <c r="J101" s="54"/>
      <c r="K101" s="54"/>
      <c r="L101" s="54">
        <f t="shared" si="44"/>
        <v>-0.42000000000000004</v>
      </c>
      <c r="M101" s="54"/>
      <c r="N101" s="61">
        <v>609001</v>
      </c>
    </row>
    <row r="102" spans="1:14" ht="18.75" customHeight="1">
      <c r="A102" s="70">
        <v>74</v>
      </c>
      <c r="B102" s="71" t="s">
        <v>102</v>
      </c>
      <c r="C102" s="54">
        <v>2.66</v>
      </c>
      <c r="D102" s="54"/>
      <c r="E102" s="54">
        <f t="shared" si="47"/>
        <v>-6.9</v>
      </c>
      <c r="F102" s="54">
        <v>-1.08</v>
      </c>
      <c r="G102" s="54"/>
      <c r="H102" s="54">
        <v>-5.82</v>
      </c>
      <c r="I102" s="54">
        <f t="shared" si="48"/>
        <v>0</v>
      </c>
      <c r="J102" s="54"/>
      <c r="K102" s="54"/>
      <c r="L102" s="54">
        <f t="shared" si="44"/>
        <v>-4.24</v>
      </c>
      <c r="M102" s="54"/>
      <c r="N102" s="61">
        <v>609002</v>
      </c>
    </row>
    <row r="103" spans="1:14" ht="18.75" customHeight="1">
      <c r="A103" s="70">
        <v>75</v>
      </c>
      <c r="B103" s="71" t="s">
        <v>103</v>
      </c>
      <c r="C103" s="54">
        <v>0.22</v>
      </c>
      <c r="D103" s="54"/>
      <c r="E103" s="54">
        <f t="shared" si="47"/>
        <v>0</v>
      </c>
      <c r="F103" s="54"/>
      <c r="G103" s="54"/>
      <c r="H103" s="54"/>
      <c r="I103" s="54">
        <f t="shared" si="48"/>
        <v>0</v>
      </c>
      <c r="J103" s="54"/>
      <c r="K103" s="54"/>
      <c r="L103" s="54"/>
      <c r="M103" s="54">
        <f>C103+D103+F103+G103+H103+J103+K103</f>
        <v>0.22</v>
      </c>
      <c r="N103" s="61">
        <v>609002</v>
      </c>
    </row>
    <row r="104" spans="1:14" ht="18.75" customHeight="1">
      <c r="A104" s="70">
        <v>76</v>
      </c>
      <c r="B104" s="71" t="s">
        <v>104</v>
      </c>
      <c r="C104" s="54">
        <v>1.34</v>
      </c>
      <c r="D104" s="54"/>
      <c r="E104" s="54">
        <f t="shared" si="47"/>
        <v>-21.560000000000002</v>
      </c>
      <c r="F104" s="54">
        <v>-3.24</v>
      </c>
      <c r="G104" s="54"/>
      <c r="H104" s="54">
        <v>-18.32</v>
      </c>
      <c r="I104" s="54">
        <f t="shared" si="48"/>
        <v>0</v>
      </c>
      <c r="J104" s="54"/>
      <c r="K104" s="54"/>
      <c r="L104" s="54">
        <f aca="true" t="shared" si="49" ref="L104:L107">C104+D104+F104+G104+H104+J104+K104</f>
        <v>-20.22</v>
      </c>
      <c r="M104" s="54"/>
      <c r="N104" s="61">
        <v>609003</v>
      </c>
    </row>
    <row r="105" spans="1:14" ht="18.75" customHeight="1">
      <c r="A105" s="70">
        <v>77</v>
      </c>
      <c r="B105" s="71" t="s">
        <v>105</v>
      </c>
      <c r="C105" s="54"/>
      <c r="D105" s="54"/>
      <c r="E105" s="54">
        <f t="shared" si="47"/>
        <v>0</v>
      </c>
      <c r="F105" s="54"/>
      <c r="G105" s="54"/>
      <c r="H105" s="54"/>
      <c r="I105" s="54">
        <f t="shared" si="48"/>
        <v>0</v>
      </c>
      <c r="J105" s="54"/>
      <c r="K105" s="54"/>
      <c r="L105" s="54"/>
      <c r="M105" s="54">
        <f>C105+D105+F105+G105+H105+J105+K105</f>
        <v>0</v>
      </c>
      <c r="N105" s="61">
        <v>609003</v>
      </c>
    </row>
    <row r="106" spans="1:14" ht="18.75" customHeight="1">
      <c r="A106" s="70">
        <v>78</v>
      </c>
      <c r="B106" s="71" t="s">
        <v>106</v>
      </c>
      <c r="C106" s="54">
        <v>43.36</v>
      </c>
      <c r="D106" s="54"/>
      <c r="E106" s="54">
        <f t="shared" si="47"/>
        <v>-87.48</v>
      </c>
      <c r="F106" s="54">
        <v>-87.48</v>
      </c>
      <c r="G106" s="54"/>
      <c r="H106" s="54"/>
      <c r="I106" s="54">
        <f t="shared" si="48"/>
        <v>0</v>
      </c>
      <c r="J106" s="54"/>
      <c r="K106" s="54"/>
      <c r="L106" s="54">
        <f t="shared" si="49"/>
        <v>-44.120000000000005</v>
      </c>
      <c r="M106" s="54"/>
      <c r="N106" s="61">
        <v>609004</v>
      </c>
    </row>
    <row r="107" spans="1:14" ht="18.75" customHeight="1">
      <c r="A107" s="70">
        <v>79</v>
      </c>
      <c r="B107" s="71" t="s">
        <v>107</v>
      </c>
      <c r="C107" s="54">
        <v>11.96</v>
      </c>
      <c r="D107" s="54"/>
      <c r="E107" s="54">
        <f t="shared" si="47"/>
        <v>-24.48</v>
      </c>
      <c r="F107" s="54">
        <v>-24.48</v>
      </c>
      <c r="G107" s="54"/>
      <c r="H107" s="54"/>
      <c r="I107" s="54">
        <f t="shared" si="48"/>
        <v>0</v>
      </c>
      <c r="J107" s="54"/>
      <c r="K107" s="54"/>
      <c r="L107" s="54">
        <f t="shared" si="49"/>
        <v>-12.52</v>
      </c>
      <c r="M107" s="54"/>
      <c r="N107" s="61">
        <v>609006</v>
      </c>
    </row>
    <row r="108" spans="1:13" ht="18.75" customHeight="1">
      <c r="A108" s="69"/>
      <c r="B108" s="68" t="s">
        <v>108</v>
      </c>
      <c r="C108" s="50">
        <v>13.06</v>
      </c>
      <c r="D108" s="50">
        <v>0</v>
      </c>
      <c r="E108" s="50">
        <f>E109</f>
        <v>-15.48</v>
      </c>
      <c r="F108" s="50">
        <f aca="true" t="shared" si="50" ref="F108:K108">F109</f>
        <v>-15.48</v>
      </c>
      <c r="G108" s="50">
        <f t="shared" si="50"/>
        <v>0</v>
      </c>
      <c r="H108" s="50">
        <f t="shared" si="50"/>
        <v>0</v>
      </c>
      <c r="I108" s="50">
        <f t="shared" si="50"/>
        <v>0</v>
      </c>
      <c r="J108" s="50">
        <f t="shared" si="50"/>
        <v>0</v>
      </c>
      <c r="K108" s="50">
        <f t="shared" si="50"/>
        <v>0</v>
      </c>
      <c r="L108" s="50">
        <f>SUM(L109)</f>
        <v>-2.42</v>
      </c>
      <c r="M108" s="50">
        <f>SUM(M109)</f>
        <v>0</v>
      </c>
    </row>
    <row r="109" spans="1:14" ht="18.75" customHeight="1">
      <c r="A109" s="70">
        <v>80</v>
      </c>
      <c r="B109" s="71" t="s">
        <v>108</v>
      </c>
      <c r="C109" s="54">
        <v>13.06</v>
      </c>
      <c r="D109" s="54"/>
      <c r="E109" s="54">
        <f>F109+G109+H109</f>
        <v>-15.48</v>
      </c>
      <c r="F109" s="54">
        <v>-15.48</v>
      </c>
      <c r="G109" s="54"/>
      <c r="H109" s="54"/>
      <c r="I109" s="54">
        <f>J109+K109</f>
        <v>0</v>
      </c>
      <c r="J109" s="54"/>
      <c r="K109" s="54"/>
      <c r="L109" s="54">
        <f aca="true" t="shared" si="51" ref="L109:L112">C109+D109+F109+G109+H109+J109+K109</f>
        <v>-2.42</v>
      </c>
      <c r="M109" s="54"/>
      <c r="N109" s="61">
        <v>609005</v>
      </c>
    </row>
    <row r="110" spans="1:13" ht="18.75" customHeight="1">
      <c r="A110" s="69"/>
      <c r="B110" s="68" t="s">
        <v>109</v>
      </c>
      <c r="C110" s="50">
        <v>9.7</v>
      </c>
      <c r="D110" s="50">
        <v>0</v>
      </c>
      <c r="E110" s="50">
        <f>SUM(E111:E112)</f>
        <v>-38.52</v>
      </c>
      <c r="F110" s="50">
        <f aca="true" t="shared" si="52" ref="F110:M110">SUM(F111:F112)</f>
        <v>-38.52</v>
      </c>
      <c r="G110" s="50">
        <f t="shared" si="52"/>
        <v>0</v>
      </c>
      <c r="H110" s="50">
        <f t="shared" si="52"/>
        <v>0</v>
      </c>
      <c r="I110" s="50">
        <f t="shared" si="52"/>
        <v>0</v>
      </c>
      <c r="J110" s="50">
        <f t="shared" si="52"/>
        <v>0</v>
      </c>
      <c r="K110" s="50">
        <f t="shared" si="52"/>
        <v>0</v>
      </c>
      <c r="L110" s="50">
        <f t="shared" si="52"/>
        <v>-28.82</v>
      </c>
      <c r="M110" s="50">
        <f t="shared" si="52"/>
        <v>0</v>
      </c>
    </row>
    <row r="111" spans="1:14" ht="18.75" customHeight="1">
      <c r="A111" s="70">
        <v>81</v>
      </c>
      <c r="B111" s="71" t="s">
        <v>110</v>
      </c>
      <c r="C111" s="54">
        <v>1.76</v>
      </c>
      <c r="D111" s="54"/>
      <c r="E111" s="54">
        <f>F111+G111+H111</f>
        <v>-3.6</v>
      </c>
      <c r="F111" s="54">
        <v>-3.6</v>
      </c>
      <c r="G111" s="54"/>
      <c r="H111" s="54"/>
      <c r="I111" s="54">
        <f>J111+K111</f>
        <v>0</v>
      </c>
      <c r="J111" s="54"/>
      <c r="K111" s="54"/>
      <c r="L111" s="54">
        <f t="shared" si="51"/>
        <v>-1.84</v>
      </c>
      <c r="M111" s="54"/>
      <c r="N111" s="61">
        <v>610001</v>
      </c>
    </row>
    <row r="112" spans="1:14" ht="18.75" customHeight="1">
      <c r="A112" s="70">
        <v>82</v>
      </c>
      <c r="B112" s="71" t="s">
        <v>111</v>
      </c>
      <c r="C112" s="54">
        <v>7.94</v>
      </c>
      <c r="D112" s="54"/>
      <c r="E112" s="54">
        <f>F112+G112+H112</f>
        <v>-34.92</v>
      </c>
      <c r="F112" s="54">
        <v>-34.92</v>
      </c>
      <c r="G112" s="54"/>
      <c r="H112" s="54"/>
      <c r="I112" s="54">
        <f>J112+K112</f>
        <v>0</v>
      </c>
      <c r="J112" s="54"/>
      <c r="K112" s="54"/>
      <c r="L112" s="54">
        <f t="shared" si="51"/>
        <v>-26.98</v>
      </c>
      <c r="M112" s="54"/>
      <c r="N112" s="61">
        <v>610002</v>
      </c>
    </row>
    <row r="113" spans="1:13" ht="18.75" customHeight="1">
      <c r="A113" s="69"/>
      <c r="B113" s="68" t="s">
        <v>112</v>
      </c>
      <c r="C113" s="50">
        <v>69.4</v>
      </c>
      <c r="D113" s="50">
        <v>0</v>
      </c>
      <c r="E113" s="50">
        <f>SUM(E114:E115)</f>
        <v>-233.27999999999997</v>
      </c>
      <c r="F113" s="50">
        <f aca="true" t="shared" si="53" ref="F113:M113">SUM(F114:F115)</f>
        <v>-233.64</v>
      </c>
      <c r="G113" s="50">
        <f t="shared" si="53"/>
        <v>0.36</v>
      </c>
      <c r="H113" s="50">
        <f t="shared" si="53"/>
        <v>0</v>
      </c>
      <c r="I113" s="50">
        <f t="shared" si="53"/>
        <v>0</v>
      </c>
      <c r="J113" s="50">
        <f t="shared" si="53"/>
        <v>0</v>
      </c>
      <c r="K113" s="50">
        <f t="shared" si="53"/>
        <v>0</v>
      </c>
      <c r="L113" s="50">
        <f t="shared" si="53"/>
        <v>-163.87999999999997</v>
      </c>
      <c r="M113" s="50">
        <f t="shared" si="53"/>
        <v>0</v>
      </c>
    </row>
    <row r="114" spans="1:14" ht="18.75" customHeight="1">
      <c r="A114" s="70">
        <v>83</v>
      </c>
      <c r="B114" s="71" t="s">
        <v>112</v>
      </c>
      <c r="C114" s="54">
        <v>69.18</v>
      </c>
      <c r="D114" s="54"/>
      <c r="E114" s="54">
        <f>F114+G114+H114</f>
        <v>-232.55999999999997</v>
      </c>
      <c r="F114" s="54">
        <v>-232.92</v>
      </c>
      <c r="G114" s="54">
        <v>0.36</v>
      </c>
      <c r="H114" s="54"/>
      <c r="I114" s="54">
        <f>J114+K114</f>
        <v>0</v>
      </c>
      <c r="J114" s="54"/>
      <c r="K114" s="54"/>
      <c r="L114" s="54">
        <f aca="true" t="shared" si="54" ref="L114:L118">C114+D114+F114+G114+H114+J114+K114</f>
        <v>-163.37999999999997</v>
      </c>
      <c r="M114" s="54"/>
      <c r="N114" s="61">
        <v>610003</v>
      </c>
    </row>
    <row r="115" spans="1:14" ht="18.75" customHeight="1">
      <c r="A115" s="70">
        <v>84</v>
      </c>
      <c r="B115" s="71" t="s">
        <v>113</v>
      </c>
      <c r="C115" s="54">
        <v>0.22</v>
      </c>
      <c r="D115" s="54"/>
      <c r="E115" s="54">
        <f>F115+G115+H115</f>
        <v>-0.72</v>
      </c>
      <c r="F115" s="54">
        <v>-0.72</v>
      </c>
      <c r="G115" s="54"/>
      <c r="H115" s="54"/>
      <c r="I115" s="54">
        <f>J115+K115</f>
        <v>0</v>
      </c>
      <c r="J115" s="54"/>
      <c r="K115" s="54"/>
      <c r="L115" s="54">
        <f t="shared" si="54"/>
        <v>-0.5</v>
      </c>
      <c r="M115" s="54"/>
      <c r="N115" s="61">
        <v>610003</v>
      </c>
    </row>
    <row r="116" spans="1:13" ht="18.75" customHeight="1">
      <c r="A116" s="69"/>
      <c r="B116" s="68" t="s">
        <v>114</v>
      </c>
      <c r="C116" s="50">
        <v>26.62</v>
      </c>
      <c r="D116" s="50">
        <v>0</v>
      </c>
      <c r="E116" s="50">
        <f>SUM(E117:E118)</f>
        <v>-111.24</v>
      </c>
      <c r="F116" s="50">
        <f aca="true" t="shared" si="55" ref="F116:M116">SUM(F117:F118)</f>
        <v>-111.24</v>
      </c>
      <c r="G116" s="50">
        <f t="shared" si="55"/>
        <v>0</v>
      </c>
      <c r="H116" s="50">
        <f t="shared" si="55"/>
        <v>0</v>
      </c>
      <c r="I116" s="50">
        <f t="shared" si="55"/>
        <v>0</v>
      </c>
      <c r="J116" s="50">
        <f t="shared" si="55"/>
        <v>0</v>
      </c>
      <c r="K116" s="50">
        <f t="shared" si="55"/>
        <v>0</v>
      </c>
      <c r="L116" s="50">
        <f t="shared" si="55"/>
        <v>-84.62</v>
      </c>
      <c r="M116" s="50">
        <f t="shared" si="55"/>
        <v>0</v>
      </c>
    </row>
    <row r="117" spans="1:14" ht="18.75" customHeight="1">
      <c r="A117" s="70">
        <v>85</v>
      </c>
      <c r="B117" s="71" t="s">
        <v>114</v>
      </c>
      <c r="C117" s="54">
        <v>25.3</v>
      </c>
      <c r="D117" s="54"/>
      <c r="E117" s="54">
        <f>F117+G117+H117</f>
        <v>-101.16</v>
      </c>
      <c r="F117" s="54">
        <v>-101.16</v>
      </c>
      <c r="G117" s="54"/>
      <c r="H117" s="54"/>
      <c r="I117" s="54">
        <f>J117+K117</f>
        <v>0</v>
      </c>
      <c r="J117" s="54"/>
      <c r="K117" s="54"/>
      <c r="L117" s="54">
        <f t="shared" si="54"/>
        <v>-75.86</v>
      </c>
      <c r="M117" s="54"/>
      <c r="N117" s="61">
        <v>610004</v>
      </c>
    </row>
    <row r="118" spans="1:14" ht="18.75" customHeight="1">
      <c r="A118" s="70">
        <v>86</v>
      </c>
      <c r="B118" s="71" t="s">
        <v>115</v>
      </c>
      <c r="C118" s="54">
        <v>1.32</v>
      </c>
      <c r="D118" s="54"/>
      <c r="E118" s="54">
        <f>F118+G118+H118</f>
        <v>-10.08</v>
      </c>
      <c r="F118" s="54">
        <v>-10.08</v>
      </c>
      <c r="G118" s="54"/>
      <c r="H118" s="54"/>
      <c r="I118" s="54">
        <f>J118+K118</f>
        <v>0</v>
      </c>
      <c r="J118" s="54"/>
      <c r="K118" s="54"/>
      <c r="L118" s="54">
        <f t="shared" si="54"/>
        <v>-8.76</v>
      </c>
      <c r="M118" s="54"/>
      <c r="N118" s="61">
        <v>610004</v>
      </c>
    </row>
    <row r="119" spans="1:13" ht="18.75" customHeight="1">
      <c r="A119" s="69"/>
      <c r="B119" s="68" t="s">
        <v>116</v>
      </c>
      <c r="C119" s="50">
        <v>34.44</v>
      </c>
      <c r="D119" s="50">
        <v>0</v>
      </c>
      <c r="E119" s="50">
        <f>E120</f>
        <v>-99</v>
      </c>
      <c r="F119" s="50">
        <f aca="true" t="shared" si="56" ref="F119:K119">F120</f>
        <v>-99</v>
      </c>
      <c r="G119" s="50">
        <f t="shared" si="56"/>
        <v>0</v>
      </c>
      <c r="H119" s="50">
        <f t="shared" si="56"/>
        <v>0</v>
      </c>
      <c r="I119" s="50">
        <f t="shared" si="56"/>
        <v>0</v>
      </c>
      <c r="J119" s="50">
        <f t="shared" si="56"/>
        <v>0</v>
      </c>
      <c r="K119" s="50">
        <f t="shared" si="56"/>
        <v>0</v>
      </c>
      <c r="L119" s="50">
        <f>SUM(L120)</f>
        <v>-64.56</v>
      </c>
      <c r="M119" s="50">
        <f>SUM(M120)</f>
        <v>0</v>
      </c>
    </row>
    <row r="120" spans="1:14" ht="18.75" customHeight="1">
      <c r="A120" s="70">
        <v>87</v>
      </c>
      <c r="B120" s="71" t="s">
        <v>116</v>
      </c>
      <c r="C120" s="54">
        <v>34.44</v>
      </c>
      <c r="D120" s="54"/>
      <c r="E120" s="54">
        <f>F120+G120+H120</f>
        <v>-99</v>
      </c>
      <c r="F120" s="54">
        <v>-99</v>
      </c>
      <c r="G120" s="54"/>
      <c r="H120" s="54"/>
      <c r="I120" s="54">
        <f>J120+K120</f>
        <v>0</v>
      </c>
      <c r="J120" s="54"/>
      <c r="K120" s="54"/>
      <c r="L120" s="54">
        <f>C120+D120+F120+G120+H120+J120+K120</f>
        <v>-64.56</v>
      </c>
      <c r="M120" s="54"/>
      <c r="N120" s="61">
        <v>610005</v>
      </c>
    </row>
    <row r="121" spans="1:13" ht="18.75" customHeight="1">
      <c r="A121" s="69"/>
      <c r="B121" s="68" t="s">
        <v>117</v>
      </c>
      <c r="C121" s="50">
        <v>0</v>
      </c>
      <c r="D121" s="50">
        <f>SUM(D122)</f>
        <v>100.5</v>
      </c>
      <c r="E121" s="50">
        <f>E122</f>
        <v>0</v>
      </c>
      <c r="F121" s="50">
        <f aca="true" t="shared" si="57" ref="F121:K121">F122</f>
        <v>0</v>
      </c>
      <c r="G121" s="50">
        <f t="shared" si="57"/>
        <v>0</v>
      </c>
      <c r="H121" s="50">
        <f t="shared" si="57"/>
        <v>0</v>
      </c>
      <c r="I121" s="50">
        <f t="shared" si="57"/>
        <v>-86.64</v>
      </c>
      <c r="J121" s="50">
        <f t="shared" si="57"/>
        <v>-86.64</v>
      </c>
      <c r="K121" s="50">
        <f t="shared" si="57"/>
        <v>0</v>
      </c>
      <c r="L121" s="50">
        <f>SUM(L122)</f>
        <v>0</v>
      </c>
      <c r="M121" s="50">
        <f>SUM(M122)</f>
        <v>13.86</v>
      </c>
    </row>
    <row r="122" spans="1:14" ht="18.75" customHeight="1">
      <c r="A122" s="70">
        <v>88</v>
      </c>
      <c r="B122" s="71" t="s">
        <v>118</v>
      </c>
      <c r="C122" s="54"/>
      <c r="D122" s="54">
        <v>100.5</v>
      </c>
      <c r="E122" s="54">
        <f>F122+G122+H122</f>
        <v>0</v>
      </c>
      <c r="F122" s="54"/>
      <c r="G122" s="54"/>
      <c r="H122" s="54"/>
      <c r="I122" s="54">
        <f>J122+K122</f>
        <v>-86.64</v>
      </c>
      <c r="J122" s="54">
        <v>-86.64</v>
      </c>
      <c r="K122" s="54"/>
      <c r="L122" s="54"/>
      <c r="M122" s="54">
        <f aca="true" t="shared" si="58" ref="M122:M128">C122+D122+F122+G122+H122+J122+K122</f>
        <v>13.86</v>
      </c>
      <c r="N122" s="61">
        <v>611001</v>
      </c>
    </row>
    <row r="123" spans="1:13" ht="18.75" customHeight="1">
      <c r="A123" s="69"/>
      <c r="B123" s="68" t="s">
        <v>119</v>
      </c>
      <c r="C123" s="50">
        <v>0</v>
      </c>
      <c r="D123" s="50">
        <v>0</v>
      </c>
      <c r="E123" s="50">
        <f>E124</f>
        <v>0</v>
      </c>
      <c r="F123" s="50">
        <f aca="true" t="shared" si="59" ref="F123:K123">F124</f>
        <v>0</v>
      </c>
      <c r="G123" s="50">
        <f t="shared" si="59"/>
        <v>0</v>
      </c>
      <c r="H123" s="50">
        <f t="shared" si="59"/>
        <v>0</v>
      </c>
      <c r="I123" s="50">
        <f t="shared" si="59"/>
        <v>-8.4</v>
      </c>
      <c r="J123" s="50">
        <f t="shared" si="59"/>
        <v>-8.4</v>
      </c>
      <c r="K123" s="50">
        <f t="shared" si="59"/>
        <v>0</v>
      </c>
      <c r="L123" s="50">
        <f>SUM(L124)</f>
        <v>-8.4</v>
      </c>
      <c r="M123" s="50">
        <f>SUM(M124)</f>
        <v>0</v>
      </c>
    </row>
    <row r="124" spans="1:14" ht="18.75" customHeight="1">
      <c r="A124" s="70">
        <v>89</v>
      </c>
      <c r="B124" s="71" t="s">
        <v>120</v>
      </c>
      <c r="C124" s="54"/>
      <c r="D124" s="54"/>
      <c r="E124" s="54">
        <f>F124+G124+H124</f>
        <v>0</v>
      </c>
      <c r="F124" s="54"/>
      <c r="G124" s="54"/>
      <c r="H124" s="54"/>
      <c r="I124" s="54">
        <f>J124+K124</f>
        <v>-8.4</v>
      </c>
      <c r="J124" s="54">
        <v>-8.4</v>
      </c>
      <c r="K124" s="54"/>
      <c r="L124" s="54">
        <f>C124+D124+F124+G124+H124+J124+K124</f>
        <v>-8.4</v>
      </c>
      <c r="M124" s="54"/>
      <c r="N124" s="61">
        <v>612001</v>
      </c>
    </row>
    <row r="125" spans="1:13" ht="18.75" customHeight="1">
      <c r="A125" s="69"/>
      <c r="B125" s="68" t="s">
        <v>121</v>
      </c>
      <c r="C125" s="50">
        <v>0</v>
      </c>
      <c r="D125" s="50">
        <f>SUM(D126:D133)</f>
        <v>125.5</v>
      </c>
      <c r="E125" s="50">
        <f>SUM(E126:E133)</f>
        <v>0</v>
      </c>
      <c r="F125" s="50">
        <f aca="true" t="shared" si="60" ref="F125:M125">SUM(F126:F133)</f>
        <v>0</v>
      </c>
      <c r="G125" s="50">
        <f t="shared" si="60"/>
        <v>0</v>
      </c>
      <c r="H125" s="50">
        <f t="shared" si="60"/>
        <v>0</v>
      </c>
      <c r="I125" s="50">
        <f t="shared" si="60"/>
        <v>-42</v>
      </c>
      <c r="J125" s="50">
        <f t="shared" si="60"/>
        <v>-42</v>
      </c>
      <c r="K125" s="50">
        <f t="shared" si="60"/>
        <v>0</v>
      </c>
      <c r="L125" s="50">
        <f t="shared" si="60"/>
        <v>-8.4</v>
      </c>
      <c r="M125" s="50">
        <f t="shared" si="60"/>
        <v>91.9</v>
      </c>
    </row>
    <row r="126" spans="1:14" ht="18.75" customHeight="1">
      <c r="A126" s="70">
        <v>90</v>
      </c>
      <c r="B126" s="71" t="s">
        <v>122</v>
      </c>
      <c r="C126" s="54"/>
      <c r="D126" s="54">
        <v>125.5</v>
      </c>
      <c r="E126" s="54">
        <f aca="true" t="shared" si="61" ref="E126:E133">F126+G126+H126</f>
        <v>0</v>
      </c>
      <c r="F126" s="54"/>
      <c r="G126" s="54"/>
      <c r="H126" s="54"/>
      <c r="I126" s="54">
        <f aca="true" t="shared" si="62" ref="I126:I133">J126+K126</f>
        <v>-33.6</v>
      </c>
      <c r="J126" s="54">
        <v>-33.6</v>
      </c>
      <c r="K126" s="54"/>
      <c r="L126" s="54"/>
      <c r="M126" s="54">
        <f t="shared" si="58"/>
        <v>91.9</v>
      </c>
      <c r="N126" s="61">
        <v>613001</v>
      </c>
    </row>
    <row r="127" spans="1:14" ht="18.75" customHeight="1">
      <c r="A127" s="70">
        <v>91</v>
      </c>
      <c r="B127" s="71" t="s">
        <v>123</v>
      </c>
      <c r="C127" s="54"/>
      <c r="D127" s="54"/>
      <c r="E127" s="54">
        <f t="shared" si="61"/>
        <v>0</v>
      </c>
      <c r="F127" s="54"/>
      <c r="G127" s="54"/>
      <c r="H127" s="54"/>
      <c r="I127" s="54">
        <f t="shared" si="62"/>
        <v>0</v>
      </c>
      <c r="J127" s="54"/>
      <c r="K127" s="54"/>
      <c r="L127" s="54"/>
      <c r="M127" s="54">
        <f t="shared" si="58"/>
        <v>0</v>
      </c>
      <c r="N127" s="61">
        <v>613002</v>
      </c>
    </row>
    <row r="128" spans="1:14" ht="18.75" customHeight="1">
      <c r="A128" s="70">
        <v>92</v>
      </c>
      <c r="B128" s="71" t="s">
        <v>124</v>
      </c>
      <c r="C128" s="54"/>
      <c r="D128" s="54"/>
      <c r="E128" s="54">
        <f t="shared" si="61"/>
        <v>0</v>
      </c>
      <c r="F128" s="54"/>
      <c r="G128" s="54"/>
      <c r="H128" s="54"/>
      <c r="I128" s="54">
        <f t="shared" si="62"/>
        <v>0</v>
      </c>
      <c r="J128" s="54"/>
      <c r="K128" s="54"/>
      <c r="L128" s="54"/>
      <c r="M128" s="54">
        <f t="shared" si="58"/>
        <v>0</v>
      </c>
      <c r="N128" s="61">
        <v>613003</v>
      </c>
    </row>
    <row r="129" spans="1:14" ht="18.75" customHeight="1">
      <c r="A129" s="70">
        <v>93</v>
      </c>
      <c r="B129" s="71" t="s">
        <v>125</v>
      </c>
      <c r="C129" s="54"/>
      <c r="D129" s="54"/>
      <c r="E129" s="54">
        <f t="shared" si="61"/>
        <v>0</v>
      </c>
      <c r="F129" s="54"/>
      <c r="G129" s="54"/>
      <c r="H129" s="54"/>
      <c r="I129" s="54">
        <f t="shared" si="62"/>
        <v>-2.64</v>
      </c>
      <c r="J129" s="54">
        <v>-2.64</v>
      </c>
      <c r="K129" s="54"/>
      <c r="L129" s="54">
        <f aca="true" t="shared" si="63" ref="L129:L133">C129+D129+F129+G129+H129+J129+K129</f>
        <v>-2.64</v>
      </c>
      <c r="M129" s="54"/>
      <c r="N129" s="61">
        <v>613004</v>
      </c>
    </row>
    <row r="130" spans="1:14" ht="18.75" customHeight="1">
      <c r="A130" s="70">
        <v>94</v>
      </c>
      <c r="B130" s="71" t="s">
        <v>126</v>
      </c>
      <c r="C130" s="54"/>
      <c r="D130" s="54"/>
      <c r="E130" s="54">
        <f t="shared" si="61"/>
        <v>0</v>
      </c>
      <c r="F130" s="54"/>
      <c r="G130" s="54"/>
      <c r="H130" s="54"/>
      <c r="I130" s="54">
        <f t="shared" si="62"/>
        <v>-1.92</v>
      </c>
      <c r="J130" s="54">
        <v>-1.92</v>
      </c>
      <c r="K130" s="54"/>
      <c r="L130" s="54">
        <f t="shared" si="63"/>
        <v>-1.92</v>
      </c>
      <c r="M130" s="54"/>
      <c r="N130" s="61">
        <v>613005</v>
      </c>
    </row>
    <row r="131" spans="1:14" ht="18.75" customHeight="1">
      <c r="A131" s="70">
        <v>95</v>
      </c>
      <c r="B131" s="71" t="s">
        <v>127</v>
      </c>
      <c r="C131" s="54"/>
      <c r="D131" s="54"/>
      <c r="E131" s="54">
        <f t="shared" si="61"/>
        <v>0</v>
      </c>
      <c r="F131" s="54"/>
      <c r="G131" s="54"/>
      <c r="H131" s="54"/>
      <c r="I131" s="54">
        <f t="shared" si="62"/>
        <v>-1.92</v>
      </c>
      <c r="J131" s="54">
        <v>-1.92</v>
      </c>
      <c r="K131" s="54"/>
      <c r="L131" s="54">
        <f t="shared" si="63"/>
        <v>-1.92</v>
      </c>
      <c r="M131" s="54"/>
      <c r="N131" s="61">
        <v>613006</v>
      </c>
    </row>
    <row r="132" spans="1:14" ht="18.75" customHeight="1">
      <c r="A132" s="70">
        <v>96</v>
      </c>
      <c r="B132" s="71" t="s">
        <v>128</v>
      </c>
      <c r="C132" s="54"/>
      <c r="D132" s="54"/>
      <c r="E132" s="54">
        <f t="shared" si="61"/>
        <v>0</v>
      </c>
      <c r="F132" s="54"/>
      <c r="G132" s="54"/>
      <c r="H132" s="54"/>
      <c r="I132" s="54">
        <f t="shared" si="62"/>
        <v>-0.48</v>
      </c>
      <c r="J132" s="54">
        <v>-0.48</v>
      </c>
      <c r="K132" s="54"/>
      <c r="L132" s="54">
        <f t="shared" si="63"/>
        <v>-0.48</v>
      </c>
      <c r="M132" s="54"/>
      <c r="N132" s="61">
        <v>613007</v>
      </c>
    </row>
    <row r="133" spans="1:14" ht="18.75" customHeight="1">
      <c r="A133" s="70">
        <v>97</v>
      </c>
      <c r="B133" s="71" t="s">
        <v>129</v>
      </c>
      <c r="C133" s="54"/>
      <c r="D133" s="54"/>
      <c r="E133" s="54">
        <f t="shared" si="61"/>
        <v>0</v>
      </c>
      <c r="F133" s="54"/>
      <c r="G133" s="54"/>
      <c r="H133" s="54"/>
      <c r="I133" s="54">
        <f t="shared" si="62"/>
        <v>-1.44</v>
      </c>
      <c r="J133" s="54">
        <v>-1.44</v>
      </c>
      <c r="K133" s="54"/>
      <c r="L133" s="54">
        <f t="shared" si="63"/>
        <v>-1.44</v>
      </c>
      <c r="M133" s="54"/>
      <c r="N133" s="61">
        <v>613008</v>
      </c>
    </row>
    <row r="134" spans="1:13" ht="18.75" customHeight="1">
      <c r="A134" s="69"/>
      <c r="B134" s="68" t="s">
        <v>130</v>
      </c>
      <c r="C134" s="50">
        <v>76.88</v>
      </c>
      <c r="D134" s="50">
        <v>0</v>
      </c>
      <c r="E134" s="50">
        <f>SUM(E135:E140)</f>
        <v>-133.92</v>
      </c>
      <c r="F134" s="50">
        <f aca="true" t="shared" si="64" ref="F134:M134">SUM(F135:F140)</f>
        <v>-133.92</v>
      </c>
      <c r="G134" s="50">
        <f t="shared" si="64"/>
        <v>0</v>
      </c>
      <c r="H134" s="50">
        <f t="shared" si="64"/>
        <v>0</v>
      </c>
      <c r="I134" s="50">
        <f t="shared" si="64"/>
        <v>0</v>
      </c>
      <c r="J134" s="50">
        <f t="shared" si="64"/>
        <v>0</v>
      </c>
      <c r="K134" s="50">
        <f t="shared" si="64"/>
        <v>0</v>
      </c>
      <c r="L134" s="50">
        <f t="shared" si="64"/>
        <v>-60.36</v>
      </c>
      <c r="M134" s="50">
        <f t="shared" si="64"/>
        <v>3.3200000000000003</v>
      </c>
    </row>
    <row r="135" spans="1:14" ht="18.75" customHeight="1">
      <c r="A135" s="70">
        <v>98</v>
      </c>
      <c r="B135" s="71" t="s">
        <v>131</v>
      </c>
      <c r="C135" s="54">
        <v>1.98</v>
      </c>
      <c r="D135" s="54"/>
      <c r="E135" s="54">
        <f aca="true" t="shared" si="65" ref="E135:E140">F135+G135+H135</f>
        <v>-1.08</v>
      </c>
      <c r="F135" s="54">
        <v>-1.08</v>
      </c>
      <c r="G135" s="54"/>
      <c r="H135" s="54"/>
      <c r="I135" s="54">
        <f aca="true" t="shared" si="66" ref="I135:I140">J135+K135</f>
        <v>0</v>
      </c>
      <c r="J135" s="54"/>
      <c r="K135" s="54"/>
      <c r="L135" s="54"/>
      <c r="M135" s="54">
        <f>C135+D135+F135+G135+H135+J135+K135</f>
        <v>0.8999999999999999</v>
      </c>
      <c r="N135" s="61">
        <v>614001</v>
      </c>
    </row>
    <row r="136" spans="1:14" ht="18.75" customHeight="1">
      <c r="A136" s="70">
        <v>99</v>
      </c>
      <c r="B136" s="71" t="s">
        <v>132</v>
      </c>
      <c r="C136" s="54">
        <v>20.34</v>
      </c>
      <c r="D136" s="54"/>
      <c r="E136" s="54">
        <f t="shared" si="65"/>
        <v>-32.04</v>
      </c>
      <c r="F136" s="54">
        <v>-32.04</v>
      </c>
      <c r="G136" s="54"/>
      <c r="H136" s="54"/>
      <c r="I136" s="54">
        <f t="shared" si="66"/>
        <v>0</v>
      </c>
      <c r="J136" s="54"/>
      <c r="K136" s="54"/>
      <c r="L136" s="54">
        <f aca="true" t="shared" si="67" ref="L136:L140">C136+D136+F136+G136+H136+J136+K136</f>
        <v>-11.7</v>
      </c>
      <c r="M136" s="54"/>
      <c r="N136" s="61">
        <v>614002</v>
      </c>
    </row>
    <row r="137" spans="1:14" ht="18.75" customHeight="1">
      <c r="A137" s="70">
        <v>100</v>
      </c>
      <c r="B137" s="71" t="s">
        <v>133</v>
      </c>
      <c r="C137" s="54">
        <v>1.98</v>
      </c>
      <c r="D137" s="54"/>
      <c r="E137" s="54">
        <f t="shared" si="65"/>
        <v>-3.96</v>
      </c>
      <c r="F137" s="54">
        <v>-3.96</v>
      </c>
      <c r="G137" s="54"/>
      <c r="H137" s="54"/>
      <c r="I137" s="54">
        <f t="shared" si="66"/>
        <v>0</v>
      </c>
      <c r="J137" s="54"/>
      <c r="K137" s="54"/>
      <c r="L137" s="54">
        <f t="shared" si="67"/>
        <v>-1.98</v>
      </c>
      <c r="M137" s="54"/>
      <c r="N137" s="61">
        <v>614002</v>
      </c>
    </row>
    <row r="138" spans="1:14" ht="18.75" customHeight="1">
      <c r="A138" s="70">
        <v>101</v>
      </c>
      <c r="B138" s="71" t="s">
        <v>134</v>
      </c>
      <c r="C138" s="54">
        <v>4.94</v>
      </c>
      <c r="D138" s="54"/>
      <c r="E138" s="54">
        <f t="shared" si="65"/>
        <v>-2.52</v>
      </c>
      <c r="F138" s="54">
        <v>-2.52</v>
      </c>
      <c r="G138" s="54"/>
      <c r="H138" s="54"/>
      <c r="I138" s="54">
        <f t="shared" si="66"/>
        <v>0</v>
      </c>
      <c r="J138" s="54"/>
      <c r="K138" s="54"/>
      <c r="L138" s="54"/>
      <c r="M138" s="54">
        <f>C138+D138+F138+G138+H138+J138+K138</f>
        <v>2.4200000000000004</v>
      </c>
      <c r="N138" s="61">
        <v>614002</v>
      </c>
    </row>
    <row r="139" spans="1:14" ht="18.75" customHeight="1">
      <c r="A139" s="70">
        <v>102</v>
      </c>
      <c r="B139" s="71" t="s">
        <v>135</v>
      </c>
      <c r="C139" s="54">
        <v>29.12</v>
      </c>
      <c r="D139" s="54"/>
      <c r="E139" s="54">
        <f t="shared" si="65"/>
        <v>-44.28</v>
      </c>
      <c r="F139" s="54">
        <v>-44.28</v>
      </c>
      <c r="G139" s="54"/>
      <c r="H139" s="54"/>
      <c r="I139" s="54">
        <f t="shared" si="66"/>
        <v>0</v>
      </c>
      <c r="J139" s="54"/>
      <c r="K139" s="54"/>
      <c r="L139" s="54">
        <f t="shared" si="67"/>
        <v>-15.16</v>
      </c>
      <c r="M139" s="54"/>
      <c r="N139" s="61">
        <v>614004</v>
      </c>
    </row>
    <row r="140" spans="1:14" ht="18.75" customHeight="1">
      <c r="A140" s="70">
        <v>103</v>
      </c>
      <c r="B140" s="71" t="s">
        <v>136</v>
      </c>
      <c r="C140" s="54">
        <v>18.52</v>
      </c>
      <c r="D140" s="54"/>
      <c r="E140" s="54">
        <f t="shared" si="65"/>
        <v>-50.04</v>
      </c>
      <c r="F140" s="54">
        <v>-50.04</v>
      </c>
      <c r="G140" s="54"/>
      <c r="H140" s="54"/>
      <c r="I140" s="54">
        <f t="shared" si="66"/>
        <v>0</v>
      </c>
      <c r="J140" s="54"/>
      <c r="K140" s="54"/>
      <c r="L140" s="54">
        <f t="shared" si="67"/>
        <v>-31.52</v>
      </c>
      <c r="M140" s="54"/>
      <c r="N140" s="61">
        <v>614005</v>
      </c>
    </row>
    <row r="141" spans="1:13" ht="18.75" customHeight="1">
      <c r="A141" s="69"/>
      <c r="B141" s="68" t="s">
        <v>137</v>
      </c>
      <c r="C141" s="50">
        <v>65.54</v>
      </c>
      <c r="D141" s="50">
        <v>0</v>
      </c>
      <c r="E141" s="50">
        <f>E142</f>
        <v>-81.72</v>
      </c>
      <c r="F141" s="50">
        <f aca="true" t="shared" si="68" ref="F141:K141">F142</f>
        <v>-81.72</v>
      </c>
      <c r="G141" s="50">
        <f t="shared" si="68"/>
        <v>0</v>
      </c>
      <c r="H141" s="50">
        <f t="shared" si="68"/>
        <v>0</v>
      </c>
      <c r="I141" s="50">
        <f t="shared" si="68"/>
        <v>0</v>
      </c>
      <c r="J141" s="50">
        <f t="shared" si="68"/>
        <v>0</v>
      </c>
      <c r="K141" s="50">
        <f t="shared" si="68"/>
        <v>0</v>
      </c>
      <c r="L141" s="50">
        <f>SUM(L142)</f>
        <v>-16.179999999999993</v>
      </c>
      <c r="M141" s="50">
        <f>SUM(M142)</f>
        <v>0</v>
      </c>
    </row>
    <row r="142" spans="1:14" ht="18.75" customHeight="1">
      <c r="A142" s="70">
        <v>104</v>
      </c>
      <c r="B142" s="71" t="s">
        <v>137</v>
      </c>
      <c r="C142" s="54">
        <v>65.54</v>
      </c>
      <c r="D142" s="54"/>
      <c r="E142" s="54">
        <f>F142+G142+H142</f>
        <v>-81.72</v>
      </c>
      <c r="F142" s="54">
        <v>-81.72</v>
      </c>
      <c r="G142" s="54"/>
      <c r="H142" s="54"/>
      <c r="I142" s="54">
        <f>J142+K142</f>
        <v>0</v>
      </c>
      <c r="J142" s="54"/>
      <c r="K142" s="54"/>
      <c r="L142" s="54">
        <f>C142+D142+F142+G142+H142+J142+K142</f>
        <v>-16.179999999999993</v>
      </c>
      <c r="M142" s="54"/>
      <c r="N142" s="61">
        <v>614003</v>
      </c>
    </row>
    <row r="143" spans="1:13" ht="18.75" customHeight="1">
      <c r="A143" s="69"/>
      <c r="B143" s="68" t="s">
        <v>138</v>
      </c>
      <c r="C143" s="50">
        <v>178.38</v>
      </c>
      <c r="D143" s="50">
        <v>0</v>
      </c>
      <c r="E143" s="50">
        <f>SUM(E144:E152)</f>
        <v>-406.23</v>
      </c>
      <c r="F143" s="50">
        <f aca="true" t="shared" si="69" ref="F143:M143">SUM(F144:F152)</f>
        <v>-261</v>
      </c>
      <c r="G143" s="50">
        <f t="shared" si="69"/>
        <v>0.36</v>
      </c>
      <c r="H143" s="50">
        <f t="shared" si="69"/>
        <v>-145.59</v>
      </c>
      <c r="I143" s="50">
        <f t="shared" si="69"/>
        <v>0</v>
      </c>
      <c r="J143" s="50">
        <f t="shared" si="69"/>
        <v>0</v>
      </c>
      <c r="K143" s="50">
        <f t="shared" si="69"/>
        <v>0</v>
      </c>
      <c r="L143" s="50">
        <f t="shared" si="69"/>
        <v>-254.47000000000003</v>
      </c>
      <c r="M143" s="50">
        <f t="shared" si="69"/>
        <v>26.619999999999997</v>
      </c>
    </row>
    <row r="144" spans="1:14" ht="18.75" customHeight="1">
      <c r="A144" s="70">
        <v>105</v>
      </c>
      <c r="B144" s="71" t="s">
        <v>139</v>
      </c>
      <c r="C144" s="54">
        <v>10.78</v>
      </c>
      <c r="D144" s="54"/>
      <c r="E144" s="54">
        <f aca="true" t="shared" si="70" ref="E144:E152">F144+G144+H144</f>
        <v>-5.04</v>
      </c>
      <c r="F144" s="54">
        <v>-5.04</v>
      </c>
      <c r="G144" s="54"/>
      <c r="H144" s="54"/>
      <c r="I144" s="54">
        <f aca="true" t="shared" si="71" ref="I144:I152">J144+K144</f>
        <v>0</v>
      </c>
      <c r="J144" s="54"/>
      <c r="K144" s="54"/>
      <c r="L144" s="54"/>
      <c r="M144" s="54">
        <f aca="true" t="shared" si="72" ref="M144:M147">C144+D144+F144+G144+H144+J144+K144</f>
        <v>5.739999999999999</v>
      </c>
      <c r="N144" s="61">
        <v>615001</v>
      </c>
    </row>
    <row r="145" spans="1:14" ht="18.75" customHeight="1">
      <c r="A145" s="70">
        <v>106</v>
      </c>
      <c r="B145" s="71" t="s">
        <v>140</v>
      </c>
      <c r="C145" s="54">
        <v>2.26</v>
      </c>
      <c r="D145" s="54"/>
      <c r="E145" s="54">
        <f t="shared" si="70"/>
        <v>-2.16</v>
      </c>
      <c r="F145" s="54">
        <v>-2.16</v>
      </c>
      <c r="G145" s="54"/>
      <c r="H145" s="54"/>
      <c r="I145" s="54">
        <f t="shared" si="71"/>
        <v>0</v>
      </c>
      <c r="J145" s="54"/>
      <c r="K145" s="54"/>
      <c r="L145" s="54"/>
      <c r="M145" s="54">
        <f t="shared" si="72"/>
        <v>0.09999999999999964</v>
      </c>
      <c r="N145" s="61">
        <v>615002</v>
      </c>
    </row>
    <row r="146" spans="1:14" ht="18.75" customHeight="1">
      <c r="A146" s="70">
        <v>107</v>
      </c>
      <c r="B146" s="71" t="s">
        <v>141</v>
      </c>
      <c r="C146" s="54">
        <v>3</v>
      </c>
      <c r="D146" s="54"/>
      <c r="E146" s="54">
        <f t="shared" si="70"/>
        <v>-149.19</v>
      </c>
      <c r="F146" s="54">
        <v>-3.6</v>
      </c>
      <c r="G146" s="54"/>
      <c r="H146" s="54">
        <v>-145.59</v>
      </c>
      <c r="I146" s="54">
        <f t="shared" si="71"/>
        <v>0</v>
      </c>
      <c r="J146" s="54"/>
      <c r="K146" s="54"/>
      <c r="L146" s="54">
        <f aca="true" t="shared" si="73" ref="L146:L149">C146+D146+F146+G146+H146+J146+K146</f>
        <v>-146.19</v>
      </c>
      <c r="M146" s="54"/>
      <c r="N146" s="61">
        <v>615003</v>
      </c>
    </row>
    <row r="147" spans="1:14" ht="18.75" customHeight="1">
      <c r="A147" s="70">
        <v>108</v>
      </c>
      <c r="B147" s="71" t="s">
        <v>142</v>
      </c>
      <c r="C147" s="54">
        <v>7.32</v>
      </c>
      <c r="D147" s="54"/>
      <c r="E147" s="54">
        <f t="shared" si="70"/>
        <v>-6.84</v>
      </c>
      <c r="F147" s="54">
        <v>-7.2</v>
      </c>
      <c r="G147" s="54">
        <v>0.36</v>
      </c>
      <c r="H147" s="54"/>
      <c r="I147" s="54">
        <f t="shared" si="71"/>
        <v>0</v>
      </c>
      <c r="J147" s="54"/>
      <c r="K147" s="54"/>
      <c r="L147" s="54"/>
      <c r="M147" s="54">
        <f t="shared" si="72"/>
        <v>0.4800000000000001</v>
      </c>
      <c r="N147" s="61">
        <v>615003</v>
      </c>
    </row>
    <row r="148" spans="1:14" ht="18.75" customHeight="1">
      <c r="A148" s="70">
        <v>109</v>
      </c>
      <c r="B148" s="71" t="s">
        <v>143</v>
      </c>
      <c r="C148" s="54">
        <v>9.5</v>
      </c>
      <c r="D148" s="54"/>
      <c r="E148" s="54">
        <f t="shared" si="70"/>
        <v>-28.44</v>
      </c>
      <c r="F148" s="54">
        <v>-28.44</v>
      </c>
      <c r="G148" s="54"/>
      <c r="H148" s="54"/>
      <c r="I148" s="54">
        <f t="shared" si="71"/>
        <v>0</v>
      </c>
      <c r="J148" s="54"/>
      <c r="K148" s="54"/>
      <c r="L148" s="54">
        <f t="shared" si="73"/>
        <v>-18.94</v>
      </c>
      <c r="M148" s="54"/>
      <c r="N148" s="61">
        <v>615004</v>
      </c>
    </row>
    <row r="149" spans="1:14" ht="18.75" customHeight="1">
      <c r="A149" s="70">
        <v>110</v>
      </c>
      <c r="B149" s="71" t="s">
        <v>144</v>
      </c>
      <c r="C149" s="54">
        <v>33.68</v>
      </c>
      <c r="D149" s="54"/>
      <c r="E149" s="54">
        <f t="shared" si="70"/>
        <v>-48.6</v>
      </c>
      <c r="F149" s="54">
        <v>-48.6</v>
      </c>
      <c r="G149" s="54"/>
      <c r="H149" s="54"/>
      <c r="I149" s="54">
        <f t="shared" si="71"/>
        <v>0</v>
      </c>
      <c r="J149" s="54"/>
      <c r="K149" s="54"/>
      <c r="L149" s="54">
        <f t="shared" si="73"/>
        <v>-14.920000000000002</v>
      </c>
      <c r="M149" s="54"/>
      <c r="N149" s="61">
        <v>615005</v>
      </c>
    </row>
    <row r="150" spans="1:14" ht="18.75" customHeight="1">
      <c r="A150" s="70">
        <v>111</v>
      </c>
      <c r="B150" s="71" t="s">
        <v>145</v>
      </c>
      <c r="C150" s="54">
        <v>23.54</v>
      </c>
      <c r="D150" s="54"/>
      <c r="E150" s="54">
        <f t="shared" si="70"/>
        <v>-3.24</v>
      </c>
      <c r="F150" s="54">
        <v>-3.24</v>
      </c>
      <c r="G150" s="54"/>
      <c r="H150" s="54"/>
      <c r="I150" s="54">
        <f t="shared" si="71"/>
        <v>0</v>
      </c>
      <c r="J150" s="54"/>
      <c r="K150" s="54"/>
      <c r="L150" s="54"/>
      <c r="M150" s="54">
        <f>C150+D150+F150+G150+H150+J150+K150</f>
        <v>20.299999999999997</v>
      </c>
      <c r="N150" s="61">
        <v>615005</v>
      </c>
    </row>
    <row r="151" spans="1:14" ht="18.75" customHeight="1">
      <c r="A151" s="70">
        <v>112</v>
      </c>
      <c r="B151" s="71" t="s">
        <v>146</v>
      </c>
      <c r="C151" s="54">
        <v>34.64</v>
      </c>
      <c r="D151" s="54"/>
      <c r="E151" s="54">
        <f t="shared" si="70"/>
        <v>-86.04</v>
      </c>
      <c r="F151" s="54">
        <v>-86.04</v>
      </c>
      <c r="G151" s="54"/>
      <c r="H151" s="54"/>
      <c r="I151" s="54">
        <f t="shared" si="71"/>
        <v>0</v>
      </c>
      <c r="J151" s="54"/>
      <c r="K151" s="54"/>
      <c r="L151" s="54">
        <f aca="true" t="shared" si="74" ref="L151:L154">C151+D151+F151+G151+H151+J151+K151</f>
        <v>-51.400000000000006</v>
      </c>
      <c r="M151" s="54"/>
      <c r="N151" s="61">
        <v>615008</v>
      </c>
    </row>
    <row r="152" spans="1:14" ht="18.75" customHeight="1">
      <c r="A152" s="70">
        <v>113</v>
      </c>
      <c r="B152" s="71" t="s">
        <v>147</v>
      </c>
      <c r="C152" s="54">
        <v>53.66</v>
      </c>
      <c r="D152" s="54"/>
      <c r="E152" s="54">
        <f t="shared" si="70"/>
        <v>-76.68</v>
      </c>
      <c r="F152" s="54">
        <v>-76.68</v>
      </c>
      <c r="G152" s="54"/>
      <c r="H152" s="54"/>
      <c r="I152" s="54">
        <f t="shared" si="71"/>
        <v>0</v>
      </c>
      <c r="J152" s="54"/>
      <c r="K152" s="54"/>
      <c r="L152" s="54">
        <f t="shared" si="74"/>
        <v>-23.02000000000001</v>
      </c>
      <c r="M152" s="54"/>
      <c r="N152" s="61">
        <v>615009</v>
      </c>
    </row>
    <row r="153" spans="1:13" ht="18.75" customHeight="1">
      <c r="A153" s="69"/>
      <c r="B153" s="68" t="s">
        <v>148</v>
      </c>
      <c r="C153" s="50">
        <v>213.44</v>
      </c>
      <c r="D153" s="50">
        <v>0</v>
      </c>
      <c r="E153" s="50">
        <f>E154</f>
        <v>-368.28</v>
      </c>
      <c r="F153" s="50">
        <f aca="true" t="shared" si="75" ref="F153:K153">F154</f>
        <v>-368.28</v>
      </c>
      <c r="G153" s="50">
        <f t="shared" si="75"/>
        <v>0</v>
      </c>
      <c r="H153" s="50">
        <f t="shared" si="75"/>
        <v>0</v>
      </c>
      <c r="I153" s="50">
        <f t="shared" si="75"/>
        <v>0</v>
      </c>
      <c r="J153" s="50">
        <f t="shared" si="75"/>
        <v>0</v>
      </c>
      <c r="K153" s="50">
        <f t="shared" si="75"/>
        <v>0</v>
      </c>
      <c r="L153" s="50">
        <f>SUM(L154)</f>
        <v>-154.83999999999997</v>
      </c>
      <c r="M153" s="50">
        <f>SUM(M154)</f>
        <v>0</v>
      </c>
    </row>
    <row r="154" spans="1:14" ht="18.75" customHeight="1">
      <c r="A154" s="70">
        <v>114</v>
      </c>
      <c r="B154" s="71" t="s">
        <v>148</v>
      </c>
      <c r="C154" s="54">
        <v>213.44</v>
      </c>
      <c r="D154" s="54"/>
      <c r="E154" s="54">
        <f>F154+G154+H154</f>
        <v>-368.28</v>
      </c>
      <c r="F154" s="54">
        <v>-368.28</v>
      </c>
      <c r="G154" s="54"/>
      <c r="H154" s="54"/>
      <c r="I154" s="54">
        <f>J154+K154</f>
        <v>0</v>
      </c>
      <c r="J154" s="54"/>
      <c r="K154" s="54"/>
      <c r="L154" s="54">
        <f t="shared" si="74"/>
        <v>-154.83999999999997</v>
      </c>
      <c r="M154" s="54"/>
      <c r="N154" s="61">
        <v>615006</v>
      </c>
    </row>
    <row r="155" spans="1:13" ht="18.75" customHeight="1">
      <c r="A155" s="69"/>
      <c r="B155" s="68" t="s">
        <v>149</v>
      </c>
      <c r="C155" s="50">
        <v>71.96</v>
      </c>
      <c r="D155" s="50">
        <v>0</v>
      </c>
      <c r="E155" s="50">
        <f>E156</f>
        <v>-90.36</v>
      </c>
      <c r="F155" s="50">
        <f aca="true" t="shared" si="76" ref="F155:K155">F156</f>
        <v>-90.36</v>
      </c>
      <c r="G155" s="50">
        <f t="shared" si="76"/>
        <v>0</v>
      </c>
      <c r="H155" s="50">
        <f t="shared" si="76"/>
        <v>0</v>
      </c>
      <c r="I155" s="50">
        <f t="shared" si="76"/>
        <v>0</v>
      </c>
      <c r="J155" s="50">
        <f t="shared" si="76"/>
        <v>0</v>
      </c>
      <c r="K155" s="50">
        <f t="shared" si="76"/>
        <v>0</v>
      </c>
      <c r="L155" s="50">
        <f>SUM(L156)</f>
        <v>-18.400000000000006</v>
      </c>
      <c r="M155" s="50">
        <f>SUM(M156)</f>
        <v>0</v>
      </c>
    </row>
    <row r="156" spans="1:14" ht="18.75" customHeight="1">
      <c r="A156" s="70">
        <v>115</v>
      </c>
      <c r="B156" s="71" t="s">
        <v>149</v>
      </c>
      <c r="C156" s="54">
        <v>71.96</v>
      </c>
      <c r="D156" s="54"/>
      <c r="E156" s="54">
        <f>F156+G156+H156</f>
        <v>-90.36</v>
      </c>
      <c r="F156" s="54">
        <v>-90.36</v>
      </c>
      <c r="G156" s="54"/>
      <c r="H156" s="54"/>
      <c r="I156" s="54">
        <f>J156+K156</f>
        <v>0</v>
      </c>
      <c r="J156" s="54"/>
      <c r="K156" s="54"/>
      <c r="L156" s="54">
        <f aca="true" t="shared" si="77" ref="L156:L165">C156+D156+F156+G156+H156+J156+K156</f>
        <v>-18.400000000000006</v>
      </c>
      <c r="M156" s="54"/>
      <c r="N156" s="61">
        <v>615007</v>
      </c>
    </row>
    <row r="157" spans="1:13" ht="18.75" customHeight="1">
      <c r="A157" s="69"/>
      <c r="B157" s="68" t="s">
        <v>150</v>
      </c>
      <c r="C157" s="50">
        <v>83.06</v>
      </c>
      <c r="D157" s="50">
        <v>0</v>
      </c>
      <c r="E157" s="50">
        <f>E158</f>
        <v>-99.72</v>
      </c>
      <c r="F157" s="50">
        <f aca="true" t="shared" si="78" ref="F157:K157">F158</f>
        <v>-99.72</v>
      </c>
      <c r="G157" s="50">
        <f t="shared" si="78"/>
        <v>0</v>
      </c>
      <c r="H157" s="50">
        <f t="shared" si="78"/>
        <v>0</v>
      </c>
      <c r="I157" s="50">
        <f t="shared" si="78"/>
        <v>0</v>
      </c>
      <c r="J157" s="50">
        <f t="shared" si="78"/>
        <v>0</v>
      </c>
      <c r="K157" s="50">
        <f t="shared" si="78"/>
        <v>0</v>
      </c>
      <c r="L157" s="50">
        <f>SUM(L158)</f>
        <v>-16.659999999999997</v>
      </c>
      <c r="M157" s="50">
        <f>SUM(M158)</f>
        <v>0</v>
      </c>
    </row>
    <row r="158" spans="1:14" ht="18.75" customHeight="1">
      <c r="A158" s="70">
        <v>116</v>
      </c>
      <c r="B158" s="71" t="s">
        <v>150</v>
      </c>
      <c r="C158" s="54">
        <v>83.06</v>
      </c>
      <c r="D158" s="54"/>
      <c r="E158" s="54">
        <f>F158+G158+H158</f>
        <v>-99.72</v>
      </c>
      <c r="F158" s="54">
        <v>-99.72</v>
      </c>
      <c r="G158" s="54"/>
      <c r="H158" s="54"/>
      <c r="I158" s="54">
        <f>J158+K158</f>
        <v>0</v>
      </c>
      <c r="J158" s="54"/>
      <c r="K158" s="54"/>
      <c r="L158" s="54">
        <f t="shared" si="77"/>
        <v>-16.659999999999997</v>
      </c>
      <c r="M158" s="54"/>
      <c r="N158" s="61">
        <v>615010</v>
      </c>
    </row>
    <row r="159" spans="1:13" ht="18.75" customHeight="1">
      <c r="A159" s="69"/>
      <c r="B159" s="68" t="s">
        <v>151</v>
      </c>
      <c r="C159" s="50">
        <v>206.92</v>
      </c>
      <c r="D159" s="50">
        <v>0</v>
      </c>
      <c r="E159" s="50">
        <f>SUM(E160:E165)</f>
        <v>-322.2</v>
      </c>
      <c r="F159" s="50">
        <f aca="true" t="shared" si="79" ref="F159:M159">SUM(F160:F165)</f>
        <v>-322.2</v>
      </c>
      <c r="G159" s="50">
        <f t="shared" si="79"/>
        <v>0</v>
      </c>
      <c r="H159" s="50">
        <f t="shared" si="79"/>
        <v>0</v>
      </c>
      <c r="I159" s="50">
        <f t="shared" si="79"/>
        <v>0</v>
      </c>
      <c r="J159" s="50">
        <f t="shared" si="79"/>
        <v>0</v>
      </c>
      <c r="K159" s="50">
        <f t="shared" si="79"/>
        <v>0</v>
      </c>
      <c r="L159" s="50">
        <f t="shared" si="79"/>
        <v>-115.28000000000002</v>
      </c>
      <c r="M159" s="50">
        <f t="shared" si="79"/>
        <v>0</v>
      </c>
    </row>
    <row r="160" spans="1:14" ht="18.75" customHeight="1">
      <c r="A160" s="70">
        <v>117</v>
      </c>
      <c r="B160" s="71" t="s">
        <v>152</v>
      </c>
      <c r="C160" s="54"/>
      <c r="D160" s="54"/>
      <c r="E160" s="54">
        <f aca="true" t="shared" si="80" ref="E160:E165">F160+G160+H160</f>
        <v>-2.52</v>
      </c>
      <c r="F160" s="54">
        <v>-2.52</v>
      </c>
      <c r="G160" s="54"/>
      <c r="H160" s="54"/>
      <c r="I160" s="54">
        <f aca="true" t="shared" si="81" ref="I160:I165">J160+K160</f>
        <v>0</v>
      </c>
      <c r="J160" s="54"/>
      <c r="K160" s="54"/>
      <c r="L160" s="54">
        <f t="shared" si="77"/>
        <v>-2.52</v>
      </c>
      <c r="M160" s="54"/>
      <c r="N160" s="61">
        <v>616001</v>
      </c>
    </row>
    <row r="161" spans="1:14" ht="18.75" customHeight="1">
      <c r="A161" s="70">
        <v>118</v>
      </c>
      <c r="B161" s="71" t="s">
        <v>153</v>
      </c>
      <c r="C161" s="54">
        <v>34.7</v>
      </c>
      <c r="D161" s="54"/>
      <c r="E161" s="54">
        <f t="shared" si="80"/>
        <v>-54.72</v>
      </c>
      <c r="F161" s="54">
        <v>-54.72</v>
      </c>
      <c r="G161" s="54"/>
      <c r="H161" s="54"/>
      <c r="I161" s="54">
        <f t="shared" si="81"/>
        <v>0</v>
      </c>
      <c r="J161" s="54"/>
      <c r="K161" s="54"/>
      <c r="L161" s="54">
        <f t="shared" si="77"/>
        <v>-20.019999999999996</v>
      </c>
      <c r="M161" s="54"/>
      <c r="N161" s="61">
        <v>616002</v>
      </c>
    </row>
    <row r="162" spans="1:14" ht="18.75" customHeight="1">
      <c r="A162" s="70">
        <v>119</v>
      </c>
      <c r="B162" s="71" t="s">
        <v>154</v>
      </c>
      <c r="C162" s="54">
        <v>2.42</v>
      </c>
      <c r="D162" s="54"/>
      <c r="E162" s="54">
        <f t="shared" si="80"/>
        <v>-2.88</v>
      </c>
      <c r="F162" s="54">
        <v>-2.88</v>
      </c>
      <c r="G162" s="54"/>
      <c r="H162" s="54"/>
      <c r="I162" s="54">
        <f t="shared" si="81"/>
        <v>0</v>
      </c>
      <c r="J162" s="54"/>
      <c r="K162" s="54"/>
      <c r="L162" s="54">
        <f t="shared" si="77"/>
        <v>-0.45999999999999996</v>
      </c>
      <c r="M162" s="54"/>
      <c r="N162" s="93">
        <v>616003</v>
      </c>
    </row>
    <row r="163" spans="1:14" ht="18.75" customHeight="1">
      <c r="A163" s="70">
        <v>120</v>
      </c>
      <c r="B163" s="71" t="s">
        <v>155</v>
      </c>
      <c r="C163" s="54">
        <v>99.14</v>
      </c>
      <c r="D163" s="54"/>
      <c r="E163" s="54">
        <f t="shared" si="80"/>
        <v>-181.08</v>
      </c>
      <c r="F163" s="54">
        <v>-181.08</v>
      </c>
      <c r="G163" s="54"/>
      <c r="H163" s="54"/>
      <c r="I163" s="54">
        <f t="shared" si="81"/>
        <v>0</v>
      </c>
      <c r="J163" s="54"/>
      <c r="K163" s="54"/>
      <c r="L163" s="54">
        <f t="shared" si="77"/>
        <v>-81.94000000000001</v>
      </c>
      <c r="M163" s="54"/>
      <c r="N163" s="61">
        <v>616004</v>
      </c>
    </row>
    <row r="164" spans="1:14" ht="18.75" customHeight="1">
      <c r="A164" s="70">
        <v>121</v>
      </c>
      <c r="B164" s="71" t="s">
        <v>156</v>
      </c>
      <c r="C164" s="54">
        <v>70.44</v>
      </c>
      <c r="D164" s="54"/>
      <c r="E164" s="54">
        <f t="shared" si="80"/>
        <v>-78.48</v>
      </c>
      <c r="F164" s="54">
        <v>-78.48</v>
      </c>
      <c r="G164" s="54"/>
      <c r="H164" s="54"/>
      <c r="I164" s="54">
        <f t="shared" si="81"/>
        <v>0</v>
      </c>
      <c r="J164" s="54"/>
      <c r="K164" s="54"/>
      <c r="L164" s="54">
        <f t="shared" si="77"/>
        <v>-8.040000000000006</v>
      </c>
      <c r="M164" s="54"/>
      <c r="N164" s="61">
        <v>616007</v>
      </c>
    </row>
    <row r="165" spans="1:14" ht="18.75" customHeight="1">
      <c r="A165" s="70">
        <v>122</v>
      </c>
      <c r="B165" s="71" t="s">
        <v>157</v>
      </c>
      <c r="C165" s="54">
        <v>0.22</v>
      </c>
      <c r="D165" s="54"/>
      <c r="E165" s="54">
        <f t="shared" si="80"/>
        <v>-2.52</v>
      </c>
      <c r="F165" s="54">
        <v>-2.52</v>
      </c>
      <c r="G165" s="54"/>
      <c r="H165" s="54"/>
      <c r="I165" s="54">
        <f t="shared" si="81"/>
        <v>0</v>
      </c>
      <c r="J165" s="54"/>
      <c r="K165" s="54"/>
      <c r="L165" s="54">
        <f t="shared" si="77"/>
        <v>-2.3</v>
      </c>
      <c r="M165" s="54"/>
      <c r="N165" s="61">
        <v>616007</v>
      </c>
    </row>
    <row r="166" spans="1:13" ht="18.75" customHeight="1">
      <c r="A166" s="69"/>
      <c r="B166" s="68" t="s">
        <v>158</v>
      </c>
      <c r="C166" s="50">
        <v>93.96</v>
      </c>
      <c r="D166" s="50">
        <v>0</v>
      </c>
      <c r="E166" s="50">
        <f>E167</f>
        <v>-126.72</v>
      </c>
      <c r="F166" s="50">
        <f aca="true" t="shared" si="82" ref="F166:K166">F167</f>
        <v>-126.72</v>
      </c>
      <c r="G166" s="50">
        <f t="shared" si="82"/>
        <v>0</v>
      </c>
      <c r="H166" s="50">
        <f t="shared" si="82"/>
        <v>0</v>
      </c>
      <c r="I166" s="50">
        <f t="shared" si="82"/>
        <v>0</v>
      </c>
      <c r="J166" s="50">
        <f t="shared" si="82"/>
        <v>0</v>
      </c>
      <c r="K166" s="50">
        <f t="shared" si="82"/>
        <v>0</v>
      </c>
      <c r="L166" s="50">
        <f>SUM(L167)</f>
        <v>-32.760000000000005</v>
      </c>
      <c r="M166" s="50">
        <f>SUM(M167)</f>
        <v>0</v>
      </c>
    </row>
    <row r="167" spans="1:14" ht="18.75" customHeight="1">
      <c r="A167" s="70">
        <v>123</v>
      </c>
      <c r="B167" s="71" t="s">
        <v>158</v>
      </c>
      <c r="C167" s="54">
        <v>93.96</v>
      </c>
      <c r="D167" s="54"/>
      <c r="E167" s="54">
        <f>F167+G167+H167</f>
        <v>-126.72</v>
      </c>
      <c r="F167" s="54">
        <v>-126.72</v>
      </c>
      <c r="G167" s="54"/>
      <c r="H167" s="54"/>
      <c r="I167" s="54">
        <f>J167+K167</f>
        <v>0</v>
      </c>
      <c r="J167" s="54"/>
      <c r="K167" s="54"/>
      <c r="L167" s="54">
        <f aca="true" t="shared" si="83" ref="L167:L171">C167+D167+F167+G167+H167+J167+K167</f>
        <v>-32.760000000000005</v>
      </c>
      <c r="M167" s="54"/>
      <c r="N167" s="61">
        <v>616005</v>
      </c>
    </row>
    <row r="168" spans="1:13" ht="18.75" customHeight="1">
      <c r="A168" s="69"/>
      <c r="B168" s="68" t="s">
        <v>159</v>
      </c>
      <c r="C168" s="50">
        <v>82.84</v>
      </c>
      <c r="D168" s="50">
        <v>0</v>
      </c>
      <c r="E168" s="50">
        <f>E169</f>
        <v>-87.48</v>
      </c>
      <c r="F168" s="50">
        <f aca="true" t="shared" si="84" ref="F168:K168">F169</f>
        <v>-87.48</v>
      </c>
      <c r="G168" s="50">
        <f t="shared" si="84"/>
        <v>0</v>
      </c>
      <c r="H168" s="50">
        <f t="shared" si="84"/>
        <v>0</v>
      </c>
      <c r="I168" s="50">
        <f t="shared" si="84"/>
        <v>0</v>
      </c>
      <c r="J168" s="50">
        <f t="shared" si="84"/>
        <v>0</v>
      </c>
      <c r="K168" s="50">
        <f t="shared" si="84"/>
        <v>0</v>
      </c>
      <c r="L168" s="50">
        <f>SUM(L169)</f>
        <v>-4.640000000000001</v>
      </c>
      <c r="M168" s="50">
        <f>SUM(M169)</f>
        <v>0</v>
      </c>
    </row>
    <row r="169" spans="1:14" ht="18.75" customHeight="1">
      <c r="A169" s="70">
        <v>124</v>
      </c>
      <c r="B169" s="71" t="s">
        <v>159</v>
      </c>
      <c r="C169" s="54">
        <v>82.84</v>
      </c>
      <c r="D169" s="54"/>
      <c r="E169" s="54">
        <f>F169+G169+H169</f>
        <v>-87.48</v>
      </c>
      <c r="F169" s="54">
        <v>-87.48</v>
      </c>
      <c r="G169" s="54"/>
      <c r="H169" s="54"/>
      <c r="I169" s="54">
        <f>J169+K169</f>
        <v>0</v>
      </c>
      <c r="J169" s="54"/>
      <c r="K169" s="54"/>
      <c r="L169" s="54">
        <f t="shared" si="83"/>
        <v>-4.640000000000001</v>
      </c>
      <c r="M169" s="54"/>
      <c r="N169" s="61">
        <v>616006</v>
      </c>
    </row>
    <row r="170" spans="1:13" ht="18.75" customHeight="1">
      <c r="A170" s="69"/>
      <c r="B170" s="68" t="s">
        <v>160</v>
      </c>
      <c r="C170" s="50">
        <v>21</v>
      </c>
      <c r="D170" s="50">
        <v>0</v>
      </c>
      <c r="E170" s="50">
        <f>SUM(E171:E177)</f>
        <v>-56.4</v>
      </c>
      <c r="F170" s="50">
        <f aca="true" t="shared" si="85" ref="F170:M170">SUM(F171:F177)</f>
        <v>-55.8</v>
      </c>
      <c r="G170" s="50">
        <f t="shared" si="85"/>
        <v>0</v>
      </c>
      <c r="H170" s="50">
        <f t="shared" si="85"/>
        <v>-0.6</v>
      </c>
      <c r="I170" s="50">
        <f t="shared" si="85"/>
        <v>0</v>
      </c>
      <c r="J170" s="50">
        <f t="shared" si="85"/>
        <v>0</v>
      </c>
      <c r="K170" s="50">
        <f t="shared" si="85"/>
        <v>0</v>
      </c>
      <c r="L170" s="50">
        <f t="shared" si="85"/>
        <v>-36.5</v>
      </c>
      <c r="M170" s="50">
        <f t="shared" si="85"/>
        <v>1.1</v>
      </c>
    </row>
    <row r="171" spans="1:14" ht="18.75" customHeight="1">
      <c r="A171" s="70">
        <v>125</v>
      </c>
      <c r="B171" s="71" t="s">
        <v>161</v>
      </c>
      <c r="C171" s="54"/>
      <c r="D171" s="54"/>
      <c r="E171" s="54">
        <f aca="true" t="shared" si="86" ref="E171:E177">F171+G171+H171</f>
        <v>-1.08</v>
      </c>
      <c r="F171" s="54">
        <v>-1.08</v>
      </c>
      <c r="G171" s="54"/>
      <c r="H171" s="54"/>
      <c r="I171" s="54">
        <f aca="true" t="shared" si="87" ref="I171:I177">J171+K171</f>
        <v>0</v>
      </c>
      <c r="J171" s="54"/>
      <c r="K171" s="54"/>
      <c r="L171" s="54">
        <f t="shared" si="83"/>
        <v>-1.08</v>
      </c>
      <c r="M171" s="54"/>
      <c r="N171" s="61">
        <v>617001</v>
      </c>
    </row>
    <row r="172" spans="1:14" ht="18.75" customHeight="1">
      <c r="A172" s="70">
        <v>126</v>
      </c>
      <c r="B172" s="71" t="s">
        <v>162</v>
      </c>
      <c r="C172" s="54">
        <v>1.1</v>
      </c>
      <c r="D172" s="54"/>
      <c r="E172" s="54">
        <f t="shared" si="86"/>
        <v>0</v>
      </c>
      <c r="F172" s="54"/>
      <c r="G172" s="54"/>
      <c r="H172" s="54"/>
      <c r="I172" s="54">
        <f t="shared" si="87"/>
        <v>0</v>
      </c>
      <c r="J172" s="54"/>
      <c r="K172" s="54"/>
      <c r="L172" s="54"/>
      <c r="M172" s="54">
        <f>C172+D172+F172+G172+H172+J172+K172</f>
        <v>1.1</v>
      </c>
      <c r="N172" s="61">
        <v>617002</v>
      </c>
    </row>
    <row r="173" spans="1:14" ht="18.75" customHeight="1">
      <c r="A173" s="70">
        <v>127</v>
      </c>
      <c r="B173" s="71" t="s">
        <v>163</v>
      </c>
      <c r="C173" s="54">
        <v>4.04</v>
      </c>
      <c r="D173" s="54"/>
      <c r="E173" s="54">
        <f t="shared" si="86"/>
        <v>-5.76</v>
      </c>
      <c r="F173" s="54">
        <v>-5.76</v>
      </c>
      <c r="G173" s="54"/>
      <c r="H173" s="54"/>
      <c r="I173" s="54">
        <f t="shared" si="87"/>
        <v>0</v>
      </c>
      <c r="J173" s="54"/>
      <c r="K173" s="54"/>
      <c r="L173" s="54">
        <f aca="true" t="shared" si="88" ref="L173:L175">C173+D173+F173+G173+H173+J173+K173</f>
        <v>-1.7199999999999998</v>
      </c>
      <c r="M173" s="54"/>
      <c r="N173" s="61">
        <v>617003</v>
      </c>
    </row>
    <row r="174" spans="1:14" ht="18.75" customHeight="1">
      <c r="A174" s="70">
        <v>128</v>
      </c>
      <c r="B174" s="71" t="s">
        <v>164</v>
      </c>
      <c r="C174" s="54">
        <v>7.22</v>
      </c>
      <c r="D174" s="54"/>
      <c r="E174" s="54">
        <f t="shared" si="86"/>
        <v>-15.84</v>
      </c>
      <c r="F174" s="54">
        <v>-15.84</v>
      </c>
      <c r="G174" s="54"/>
      <c r="H174" s="54"/>
      <c r="I174" s="54">
        <f t="shared" si="87"/>
        <v>0</v>
      </c>
      <c r="J174" s="54"/>
      <c r="K174" s="54"/>
      <c r="L174" s="54">
        <f t="shared" si="88"/>
        <v>-8.620000000000001</v>
      </c>
      <c r="M174" s="54"/>
      <c r="N174" s="61">
        <v>617004</v>
      </c>
    </row>
    <row r="175" spans="1:14" ht="18.75" customHeight="1">
      <c r="A175" s="70">
        <v>129</v>
      </c>
      <c r="B175" s="71" t="s">
        <v>165</v>
      </c>
      <c r="C175" s="54"/>
      <c r="D175" s="54"/>
      <c r="E175" s="54">
        <f t="shared" si="86"/>
        <v>-0.6</v>
      </c>
      <c r="F175" s="54"/>
      <c r="G175" s="54"/>
      <c r="H175" s="54">
        <v>-0.6</v>
      </c>
      <c r="I175" s="54">
        <f t="shared" si="87"/>
        <v>0</v>
      </c>
      <c r="J175" s="54"/>
      <c r="K175" s="54"/>
      <c r="L175" s="54">
        <f t="shared" si="88"/>
        <v>-0.6</v>
      </c>
      <c r="M175" s="54"/>
      <c r="N175" s="61">
        <v>617004</v>
      </c>
    </row>
    <row r="176" spans="1:14" ht="18.75" customHeight="1">
      <c r="A176" s="70">
        <v>130</v>
      </c>
      <c r="B176" s="71" t="s">
        <v>166</v>
      </c>
      <c r="C176" s="54"/>
      <c r="D176" s="54"/>
      <c r="E176" s="54">
        <f t="shared" si="86"/>
        <v>0</v>
      </c>
      <c r="F176" s="54"/>
      <c r="G176" s="54"/>
      <c r="H176" s="54"/>
      <c r="I176" s="54">
        <f t="shared" si="87"/>
        <v>0</v>
      </c>
      <c r="J176" s="54"/>
      <c r="K176" s="54"/>
      <c r="L176" s="54"/>
      <c r="M176" s="54">
        <f>C176+D176+F176+G176+H176+J176+K176</f>
        <v>0</v>
      </c>
      <c r="N176" s="61">
        <v>617004</v>
      </c>
    </row>
    <row r="177" spans="1:14" ht="18.75" customHeight="1">
      <c r="A177" s="70">
        <v>131</v>
      </c>
      <c r="B177" s="71" t="s">
        <v>167</v>
      </c>
      <c r="C177" s="54">
        <v>8.64</v>
      </c>
      <c r="D177" s="54"/>
      <c r="E177" s="54">
        <f t="shared" si="86"/>
        <v>-33.12</v>
      </c>
      <c r="F177" s="54">
        <v>-33.12</v>
      </c>
      <c r="G177" s="54"/>
      <c r="H177" s="54"/>
      <c r="I177" s="54">
        <f t="shared" si="87"/>
        <v>0</v>
      </c>
      <c r="J177" s="54"/>
      <c r="K177" s="54"/>
      <c r="L177" s="54">
        <f aca="true" t="shared" si="89" ref="L177:L181">C177+D177+F177+G177+H177+J177+K177</f>
        <v>-24.479999999999997</v>
      </c>
      <c r="M177" s="54"/>
      <c r="N177" s="61">
        <v>617005</v>
      </c>
    </row>
    <row r="178" spans="1:13" ht="18.75" customHeight="1">
      <c r="A178" s="69"/>
      <c r="B178" s="68" t="s">
        <v>168</v>
      </c>
      <c r="C178" s="50">
        <v>22.8</v>
      </c>
      <c r="D178" s="50">
        <v>0</v>
      </c>
      <c r="E178" s="50">
        <f>E179</f>
        <v>-48.96</v>
      </c>
      <c r="F178" s="50">
        <f aca="true" t="shared" si="90" ref="F178:K178">F179</f>
        <v>-48.96</v>
      </c>
      <c r="G178" s="50">
        <f t="shared" si="90"/>
        <v>0</v>
      </c>
      <c r="H178" s="50">
        <f t="shared" si="90"/>
        <v>0</v>
      </c>
      <c r="I178" s="50">
        <f t="shared" si="90"/>
        <v>0</v>
      </c>
      <c r="J178" s="50">
        <f t="shared" si="90"/>
        <v>0</v>
      </c>
      <c r="K178" s="50">
        <f t="shared" si="90"/>
        <v>0</v>
      </c>
      <c r="L178" s="50">
        <f>SUM(L179)</f>
        <v>-26.16</v>
      </c>
      <c r="M178" s="50">
        <f>SUM(M179)</f>
        <v>0</v>
      </c>
    </row>
    <row r="179" spans="1:14" ht="18.75" customHeight="1">
      <c r="A179" s="70">
        <v>132</v>
      </c>
      <c r="B179" s="71" t="s">
        <v>168</v>
      </c>
      <c r="C179" s="54">
        <v>22.8</v>
      </c>
      <c r="D179" s="54"/>
      <c r="E179" s="54">
        <f>F179+G179+H179</f>
        <v>-48.96</v>
      </c>
      <c r="F179" s="54">
        <v>-48.96</v>
      </c>
      <c r="G179" s="54"/>
      <c r="H179" s="54"/>
      <c r="I179" s="54">
        <f>J179+K179</f>
        <v>0</v>
      </c>
      <c r="J179" s="54"/>
      <c r="K179" s="54"/>
      <c r="L179" s="54">
        <f t="shared" si="89"/>
        <v>-26.16</v>
      </c>
      <c r="M179" s="54"/>
      <c r="N179" s="61">
        <v>617006</v>
      </c>
    </row>
    <row r="180" spans="1:13" ht="18.75" customHeight="1">
      <c r="A180" s="69"/>
      <c r="B180" s="68" t="s">
        <v>169</v>
      </c>
      <c r="C180" s="50">
        <v>19.64</v>
      </c>
      <c r="D180" s="50">
        <v>0</v>
      </c>
      <c r="E180" s="50">
        <f>E181</f>
        <v>-33.48</v>
      </c>
      <c r="F180" s="50">
        <f aca="true" t="shared" si="91" ref="F180:K180">F181</f>
        <v>-33.48</v>
      </c>
      <c r="G180" s="50">
        <f t="shared" si="91"/>
        <v>0</v>
      </c>
      <c r="H180" s="50">
        <f t="shared" si="91"/>
        <v>0</v>
      </c>
      <c r="I180" s="50">
        <f t="shared" si="91"/>
        <v>0</v>
      </c>
      <c r="J180" s="50">
        <f t="shared" si="91"/>
        <v>0</v>
      </c>
      <c r="K180" s="50">
        <f t="shared" si="91"/>
        <v>0</v>
      </c>
      <c r="L180" s="50">
        <f>SUM(L181)</f>
        <v>-13.839999999999996</v>
      </c>
      <c r="M180" s="50">
        <f>SUM(M181)</f>
        <v>0</v>
      </c>
    </row>
    <row r="181" spans="1:14" ht="18.75" customHeight="1">
      <c r="A181" s="70">
        <v>133</v>
      </c>
      <c r="B181" s="71" t="s">
        <v>169</v>
      </c>
      <c r="C181" s="54">
        <v>19.64</v>
      </c>
      <c r="D181" s="54"/>
      <c r="E181" s="54">
        <f>F181+G181+H181</f>
        <v>-33.48</v>
      </c>
      <c r="F181" s="54">
        <v>-33.48</v>
      </c>
      <c r="G181" s="54"/>
      <c r="H181" s="54"/>
      <c r="I181" s="54">
        <f>J181+K181</f>
        <v>0</v>
      </c>
      <c r="J181" s="54"/>
      <c r="K181" s="54"/>
      <c r="L181" s="54">
        <f t="shared" si="89"/>
        <v>-13.839999999999996</v>
      </c>
      <c r="M181" s="54"/>
      <c r="N181" s="61">
        <v>617007</v>
      </c>
    </row>
    <row r="182" spans="1:13" ht="18.75" customHeight="1">
      <c r="A182" s="69"/>
      <c r="B182" s="68" t="s">
        <v>170</v>
      </c>
      <c r="C182" s="50">
        <v>23.06</v>
      </c>
      <c r="D182" s="50">
        <v>0</v>
      </c>
      <c r="E182" s="50">
        <f>E183</f>
        <v>-47.16</v>
      </c>
      <c r="F182" s="50">
        <f aca="true" t="shared" si="92" ref="F182:K182">F183</f>
        <v>-47.16</v>
      </c>
      <c r="G182" s="50">
        <f t="shared" si="92"/>
        <v>0</v>
      </c>
      <c r="H182" s="50">
        <f t="shared" si="92"/>
        <v>0</v>
      </c>
      <c r="I182" s="50">
        <f t="shared" si="92"/>
        <v>0</v>
      </c>
      <c r="J182" s="50">
        <f t="shared" si="92"/>
        <v>0</v>
      </c>
      <c r="K182" s="50">
        <f t="shared" si="92"/>
        <v>0</v>
      </c>
      <c r="L182" s="50">
        <f>SUM(L183)</f>
        <v>-24.099999999999998</v>
      </c>
      <c r="M182" s="50">
        <f>SUM(M183)</f>
        <v>0</v>
      </c>
    </row>
    <row r="183" spans="1:14" ht="18.75" customHeight="1">
      <c r="A183" s="70">
        <v>134</v>
      </c>
      <c r="B183" s="71" t="s">
        <v>170</v>
      </c>
      <c r="C183" s="54">
        <v>23.06</v>
      </c>
      <c r="D183" s="54"/>
      <c r="E183" s="54">
        <f>F183+G183+H183</f>
        <v>-47.16</v>
      </c>
      <c r="F183" s="54">
        <v>-47.16</v>
      </c>
      <c r="G183" s="54"/>
      <c r="H183" s="54"/>
      <c r="I183" s="54">
        <f>J183+K183</f>
        <v>0</v>
      </c>
      <c r="J183" s="54"/>
      <c r="K183" s="54"/>
      <c r="L183" s="54">
        <f aca="true" t="shared" si="93" ref="L183:L188">C183+D183+F183+G183+H183+J183+K183</f>
        <v>-24.099999999999998</v>
      </c>
      <c r="M183" s="54"/>
      <c r="N183" s="61">
        <v>617008</v>
      </c>
    </row>
    <row r="184" spans="1:13" ht="18.75" customHeight="1">
      <c r="A184" s="69"/>
      <c r="B184" s="68" t="s">
        <v>171</v>
      </c>
      <c r="C184" s="50">
        <v>46.08</v>
      </c>
      <c r="D184" s="50">
        <v>0</v>
      </c>
      <c r="E184" s="50">
        <f>E185</f>
        <v>-75.24</v>
      </c>
      <c r="F184" s="50">
        <f aca="true" t="shared" si="94" ref="F184:K184">F185</f>
        <v>-75.24</v>
      </c>
      <c r="G184" s="50">
        <f t="shared" si="94"/>
        <v>0</v>
      </c>
      <c r="H184" s="50">
        <f t="shared" si="94"/>
        <v>0</v>
      </c>
      <c r="I184" s="50">
        <f t="shared" si="94"/>
        <v>0</v>
      </c>
      <c r="J184" s="50">
        <f t="shared" si="94"/>
        <v>0</v>
      </c>
      <c r="K184" s="50">
        <f t="shared" si="94"/>
        <v>0</v>
      </c>
      <c r="L184" s="50">
        <f>SUM(L185)</f>
        <v>-29.159999999999997</v>
      </c>
      <c r="M184" s="50">
        <f>SUM(M185)</f>
        <v>0</v>
      </c>
    </row>
    <row r="185" spans="1:14" ht="18.75" customHeight="1">
      <c r="A185" s="70">
        <v>135</v>
      </c>
      <c r="B185" s="71" t="s">
        <v>171</v>
      </c>
      <c r="C185" s="54">
        <v>46.08</v>
      </c>
      <c r="D185" s="54"/>
      <c r="E185" s="54">
        <f>F185+G185+H185</f>
        <v>-75.24</v>
      </c>
      <c r="F185" s="54">
        <v>-75.24</v>
      </c>
      <c r="G185" s="54"/>
      <c r="H185" s="54"/>
      <c r="I185" s="54">
        <f>J185+K185</f>
        <v>0</v>
      </c>
      <c r="J185" s="54"/>
      <c r="K185" s="54"/>
      <c r="L185" s="54">
        <f t="shared" si="93"/>
        <v>-29.159999999999997</v>
      </c>
      <c r="M185" s="54"/>
      <c r="N185" s="61">
        <v>617009</v>
      </c>
    </row>
    <row r="186" spans="1:13" ht="18.75" customHeight="1">
      <c r="A186" s="69"/>
      <c r="B186" s="68" t="s">
        <v>172</v>
      </c>
      <c r="C186" s="50">
        <v>217.6</v>
      </c>
      <c r="D186" s="50">
        <v>0</v>
      </c>
      <c r="E186" s="50">
        <f>SUM(E187:E192)</f>
        <v>-245.16</v>
      </c>
      <c r="F186" s="50">
        <f aca="true" t="shared" si="95" ref="F186:M186">SUM(F187:F192)</f>
        <v>-245.16</v>
      </c>
      <c r="G186" s="50">
        <f t="shared" si="95"/>
        <v>0</v>
      </c>
      <c r="H186" s="50">
        <f t="shared" si="95"/>
        <v>0</v>
      </c>
      <c r="I186" s="50">
        <f t="shared" si="95"/>
        <v>0</v>
      </c>
      <c r="J186" s="50">
        <f t="shared" si="95"/>
        <v>0</v>
      </c>
      <c r="K186" s="50">
        <f t="shared" si="95"/>
        <v>0</v>
      </c>
      <c r="L186" s="50">
        <f t="shared" si="95"/>
        <v>-105.54</v>
      </c>
      <c r="M186" s="50">
        <f t="shared" si="95"/>
        <v>77.98</v>
      </c>
    </row>
    <row r="187" spans="1:14" ht="18.75" customHeight="1">
      <c r="A187" s="70">
        <v>136</v>
      </c>
      <c r="B187" s="71" t="s">
        <v>173</v>
      </c>
      <c r="C187" s="54">
        <v>0.44</v>
      </c>
      <c r="D187" s="54"/>
      <c r="E187" s="54">
        <f aca="true" t="shared" si="96" ref="E187:E192">F187+G187+H187</f>
        <v>-3.24</v>
      </c>
      <c r="F187" s="54">
        <v>-3.24</v>
      </c>
      <c r="G187" s="54"/>
      <c r="H187" s="54"/>
      <c r="I187" s="54">
        <f aca="true" t="shared" si="97" ref="I187:I192">J187+K187</f>
        <v>0</v>
      </c>
      <c r="J187" s="54"/>
      <c r="K187" s="54"/>
      <c r="L187" s="54">
        <f t="shared" si="93"/>
        <v>-2.8000000000000003</v>
      </c>
      <c r="M187" s="54"/>
      <c r="N187" s="61">
        <v>618001</v>
      </c>
    </row>
    <row r="188" spans="1:14" ht="18.75" customHeight="1">
      <c r="A188" s="70">
        <v>137</v>
      </c>
      <c r="B188" s="71" t="s">
        <v>174</v>
      </c>
      <c r="C188" s="54">
        <v>14.94</v>
      </c>
      <c r="D188" s="54"/>
      <c r="E188" s="54">
        <f t="shared" si="96"/>
        <v>-32.4</v>
      </c>
      <c r="F188" s="54">
        <v>-32.4</v>
      </c>
      <c r="G188" s="54"/>
      <c r="H188" s="54"/>
      <c r="I188" s="54">
        <f t="shared" si="97"/>
        <v>0</v>
      </c>
      <c r="J188" s="54"/>
      <c r="K188" s="54"/>
      <c r="L188" s="54">
        <f t="shared" si="93"/>
        <v>-17.46</v>
      </c>
      <c r="M188" s="54"/>
      <c r="N188" s="61">
        <v>618002</v>
      </c>
    </row>
    <row r="189" spans="1:14" ht="18.75" customHeight="1">
      <c r="A189" s="70">
        <v>138</v>
      </c>
      <c r="B189" s="71" t="s">
        <v>175</v>
      </c>
      <c r="C189" s="54">
        <v>149.62</v>
      </c>
      <c r="D189" s="54"/>
      <c r="E189" s="54">
        <f t="shared" si="96"/>
        <v>-71.64</v>
      </c>
      <c r="F189" s="54">
        <v>-71.64</v>
      </c>
      <c r="G189" s="54"/>
      <c r="H189" s="54"/>
      <c r="I189" s="54">
        <f t="shared" si="97"/>
        <v>0</v>
      </c>
      <c r="J189" s="54"/>
      <c r="K189" s="54"/>
      <c r="L189" s="54"/>
      <c r="M189" s="54">
        <f>C189+D189+F189+G189+H189+J189+K189</f>
        <v>77.98</v>
      </c>
      <c r="N189" s="61">
        <v>618003</v>
      </c>
    </row>
    <row r="190" spans="1:14" ht="18.75" customHeight="1">
      <c r="A190" s="70">
        <v>139</v>
      </c>
      <c r="B190" s="71" t="s">
        <v>176</v>
      </c>
      <c r="C190" s="54">
        <v>13.66</v>
      </c>
      <c r="D190" s="54"/>
      <c r="E190" s="54">
        <f t="shared" si="96"/>
        <v>-46.08</v>
      </c>
      <c r="F190" s="54">
        <v>-46.08</v>
      </c>
      <c r="G190" s="54"/>
      <c r="H190" s="54"/>
      <c r="I190" s="54">
        <f t="shared" si="97"/>
        <v>0</v>
      </c>
      <c r="J190" s="54"/>
      <c r="K190" s="54"/>
      <c r="L190" s="54">
        <f aca="true" t="shared" si="98" ref="L190:L192">C190+D190+F190+G190+H190+J190+K190</f>
        <v>-32.42</v>
      </c>
      <c r="M190" s="54"/>
      <c r="N190" s="61">
        <v>618005</v>
      </c>
    </row>
    <row r="191" spans="1:14" ht="18.75" customHeight="1">
      <c r="A191" s="70">
        <v>140</v>
      </c>
      <c r="B191" s="71" t="s">
        <v>177</v>
      </c>
      <c r="C191" s="54">
        <v>17.64</v>
      </c>
      <c r="D191" s="54"/>
      <c r="E191" s="54">
        <f t="shared" si="96"/>
        <v>-40.32</v>
      </c>
      <c r="F191" s="54">
        <v>-40.32</v>
      </c>
      <c r="G191" s="54"/>
      <c r="H191" s="54"/>
      <c r="I191" s="54">
        <f t="shared" si="97"/>
        <v>0</v>
      </c>
      <c r="J191" s="54"/>
      <c r="K191" s="54"/>
      <c r="L191" s="54">
        <f t="shared" si="98"/>
        <v>-22.68</v>
      </c>
      <c r="M191" s="54"/>
      <c r="N191" s="61">
        <v>618006</v>
      </c>
    </row>
    <row r="192" spans="1:14" ht="18.75" customHeight="1">
      <c r="A192" s="70">
        <v>141</v>
      </c>
      <c r="B192" s="71" t="s">
        <v>178</v>
      </c>
      <c r="C192" s="54">
        <v>21.3</v>
      </c>
      <c r="D192" s="54"/>
      <c r="E192" s="54">
        <f t="shared" si="96"/>
        <v>-51.48</v>
      </c>
      <c r="F192" s="54">
        <v>-51.48</v>
      </c>
      <c r="G192" s="54"/>
      <c r="H192" s="54"/>
      <c r="I192" s="54">
        <f t="shared" si="97"/>
        <v>0</v>
      </c>
      <c r="J192" s="54"/>
      <c r="K192" s="54"/>
      <c r="L192" s="54">
        <f t="shared" si="98"/>
        <v>-30.179999999999996</v>
      </c>
      <c r="M192" s="54"/>
      <c r="N192" s="61">
        <v>618009</v>
      </c>
    </row>
    <row r="193" spans="1:13" ht="18.75" customHeight="1">
      <c r="A193" s="69"/>
      <c r="B193" s="68" t="s">
        <v>179</v>
      </c>
      <c r="C193" s="50">
        <v>112.2</v>
      </c>
      <c r="D193" s="50">
        <v>0</v>
      </c>
      <c r="E193" s="50">
        <f>E194</f>
        <v>-117.36</v>
      </c>
      <c r="F193" s="50">
        <f aca="true" t="shared" si="99" ref="F193:K193">F194</f>
        <v>-117.36</v>
      </c>
      <c r="G193" s="50">
        <f t="shared" si="99"/>
        <v>0</v>
      </c>
      <c r="H193" s="50">
        <f t="shared" si="99"/>
        <v>0</v>
      </c>
      <c r="I193" s="50">
        <f t="shared" si="99"/>
        <v>0</v>
      </c>
      <c r="J193" s="50">
        <f t="shared" si="99"/>
        <v>0</v>
      </c>
      <c r="K193" s="50">
        <f t="shared" si="99"/>
        <v>0</v>
      </c>
      <c r="L193" s="50">
        <f>SUM(L194)</f>
        <v>-5.159999999999997</v>
      </c>
      <c r="M193" s="50">
        <f>SUM(M194)</f>
        <v>0</v>
      </c>
    </row>
    <row r="194" spans="1:14" ht="18.75" customHeight="1">
      <c r="A194" s="70">
        <v>142</v>
      </c>
      <c r="B194" s="71" t="s">
        <v>179</v>
      </c>
      <c r="C194" s="54">
        <v>112.2</v>
      </c>
      <c r="D194" s="54"/>
      <c r="E194" s="54">
        <f>F194+G194+H194</f>
        <v>-117.36</v>
      </c>
      <c r="F194" s="54">
        <v>-117.36</v>
      </c>
      <c r="G194" s="54"/>
      <c r="H194" s="54"/>
      <c r="I194" s="54">
        <f>J194+K194</f>
        <v>0</v>
      </c>
      <c r="J194" s="54"/>
      <c r="K194" s="54"/>
      <c r="L194" s="54">
        <f aca="true" t="shared" si="100" ref="L194:L198">C194+D194+F194+G194+H194+J194+K194</f>
        <v>-5.159999999999997</v>
      </c>
      <c r="M194" s="54"/>
      <c r="N194" s="61">
        <v>618004</v>
      </c>
    </row>
    <row r="195" spans="1:13" ht="18.75" customHeight="1">
      <c r="A195" s="69"/>
      <c r="B195" s="68" t="s">
        <v>180</v>
      </c>
      <c r="C195" s="50">
        <v>3.36</v>
      </c>
      <c r="D195" s="50">
        <v>0</v>
      </c>
      <c r="E195" s="50">
        <f>E196</f>
        <v>-16.2</v>
      </c>
      <c r="F195" s="50">
        <f aca="true" t="shared" si="101" ref="F195:K195">F196</f>
        <v>-16.2</v>
      </c>
      <c r="G195" s="50">
        <f t="shared" si="101"/>
        <v>0</v>
      </c>
      <c r="H195" s="50">
        <f t="shared" si="101"/>
        <v>0</v>
      </c>
      <c r="I195" s="50">
        <f t="shared" si="101"/>
        <v>0</v>
      </c>
      <c r="J195" s="50">
        <f t="shared" si="101"/>
        <v>0</v>
      </c>
      <c r="K195" s="50">
        <f t="shared" si="101"/>
        <v>0</v>
      </c>
      <c r="L195" s="50">
        <f>SUM(L196)</f>
        <v>-12.84</v>
      </c>
      <c r="M195" s="50">
        <f>SUM(M196)</f>
        <v>0</v>
      </c>
    </row>
    <row r="196" spans="1:14" ht="18.75" customHeight="1">
      <c r="A196" s="70">
        <v>143</v>
      </c>
      <c r="B196" s="71" t="s">
        <v>180</v>
      </c>
      <c r="C196" s="54">
        <v>3.36</v>
      </c>
      <c r="D196" s="54"/>
      <c r="E196" s="54">
        <f>F196+G196+H196</f>
        <v>-16.2</v>
      </c>
      <c r="F196" s="54">
        <v>-16.2</v>
      </c>
      <c r="G196" s="54"/>
      <c r="H196" s="54"/>
      <c r="I196" s="54">
        <f>J196+K196</f>
        <v>0</v>
      </c>
      <c r="J196" s="54"/>
      <c r="K196" s="54"/>
      <c r="L196" s="54">
        <f t="shared" si="100"/>
        <v>-12.84</v>
      </c>
      <c r="M196" s="54"/>
      <c r="N196" s="61">
        <v>618007</v>
      </c>
    </row>
    <row r="197" spans="1:13" ht="18.75" customHeight="1">
      <c r="A197" s="69"/>
      <c r="B197" s="68" t="s">
        <v>181</v>
      </c>
      <c r="C197" s="50">
        <v>4.52</v>
      </c>
      <c r="D197" s="50">
        <v>0</v>
      </c>
      <c r="E197" s="50">
        <f>E198</f>
        <v>-17.28</v>
      </c>
      <c r="F197" s="50">
        <f aca="true" t="shared" si="102" ref="F197:K197">F198</f>
        <v>-17.28</v>
      </c>
      <c r="G197" s="50">
        <f t="shared" si="102"/>
        <v>0</v>
      </c>
      <c r="H197" s="50">
        <f t="shared" si="102"/>
        <v>0</v>
      </c>
      <c r="I197" s="50">
        <f t="shared" si="102"/>
        <v>0</v>
      </c>
      <c r="J197" s="50">
        <f t="shared" si="102"/>
        <v>0</v>
      </c>
      <c r="K197" s="50">
        <f t="shared" si="102"/>
        <v>0</v>
      </c>
      <c r="L197" s="50">
        <f>SUM(L198)</f>
        <v>-12.760000000000002</v>
      </c>
      <c r="M197" s="50">
        <f>SUM(M198)</f>
        <v>0</v>
      </c>
    </row>
    <row r="198" spans="1:14" ht="18.75" customHeight="1">
      <c r="A198" s="70">
        <v>144</v>
      </c>
      <c r="B198" s="71" t="s">
        <v>181</v>
      </c>
      <c r="C198" s="54">
        <v>4.52</v>
      </c>
      <c r="D198" s="54"/>
      <c r="E198" s="54">
        <f>F198+G198+H198</f>
        <v>-17.28</v>
      </c>
      <c r="F198" s="54">
        <v>-17.28</v>
      </c>
      <c r="G198" s="54"/>
      <c r="H198" s="54"/>
      <c r="I198" s="54">
        <f>J198+K198</f>
        <v>0</v>
      </c>
      <c r="J198" s="54"/>
      <c r="K198" s="54"/>
      <c r="L198" s="54">
        <f t="shared" si="100"/>
        <v>-12.760000000000002</v>
      </c>
      <c r="M198" s="54"/>
      <c r="N198" s="61">
        <v>618008</v>
      </c>
    </row>
    <row r="199" spans="1:13" ht="18.75" customHeight="1">
      <c r="A199" s="69"/>
      <c r="B199" s="68" t="s">
        <v>182</v>
      </c>
      <c r="C199" s="50">
        <v>47.46</v>
      </c>
      <c r="D199" s="50">
        <v>0</v>
      </c>
      <c r="E199" s="50">
        <f>SUM(E200:E203)</f>
        <v>-90.71999999999998</v>
      </c>
      <c r="F199" s="50">
        <f aca="true" t="shared" si="103" ref="F199:M199">SUM(F200:F203)</f>
        <v>-90.71999999999998</v>
      </c>
      <c r="G199" s="50">
        <f t="shared" si="103"/>
        <v>0</v>
      </c>
      <c r="H199" s="50">
        <f t="shared" si="103"/>
        <v>0</v>
      </c>
      <c r="I199" s="50">
        <f t="shared" si="103"/>
        <v>0</v>
      </c>
      <c r="J199" s="50">
        <f t="shared" si="103"/>
        <v>0</v>
      </c>
      <c r="K199" s="50">
        <f t="shared" si="103"/>
        <v>0</v>
      </c>
      <c r="L199" s="50">
        <f t="shared" si="103"/>
        <v>-43.25999999999999</v>
      </c>
      <c r="M199" s="50">
        <f t="shared" si="103"/>
        <v>0</v>
      </c>
    </row>
    <row r="200" spans="1:14" ht="18.75" customHeight="1">
      <c r="A200" s="70">
        <v>145</v>
      </c>
      <c r="B200" s="71" t="s">
        <v>183</v>
      </c>
      <c r="C200" s="54"/>
      <c r="D200" s="54"/>
      <c r="E200" s="54">
        <f>F200+G200+H200</f>
        <v>0</v>
      </c>
      <c r="F200" s="54"/>
      <c r="G200" s="54"/>
      <c r="H200" s="54"/>
      <c r="I200" s="54">
        <f>J200+K200</f>
        <v>0</v>
      </c>
      <c r="J200" s="54"/>
      <c r="K200" s="54"/>
      <c r="L200" s="54"/>
      <c r="M200" s="54">
        <f>C200+D200+F200+G200+H200+J200+K200</f>
        <v>0</v>
      </c>
      <c r="N200" s="61">
        <v>619001</v>
      </c>
    </row>
    <row r="201" spans="1:14" ht="18.75" customHeight="1">
      <c r="A201" s="70">
        <v>146</v>
      </c>
      <c r="B201" s="71" t="s">
        <v>184</v>
      </c>
      <c r="C201" s="54">
        <v>7.66</v>
      </c>
      <c r="D201" s="54"/>
      <c r="E201" s="54">
        <f>F201+G201+H201</f>
        <v>-11.16</v>
      </c>
      <c r="F201" s="54">
        <v>-11.16</v>
      </c>
      <c r="G201" s="54"/>
      <c r="H201" s="54"/>
      <c r="I201" s="54">
        <f>J201+K201</f>
        <v>0</v>
      </c>
      <c r="J201" s="54"/>
      <c r="K201" s="54"/>
      <c r="L201" s="54">
        <f aca="true" t="shared" si="104" ref="L201:L203">C201+D201+F201+G201+H201+J201+K201</f>
        <v>-3.5</v>
      </c>
      <c r="M201" s="54"/>
      <c r="N201" s="61">
        <v>619002</v>
      </c>
    </row>
    <row r="202" spans="1:14" ht="18.75" customHeight="1">
      <c r="A202" s="70">
        <v>147</v>
      </c>
      <c r="B202" s="71" t="s">
        <v>185</v>
      </c>
      <c r="C202" s="54">
        <v>38.42</v>
      </c>
      <c r="D202" s="54"/>
      <c r="E202" s="54">
        <f>F202+G202+H202</f>
        <v>-75.96</v>
      </c>
      <c r="F202" s="54">
        <v>-75.96</v>
      </c>
      <c r="G202" s="54"/>
      <c r="H202" s="54"/>
      <c r="I202" s="54">
        <f>J202+K202</f>
        <v>0</v>
      </c>
      <c r="J202" s="54"/>
      <c r="K202" s="54"/>
      <c r="L202" s="54">
        <f t="shared" si="104"/>
        <v>-37.53999999999999</v>
      </c>
      <c r="M202" s="54"/>
      <c r="N202" s="61">
        <v>619004</v>
      </c>
    </row>
    <row r="203" spans="1:14" ht="18.75" customHeight="1">
      <c r="A203" s="70">
        <v>148</v>
      </c>
      <c r="B203" s="71" t="s">
        <v>186</v>
      </c>
      <c r="C203" s="54">
        <v>1.38</v>
      </c>
      <c r="D203" s="54"/>
      <c r="E203" s="54">
        <f>F203+G203+H203</f>
        <v>-3.6</v>
      </c>
      <c r="F203" s="54">
        <v>-3.6</v>
      </c>
      <c r="G203" s="54"/>
      <c r="H203" s="54"/>
      <c r="I203" s="54">
        <f>J203+K203</f>
        <v>0</v>
      </c>
      <c r="J203" s="54"/>
      <c r="K203" s="54"/>
      <c r="L203" s="54">
        <f t="shared" si="104"/>
        <v>-2.22</v>
      </c>
      <c r="M203" s="54"/>
      <c r="N203" s="61">
        <v>619004</v>
      </c>
    </row>
    <row r="204" spans="1:13" ht="18.75" customHeight="1">
      <c r="A204" s="69"/>
      <c r="B204" s="68" t="s">
        <v>187</v>
      </c>
      <c r="C204" s="50">
        <v>38.2</v>
      </c>
      <c r="D204" s="50">
        <v>0</v>
      </c>
      <c r="E204" s="50">
        <f>E205</f>
        <v>-96.48</v>
      </c>
      <c r="F204" s="50">
        <f aca="true" t="shared" si="105" ref="F204:K204">F205</f>
        <v>-96.48</v>
      </c>
      <c r="G204" s="50">
        <f t="shared" si="105"/>
        <v>0</v>
      </c>
      <c r="H204" s="50">
        <f t="shared" si="105"/>
        <v>0</v>
      </c>
      <c r="I204" s="50">
        <f t="shared" si="105"/>
        <v>0</v>
      </c>
      <c r="J204" s="50">
        <f t="shared" si="105"/>
        <v>0</v>
      </c>
      <c r="K204" s="50">
        <f t="shared" si="105"/>
        <v>0</v>
      </c>
      <c r="L204" s="50">
        <f>SUM(L205)</f>
        <v>-58.28</v>
      </c>
      <c r="M204" s="50">
        <f>SUM(M205)</f>
        <v>0</v>
      </c>
    </row>
    <row r="205" spans="1:14" ht="18.75" customHeight="1">
      <c r="A205" s="70">
        <v>149</v>
      </c>
      <c r="B205" s="71" t="s">
        <v>187</v>
      </c>
      <c r="C205" s="54">
        <v>38.2</v>
      </c>
      <c r="D205" s="54"/>
      <c r="E205" s="54">
        <f>F205+G205+H205</f>
        <v>-96.48</v>
      </c>
      <c r="F205" s="54">
        <v>-96.48</v>
      </c>
      <c r="G205" s="54"/>
      <c r="H205" s="54"/>
      <c r="I205" s="54">
        <f>J205+K205</f>
        <v>0</v>
      </c>
      <c r="J205" s="54"/>
      <c r="K205" s="54"/>
      <c r="L205" s="54">
        <f aca="true" t="shared" si="106" ref="L205:L212">C205+D205+F205+G205+H205+J205+K205</f>
        <v>-58.28</v>
      </c>
      <c r="M205" s="54"/>
      <c r="N205" s="61">
        <v>619003</v>
      </c>
    </row>
    <row r="206" spans="1:13" ht="18.75" customHeight="1">
      <c r="A206" s="69"/>
      <c r="B206" s="68" t="s">
        <v>188</v>
      </c>
      <c r="C206" s="50">
        <v>52.44</v>
      </c>
      <c r="D206" s="50">
        <v>0</v>
      </c>
      <c r="E206" s="50">
        <f>SUM(E207:E212)</f>
        <v>-103.67999999999999</v>
      </c>
      <c r="F206" s="50">
        <f aca="true" t="shared" si="107" ref="F206:M206">SUM(F207:F212)</f>
        <v>-103.67999999999999</v>
      </c>
      <c r="G206" s="50">
        <f t="shared" si="107"/>
        <v>0</v>
      </c>
      <c r="H206" s="50">
        <f t="shared" si="107"/>
        <v>0</v>
      </c>
      <c r="I206" s="50">
        <f t="shared" si="107"/>
        <v>0</v>
      </c>
      <c r="J206" s="50">
        <f t="shared" si="107"/>
        <v>0</v>
      </c>
      <c r="K206" s="50">
        <f t="shared" si="107"/>
        <v>0</v>
      </c>
      <c r="L206" s="50">
        <f t="shared" si="107"/>
        <v>-51.279999999999994</v>
      </c>
      <c r="M206" s="50">
        <f t="shared" si="107"/>
        <v>0.040000000000000036</v>
      </c>
    </row>
    <row r="207" spans="1:14" ht="18.75" customHeight="1">
      <c r="A207" s="70">
        <v>150</v>
      </c>
      <c r="B207" s="71" t="s">
        <v>189</v>
      </c>
      <c r="C207" s="54">
        <v>2.2</v>
      </c>
      <c r="D207" s="54"/>
      <c r="E207" s="54">
        <f aca="true" t="shared" si="108" ref="E207:E212">F207+G207+H207</f>
        <v>-2.16</v>
      </c>
      <c r="F207" s="54">
        <v>-2.16</v>
      </c>
      <c r="G207" s="54"/>
      <c r="H207" s="54"/>
      <c r="I207" s="54">
        <f aca="true" t="shared" si="109" ref="I207:I212">J207+K207</f>
        <v>0</v>
      </c>
      <c r="J207" s="54"/>
      <c r="K207" s="54"/>
      <c r="L207" s="54"/>
      <c r="M207" s="54">
        <f>C207+D207+F207+G207+H207+J207+K207</f>
        <v>0.040000000000000036</v>
      </c>
      <c r="N207" s="61">
        <v>620001</v>
      </c>
    </row>
    <row r="208" spans="1:14" ht="18.75" customHeight="1">
      <c r="A208" s="70">
        <v>151</v>
      </c>
      <c r="B208" s="71" t="s">
        <v>190</v>
      </c>
      <c r="C208" s="54"/>
      <c r="D208" s="54"/>
      <c r="E208" s="54">
        <f t="shared" si="108"/>
        <v>0</v>
      </c>
      <c r="F208" s="54"/>
      <c r="G208" s="54"/>
      <c r="H208" s="54"/>
      <c r="I208" s="54">
        <f t="shared" si="109"/>
        <v>0</v>
      </c>
      <c r="J208" s="54"/>
      <c r="K208" s="54"/>
      <c r="L208" s="54"/>
      <c r="M208" s="54">
        <f>C208+D208+F208+G208+H208+J208+K208</f>
        <v>0</v>
      </c>
      <c r="N208" s="93">
        <v>620001</v>
      </c>
    </row>
    <row r="209" spans="1:14" ht="18.75" customHeight="1">
      <c r="A209" s="70">
        <v>152</v>
      </c>
      <c r="B209" s="71" t="s">
        <v>191</v>
      </c>
      <c r="C209" s="54">
        <v>15.24</v>
      </c>
      <c r="D209" s="54"/>
      <c r="E209" s="54">
        <f t="shared" si="108"/>
        <v>-18.36</v>
      </c>
      <c r="F209" s="54">
        <v>-18.36</v>
      </c>
      <c r="G209" s="54"/>
      <c r="H209" s="54"/>
      <c r="I209" s="54">
        <f t="shared" si="109"/>
        <v>0</v>
      </c>
      <c r="J209" s="54"/>
      <c r="K209" s="54"/>
      <c r="L209" s="54">
        <f t="shared" si="106"/>
        <v>-3.119999999999999</v>
      </c>
      <c r="M209" s="54"/>
      <c r="N209" s="61">
        <v>620002</v>
      </c>
    </row>
    <row r="210" spans="1:14" ht="18.75" customHeight="1">
      <c r="A210" s="70">
        <v>153</v>
      </c>
      <c r="B210" s="71" t="s">
        <v>192</v>
      </c>
      <c r="C210" s="54">
        <v>8.36</v>
      </c>
      <c r="D210" s="54"/>
      <c r="E210" s="54">
        <f t="shared" si="108"/>
        <v>-19.8</v>
      </c>
      <c r="F210" s="54">
        <v>-19.8</v>
      </c>
      <c r="G210" s="54"/>
      <c r="H210" s="54"/>
      <c r="I210" s="54">
        <f t="shared" si="109"/>
        <v>0</v>
      </c>
      <c r="J210" s="54"/>
      <c r="K210" s="54"/>
      <c r="L210" s="54">
        <f t="shared" si="106"/>
        <v>-11.440000000000001</v>
      </c>
      <c r="M210" s="54"/>
      <c r="N210" s="61">
        <v>620002</v>
      </c>
    </row>
    <row r="211" spans="1:14" ht="18.75" customHeight="1">
      <c r="A211" s="70">
        <v>154</v>
      </c>
      <c r="B211" s="71" t="s">
        <v>193</v>
      </c>
      <c r="C211" s="54">
        <v>24.44</v>
      </c>
      <c r="D211" s="54"/>
      <c r="E211" s="54">
        <f t="shared" si="108"/>
        <v>-56.16</v>
      </c>
      <c r="F211" s="54">
        <v>-56.16</v>
      </c>
      <c r="G211" s="54"/>
      <c r="H211" s="54"/>
      <c r="I211" s="54">
        <f t="shared" si="109"/>
        <v>0</v>
      </c>
      <c r="J211" s="54"/>
      <c r="K211" s="54"/>
      <c r="L211" s="54">
        <f t="shared" si="106"/>
        <v>-31.719999999999995</v>
      </c>
      <c r="M211" s="54"/>
      <c r="N211" s="61">
        <v>620003</v>
      </c>
    </row>
    <row r="212" spans="1:14" ht="18.75" customHeight="1">
      <c r="A212" s="70">
        <v>155</v>
      </c>
      <c r="B212" s="71" t="s">
        <v>194</v>
      </c>
      <c r="C212" s="54">
        <v>2.2</v>
      </c>
      <c r="D212" s="54"/>
      <c r="E212" s="54">
        <f t="shared" si="108"/>
        <v>-7.2</v>
      </c>
      <c r="F212" s="54">
        <v>-7.2</v>
      </c>
      <c r="G212" s="54"/>
      <c r="H212" s="54"/>
      <c r="I212" s="54">
        <f t="shared" si="109"/>
        <v>0</v>
      </c>
      <c r="J212" s="54"/>
      <c r="K212" s="54"/>
      <c r="L212" s="54">
        <f t="shared" si="106"/>
        <v>-5</v>
      </c>
      <c r="M212" s="54"/>
      <c r="N212" s="61">
        <v>620003</v>
      </c>
    </row>
    <row r="213" spans="1:13" ht="18.75" customHeight="1">
      <c r="A213" s="69"/>
      <c r="B213" s="68" t="s">
        <v>195</v>
      </c>
      <c r="C213" s="50">
        <v>13.06</v>
      </c>
      <c r="D213" s="50">
        <v>0</v>
      </c>
      <c r="E213" s="50">
        <f>E214</f>
        <v>-12.24</v>
      </c>
      <c r="F213" s="50">
        <f aca="true" t="shared" si="110" ref="F213:K213">F214</f>
        <v>-12.24</v>
      </c>
      <c r="G213" s="50">
        <f t="shared" si="110"/>
        <v>0</v>
      </c>
      <c r="H213" s="50">
        <f t="shared" si="110"/>
        <v>0</v>
      </c>
      <c r="I213" s="50">
        <f t="shared" si="110"/>
        <v>0</v>
      </c>
      <c r="J213" s="50">
        <f t="shared" si="110"/>
        <v>0</v>
      </c>
      <c r="K213" s="50">
        <f t="shared" si="110"/>
        <v>0</v>
      </c>
      <c r="L213" s="50">
        <f>SUM(L214)</f>
        <v>0</v>
      </c>
      <c r="M213" s="50">
        <f>SUM(M214)</f>
        <v>0.8200000000000003</v>
      </c>
    </row>
    <row r="214" spans="1:14" ht="18.75" customHeight="1">
      <c r="A214" s="70">
        <v>156</v>
      </c>
      <c r="B214" s="71" t="s">
        <v>195</v>
      </c>
      <c r="C214" s="54">
        <v>13.06</v>
      </c>
      <c r="D214" s="54"/>
      <c r="E214" s="54">
        <f>F214+G214+H214</f>
        <v>-12.24</v>
      </c>
      <c r="F214" s="54">
        <v>-12.24</v>
      </c>
      <c r="G214" s="54"/>
      <c r="H214" s="54"/>
      <c r="I214" s="54">
        <f>J214+K214</f>
        <v>0</v>
      </c>
      <c r="J214" s="54"/>
      <c r="K214" s="54"/>
      <c r="L214" s="54"/>
      <c r="M214" s="54">
        <f>C214+D214+F214+G214+H214+J214+K214</f>
        <v>0.8200000000000003</v>
      </c>
      <c r="N214" s="61">
        <v>620004</v>
      </c>
    </row>
    <row r="215" spans="1:13" ht="18.75" customHeight="1">
      <c r="A215" s="69"/>
      <c r="B215" s="68" t="s">
        <v>196</v>
      </c>
      <c r="C215" s="50">
        <v>48.74</v>
      </c>
      <c r="D215" s="50">
        <v>0</v>
      </c>
      <c r="E215" s="50">
        <f>E216</f>
        <v>-98.28</v>
      </c>
      <c r="F215" s="50">
        <f aca="true" t="shared" si="111" ref="F215:K215">F216</f>
        <v>-98.28</v>
      </c>
      <c r="G215" s="50">
        <f t="shared" si="111"/>
        <v>0</v>
      </c>
      <c r="H215" s="50">
        <f t="shared" si="111"/>
        <v>0</v>
      </c>
      <c r="I215" s="50">
        <f t="shared" si="111"/>
        <v>0</v>
      </c>
      <c r="J215" s="50">
        <f t="shared" si="111"/>
        <v>0</v>
      </c>
      <c r="K215" s="50">
        <f t="shared" si="111"/>
        <v>0</v>
      </c>
      <c r="L215" s="50">
        <f>SUM(L216)</f>
        <v>-49.54</v>
      </c>
      <c r="M215" s="50">
        <f>SUM(M216)</f>
        <v>0</v>
      </c>
    </row>
    <row r="216" spans="1:14" ht="18.75" customHeight="1">
      <c r="A216" s="70">
        <v>157</v>
      </c>
      <c r="B216" s="71" t="s">
        <v>196</v>
      </c>
      <c r="C216" s="54">
        <v>48.74</v>
      </c>
      <c r="D216" s="54"/>
      <c r="E216" s="54">
        <f>F216+G216+H216</f>
        <v>-98.28</v>
      </c>
      <c r="F216" s="54">
        <v>-98.28</v>
      </c>
      <c r="G216" s="54"/>
      <c r="H216" s="54"/>
      <c r="I216" s="54">
        <f>J216+K216</f>
        <v>0</v>
      </c>
      <c r="J216" s="54"/>
      <c r="K216" s="54"/>
      <c r="L216" s="54">
        <f aca="true" t="shared" si="112" ref="L216:L220">C216+D216+F216+G216+H216+J216+K216</f>
        <v>-49.54</v>
      </c>
      <c r="M216" s="54"/>
      <c r="N216" s="61">
        <v>620005</v>
      </c>
    </row>
    <row r="217" spans="1:13" ht="18.75" customHeight="1">
      <c r="A217" s="69"/>
      <c r="B217" s="68" t="s">
        <v>197</v>
      </c>
      <c r="C217" s="50">
        <v>54.22</v>
      </c>
      <c r="D217" s="50">
        <v>0</v>
      </c>
      <c r="E217" s="50">
        <f>SUM(E218:E220)</f>
        <v>-67.67999999999999</v>
      </c>
      <c r="F217" s="50">
        <f aca="true" t="shared" si="113" ref="F217:M217">SUM(F218:F220)</f>
        <v>-67.67999999999999</v>
      </c>
      <c r="G217" s="50">
        <f t="shared" si="113"/>
        <v>0</v>
      </c>
      <c r="H217" s="50">
        <f t="shared" si="113"/>
        <v>0</v>
      </c>
      <c r="I217" s="50">
        <f t="shared" si="113"/>
        <v>0</v>
      </c>
      <c r="J217" s="50">
        <f t="shared" si="113"/>
        <v>0</v>
      </c>
      <c r="K217" s="50">
        <f t="shared" si="113"/>
        <v>0</v>
      </c>
      <c r="L217" s="50">
        <f t="shared" si="113"/>
        <v>-13.459999999999992</v>
      </c>
      <c r="M217" s="50">
        <f t="shared" si="113"/>
        <v>0</v>
      </c>
    </row>
    <row r="218" spans="1:14" ht="18.75" customHeight="1">
      <c r="A218" s="70">
        <v>158</v>
      </c>
      <c r="B218" s="71" t="s">
        <v>197</v>
      </c>
      <c r="C218" s="54">
        <v>53.78</v>
      </c>
      <c r="D218" s="54"/>
      <c r="E218" s="54">
        <f>F218+G218+H218</f>
        <v>-66.96</v>
      </c>
      <c r="F218" s="54">
        <v>-66.96</v>
      </c>
      <c r="G218" s="54"/>
      <c r="H218" s="54"/>
      <c r="I218" s="54">
        <f>J218+K218</f>
        <v>0</v>
      </c>
      <c r="J218" s="54"/>
      <c r="K218" s="54"/>
      <c r="L218" s="54">
        <f t="shared" si="112"/>
        <v>-13.179999999999993</v>
      </c>
      <c r="M218" s="54"/>
      <c r="N218" s="61">
        <v>620006</v>
      </c>
    </row>
    <row r="219" spans="1:14" ht="18.75" customHeight="1">
      <c r="A219" s="70">
        <v>159</v>
      </c>
      <c r="B219" s="71" t="s">
        <v>198</v>
      </c>
      <c r="C219" s="54"/>
      <c r="D219" s="54"/>
      <c r="E219" s="54">
        <f>F219+G219+H219</f>
        <v>0</v>
      </c>
      <c r="F219" s="54"/>
      <c r="G219" s="54"/>
      <c r="H219" s="54"/>
      <c r="I219" s="54">
        <f>J219+K219</f>
        <v>0</v>
      </c>
      <c r="J219" s="54"/>
      <c r="K219" s="54"/>
      <c r="L219" s="54"/>
      <c r="M219" s="54">
        <f>C219+D219+F219+G219+H219+J219+K219</f>
        <v>0</v>
      </c>
      <c r="N219" s="61">
        <v>620006</v>
      </c>
    </row>
    <row r="220" spans="1:14" ht="18.75" customHeight="1">
      <c r="A220" s="70">
        <v>160</v>
      </c>
      <c r="B220" s="71" t="s">
        <v>199</v>
      </c>
      <c r="C220" s="54">
        <v>0.44</v>
      </c>
      <c r="D220" s="54"/>
      <c r="E220" s="54">
        <f>F220+G220+H220</f>
        <v>-0.72</v>
      </c>
      <c r="F220" s="54">
        <v>-0.72</v>
      </c>
      <c r="G220" s="54"/>
      <c r="H220" s="54"/>
      <c r="I220" s="54">
        <f>J220+K220</f>
        <v>0</v>
      </c>
      <c r="J220" s="54"/>
      <c r="K220" s="54"/>
      <c r="L220" s="54">
        <f t="shared" si="112"/>
        <v>-0.27999999999999997</v>
      </c>
      <c r="M220" s="54"/>
      <c r="N220" s="61">
        <v>620006</v>
      </c>
    </row>
    <row r="221" spans="1:13" ht="18.75" customHeight="1">
      <c r="A221" s="69"/>
      <c r="B221" s="68" t="s">
        <v>200</v>
      </c>
      <c r="C221" s="50">
        <v>47.38</v>
      </c>
      <c r="D221" s="50">
        <v>0</v>
      </c>
      <c r="E221" s="50">
        <f>SUM(E222:E225)</f>
        <v>-120.6</v>
      </c>
      <c r="F221" s="50">
        <f aca="true" t="shared" si="114" ref="F221:M221">SUM(F222:F225)</f>
        <v>-120.6</v>
      </c>
      <c r="G221" s="50">
        <f t="shared" si="114"/>
        <v>0</v>
      </c>
      <c r="H221" s="50">
        <f t="shared" si="114"/>
        <v>0</v>
      </c>
      <c r="I221" s="50">
        <f t="shared" si="114"/>
        <v>0</v>
      </c>
      <c r="J221" s="50">
        <f t="shared" si="114"/>
        <v>0</v>
      </c>
      <c r="K221" s="50">
        <f t="shared" si="114"/>
        <v>0</v>
      </c>
      <c r="L221" s="50">
        <f t="shared" si="114"/>
        <v>-75.3</v>
      </c>
      <c r="M221" s="50">
        <f t="shared" si="114"/>
        <v>2.08</v>
      </c>
    </row>
    <row r="222" spans="1:14" ht="18.75" customHeight="1">
      <c r="A222" s="70">
        <v>161</v>
      </c>
      <c r="B222" s="71" t="s">
        <v>201</v>
      </c>
      <c r="C222" s="54">
        <v>3.52</v>
      </c>
      <c r="D222" s="54"/>
      <c r="E222" s="54">
        <f>F222+G222+H222</f>
        <v>-1.44</v>
      </c>
      <c r="F222" s="54">
        <v>-1.44</v>
      </c>
      <c r="G222" s="54"/>
      <c r="H222" s="54"/>
      <c r="I222" s="54">
        <f>J222+K222</f>
        <v>0</v>
      </c>
      <c r="J222" s="54"/>
      <c r="K222" s="54"/>
      <c r="L222" s="54"/>
      <c r="M222" s="54">
        <f>C222+D222+F222+G222+H222+J222+K222</f>
        <v>2.08</v>
      </c>
      <c r="N222" s="61">
        <v>621001</v>
      </c>
    </row>
    <row r="223" spans="1:14" ht="18.75" customHeight="1">
      <c r="A223" s="70">
        <v>162</v>
      </c>
      <c r="B223" s="71" t="s">
        <v>202</v>
      </c>
      <c r="C223" s="54">
        <v>5.72</v>
      </c>
      <c r="D223" s="54"/>
      <c r="E223" s="54">
        <f>F223+G223+H223</f>
        <v>-20.16</v>
      </c>
      <c r="F223" s="54">
        <v>-20.16</v>
      </c>
      <c r="G223" s="54"/>
      <c r="H223" s="54"/>
      <c r="I223" s="54">
        <f>J223+K223</f>
        <v>0</v>
      </c>
      <c r="J223" s="54"/>
      <c r="K223" s="54"/>
      <c r="L223" s="54">
        <f aca="true" t="shared" si="115" ref="L223:L225">C223+D223+F223+G223+H223+J223+K223</f>
        <v>-14.440000000000001</v>
      </c>
      <c r="M223" s="54"/>
      <c r="N223" s="61">
        <v>621002</v>
      </c>
    </row>
    <row r="224" spans="1:14" ht="18.75" customHeight="1">
      <c r="A224" s="70">
        <v>163</v>
      </c>
      <c r="B224" s="71" t="s">
        <v>203</v>
      </c>
      <c r="C224" s="54">
        <v>22.26</v>
      </c>
      <c r="D224" s="54"/>
      <c r="E224" s="54">
        <f>F224+G224+H224</f>
        <v>-47.16</v>
      </c>
      <c r="F224" s="54">
        <v>-47.16</v>
      </c>
      <c r="G224" s="54"/>
      <c r="H224" s="54"/>
      <c r="I224" s="54">
        <f>J224+K224</f>
        <v>0</v>
      </c>
      <c r="J224" s="54"/>
      <c r="K224" s="54"/>
      <c r="L224" s="54">
        <f t="shared" si="115"/>
        <v>-24.899999999999995</v>
      </c>
      <c r="M224" s="54"/>
      <c r="N224" s="61">
        <v>621005</v>
      </c>
    </row>
    <row r="225" spans="1:14" ht="18.75" customHeight="1">
      <c r="A225" s="70">
        <v>164</v>
      </c>
      <c r="B225" s="71" t="s">
        <v>204</v>
      </c>
      <c r="C225" s="54">
        <v>15.88</v>
      </c>
      <c r="D225" s="54"/>
      <c r="E225" s="54">
        <f>F225+G225+H225</f>
        <v>-51.84</v>
      </c>
      <c r="F225" s="54">
        <v>-51.84</v>
      </c>
      <c r="G225" s="54"/>
      <c r="H225" s="54"/>
      <c r="I225" s="54">
        <f>J225+K225</f>
        <v>0</v>
      </c>
      <c r="J225" s="54"/>
      <c r="K225" s="54"/>
      <c r="L225" s="54">
        <f t="shared" si="115"/>
        <v>-35.96</v>
      </c>
      <c r="M225" s="54"/>
      <c r="N225" s="61">
        <v>621006</v>
      </c>
    </row>
    <row r="226" spans="1:13" ht="18.75" customHeight="1">
      <c r="A226" s="69"/>
      <c r="B226" s="68" t="s">
        <v>205</v>
      </c>
      <c r="C226" s="50">
        <v>85.86</v>
      </c>
      <c r="D226" s="50">
        <v>0</v>
      </c>
      <c r="E226" s="50">
        <f>E227</f>
        <v>-178.2</v>
      </c>
      <c r="F226" s="50">
        <f aca="true" t="shared" si="116" ref="F226:K226">F227</f>
        <v>-178.2</v>
      </c>
      <c r="G226" s="50">
        <f t="shared" si="116"/>
        <v>0</v>
      </c>
      <c r="H226" s="50">
        <f t="shared" si="116"/>
        <v>0</v>
      </c>
      <c r="I226" s="50">
        <f t="shared" si="116"/>
        <v>0</v>
      </c>
      <c r="J226" s="50">
        <f t="shared" si="116"/>
        <v>0</v>
      </c>
      <c r="K226" s="50">
        <f t="shared" si="116"/>
        <v>0</v>
      </c>
      <c r="L226" s="50">
        <f>SUM(L227)</f>
        <v>-92.33999999999999</v>
      </c>
      <c r="M226" s="50">
        <f>SUM(M227)</f>
        <v>0</v>
      </c>
    </row>
    <row r="227" spans="1:14" ht="18.75" customHeight="1">
      <c r="A227" s="70">
        <v>165</v>
      </c>
      <c r="B227" s="71" t="s">
        <v>205</v>
      </c>
      <c r="C227" s="54">
        <v>85.86</v>
      </c>
      <c r="D227" s="54"/>
      <c r="E227" s="54">
        <f>F227+G227+H227</f>
        <v>-178.2</v>
      </c>
      <c r="F227" s="54">
        <v>-178.2</v>
      </c>
      <c r="G227" s="54"/>
      <c r="H227" s="54"/>
      <c r="I227" s="54">
        <f>J227+K227</f>
        <v>0</v>
      </c>
      <c r="J227" s="54"/>
      <c r="K227" s="54"/>
      <c r="L227" s="54">
        <f>C227+D227+F227+G227+H227+J227+K227</f>
        <v>-92.33999999999999</v>
      </c>
      <c r="M227" s="54"/>
      <c r="N227" s="61">
        <v>621003</v>
      </c>
    </row>
    <row r="228" spans="1:13" ht="18.75" customHeight="1">
      <c r="A228" s="69"/>
      <c r="B228" s="68" t="s">
        <v>206</v>
      </c>
      <c r="C228" s="50">
        <v>23.34</v>
      </c>
      <c r="D228" s="50">
        <v>0</v>
      </c>
      <c r="E228" s="50">
        <f>E229</f>
        <v>-250.18</v>
      </c>
      <c r="F228" s="50">
        <f aca="true" t="shared" si="117" ref="F228:K228">F229</f>
        <v>-56.16</v>
      </c>
      <c r="G228" s="50">
        <f t="shared" si="117"/>
        <v>0</v>
      </c>
      <c r="H228" s="50">
        <f t="shared" si="117"/>
        <v>-194.02</v>
      </c>
      <c r="I228" s="50">
        <f t="shared" si="117"/>
        <v>0</v>
      </c>
      <c r="J228" s="50">
        <f t="shared" si="117"/>
        <v>0</v>
      </c>
      <c r="K228" s="50">
        <f t="shared" si="117"/>
        <v>0</v>
      </c>
      <c r="L228" s="50">
        <f>SUM(L229)</f>
        <v>-226.84</v>
      </c>
      <c r="M228" s="50">
        <f>SUM(M229)</f>
        <v>0</v>
      </c>
    </row>
    <row r="229" spans="1:14" ht="18.75" customHeight="1">
      <c r="A229" s="70">
        <v>166</v>
      </c>
      <c r="B229" s="71" t="s">
        <v>206</v>
      </c>
      <c r="C229" s="54">
        <v>23.34</v>
      </c>
      <c r="D229" s="54"/>
      <c r="E229" s="54">
        <f>F229+G229+H229</f>
        <v>-250.18</v>
      </c>
      <c r="F229" s="54">
        <v>-56.16</v>
      </c>
      <c r="G229" s="54"/>
      <c r="H229" s="54">
        <v>-194.02</v>
      </c>
      <c r="I229" s="54">
        <f>J229+K229</f>
        <v>0</v>
      </c>
      <c r="J229" s="54"/>
      <c r="K229" s="54"/>
      <c r="L229" s="54">
        <f>C229+D229+F229+G229+H229+J229+K229</f>
        <v>-226.84</v>
      </c>
      <c r="M229" s="54"/>
      <c r="N229" s="61">
        <v>621004</v>
      </c>
    </row>
  </sheetData>
  <sheetProtection/>
  <mergeCells count="10">
    <mergeCell ref="A1:B1"/>
    <mergeCell ref="A2:M2"/>
    <mergeCell ref="E4:H4"/>
    <mergeCell ref="I4:K4"/>
    <mergeCell ref="L4:M4"/>
    <mergeCell ref="A4:A5"/>
    <mergeCell ref="B4:B5"/>
    <mergeCell ref="C4:C5"/>
    <mergeCell ref="D4:D5"/>
    <mergeCell ref="N4:N5"/>
  </mergeCells>
  <conditionalFormatting sqref="B4:B5">
    <cfRule type="expression" priority="1" dxfId="0" stopIfTrue="1">
      <formula>AND(COUNTIF($B$4:$B$5,B4)&gt;1,NOT(ISBLANK(B4)))</formula>
    </cfRule>
  </conditionalFormatting>
  <printOptions/>
  <pageMargins left="0.75" right="0.75" top="1" bottom="1" header="0.51" footer="0.51"/>
  <pageSetup horizontalDpi="600" verticalDpi="600" orientation="portrait" paperSize="9" scale="7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7"/>
  <sheetViews>
    <sheetView view="pageBreakPreview" zoomScaleSheetLayoutView="100" workbookViewId="0" topLeftCell="A1">
      <selection activeCell="A2" sqref="A2:S2"/>
    </sheetView>
  </sheetViews>
  <sheetFormatPr defaultColWidth="9.875" defaultRowHeight="18.75" customHeight="1"/>
  <cols>
    <col min="1" max="1" width="4.125" style="61" customWidth="1"/>
    <col min="2" max="2" width="12.25390625" style="61" customWidth="1"/>
    <col min="3" max="4" width="9.125" style="61" customWidth="1"/>
    <col min="5" max="5" width="10.25390625" style="62" customWidth="1"/>
    <col min="6" max="6" width="11.875" style="62" customWidth="1"/>
    <col min="7" max="7" width="8.50390625" style="62" customWidth="1"/>
    <col min="8" max="8" width="9.00390625" style="62" customWidth="1"/>
    <col min="9" max="9" width="10.75390625" style="62" customWidth="1"/>
    <col min="10" max="10" width="12.50390625" style="62" customWidth="1"/>
    <col min="11" max="16" width="9.00390625" style="62" customWidth="1"/>
    <col min="17" max="17" width="8.25390625" style="62" customWidth="1"/>
    <col min="18" max="18" width="12.75390625" style="62" customWidth="1"/>
    <col min="19" max="19" width="12.625" style="61" customWidth="1"/>
    <col min="20" max="20" width="9.00390625" style="61" customWidth="1"/>
    <col min="21" max="16384" width="8.25390625" style="61" bestFit="1" customWidth="1"/>
  </cols>
  <sheetData>
    <row r="1" spans="1:2" ht="18.75" customHeight="1">
      <c r="A1" s="63" t="s">
        <v>207</v>
      </c>
      <c r="B1" s="63"/>
    </row>
    <row r="2" spans="1:19" ht="35.25" customHeight="1">
      <c r="A2" s="32" t="s">
        <v>208</v>
      </c>
      <c r="B2" s="32"/>
      <c r="C2" s="32"/>
      <c r="D2" s="32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2"/>
    </row>
    <row r="3" spans="2:19" ht="18.75" customHeight="1">
      <c r="B3" s="33"/>
      <c r="C3" s="33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33" t="s">
        <v>2</v>
      </c>
    </row>
    <row r="4" spans="1:20" ht="25.5" customHeight="1">
      <c r="A4" s="34" t="s">
        <v>3</v>
      </c>
      <c r="B4" s="34" t="s">
        <v>4</v>
      </c>
      <c r="C4" s="36" t="s">
        <v>209</v>
      </c>
      <c r="D4" s="37"/>
      <c r="E4" s="37"/>
      <c r="F4" s="37"/>
      <c r="G4" s="37"/>
      <c r="H4" s="37"/>
      <c r="I4" s="37"/>
      <c r="J4" s="37"/>
      <c r="K4" s="73" t="s">
        <v>210</v>
      </c>
      <c r="L4" s="74"/>
      <c r="M4" s="74"/>
      <c r="N4" s="74"/>
      <c r="O4" s="74"/>
      <c r="P4" s="74"/>
      <c r="Q4" s="74"/>
      <c r="R4" s="74"/>
      <c r="S4" s="42" t="s">
        <v>211</v>
      </c>
      <c r="T4" s="76" t="s">
        <v>10</v>
      </c>
    </row>
    <row r="5" spans="1:19" ht="34.5" customHeight="1">
      <c r="A5" s="39"/>
      <c r="B5" s="39"/>
      <c r="C5" s="42" t="s">
        <v>212</v>
      </c>
      <c r="D5" s="42" t="s">
        <v>213</v>
      </c>
      <c r="E5" s="66" t="s">
        <v>214</v>
      </c>
      <c r="F5" s="66"/>
      <c r="G5" s="66" t="s">
        <v>215</v>
      </c>
      <c r="H5" s="66"/>
      <c r="I5" s="75" t="s">
        <v>216</v>
      </c>
      <c r="J5" s="66"/>
      <c r="K5" s="42" t="s">
        <v>217</v>
      </c>
      <c r="L5" s="42" t="s">
        <v>218</v>
      </c>
      <c r="M5" s="66" t="s">
        <v>214</v>
      </c>
      <c r="N5" s="66"/>
      <c r="O5" s="66" t="s">
        <v>215</v>
      </c>
      <c r="P5" s="66"/>
      <c r="Q5" s="75" t="s">
        <v>216</v>
      </c>
      <c r="R5" s="67"/>
      <c r="S5" s="42"/>
    </row>
    <row r="6" spans="1:20" ht="63.75" customHeight="1">
      <c r="A6" s="39"/>
      <c r="B6" s="39"/>
      <c r="C6" s="42"/>
      <c r="D6" s="42"/>
      <c r="E6" s="66" t="s">
        <v>219</v>
      </c>
      <c r="F6" s="66" t="s">
        <v>220</v>
      </c>
      <c r="G6" s="67" t="s">
        <v>219</v>
      </c>
      <c r="H6" s="67" t="s">
        <v>220</v>
      </c>
      <c r="I6" s="75" t="s">
        <v>221</v>
      </c>
      <c r="J6" s="66" t="s">
        <v>14</v>
      </c>
      <c r="K6" s="42"/>
      <c r="L6" s="42"/>
      <c r="M6" s="66" t="s">
        <v>219</v>
      </c>
      <c r="N6" s="66" t="s">
        <v>220</v>
      </c>
      <c r="O6" s="66" t="s">
        <v>219</v>
      </c>
      <c r="P6" s="66" t="s">
        <v>220</v>
      </c>
      <c r="Q6" s="75" t="s">
        <v>221</v>
      </c>
      <c r="R6" s="67" t="s">
        <v>14</v>
      </c>
      <c r="S6" s="42"/>
      <c r="T6" s="76"/>
    </row>
    <row r="7" spans="1:19" ht="27.75" customHeight="1">
      <c r="A7" s="44"/>
      <c r="B7" s="44"/>
      <c r="C7" s="42" t="s">
        <v>222</v>
      </c>
      <c r="D7" s="42" t="s">
        <v>223</v>
      </c>
      <c r="E7" s="66" t="s">
        <v>224</v>
      </c>
      <c r="F7" s="66" t="s">
        <v>225</v>
      </c>
      <c r="G7" s="66" t="s">
        <v>226</v>
      </c>
      <c r="H7" s="66" t="s">
        <v>227</v>
      </c>
      <c r="I7" s="66" t="s">
        <v>228</v>
      </c>
      <c r="J7" s="66" t="s">
        <v>229</v>
      </c>
      <c r="K7" s="66" t="s">
        <v>230</v>
      </c>
      <c r="L7" s="66" t="s">
        <v>231</v>
      </c>
      <c r="M7" s="66" t="s">
        <v>232</v>
      </c>
      <c r="N7" s="66" t="s">
        <v>233</v>
      </c>
      <c r="O7" s="66" t="s">
        <v>234</v>
      </c>
      <c r="P7" s="66" t="s">
        <v>235</v>
      </c>
      <c r="Q7" s="66" t="s">
        <v>236</v>
      </c>
      <c r="R7" s="66" t="s">
        <v>237</v>
      </c>
      <c r="S7" s="42" t="s">
        <v>238</v>
      </c>
    </row>
    <row r="8" spans="1:19" ht="18.75" customHeight="1">
      <c r="A8" s="47"/>
      <c r="B8" s="68" t="s">
        <v>19</v>
      </c>
      <c r="C8" s="49">
        <f>C9+C17+C19+C27+C29+C31+C33+C35+C40+C42+C45+C47+C53+C55+C57+C59+C61+C69+C71+C74+C77+C80+C82+C89+C91+C101+C103+C105+C107+C114+C116+C118+C126+C128+C130+C132+C134+C141+C143+C145+C147+C152+C154+C161+C163+C165+C169+C174+C176</f>
        <v>1097</v>
      </c>
      <c r="D8" s="49">
        <f aca="true" t="shared" si="0" ref="D8:S8">D9+D17+D19+D27+D29+D31+D33+D35+D40+D42+D45+D47+D53+D55+D57+D59+D61+D69+D71+D74+D77+D80+D82+D89+D91+D101+D103+D105+D107+D114+D116+D118+D126+D128+D130+D132+D134+D141+D143+D145+D147+D152+D154+D161+D163+D165+D169+D174+D176</f>
        <v>9443</v>
      </c>
      <c r="E8" s="49">
        <f t="shared" si="0"/>
        <v>10540</v>
      </c>
      <c r="F8" s="50">
        <f t="shared" si="0"/>
        <v>4426.799999999999</v>
      </c>
      <c r="G8" s="49">
        <f t="shared" si="0"/>
        <v>1097</v>
      </c>
      <c r="H8" s="49">
        <f t="shared" si="0"/>
        <v>329.09999999999997</v>
      </c>
      <c r="I8" s="49">
        <f t="shared" si="0"/>
        <v>-9443</v>
      </c>
      <c r="J8" s="50">
        <f t="shared" si="0"/>
        <v>-1888.6000000000006</v>
      </c>
      <c r="K8" s="49">
        <f t="shared" si="0"/>
        <v>78</v>
      </c>
      <c r="L8" s="49">
        <f t="shared" si="0"/>
        <v>127</v>
      </c>
      <c r="M8" s="49">
        <f t="shared" si="0"/>
        <v>205</v>
      </c>
      <c r="N8" s="49">
        <f t="shared" si="0"/>
        <v>86.10000000000005</v>
      </c>
      <c r="O8" s="49">
        <f t="shared" si="0"/>
        <v>78</v>
      </c>
      <c r="P8" s="49">
        <f t="shared" si="0"/>
        <v>46.80000000000001</v>
      </c>
      <c r="Q8" s="49">
        <f t="shared" si="0"/>
        <v>-127</v>
      </c>
      <c r="R8" s="50">
        <f t="shared" si="0"/>
        <v>-50.79999999999999</v>
      </c>
      <c r="S8" s="50">
        <f t="shared" si="0"/>
        <v>2949.399999999999</v>
      </c>
    </row>
    <row r="9" spans="1:19" ht="18.75" customHeight="1">
      <c r="A9" s="69"/>
      <c r="B9" s="68" t="s">
        <v>53</v>
      </c>
      <c r="C9" s="49">
        <f aca="true" t="shared" si="1" ref="C9:S9">SUM(C10:C16)</f>
        <v>8</v>
      </c>
      <c r="D9" s="49">
        <f t="shared" si="1"/>
        <v>566</v>
      </c>
      <c r="E9" s="49">
        <f t="shared" si="1"/>
        <v>574</v>
      </c>
      <c r="F9" s="50">
        <f t="shared" si="1"/>
        <v>241.07999999999998</v>
      </c>
      <c r="G9" s="49">
        <f t="shared" si="1"/>
        <v>8</v>
      </c>
      <c r="H9" s="50">
        <f t="shared" si="1"/>
        <v>2.4</v>
      </c>
      <c r="I9" s="49">
        <f t="shared" si="1"/>
        <v>-566</v>
      </c>
      <c r="J9" s="50">
        <f t="shared" si="1"/>
        <v>-113.2</v>
      </c>
      <c r="K9" s="49">
        <f t="shared" si="1"/>
        <v>0</v>
      </c>
      <c r="L9" s="49">
        <f t="shared" si="1"/>
        <v>11</v>
      </c>
      <c r="M9" s="49">
        <f t="shared" si="1"/>
        <v>11</v>
      </c>
      <c r="N9" s="50">
        <f t="shared" si="1"/>
        <v>4.62</v>
      </c>
      <c r="O9" s="49">
        <f t="shared" si="1"/>
        <v>0</v>
      </c>
      <c r="P9" s="50">
        <f t="shared" si="1"/>
        <v>0</v>
      </c>
      <c r="Q9" s="49">
        <f t="shared" si="1"/>
        <v>-11</v>
      </c>
      <c r="R9" s="50">
        <f t="shared" si="1"/>
        <v>-4.3999999999999995</v>
      </c>
      <c r="S9" s="50">
        <f t="shared" si="1"/>
        <v>130.5</v>
      </c>
    </row>
    <row r="10" spans="1:20" ht="18.75" customHeight="1">
      <c r="A10" s="70">
        <v>1</v>
      </c>
      <c r="B10" s="71" t="s">
        <v>54</v>
      </c>
      <c r="C10" s="53"/>
      <c r="D10" s="53">
        <v>17</v>
      </c>
      <c r="E10" s="53">
        <f aca="true" t="shared" si="2" ref="E10:E16">C10+D10</f>
        <v>17</v>
      </c>
      <c r="F10" s="54">
        <f aca="true" t="shared" si="3" ref="F10:F16">E10*0.7*0.6</f>
        <v>7.139999999999999</v>
      </c>
      <c r="G10" s="53">
        <f aca="true" t="shared" si="4" ref="G10:G16">C10</f>
        <v>0</v>
      </c>
      <c r="H10" s="54">
        <f aca="true" t="shared" si="5" ref="H10:H16">G10*0.5*0.6</f>
        <v>0</v>
      </c>
      <c r="I10" s="53">
        <f aca="true" t="shared" si="6" ref="I10:I16">-D10</f>
        <v>-17</v>
      </c>
      <c r="J10" s="54">
        <f aca="true" t="shared" si="7" ref="J10:J16">I10*0.5*0.4</f>
        <v>-3.4000000000000004</v>
      </c>
      <c r="K10" s="53"/>
      <c r="L10" s="53">
        <v>0</v>
      </c>
      <c r="M10" s="53">
        <f aca="true" t="shared" si="8" ref="M10:M16">K10+L10</f>
        <v>0</v>
      </c>
      <c r="N10" s="54">
        <f aca="true" t="shared" si="9" ref="N10:N16">M10*0.7*0.6</f>
        <v>0</v>
      </c>
      <c r="O10" s="53">
        <f aca="true" t="shared" si="10" ref="O10:O16">K10</f>
        <v>0</v>
      </c>
      <c r="P10" s="54">
        <f aca="true" t="shared" si="11" ref="P10:P16">O10*1*0.6</f>
        <v>0</v>
      </c>
      <c r="Q10" s="53">
        <f aca="true" t="shared" si="12" ref="Q10:Q16">-L10</f>
        <v>0</v>
      </c>
      <c r="R10" s="54">
        <f aca="true" t="shared" si="13" ref="R10:R16">Q10*1*0.4</f>
        <v>0</v>
      </c>
      <c r="S10" s="54">
        <f aca="true" t="shared" si="14" ref="S10:S16">F10+H10+J10+N10+P10+R10</f>
        <v>3.7399999999999984</v>
      </c>
      <c r="T10" s="61">
        <v>604001</v>
      </c>
    </row>
    <row r="11" spans="1:20" ht="18.75" customHeight="1">
      <c r="A11" s="70">
        <v>2</v>
      </c>
      <c r="B11" s="71" t="s">
        <v>55</v>
      </c>
      <c r="C11" s="53"/>
      <c r="D11" s="53">
        <v>14</v>
      </c>
      <c r="E11" s="53">
        <f t="shared" si="2"/>
        <v>14</v>
      </c>
      <c r="F11" s="54">
        <f t="shared" si="3"/>
        <v>5.879999999999999</v>
      </c>
      <c r="G11" s="53">
        <f t="shared" si="4"/>
        <v>0</v>
      </c>
      <c r="H11" s="54">
        <f t="shared" si="5"/>
        <v>0</v>
      </c>
      <c r="I11" s="53">
        <f t="shared" si="6"/>
        <v>-14</v>
      </c>
      <c r="J11" s="54">
        <f t="shared" si="7"/>
        <v>-2.8000000000000003</v>
      </c>
      <c r="K11" s="53"/>
      <c r="L11" s="53">
        <v>5</v>
      </c>
      <c r="M11" s="53">
        <f t="shared" si="8"/>
        <v>5</v>
      </c>
      <c r="N11" s="54">
        <f t="shared" si="9"/>
        <v>2.1</v>
      </c>
      <c r="O11" s="53">
        <f t="shared" si="10"/>
        <v>0</v>
      </c>
      <c r="P11" s="54">
        <f t="shared" si="11"/>
        <v>0</v>
      </c>
      <c r="Q11" s="53">
        <f t="shared" si="12"/>
        <v>-5</v>
      </c>
      <c r="R11" s="54">
        <f t="shared" si="13"/>
        <v>-2</v>
      </c>
      <c r="S11" s="54">
        <f t="shared" si="14"/>
        <v>3.179999999999999</v>
      </c>
      <c r="T11" s="61">
        <v>604002</v>
      </c>
    </row>
    <row r="12" spans="1:20" ht="18.75" customHeight="1">
      <c r="A12" s="70">
        <v>3</v>
      </c>
      <c r="B12" s="71" t="s">
        <v>56</v>
      </c>
      <c r="C12" s="53"/>
      <c r="D12" s="53">
        <v>18</v>
      </c>
      <c r="E12" s="53">
        <f t="shared" si="2"/>
        <v>18</v>
      </c>
      <c r="F12" s="54">
        <f t="shared" si="3"/>
        <v>7.56</v>
      </c>
      <c r="G12" s="53">
        <f t="shared" si="4"/>
        <v>0</v>
      </c>
      <c r="H12" s="54">
        <f t="shared" si="5"/>
        <v>0</v>
      </c>
      <c r="I12" s="53">
        <f t="shared" si="6"/>
        <v>-18</v>
      </c>
      <c r="J12" s="54">
        <f t="shared" si="7"/>
        <v>-3.6</v>
      </c>
      <c r="K12" s="53"/>
      <c r="L12" s="53">
        <v>0</v>
      </c>
      <c r="M12" s="53">
        <f t="shared" si="8"/>
        <v>0</v>
      </c>
      <c r="N12" s="54">
        <f t="shared" si="9"/>
        <v>0</v>
      </c>
      <c r="O12" s="53">
        <f t="shared" si="10"/>
        <v>0</v>
      </c>
      <c r="P12" s="54">
        <f t="shared" si="11"/>
        <v>0</v>
      </c>
      <c r="Q12" s="53">
        <f t="shared" si="12"/>
        <v>0</v>
      </c>
      <c r="R12" s="54">
        <f t="shared" si="13"/>
        <v>0</v>
      </c>
      <c r="S12" s="54">
        <f t="shared" si="14"/>
        <v>3.9599999999999995</v>
      </c>
      <c r="T12" s="61">
        <v>604003</v>
      </c>
    </row>
    <row r="13" spans="1:20" ht="18.75" customHeight="1">
      <c r="A13" s="70">
        <v>4</v>
      </c>
      <c r="B13" s="71" t="s">
        <v>57</v>
      </c>
      <c r="C13" s="53"/>
      <c r="D13" s="53">
        <v>79</v>
      </c>
      <c r="E13" s="53">
        <f t="shared" si="2"/>
        <v>79</v>
      </c>
      <c r="F13" s="54">
        <f t="shared" si="3"/>
        <v>33.18</v>
      </c>
      <c r="G13" s="53">
        <f t="shared" si="4"/>
        <v>0</v>
      </c>
      <c r="H13" s="54">
        <f t="shared" si="5"/>
        <v>0</v>
      </c>
      <c r="I13" s="53">
        <f t="shared" si="6"/>
        <v>-79</v>
      </c>
      <c r="J13" s="54">
        <f t="shared" si="7"/>
        <v>-15.8</v>
      </c>
      <c r="K13" s="53"/>
      <c r="L13" s="53">
        <v>2</v>
      </c>
      <c r="M13" s="53">
        <f t="shared" si="8"/>
        <v>2</v>
      </c>
      <c r="N13" s="54">
        <f t="shared" si="9"/>
        <v>0.84</v>
      </c>
      <c r="O13" s="53">
        <f t="shared" si="10"/>
        <v>0</v>
      </c>
      <c r="P13" s="54">
        <f t="shared" si="11"/>
        <v>0</v>
      </c>
      <c r="Q13" s="53">
        <f t="shared" si="12"/>
        <v>-2</v>
      </c>
      <c r="R13" s="54">
        <f t="shared" si="13"/>
        <v>-0.8</v>
      </c>
      <c r="S13" s="54">
        <f t="shared" si="14"/>
        <v>17.419999999999998</v>
      </c>
      <c r="T13" s="61">
        <v>604004</v>
      </c>
    </row>
    <row r="14" spans="1:20" ht="18.75" customHeight="1">
      <c r="A14" s="70">
        <v>5</v>
      </c>
      <c r="B14" s="71" t="s">
        <v>58</v>
      </c>
      <c r="C14" s="53">
        <v>1</v>
      </c>
      <c r="D14" s="53">
        <v>7</v>
      </c>
      <c r="E14" s="53">
        <f t="shared" si="2"/>
        <v>8</v>
      </c>
      <c r="F14" s="54">
        <f t="shared" si="3"/>
        <v>3.36</v>
      </c>
      <c r="G14" s="53">
        <f t="shared" si="4"/>
        <v>1</v>
      </c>
      <c r="H14" s="54">
        <f t="shared" si="5"/>
        <v>0.3</v>
      </c>
      <c r="I14" s="53">
        <f t="shared" si="6"/>
        <v>-7</v>
      </c>
      <c r="J14" s="54">
        <f t="shared" si="7"/>
        <v>-1.4000000000000001</v>
      </c>
      <c r="K14" s="53"/>
      <c r="L14" s="53">
        <v>0</v>
      </c>
      <c r="M14" s="53">
        <f t="shared" si="8"/>
        <v>0</v>
      </c>
      <c r="N14" s="54">
        <f t="shared" si="9"/>
        <v>0</v>
      </c>
      <c r="O14" s="53">
        <f t="shared" si="10"/>
        <v>0</v>
      </c>
      <c r="P14" s="54">
        <f t="shared" si="11"/>
        <v>0</v>
      </c>
      <c r="Q14" s="53">
        <f t="shared" si="12"/>
        <v>0</v>
      </c>
      <c r="R14" s="54">
        <f t="shared" si="13"/>
        <v>0</v>
      </c>
      <c r="S14" s="54">
        <f t="shared" si="14"/>
        <v>2.26</v>
      </c>
      <c r="T14" s="61">
        <v>604005</v>
      </c>
    </row>
    <row r="15" spans="1:20" ht="18.75" customHeight="1">
      <c r="A15" s="70">
        <v>6</v>
      </c>
      <c r="B15" s="71" t="s">
        <v>59</v>
      </c>
      <c r="C15" s="53">
        <v>2</v>
      </c>
      <c r="D15" s="53">
        <v>280</v>
      </c>
      <c r="E15" s="53">
        <f t="shared" si="2"/>
        <v>282</v>
      </c>
      <c r="F15" s="54">
        <f t="shared" si="3"/>
        <v>118.43999999999998</v>
      </c>
      <c r="G15" s="53">
        <f t="shared" si="4"/>
        <v>2</v>
      </c>
      <c r="H15" s="54">
        <f t="shared" si="5"/>
        <v>0.6</v>
      </c>
      <c r="I15" s="53">
        <f t="shared" si="6"/>
        <v>-280</v>
      </c>
      <c r="J15" s="54">
        <f t="shared" si="7"/>
        <v>-56</v>
      </c>
      <c r="K15" s="53"/>
      <c r="L15" s="53">
        <v>2</v>
      </c>
      <c r="M15" s="53">
        <f t="shared" si="8"/>
        <v>2</v>
      </c>
      <c r="N15" s="54">
        <f t="shared" si="9"/>
        <v>0.84</v>
      </c>
      <c r="O15" s="53">
        <f t="shared" si="10"/>
        <v>0</v>
      </c>
      <c r="P15" s="54">
        <f t="shared" si="11"/>
        <v>0</v>
      </c>
      <c r="Q15" s="53">
        <f t="shared" si="12"/>
        <v>-2</v>
      </c>
      <c r="R15" s="54">
        <f t="shared" si="13"/>
        <v>-0.8</v>
      </c>
      <c r="S15" s="54">
        <f t="shared" si="14"/>
        <v>63.079999999999984</v>
      </c>
      <c r="T15" s="61">
        <v>604006</v>
      </c>
    </row>
    <row r="16" spans="1:20" ht="18.75" customHeight="1">
      <c r="A16" s="70">
        <v>7</v>
      </c>
      <c r="B16" s="71" t="s">
        <v>60</v>
      </c>
      <c r="C16" s="53">
        <v>5</v>
      </c>
      <c r="D16" s="53">
        <v>151</v>
      </c>
      <c r="E16" s="53">
        <f t="shared" si="2"/>
        <v>156</v>
      </c>
      <c r="F16" s="54">
        <f t="shared" si="3"/>
        <v>65.52</v>
      </c>
      <c r="G16" s="53">
        <f t="shared" si="4"/>
        <v>5</v>
      </c>
      <c r="H16" s="54">
        <f t="shared" si="5"/>
        <v>1.5</v>
      </c>
      <c r="I16" s="53">
        <f t="shared" si="6"/>
        <v>-151</v>
      </c>
      <c r="J16" s="54">
        <f t="shared" si="7"/>
        <v>-30.200000000000003</v>
      </c>
      <c r="K16" s="53"/>
      <c r="L16" s="53">
        <v>2</v>
      </c>
      <c r="M16" s="53">
        <f t="shared" si="8"/>
        <v>2</v>
      </c>
      <c r="N16" s="54">
        <f t="shared" si="9"/>
        <v>0.84</v>
      </c>
      <c r="O16" s="53">
        <f t="shared" si="10"/>
        <v>0</v>
      </c>
      <c r="P16" s="54">
        <f t="shared" si="11"/>
        <v>0</v>
      </c>
      <c r="Q16" s="53">
        <f t="shared" si="12"/>
        <v>-2</v>
      </c>
      <c r="R16" s="54">
        <f t="shared" si="13"/>
        <v>-0.8</v>
      </c>
      <c r="S16" s="54">
        <f t="shared" si="14"/>
        <v>36.86</v>
      </c>
      <c r="T16" s="61">
        <v>604007</v>
      </c>
    </row>
    <row r="17" spans="1:19" ht="18.75" customHeight="1">
      <c r="A17" s="69"/>
      <c r="B17" s="68" t="s">
        <v>61</v>
      </c>
      <c r="C17" s="49">
        <f aca="true" t="shared" si="15" ref="C17:S17">SUM(C18)</f>
        <v>0</v>
      </c>
      <c r="D17" s="49">
        <f t="shared" si="15"/>
        <v>12</v>
      </c>
      <c r="E17" s="49">
        <f t="shared" si="15"/>
        <v>12</v>
      </c>
      <c r="F17" s="50">
        <f t="shared" si="15"/>
        <v>5.039999999999999</v>
      </c>
      <c r="G17" s="49">
        <f t="shared" si="15"/>
        <v>0</v>
      </c>
      <c r="H17" s="50">
        <f t="shared" si="15"/>
        <v>0</v>
      </c>
      <c r="I17" s="49">
        <f t="shared" si="15"/>
        <v>-12</v>
      </c>
      <c r="J17" s="50">
        <f t="shared" si="15"/>
        <v>-2.4000000000000004</v>
      </c>
      <c r="K17" s="49">
        <f t="shared" si="15"/>
        <v>0</v>
      </c>
      <c r="L17" s="49">
        <f t="shared" si="15"/>
        <v>0</v>
      </c>
      <c r="M17" s="49">
        <f t="shared" si="15"/>
        <v>0</v>
      </c>
      <c r="N17" s="50">
        <f t="shared" si="15"/>
        <v>0</v>
      </c>
      <c r="O17" s="49">
        <f t="shared" si="15"/>
        <v>0</v>
      </c>
      <c r="P17" s="50">
        <f t="shared" si="15"/>
        <v>0</v>
      </c>
      <c r="Q17" s="49">
        <f t="shared" si="15"/>
        <v>0</v>
      </c>
      <c r="R17" s="50">
        <f t="shared" si="15"/>
        <v>0</v>
      </c>
      <c r="S17" s="50">
        <f t="shared" si="15"/>
        <v>2.639999999999999</v>
      </c>
    </row>
    <row r="18" spans="1:20" ht="18.75" customHeight="1">
      <c r="A18" s="70">
        <v>8</v>
      </c>
      <c r="B18" s="72" t="s">
        <v>61</v>
      </c>
      <c r="C18" s="53"/>
      <c r="D18" s="53">
        <v>12</v>
      </c>
      <c r="E18" s="53">
        <f aca="true" t="shared" si="16" ref="E18">C18+D18</f>
        <v>12</v>
      </c>
      <c r="F18" s="54">
        <f aca="true" t="shared" si="17" ref="F18">E18*0.7*0.6</f>
        <v>5.039999999999999</v>
      </c>
      <c r="G18" s="53">
        <f aca="true" t="shared" si="18" ref="G18">C18</f>
        <v>0</v>
      </c>
      <c r="H18" s="54">
        <f aca="true" t="shared" si="19" ref="H18">G18*0.5*0.6</f>
        <v>0</v>
      </c>
      <c r="I18" s="53">
        <f aca="true" t="shared" si="20" ref="I18">-D18</f>
        <v>-12</v>
      </c>
      <c r="J18" s="54">
        <f aca="true" t="shared" si="21" ref="J18">I18*0.5*0.4</f>
        <v>-2.4000000000000004</v>
      </c>
      <c r="K18" s="53"/>
      <c r="L18" s="53">
        <v>0</v>
      </c>
      <c r="M18" s="53">
        <f aca="true" t="shared" si="22" ref="M18">K18+L18</f>
        <v>0</v>
      </c>
      <c r="N18" s="54">
        <f aca="true" t="shared" si="23" ref="N18">M18*0.7*0.6</f>
        <v>0</v>
      </c>
      <c r="O18" s="53">
        <f aca="true" t="shared" si="24" ref="O18">K18</f>
        <v>0</v>
      </c>
      <c r="P18" s="54">
        <f aca="true" t="shared" si="25" ref="P18">O18*1*0.6</f>
        <v>0</v>
      </c>
      <c r="Q18" s="53">
        <f aca="true" t="shared" si="26" ref="Q18">-L18</f>
        <v>0</v>
      </c>
      <c r="R18" s="54">
        <f aca="true" t="shared" si="27" ref="R18">Q18*1*0.4</f>
        <v>0</v>
      </c>
      <c r="S18" s="54">
        <f aca="true" t="shared" si="28" ref="S18">F18+H18+J18+N18+P18+R18</f>
        <v>2.639999999999999</v>
      </c>
      <c r="T18" s="61">
        <v>604008</v>
      </c>
    </row>
    <row r="19" spans="1:19" ht="18.75" customHeight="1">
      <c r="A19" s="69"/>
      <c r="B19" s="68" t="s">
        <v>69</v>
      </c>
      <c r="C19" s="49">
        <f>SUM(C20:C26)</f>
        <v>61</v>
      </c>
      <c r="D19" s="49">
        <f>SUM(D20:D26)</f>
        <v>252</v>
      </c>
      <c r="E19" s="49">
        <f aca="true" t="shared" si="29" ref="E19:S19">SUM(E20:E26)</f>
        <v>313</v>
      </c>
      <c r="F19" s="50">
        <f t="shared" si="29"/>
        <v>131.45999999999998</v>
      </c>
      <c r="G19" s="49">
        <f t="shared" si="29"/>
        <v>61</v>
      </c>
      <c r="H19" s="50">
        <f t="shared" si="29"/>
        <v>18.3</v>
      </c>
      <c r="I19" s="49">
        <f t="shared" si="29"/>
        <v>-252</v>
      </c>
      <c r="J19" s="50">
        <f t="shared" si="29"/>
        <v>-50.400000000000006</v>
      </c>
      <c r="K19" s="49">
        <f t="shared" si="29"/>
        <v>9</v>
      </c>
      <c r="L19" s="49">
        <f t="shared" si="29"/>
        <v>3</v>
      </c>
      <c r="M19" s="49">
        <f t="shared" si="29"/>
        <v>12</v>
      </c>
      <c r="N19" s="50">
        <f t="shared" si="29"/>
        <v>5.039999999999999</v>
      </c>
      <c r="O19" s="49">
        <f t="shared" si="29"/>
        <v>9</v>
      </c>
      <c r="P19" s="50">
        <f t="shared" si="29"/>
        <v>5.4</v>
      </c>
      <c r="Q19" s="49">
        <f t="shared" si="29"/>
        <v>-3</v>
      </c>
      <c r="R19" s="50">
        <f t="shared" si="29"/>
        <v>-1.2000000000000002</v>
      </c>
      <c r="S19" s="50">
        <f t="shared" si="29"/>
        <v>108.6</v>
      </c>
    </row>
    <row r="20" spans="1:20" ht="18.75" customHeight="1">
      <c r="A20" s="70">
        <v>9</v>
      </c>
      <c r="B20" s="71" t="s">
        <v>70</v>
      </c>
      <c r="C20" s="53"/>
      <c r="D20" s="53">
        <v>9</v>
      </c>
      <c r="E20" s="53">
        <f aca="true" t="shared" si="30" ref="E20:E26">C20+D20</f>
        <v>9</v>
      </c>
      <c r="F20" s="54">
        <f aca="true" t="shared" si="31" ref="F20:F26">E20*0.7*0.6</f>
        <v>3.78</v>
      </c>
      <c r="G20" s="53">
        <f aca="true" t="shared" si="32" ref="G20:G26">C20</f>
        <v>0</v>
      </c>
      <c r="H20" s="54">
        <f aca="true" t="shared" si="33" ref="H20:H26">G20*0.5*0.6</f>
        <v>0</v>
      </c>
      <c r="I20" s="53">
        <f aca="true" t="shared" si="34" ref="I20:I26">-D20</f>
        <v>-9</v>
      </c>
      <c r="J20" s="54">
        <f aca="true" t="shared" si="35" ref="J20:J26">I20*0.5*0.4</f>
        <v>-1.8</v>
      </c>
      <c r="K20" s="53"/>
      <c r="L20" s="53">
        <v>0</v>
      </c>
      <c r="M20" s="53">
        <f aca="true" t="shared" si="36" ref="M20:M26">K20+L20</f>
        <v>0</v>
      </c>
      <c r="N20" s="54">
        <f aca="true" t="shared" si="37" ref="N20:N26">M20*0.7*0.6</f>
        <v>0</v>
      </c>
      <c r="O20" s="53">
        <f aca="true" t="shared" si="38" ref="O20:O26">K20</f>
        <v>0</v>
      </c>
      <c r="P20" s="54">
        <f aca="true" t="shared" si="39" ref="P20:P26">O20*1*0.6</f>
        <v>0</v>
      </c>
      <c r="Q20" s="53">
        <f aca="true" t="shared" si="40" ref="Q20:Q26">-L20</f>
        <v>0</v>
      </c>
      <c r="R20" s="54">
        <f aca="true" t="shared" si="41" ref="R20:R26">Q20*1*0.4</f>
        <v>0</v>
      </c>
      <c r="S20" s="54">
        <f aca="true" t="shared" si="42" ref="S20:S26">F20+H20+J20+N20+P20+R20</f>
        <v>1.9799999999999998</v>
      </c>
      <c r="T20" s="61">
        <v>606001</v>
      </c>
    </row>
    <row r="21" spans="1:20" ht="18.75" customHeight="1">
      <c r="A21" s="70">
        <v>10</v>
      </c>
      <c r="B21" s="71" t="s">
        <v>71</v>
      </c>
      <c r="C21" s="53">
        <v>4</v>
      </c>
      <c r="D21" s="53">
        <v>6</v>
      </c>
      <c r="E21" s="53">
        <f t="shared" si="30"/>
        <v>10</v>
      </c>
      <c r="F21" s="54">
        <f t="shared" si="31"/>
        <v>4.2</v>
      </c>
      <c r="G21" s="53">
        <f t="shared" si="32"/>
        <v>4</v>
      </c>
      <c r="H21" s="54">
        <f t="shared" si="33"/>
        <v>1.2</v>
      </c>
      <c r="I21" s="53">
        <f t="shared" si="34"/>
        <v>-6</v>
      </c>
      <c r="J21" s="54">
        <f t="shared" si="35"/>
        <v>-1.2000000000000002</v>
      </c>
      <c r="K21" s="53">
        <v>1</v>
      </c>
      <c r="L21" s="53">
        <v>1</v>
      </c>
      <c r="M21" s="53">
        <f t="shared" si="36"/>
        <v>2</v>
      </c>
      <c r="N21" s="54">
        <f t="shared" si="37"/>
        <v>0.84</v>
      </c>
      <c r="O21" s="53">
        <f t="shared" si="38"/>
        <v>1</v>
      </c>
      <c r="P21" s="54">
        <f t="shared" si="39"/>
        <v>0.6</v>
      </c>
      <c r="Q21" s="53">
        <f t="shared" si="40"/>
        <v>-1</v>
      </c>
      <c r="R21" s="54">
        <f t="shared" si="41"/>
        <v>-0.4</v>
      </c>
      <c r="S21" s="54">
        <f t="shared" si="42"/>
        <v>5.239999999999999</v>
      </c>
      <c r="T21" s="61">
        <v>606002</v>
      </c>
    </row>
    <row r="22" spans="1:20" ht="18.75" customHeight="1">
      <c r="A22" s="70">
        <v>11</v>
      </c>
      <c r="B22" s="71" t="s">
        <v>72</v>
      </c>
      <c r="C22" s="53">
        <v>6</v>
      </c>
      <c r="D22" s="53">
        <v>9</v>
      </c>
      <c r="E22" s="53">
        <f t="shared" si="30"/>
        <v>15</v>
      </c>
      <c r="F22" s="54">
        <f t="shared" si="31"/>
        <v>6.3</v>
      </c>
      <c r="G22" s="53">
        <f t="shared" si="32"/>
        <v>6</v>
      </c>
      <c r="H22" s="54">
        <f t="shared" si="33"/>
        <v>1.7999999999999998</v>
      </c>
      <c r="I22" s="53">
        <f t="shared" si="34"/>
        <v>-9</v>
      </c>
      <c r="J22" s="54">
        <f t="shared" si="35"/>
        <v>-1.8</v>
      </c>
      <c r="K22" s="53">
        <v>0</v>
      </c>
      <c r="L22" s="53">
        <v>0</v>
      </c>
      <c r="M22" s="53">
        <f t="shared" si="36"/>
        <v>0</v>
      </c>
      <c r="N22" s="54">
        <f t="shared" si="37"/>
        <v>0</v>
      </c>
      <c r="O22" s="53">
        <f t="shared" si="38"/>
        <v>0</v>
      </c>
      <c r="P22" s="54">
        <f t="shared" si="39"/>
        <v>0</v>
      </c>
      <c r="Q22" s="53">
        <f t="shared" si="40"/>
        <v>0</v>
      </c>
      <c r="R22" s="54">
        <f t="shared" si="41"/>
        <v>0</v>
      </c>
      <c r="S22" s="54">
        <f t="shared" si="42"/>
        <v>6.3</v>
      </c>
      <c r="T22" s="61">
        <v>606003</v>
      </c>
    </row>
    <row r="23" spans="1:20" ht="18.75" customHeight="1">
      <c r="A23" s="70">
        <v>12</v>
      </c>
      <c r="B23" s="71" t="s">
        <v>73</v>
      </c>
      <c r="C23" s="53">
        <v>3</v>
      </c>
      <c r="D23" s="53">
        <v>24</v>
      </c>
      <c r="E23" s="53">
        <f t="shared" si="30"/>
        <v>27</v>
      </c>
      <c r="F23" s="54">
        <f t="shared" si="31"/>
        <v>11.339999999999998</v>
      </c>
      <c r="G23" s="53">
        <f t="shared" si="32"/>
        <v>3</v>
      </c>
      <c r="H23" s="54">
        <f t="shared" si="33"/>
        <v>0.8999999999999999</v>
      </c>
      <c r="I23" s="53">
        <f t="shared" si="34"/>
        <v>-24</v>
      </c>
      <c r="J23" s="54">
        <f t="shared" si="35"/>
        <v>-4.800000000000001</v>
      </c>
      <c r="K23" s="53">
        <v>0</v>
      </c>
      <c r="L23" s="53">
        <v>0</v>
      </c>
      <c r="M23" s="53">
        <f t="shared" si="36"/>
        <v>0</v>
      </c>
      <c r="N23" s="54">
        <f t="shared" si="37"/>
        <v>0</v>
      </c>
      <c r="O23" s="53">
        <f t="shared" si="38"/>
        <v>0</v>
      </c>
      <c r="P23" s="54">
        <f t="shared" si="39"/>
        <v>0</v>
      </c>
      <c r="Q23" s="53">
        <f t="shared" si="40"/>
        <v>0</v>
      </c>
      <c r="R23" s="54">
        <f t="shared" si="41"/>
        <v>0</v>
      </c>
      <c r="S23" s="54">
        <f t="shared" si="42"/>
        <v>7.439999999999998</v>
      </c>
      <c r="T23" s="61">
        <v>606004</v>
      </c>
    </row>
    <row r="24" spans="1:20" ht="18.75" customHeight="1">
      <c r="A24" s="70">
        <v>13</v>
      </c>
      <c r="B24" s="71" t="s">
        <v>74</v>
      </c>
      <c r="C24" s="53">
        <v>19</v>
      </c>
      <c r="D24" s="53">
        <v>93</v>
      </c>
      <c r="E24" s="53">
        <f t="shared" si="30"/>
        <v>112</v>
      </c>
      <c r="F24" s="54">
        <f t="shared" si="31"/>
        <v>47.03999999999999</v>
      </c>
      <c r="G24" s="53">
        <f t="shared" si="32"/>
        <v>19</v>
      </c>
      <c r="H24" s="54">
        <f t="shared" si="33"/>
        <v>5.7</v>
      </c>
      <c r="I24" s="53">
        <f t="shared" si="34"/>
        <v>-93</v>
      </c>
      <c r="J24" s="54">
        <f t="shared" si="35"/>
        <v>-18.6</v>
      </c>
      <c r="K24" s="53">
        <v>2</v>
      </c>
      <c r="L24" s="53">
        <v>1</v>
      </c>
      <c r="M24" s="53">
        <f t="shared" si="36"/>
        <v>3</v>
      </c>
      <c r="N24" s="54">
        <f t="shared" si="37"/>
        <v>1.2599999999999998</v>
      </c>
      <c r="O24" s="53">
        <f t="shared" si="38"/>
        <v>2</v>
      </c>
      <c r="P24" s="54">
        <f t="shared" si="39"/>
        <v>1.2</v>
      </c>
      <c r="Q24" s="53">
        <f t="shared" si="40"/>
        <v>-1</v>
      </c>
      <c r="R24" s="54">
        <f t="shared" si="41"/>
        <v>-0.4</v>
      </c>
      <c r="S24" s="54">
        <f t="shared" si="42"/>
        <v>36.199999999999996</v>
      </c>
      <c r="T24" s="61">
        <v>606005</v>
      </c>
    </row>
    <row r="25" spans="1:20" ht="18.75" customHeight="1">
      <c r="A25" s="70">
        <v>14</v>
      </c>
      <c r="B25" s="71" t="s">
        <v>75</v>
      </c>
      <c r="C25" s="53">
        <v>20</v>
      </c>
      <c r="D25" s="53">
        <v>45</v>
      </c>
      <c r="E25" s="53">
        <f t="shared" si="30"/>
        <v>65</v>
      </c>
      <c r="F25" s="54">
        <f t="shared" si="31"/>
        <v>27.3</v>
      </c>
      <c r="G25" s="53">
        <f t="shared" si="32"/>
        <v>20</v>
      </c>
      <c r="H25" s="54">
        <f t="shared" si="33"/>
        <v>6</v>
      </c>
      <c r="I25" s="53">
        <f t="shared" si="34"/>
        <v>-45</v>
      </c>
      <c r="J25" s="54">
        <f t="shared" si="35"/>
        <v>-9</v>
      </c>
      <c r="K25" s="53">
        <v>2</v>
      </c>
      <c r="L25" s="53">
        <v>1</v>
      </c>
      <c r="M25" s="53">
        <f t="shared" si="36"/>
        <v>3</v>
      </c>
      <c r="N25" s="54">
        <f t="shared" si="37"/>
        <v>1.2599999999999998</v>
      </c>
      <c r="O25" s="53">
        <f t="shared" si="38"/>
        <v>2</v>
      </c>
      <c r="P25" s="54">
        <f t="shared" si="39"/>
        <v>1.2</v>
      </c>
      <c r="Q25" s="53">
        <f t="shared" si="40"/>
        <v>-1</v>
      </c>
      <c r="R25" s="54">
        <f t="shared" si="41"/>
        <v>-0.4</v>
      </c>
      <c r="S25" s="54">
        <f t="shared" si="42"/>
        <v>26.359999999999996</v>
      </c>
      <c r="T25" s="61">
        <v>606008</v>
      </c>
    </row>
    <row r="26" spans="1:20" ht="18.75" customHeight="1">
      <c r="A26" s="70">
        <v>15</v>
      </c>
      <c r="B26" s="71" t="s">
        <v>76</v>
      </c>
      <c r="C26" s="53">
        <v>9</v>
      </c>
      <c r="D26" s="53">
        <v>66</v>
      </c>
      <c r="E26" s="53">
        <f t="shared" si="30"/>
        <v>75</v>
      </c>
      <c r="F26" s="54">
        <f t="shared" si="31"/>
        <v>31.5</v>
      </c>
      <c r="G26" s="53">
        <f t="shared" si="32"/>
        <v>9</v>
      </c>
      <c r="H26" s="54">
        <f t="shared" si="33"/>
        <v>2.6999999999999997</v>
      </c>
      <c r="I26" s="53">
        <f t="shared" si="34"/>
        <v>-66</v>
      </c>
      <c r="J26" s="54">
        <f t="shared" si="35"/>
        <v>-13.200000000000001</v>
      </c>
      <c r="K26" s="53">
        <v>4</v>
      </c>
      <c r="L26" s="53">
        <v>0</v>
      </c>
      <c r="M26" s="53">
        <f t="shared" si="36"/>
        <v>4</v>
      </c>
      <c r="N26" s="54">
        <f t="shared" si="37"/>
        <v>1.68</v>
      </c>
      <c r="O26" s="53">
        <f t="shared" si="38"/>
        <v>4</v>
      </c>
      <c r="P26" s="54">
        <f t="shared" si="39"/>
        <v>2.4</v>
      </c>
      <c r="Q26" s="53">
        <f t="shared" si="40"/>
        <v>0</v>
      </c>
      <c r="R26" s="54">
        <f t="shared" si="41"/>
        <v>0</v>
      </c>
      <c r="S26" s="54">
        <f t="shared" si="42"/>
        <v>25.08</v>
      </c>
      <c r="T26" s="61">
        <v>606010</v>
      </c>
    </row>
    <row r="27" spans="1:19" ht="18.75" customHeight="1">
      <c r="A27" s="69"/>
      <c r="B27" s="68" t="s">
        <v>77</v>
      </c>
      <c r="C27" s="49">
        <f aca="true" t="shared" si="43" ref="C27:C31">SUM(C28)</f>
        <v>30</v>
      </c>
      <c r="D27" s="49">
        <f aca="true" t="shared" si="44" ref="D27:D31">SUM(D28)</f>
        <v>104</v>
      </c>
      <c r="E27" s="49">
        <f aca="true" t="shared" si="45" ref="E27:R27">SUM(E28)</f>
        <v>134</v>
      </c>
      <c r="F27" s="50">
        <f t="shared" si="45"/>
        <v>56.279999999999994</v>
      </c>
      <c r="G27" s="49">
        <f t="shared" si="45"/>
        <v>30</v>
      </c>
      <c r="H27" s="50">
        <f t="shared" si="45"/>
        <v>9</v>
      </c>
      <c r="I27" s="49">
        <f t="shared" si="45"/>
        <v>-104</v>
      </c>
      <c r="J27" s="50">
        <f t="shared" si="45"/>
        <v>-20.8</v>
      </c>
      <c r="K27" s="49">
        <f t="shared" si="45"/>
        <v>0</v>
      </c>
      <c r="L27" s="49">
        <f t="shared" si="45"/>
        <v>3</v>
      </c>
      <c r="M27" s="49">
        <f t="shared" si="45"/>
        <v>3</v>
      </c>
      <c r="N27" s="50">
        <f t="shared" si="45"/>
        <v>1.2599999999999998</v>
      </c>
      <c r="O27" s="49">
        <f t="shared" si="45"/>
        <v>0</v>
      </c>
      <c r="P27" s="50">
        <f t="shared" si="45"/>
        <v>0</v>
      </c>
      <c r="Q27" s="49">
        <f t="shared" si="45"/>
        <v>-3</v>
      </c>
      <c r="R27" s="50">
        <f t="shared" si="45"/>
        <v>-1.2000000000000002</v>
      </c>
      <c r="S27" s="50">
        <f aca="true" t="shared" si="46" ref="S27:S31">SUM(S28)</f>
        <v>44.54</v>
      </c>
    </row>
    <row r="28" spans="1:20" ht="18.75" customHeight="1">
      <c r="A28" s="70">
        <v>16</v>
      </c>
      <c r="B28" s="71" t="s">
        <v>77</v>
      </c>
      <c r="C28" s="53">
        <v>30</v>
      </c>
      <c r="D28" s="53">
        <v>104</v>
      </c>
      <c r="E28" s="53">
        <f aca="true" t="shared" si="47" ref="E28:E32">C28+D28</f>
        <v>134</v>
      </c>
      <c r="F28" s="54">
        <f aca="true" t="shared" si="48" ref="F28:F32">E28*0.7*0.6</f>
        <v>56.279999999999994</v>
      </c>
      <c r="G28" s="53">
        <f aca="true" t="shared" si="49" ref="G28:G32">C28</f>
        <v>30</v>
      </c>
      <c r="H28" s="54">
        <f aca="true" t="shared" si="50" ref="H28:H32">G28*0.5*0.6</f>
        <v>9</v>
      </c>
      <c r="I28" s="53">
        <f aca="true" t="shared" si="51" ref="I28:I32">-D28</f>
        <v>-104</v>
      </c>
      <c r="J28" s="54">
        <f aca="true" t="shared" si="52" ref="J28:J32">I28*0.5*0.4</f>
        <v>-20.8</v>
      </c>
      <c r="K28" s="53">
        <v>0</v>
      </c>
      <c r="L28" s="53">
        <v>3</v>
      </c>
      <c r="M28" s="53">
        <f aca="true" t="shared" si="53" ref="M28:M32">K28+L28</f>
        <v>3</v>
      </c>
      <c r="N28" s="54">
        <f aca="true" t="shared" si="54" ref="N28:N32">M28*0.7*0.6</f>
        <v>1.2599999999999998</v>
      </c>
      <c r="O28" s="53">
        <f aca="true" t="shared" si="55" ref="O28:O32">K28</f>
        <v>0</v>
      </c>
      <c r="P28" s="54">
        <f aca="true" t="shared" si="56" ref="P28:P32">O28*1*0.6</f>
        <v>0</v>
      </c>
      <c r="Q28" s="53">
        <f aca="true" t="shared" si="57" ref="Q28:Q32">-L28</f>
        <v>-3</v>
      </c>
      <c r="R28" s="54">
        <f aca="true" t="shared" si="58" ref="R28:R32">Q28*1*0.4</f>
        <v>-1.2000000000000002</v>
      </c>
      <c r="S28" s="54">
        <f aca="true" t="shared" si="59" ref="S28:S32">F28+H28+J28+N28+P28+R28</f>
        <v>44.54</v>
      </c>
      <c r="T28" s="61">
        <v>606006</v>
      </c>
    </row>
    <row r="29" spans="1:19" ht="18.75" customHeight="1">
      <c r="A29" s="69"/>
      <c r="B29" s="68" t="s">
        <v>78</v>
      </c>
      <c r="C29" s="49">
        <f t="shared" si="43"/>
        <v>14</v>
      </c>
      <c r="D29" s="49">
        <f t="shared" si="44"/>
        <v>95</v>
      </c>
      <c r="E29" s="49">
        <f aca="true" t="shared" si="60" ref="E29:R29">SUM(E30)</f>
        <v>109</v>
      </c>
      <c r="F29" s="50">
        <f t="shared" si="60"/>
        <v>45.779999999999994</v>
      </c>
      <c r="G29" s="49">
        <f t="shared" si="60"/>
        <v>14</v>
      </c>
      <c r="H29" s="50">
        <f t="shared" si="60"/>
        <v>4.2</v>
      </c>
      <c r="I29" s="49">
        <f t="shared" si="60"/>
        <v>-95</v>
      </c>
      <c r="J29" s="50">
        <f t="shared" si="60"/>
        <v>-19</v>
      </c>
      <c r="K29" s="49">
        <f t="shared" si="60"/>
        <v>1</v>
      </c>
      <c r="L29" s="49">
        <f t="shared" si="60"/>
        <v>1</v>
      </c>
      <c r="M29" s="49">
        <f t="shared" si="60"/>
        <v>2</v>
      </c>
      <c r="N29" s="50">
        <f t="shared" si="60"/>
        <v>0.84</v>
      </c>
      <c r="O29" s="49">
        <f t="shared" si="60"/>
        <v>1</v>
      </c>
      <c r="P29" s="50">
        <f t="shared" si="60"/>
        <v>0.6</v>
      </c>
      <c r="Q29" s="49">
        <f t="shared" si="60"/>
        <v>-1</v>
      </c>
      <c r="R29" s="50">
        <f t="shared" si="60"/>
        <v>-0.4</v>
      </c>
      <c r="S29" s="50">
        <f t="shared" si="46"/>
        <v>32.019999999999996</v>
      </c>
    </row>
    <row r="30" spans="1:20" ht="18.75" customHeight="1">
      <c r="A30" s="70">
        <v>17</v>
      </c>
      <c r="B30" s="71" t="s">
        <v>78</v>
      </c>
      <c r="C30" s="53">
        <v>14</v>
      </c>
      <c r="D30" s="53">
        <v>95</v>
      </c>
      <c r="E30" s="53">
        <f t="shared" si="47"/>
        <v>109</v>
      </c>
      <c r="F30" s="54">
        <f t="shared" si="48"/>
        <v>45.779999999999994</v>
      </c>
      <c r="G30" s="53">
        <f t="shared" si="49"/>
        <v>14</v>
      </c>
      <c r="H30" s="54">
        <f t="shared" si="50"/>
        <v>4.2</v>
      </c>
      <c r="I30" s="53">
        <f t="shared" si="51"/>
        <v>-95</v>
      </c>
      <c r="J30" s="54">
        <f t="shared" si="52"/>
        <v>-19</v>
      </c>
      <c r="K30" s="53">
        <v>1</v>
      </c>
      <c r="L30" s="53">
        <v>1</v>
      </c>
      <c r="M30" s="53">
        <f t="shared" si="53"/>
        <v>2</v>
      </c>
      <c r="N30" s="54">
        <f t="shared" si="54"/>
        <v>0.84</v>
      </c>
      <c r="O30" s="53">
        <f t="shared" si="55"/>
        <v>1</v>
      </c>
      <c r="P30" s="54">
        <f t="shared" si="56"/>
        <v>0.6</v>
      </c>
      <c r="Q30" s="53">
        <f t="shared" si="57"/>
        <v>-1</v>
      </c>
      <c r="R30" s="54">
        <f t="shared" si="58"/>
        <v>-0.4</v>
      </c>
      <c r="S30" s="54">
        <f t="shared" si="59"/>
        <v>32.019999999999996</v>
      </c>
      <c r="T30" s="61">
        <v>606007</v>
      </c>
    </row>
    <row r="31" spans="1:19" ht="18.75" customHeight="1">
      <c r="A31" s="69"/>
      <c r="B31" s="68" t="s">
        <v>79</v>
      </c>
      <c r="C31" s="49">
        <f t="shared" si="43"/>
        <v>13</v>
      </c>
      <c r="D31" s="49">
        <f t="shared" si="44"/>
        <v>130</v>
      </c>
      <c r="E31" s="49">
        <f aca="true" t="shared" si="61" ref="E31:R31">SUM(E32)</f>
        <v>143</v>
      </c>
      <c r="F31" s="50">
        <f t="shared" si="61"/>
        <v>60.059999999999995</v>
      </c>
      <c r="G31" s="49">
        <f t="shared" si="61"/>
        <v>13</v>
      </c>
      <c r="H31" s="50">
        <f t="shared" si="61"/>
        <v>3.9</v>
      </c>
      <c r="I31" s="49">
        <f t="shared" si="61"/>
        <v>-130</v>
      </c>
      <c r="J31" s="50">
        <f t="shared" si="61"/>
        <v>-26</v>
      </c>
      <c r="K31" s="49">
        <f t="shared" si="61"/>
        <v>0</v>
      </c>
      <c r="L31" s="49">
        <f t="shared" si="61"/>
        <v>2</v>
      </c>
      <c r="M31" s="49">
        <f t="shared" si="61"/>
        <v>2</v>
      </c>
      <c r="N31" s="50">
        <f t="shared" si="61"/>
        <v>0.84</v>
      </c>
      <c r="O31" s="49">
        <f t="shared" si="61"/>
        <v>0</v>
      </c>
      <c r="P31" s="50">
        <f t="shared" si="61"/>
        <v>0</v>
      </c>
      <c r="Q31" s="49">
        <f t="shared" si="61"/>
        <v>-2</v>
      </c>
      <c r="R31" s="50">
        <f t="shared" si="61"/>
        <v>-0.8</v>
      </c>
      <c r="S31" s="50">
        <f t="shared" si="46"/>
        <v>38</v>
      </c>
    </row>
    <row r="32" spans="1:20" ht="18.75" customHeight="1">
      <c r="A32" s="70">
        <v>18</v>
      </c>
      <c r="B32" s="71" t="s">
        <v>79</v>
      </c>
      <c r="C32" s="53">
        <v>13</v>
      </c>
      <c r="D32" s="53">
        <v>130</v>
      </c>
      <c r="E32" s="53">
        <f t="shared" si="47"/>
        <v>143</v>
      </c>
      <c r="F32" s="54">
        <f t="shared" si="48"/>
        <v>60.059999999999995</v>
      </c>
      <c r="G32" s="53">
        <f t="shared" si="49"/>
        <v>13</v>
      </c>
      <c r="H32" s="54">
        <f t="shared" si="50"/>
        <v>3.9</v>
      </c>
      <c r="I32" s="53">
        <f t="shared" si="51"/>
        <v>-130</v>
      </c>
      <c r="J32" s="54">
        <f t="shared" si="52"/>
        <v>-26</v>
      </c>
      <c r="K32" s="53">
        <v>0</v>
      </c>
      <c r="L32" s="53">
        <v>2</v>
      </c>
      <c r="M32" s="53">
        <f t="shared" si="53"/>
        <v>2</v>
      </c>
      <c r="N32" s="54">
        <f t="shared" si="54"/>
        <v>0.84</v>
      </c>
      <c r="O32" s="53">
        <f t="shared" si="55"/>
        <v>0</v>
      </c>
      <c r="P32" s="54">
        <f t="shared" si="56"/>
        <v>0</v>
      </c>
      <c r="Q32" s="53">
        <f t="shared" si="57"/>
        <v>-2</v>
      </c>
      <c r="R32" s="54">
        <f t="shared" si="58"/>
        <v>-0.8</v>
      </c>
      <c r="S32" s="54">
        <f t="shared" si="59"/>
        <v>38</v>
      </c>
      <c r="T32" s="61">
        <v>606009</v>
      </c>
    </row>
    <row r="33" spans="1:19" ht="18.75" customHeight="1">
      <c r="A33" s="69"/>
      <c r="B33" s="68" t="s">
        <v>80</v>
      </c>
      <c r="C33" s="49">
        <f>SUM(C34)</f>
        <v>16</v>
      </c>
      <c r="D33" s="49">
        <f>SUM(D34)</f>
        <v>34</v>
      </c>
      <c r="E33" s="49">
        <f aca="true" t="shared" si="62" ref="E33:S33">SUM(E34)</f>
        <v>50</v>
      </c>
      <c r="F33" s="50">
        <f t="shared" si="62"/>
        <v>21</v>
      </c>
      <c r="G33" s="49">
        <f t="shared" si="62"/>
        <v>16</v>
      </c>
      <c r="H33" s="50">
        <f t="shared" si="62"/>
        <v>4.8</v>
      </c>
      <c r="I33" s="49">
        <f t="shared" si="62"/>
        <v>-34</v>
      </c>
      <c r="J33" s="50">
        <f t="shared" si="62"/>
        <v>-6.800000000000001</v>
      </c>
      <c r="K33" s="49">
        <f t="shared" si="62"/>
        <v>2</v>
      </c>
      <c r="L33" s="49">
        <f t="shared" si="62"/>
        <v>0</v>
      </c>
      <c r="M33" s="49">
        <f t="shared" si="62"/>
        <v>2</v>
      </c>
      <c r="N33" s="50">
        <f t="shared" si="62"/>
        <v>0.84</v>
      </c>
      <c r="O33" s="49">
        <f t="shared" si="62"/>
        <v>2</v>
      </c>
      <c r="P33" s="50">
        <f t="shared" si="62"/>
        <v>1.2</v>
      </c>
      <c r="Q33" s="49">
        <f t="shared" si="62"/>
        <v>0</v>
      </c>
      <c r="R33" s="50">
        <f t="shared" si="62"/>
        <v>0</v>
      </c>
      <c r="S33" s="50">
        <f t="shared" si="62"/>
        <v>21.04</v>
      </c>
    </row>
    <row r="34" spans="1:20" ht="18.75" customHeight="1">
      <c r="A34" s="70">
        <v>19</v>
      </c>
      <c r="B34" s="71" t="s">
        <v>80</v>
      </c>
      <c r="C34" s="53">
        <v>16</v>
      </c>
      <c r="D34" s="53">
        <v>34</v>
      </c>
      <c r="E34" s="53">
        <f aca="true" t="shared" si="63" ref="E34:E39">C34+D34</f>
        <v>50</v>
      </c>
      <c r="F34" s="54">
        <f aca="true" t="shared" si="64" ref="F34:F39">E34*0.7*0.6</f>
        <v>21</v>
      </c>
      <c r="G34" s="53">
        <f aca="true" t="shared" si="65" ref="G34:G39">C34</f>
        <v>16</v>
      </c>
      <c r="H34" s="54">
        <f aca="true" t="shared" si="66" ref="H34:H39">G34*0.5*0.6</f>
        <v>4.8</v>
      </c>
      <c r="I34" s="53">
        <f aca="true" t="shared" si="67" ref="I34:I39">-D34</f>
        <v>-34</v>
      </c>
      <c r="J34" s="54">
        <f aca="true" t="shared" si="68" ref="J34:J39">I34*0.5*0.4</f>
        <v>-6.800000000000001</v>
      </c>
      <c r="K34" s="53">
        <v>2</v>
      </c>
      <c r="L34" s="53">
        <v>0</v>
      </c>
      <c r="M34" s="53">
        <f aca="true" t="shared" si="69" ref="M34:M39">K34+L34</f>
        <v>2</v>
      </c>
      <c r="N34" s="54">
        <f aca="true" t="shared" si="70" ref="N34:N39">M34*0.7*0.6</f>
        <v>0.84</v>
      </c>
      <c r="O34" s="53">
        <f aca="true" t="shared" si="71" ref="O34:O39">K34</f>
        <v>2</v>
      </c>
      <c r="P34" s="54">
        <f aca="true" t="shared" si="72" ref="P34:P39">O34*1*0.6</f>
        <v>1.2</v>
      </c>
      <c r="Q34" s="53">
        <f aca="true" t="shared" si="73" ref="Q34:Q39">-L34</f>
        <v>0</v>
      </c>
      <c r="R34" s="54">
        <f aca="true" t="shared" si="74" ref="R34:R39">Q34*1*0.4</f>
        <v>0</v>
      </c>
      <c r="S34" s="54">
        <f aca="true" t="shared" si="75" ref="S34:S39">F34+H34+J34+N34+P34+R34</f>
        <v>21.04</v>
      </c>
      <c r="T34" s="61">
        <v>606011</v>
      </c>
    </row>
    <row r="35" spans="1:19" ht="18.75" customHeight="1">
      <c r="A35" s="69"/>
      <c r="B35" s="68" t="s">
        <v>81</v>
      </c>
      <c r="C35" s="49">
        <f>SUM(C36:C39)</f>
        <v>59</v>
      </c>
      <c r="D35" s="49">
        <f>SUM(D36:D39)</f>
        <v>205</v>
      </c>
      <c r="E35" s="49">
        <f aca="true" t="shared" si="76" ref="E35:S35">SUM(E36:E39)</f>
        <v>264</v>
      </c>
      <c r="F35" s="50">
        <f t="shared" si="76"/>
        <v>110.88</v>
      </c>
      <c r="G35" s="49">
        <f t="shared" si="76"/>
        <v>59</v>
      </c>
      <c r="H35" s="50">
        <f t="shared" si="76"/>
        <v>17.7</v>
      </c>
      <c r="I35" s="49">
        <f t="shared" si="76"/>
        <v>-205</v>
      </c>
      <c r="J35" s="50">
        <f t="shared" si="76"/>
        <v>-41</v>
      </c>
      <c r="K35" s="49">
        <f t="shared" si="76"/>
        <v>2</v>
      </c>
      <c r="L35" s="49">
        <f t="shared" si="76"/>
        <v>3</v>
      </c>
      <c r="M35" s="49">
        <f t="shared" si="76"/>
        <v>5</v>
      </c>
      <c r="N35" s="50">
        <f t="shared" si="76"/>
        <v>2.1</v>
      </c>
      <c r="O35" s="49">
        <f t="shared" si="76"/>
        <v>2</v>
      </c>
      <c r="P35" s="50">
        <f t="shared" si="76"/>
        <v>1.2</v>
      </c>
      <c r="Q35" s="49">
        <f t="shared" si="76"/>
        <v>-3</v>
      </c>
      <c r="R35" s="50">
        <f t="shared" si="76"/>
        <v>-1.2000000000000002</v>
      </c>
      <c r="S35" s="50">
        <f t="shared" si="76"/>
        <v>89.67999999999999</v>
      </c>
    </row>
    <row r="36" spans="1:20" ht="18.75" customHeight="1">
      <c r="A36" s="70">
        <v>20</v>
      </c>
      <c r="B36" s="71" t="s">
        <v>82</v>
      </c>
      <c r="C36" s="53"/>
      <c r="D36" s="53">
        <v>5</v>
      </c>
      <c r="E36" s="53">
        <f t="shared" si="63"/>
        <v>5</v>
      </c>
      <c r="F36" s="54">
        <f t="shared" si="64"/>
        <v>2.1</v>
      </c>
      <c r="G36" s="53">
        <f t="shared" si="65"/>
        <v>0</v>
      </c>
      <c r="H36" s="54">
        <f t="shared" si="66"/>
        <v>0</v>
      </c>
      <c r="I36" s="53">
        <f t="shared" si="67"/>
        <v>-5</v>
      </c>
      <c r="J36" s="54">
        <f t="shared" si="68"/>
        <v>-1</v>
      </c>
      <c r="K36" s="53">
        <v>0</v>
      </c>
      <c r="L36" s="53">
        <v>0</v>
      </c>
      <c r="M36" s="53">
        <f t="shared" si="69"/>
        <v>0</v>
      </c>
      <c r="N36" s="54">
        <f t="shared" si="70"/>
        <v>0</v>
      </c>
      <c r="O36" s="53">
        <f t="shared" si="71"/>
        <v>0</v>
      </c>
      <c r="P36" s="54">
        <f t="shared" si="72"/>
        <v>0</v>
      </c>
      <c r="Q36" s="53">
        <f t="shared" si="73"/>
        <v>0</v>
      </c>
      <c r="R36" s="54">
        <f t="shared" si="74"/>
        <v>0</v>
      </c>
      <c r="S36" s="54">
        <f t="shared" si="75"/>
        <v>1.1</v>
      </c>
      <c r="T36" s="61">
        <v>607001</v>
      </c>
    </row>
    <row r="37" spans="1:20" ht="18.75" customHeight="1">
      <c r="A37" s="70">
        <v>21</v>
      </c>
      <c r="B37" s="71" t="s">
        <v>83</v>
      </c>
      <c r="C37" s="53"/>
      <c r="D37" s="53">
        <v>17</v>
      </c>
      <c r="E37" s="53">
        <f t="shared" si="63"/>
        <v>17</v>
      </c>
      <c r="F37" s="54">
        <f t="shared" si="64"/>
        <v>7.139999999999999</v>
      </c>
      <c r="G37" s="53">
        <f t="shared" si="65"/>
        <v>0</v>
      </c>
      <c r="H37" s="54">
        <f t="shared" si="66"/>
        <v>0</v>
      </c>
      <c r="I37" s="53">
        <f t="shared" si="67"/>
        <v>-17</v>
      </c>
      <c r="J37" s="54">
        <f t="shared" si="68"/>
        <v>-3.4000000000000004</v>
      </c>
      <c r="K37" s="53">
        <v>0</v>
      </c>
      <c r="L37" s="53">
        <v>0</v>
      </c>
      <c r="M37" s="53">
        <f t="shared" si="69"/>
        <v>0</v>
      </c>
      <c r="N37" s="54">
        <f t="shared" si="70"/>
        <v>0</v>
      </c>
      <c r="O37" s="53">
        <f t="shared" si="71"/>
        <v>0</v>
      </c>
      <c r="P37" s="54">
        <f t="shared" si="72"/>
        <v>0</v>
      </c>
      <c r="Q37" s="53">
        <f t="shared" si="73"/>
        <v>0</v>
      </c>
      <c r="R37" s="54">
        <f t="shared" si="74"/>
        <v>0</v>
      </c>
      <c r="S37" s="54">
        <f t="shared" si="75"/>
        <v>3.7399999999999984</v>
      </c>
      <c r="T37" s="61">
        <v>607002</v>
      </c>
    </row>
    <row r="38" spans="1:20" ht="18.75" customHeight="1">
      <c r="A38" s="70">
        <v>22</v>
      </c>
      <c r="B38" s="71" t="s">
        <v>84</v>
      </c>
      <c r="C38" s="53">
        <v>3</v>
      </c>
      <c r="D38" s="53">
        <v>125</v>
      </c>
      <c r="E38" s="53">
        <f t="shared" si="63"/>
        <v>128</v>
      </c>
      <c r="F38" s="54">
        <f t="shared" si="64"/>
        <v>53.76</v>
      </c>
      <c r="G38" s="53">
        <f t="shared" si="65"/>
        <v>3</v>
      </c>
      <c r="H38" s="54">
        <f t="shared" si="66"/>
        <v>0.8999999999999999</v>
      </c>
      <c r="I38" s="53">
        <f t="shared" si="67"/>
        <v>-125</v>
      </c>
      <c r="J38" s="54">
        <f t="shared" si="68"/>
        <v>-25</v>
      </c>
      <c r="K38" s="53">
        <v>2</v>
      </c>
      <c r="L38" s="53">
        <v>3</v>
      </c>
      <c r="M38" s="53">
        <f t="shared" si="69"/>
        <v>5</v>
      </c>
      <c r="N38" s="54">
        <f t="shared" si="70"/>
        <v>2.1</v>
      </c>
      <c r="O38" s="53">
        <f t="shared" si="71"/>
        <v>2</v>
      </c>
      <c r="P38" s="54">
        <f t="shared" si="72"/>
        <v>1.2</v>
      </c>
      <c r="Q38" s="53">
        <f t="shared" si="73"/>
        <v>-3</v>
      </c>
      <c r="R38" s="54">
        <f t="shared" si="74"/>
        <v>-1.2000000000000002</v>
      </c>
      <c r="S38" s="54">
        <f t="shared" si="75"/>
        <v>31.76</v>
      </c>
      <c r="T38" s="61">
        <v>607003</v>
      </c>
    </row>
    <row r="39" spans="1:20" ht="18.75" customHeight="1">
      <c r="A39" s="70">
        <v>23</v>
      </c>
      <c r="B39" s="71" t="s">
        <v>85</v>
      </c>
      <c r="C39" s="53">
        <v>56</v>
      </c>
      <c r="D39" s="53">
        <v>58</v>
      </c>
      <c r="E39" s="53">
        <f t="shared" si="63"/>
        <v>114</v>
      </c>
      <c r="F39" s="54">
        <f t="shared" si="64"/>
        <v>47.879999999999995</v>
      </c>
      <c r="G39" s="53">
        <f t="shared" si="65"/>
        <v>56</v>
      </c>
      <c r="H39" s="54">
        <f t="shared" si="66"/>
        <v>16.8</v>
      </c>
      <c r="I39" s="53">
        <f t="shared" si="67"/>
        <v>-58</v>
      </c>
      <c r="J39" s="54">
        <f t="shared" si="68"/>
        <v>-11.600000000000001</v>
      </c>
      <c r="K39" s="53">
        <v>0</v>
      </c>
      <c r="L39" s="53">
        <v>0</v>
      </c>
      <c r="M39" s="53">
        <f t="shared" si="69"/>
        <v>0</v>
      </c>
      <c r="N39" s="54">
        <f t="shared" si="70"/>
        <v>0</v>
      </c>
      <c r="O39" s="53">
        <f t="shared" si="71"/>
        <v>0</v>
      </c>
      <c r="P39" s="54">
        <f t="shared" si="72"/>
        <v>0</v>
      </c>
      <c r="Q39" s="53">
        <f t="shared" si="73"/>
        <v>0</v>
      </c>
      <c r="R39" s="54">
        <f t="shared" si="74"/>
        <v>0</v>
      </c>
      <c r="S39" s="54">
        <f t="shared" si="75"/>
        <v>53.07999999999999</v>
      </c>
      <c r="T39" s="61">
        <v>607004</v>
      </c>
    </row>
    <row r="40" spans="1:19" ht="18.75" customHeight="1">
      <c r="A40" s="69"/>
      <c r="B40" s="68" t="s">
        <v>86</v>
      </c>
      <c r="C40" s="49">
        <f>SUM(C41)</f>
        <v>0</v>
      </c>
      <c r="D40" s="49">
        <f>SUM(D41)</f>
        <v>156</v>
      </c>
      <c r="E40" s="49">
        <f aca="true" t="shared" si="77" ref="E40:S40">SUM(E41)</f>
        <v>156</v>
      </c>
      <c r="F40" s="50">
        <f t="shared" si="77"/>
        <v>65.52</v>
      </c>
      <c r="G40" s="49">
        <f t="shared" si="77"/>
        <v>0</v>
      </c>
      <c r="H40" s="50">
        <f t="shared" si="77"/>
        <v>0</v>
      </c>
      <c r="I40" s="49">
        <f t="shared" si="77"/>
        <v>-156</v>
      </c>
      <c r="J40" s="50">
        <f t="shared" si="77"/>
        <v>-31.200000000000003</v>
      </c>
      <c r="K40" s="49">
        <f t="shared" si="77"/>
        <v>0</v>
      </c>
      <c r="L40" s="49">
        <f t="shared" si="77"/>
        <v>3</v>
      </c>
      <c r="M40" s="49">
        <f t="shared" si="77"/>
        <v>3</v>
      </c>
      <c r="N40" s="50">
        <f t="shared" si="77"/>
        <v>1.2599999999999998</v>
      </c>
      <c r="O40" s="49">
        <f t="shared" si="77"/>
        <v>0</v>
      </c>
      <c r="P40" s="50">
        <f t="shared" si="77"/>
        <v>0</v>
      </c>
      <c r="Q40" s="49">
        <f t="shared" si="77"/>
        <v>-3</v>
      </c>
      <c r="R40" s="50">
        <f t="shared" si="77"/>
        <v>-1.2000000000000002</v>
      </c>
      <c r="S40" s="50">
        <f t="shared" si="77"/>
        <v>34.37999999999999</v>
      </c>
    </row>
    <row r="41" spans="1:20" ht="18.75" customHeight="1">
      <c r="A41" s="70">
        <v>24</v>
      </c>
      <c r="B41" s="71" t="s">
        <v>86</v>
      </c>
      <c r="C41" s="53"/>
      <c r="D41" s="53">
        <v>156</v>
      </c>
      <c r="E41" s="53">
        <f aca="true" t="shared" si="78" ref="E41:E44">C41+D41</f>
        <v>156</v>
      </c>
      <c r="F41" s="54">
        <f aca="true" t="shared" si="79" ref="F41:F44">E41*0.7*0.6</f>
        <v>65.52</v>
      </c>
      <c r="G41" s="53">
        <f aca="true" t="shared" si="80" ref="G41:G44">C41</f>
        <v>0</v>
      </c>
      <c r="H41" s="54">
        <f aca="true" t="shared" si="81" ref="H41:H44">G41*0.5*0.6</f>
        <v>0</v>
      </c>
      <c r="I41" s="53">
        <f aca="true" t="shared" si="82" ref="I41:I44">-D41</f>
        <v>-156</v>
      </c>
      <c r="J41" s="54">
        <f aca="true" t="shared" si="83" ref="J41:J44">I41*0.5*0.4</f>
        <v>-31.200000000000003</v>
      </c>
      <c r="K41" s="53">
        <v>0</v>
      </c>
      <c r="L41" s="53">
        <v>3</v>
      </c>
      <c r="M41" s="53">
        <f aca="true" t="shared" si="84" ref="M41:M44">K41+L41</f>
        <v>3</v>
      </c>
      <c r="N41" s="54">
        <f aca="true" t="shared" si="85" ref="N41:N44">M41*0.7*0.6</f>
        <v>1.2599999999999998</v>
      </c>
      <c r="O41" s="53">
        <f aca="true" t="shared" si="86" ref="O41:O44">K41</f>
        <v>0</v>
      </c>
      <c r="P41" s="54">
        <f aca="true" t="shared" si="87" ref="P41:P44">O41*1*0.6</f>
        <v>0</v>
      </c>
      <c r="Q41" s="53">
        <f aca="true" t="shared" si="88" ref="Q41:Q44">-L41</f>
        <v>-3</v>
      </c>
      <c r="R41" s="54">
        <f aca="true" t="shared" si="89" ref="R41:R44">Q41*1*0.4</f>
        <v>-1.2000000000000002</v>
      </c>
      <c r="S41" s="54">
        <f aca="true" t="shared" si="90" ref="S41:S44">F41+H41+J41+N41+P41+R41</f>
        <v>34.37999999999999</v>
      </c>
      <c r="T41" s="61">
        <v>607005</v>
      </c>
    </row>
    <row r="42" spans="1:19" ht="18.75" customHeight="1">
      <c r="A42" s="69"/>
      <c r="B42" s="68" t="s">
        <v>87</v>
      </c>
      <c r="C42" s="49">
        <f>SUM(C43:C44)</f>
        <v>10</v>
      </c>
      <c r="D42" s="49">
        <f>SUM(D43:D44)</f>
        <v>123</v>
      </c>
      <c r="E42" s="49">
        <f aca="true" t="shared" si="91" ref="E42:S42">SUM(E43:E44)</f>
        <v>133</v>
      </c>
      <c r="F42" s="50">
        <f t="shared" si="91"/>
        <v>55.85999999999999</v>
      </c>
      <c r="G42" s="49">
        <f t="shared" si="91"/>
        <v>10</v>
      </c>
      <c r="H42" s="50">
        <f t="shared" si="91"/>
        <v>3</v>
      </c>
      <c r="I42" s="49">
        <f t="shared" si="91"/>
        <v>-123</v>
      </c>
      <c r="J42" s="50">
        <f t="shared" si="91"/>
        <v>-24.6</v>
      </c>
      <c r="K42" s="49">
        <f t="shared" si="91"/>
        <v>0</v>
      </c>
      <c r="L42" s="49">
        <f t="shared" si="91"/>
        <v>1</v>
      </c>
      <c r="M42" s="49">
        <f t="shared" si="91"/>
        <v>1</v>
      </c>
      <c r="N42" s="50">
        <f t="shared" si="91"/>
        <v>0.42</v>
      </c>
      <c r="O42" s="49">
        <f t="shared" si="91"/>
        <v>0</v>
      </c>
      <c r="P42" s="50">
        <f t="shared" si="91"/>
        <v>0</v>
      </c>
      <c r="Q42" s="49">
        <f t="shared" si="91"/>
        <v>-1</v>
      </c>
      <c r="R42" s="50">
        <f t="shared" si="91"/>
        <v>-0.4</v>
      </c>
      <c r="S42" s="50">
        <f t="shared" si="91"/>
        <v>34.279999999999994</v>
      </c>
    </row>
    <row r="43" spans="1:20" ht="18.75" customHeight="1">
      <c r="A43" s="70">
        <v>25</v>
      </c>
      <c r="B43" s="71" t="s">
        <v>87</v>
      </c>
      <c r="C43" s="53">
        <v>10</v>
      </c>
      <c r="D43" s="53">
        <v>123</v>
      </c>
      <c r="E43" s="53">
        <f t="shared" si="78"/>
        <v>133</v>
      </c>
      <c r="F43" s="54">
        <f t="shared" si="79"/>
        <v>55.85999999999999</v>
      </c>
      <c r="G43" s="53">
        <f t="shared" si="80"/>
        <v>10</v>
      </c>
      <c r="H43" s="54">
        <f t="shared" si="81"/>
        <v>3</v>
      </c>
      <c r="I43" s="53">
        <f t="shared" si="82"/>
        <v>-123</v>
      </c>
      <c r="J43" s="54">
        <f t="shared" si="83"/>
        <v>-24.6</v>
      </c>
      <c r="K43" s="53">
        <v>0</v>
      </c>
      <c r="L43" s="53">
        <v>1</v>
      </c>
      <c r="M43" s="53">
        <f t="shared" si="84"/>
        <v>1</v>
      </c>
      <c r="N43" s="54">
        <f t="shared" si="85"/>
        <v>0.42</v>
      </c>
      <c r="O43" s="53">
        <f t="shared" si="86"/>
        <v>0</v>
      </c>
      <c r="P43" s="54">
        <f t="shared" si="87"/>
        <v>0</v>
      </c>
      <c r="Q43" s="53">
        <f t="shared" si="88"/>
        <v>-1</v>
      </c>
      <c r="R43" s="54">
        <f t="shared" si="89"/>
        <v>-0.4</v>
      </c>
      <c r="S43" s="54">
        <f t="shared" si="90"/>
        <v>34.279999999999994</v>
      </c>
      <c r="T43" s="61">
        <v>607006</v>
      </c>
    </row>
    <row r="44" spans="1:20" ht="18.75" customHeight="1">
      <c r="A44" s="70">
        <v>26</v>
      </c>
      <c r="B44" s="71" t="s">
        <v>88</v>
      </c>
      <c r="C44" s="53"/>
      <c r="D44" s="53">
        <v>0</v>
      </c>
      <c r="E44" s="53">
        <f t="shared" si="78"/>
        <v>0</v>
      </c>
      <c r="F44" s="54">
        <f t="shared" si="79"/>
        <v>0</v>
      </c>
      <c r="G44" s="53">
        <f t="shared" si="80"/>
        <v>0</v>
      </c>
      <c r="H44" s="54">
        <f t="shared" si="81"/>
        <v>0</v>
      </c>
      <c r="I44" s="53">
        <f t="shared" si="82"/>
        <v>0</v>
      </c>
      <c r="J44" s="54">
        <f t="shared" si="83"/>
        <v>0</v>
      </c>
      <c r="K44" s="53">
        <v>0</v>
      </c>
      <c r="L44" s="53">
        <v>0</v>
      </c>
      <c r="M44" s="53">
        <f t="shared" si="84"/>
        <v>0</v>
      </c>
      <c r="N44" s="54">
        <f t="shared" si="85"/>
        <v>0</v>
      </c>
      <c r="O44" s="53">
        <f t="shared" si="86"/>
        <v>0</v>
      </c>
      <c r="P44" s="54">
        <f t="shared" si="87"/>
        <v>0</v>
      </c>
      <c r="Q44" s="53">
        <f t="shared" si="88"/>
        <v>0</v>
      </c>
      <c r="R44" s="54">
        <f t="shared" si="89"/>
        <v>0</v>
      </c>
      <c r="S44" s="54">
        <f t="shared" si="90"/>
        <v>0</v>
      </c>
      <c r="T44" s="61">
        <v>607006</v>
      </c>
    </row>
    <row r="45" spans="1:19" ht="18.75" customHeight="1">
      <c r="A45" s="69"/>
      <c r="B45" s="68" t="s">
        <v>89</v>
      </c>
      <c r="C45" s="49">
        <f>SUM(C46)</f>
        <v>0</v>
      </c>
      <c r="D45" s="49">
        <f>SUM(D46)</f>
        <v>128</v>
      </c>
      <c r="E45" s="49">
        <f aca="true" t="shared" si="92" ref="E45:H45">SUM(E46)</f>
        <v>128</v>
      </c>
      <c r="F45" s="50">
        <f t="shared" si="92"/>
        <v>53.76</v>
      </c>
      <c r="G45" s="49">
        <f t="shared" si="92"/>
        <v>0</v>
      </c>
      <c r="H45" s="50">
        <f t="shared" si="92"/>
        <v>0</v>
      </c>
      <c r="I45" s="49">
        <f aca="true" t="shared" si="93" ref="I45:S45">SUM(I46)</f>
        <v>-128</v>
      </c>
      <c r="J45" s="50">
        <f t="shared" si="93"/>
        <v>-25.6</v>
      </c>
      <c r="K45" s="49">
        <f t="shared" si="93"/>
        <v>0</v>
      </c>
      <c r="L45" s="49">
        <f t="shared" si="93"/>
        <v>2</v>
      </c>
      <c r="M45" s="49">
        <f t="shared" si="93"/>
        <v>2</v>
      </c>
      <c r="N45" s="50">
        <f t="shared" si="93"/>
        <v>0.84</v>
      </c>
      <c r="O45" s="49">
        <f t="shared" si="93"/>
        <v>0</v>
      </c>
      <c r="P45" s="50">
        <f t="shared" si="93"/>
        <v>0</v>
      </c>
      <c r="Q45" s="49">
        <f t="shared" si="93"/>
        <v>-2</v>
      </c>
      <c r="R45" s="50">
        <f t="shared" si="93"/>
        <v>-0.8</v>
      </c>
      <c r="S45" s="50">
        <f t="shared" si="93"/>
        <v>28.199999999999996</v>
      </c>
    </row>
    <row r="46" spans="1:20" ht="18.75" customHeight="1">
      <c r="A46" s="70">
        <v>27</v>
      </c>
      <c r="B46" s="71" t="s">
        <v>89</v>
      </c>
      <c r="C46" s="53"/>
      <c r="D46" s="53">
        <v>128</v>
      </c>
      <c r="E46" s="53">
        <f aca="true" t="shared" si="94" ref="E46:E52">C46+D46</f>
        <v>128</v>
      </c>
      <c r="F46" s="54">
        <f aca="true" t="shared" si="95" ref="F46:F52">E46*0.7*0.6</f>
        <v>53.76</v>
      </c>
      <c r="G46" s="53">
        <f aca="true" t="shared" si="96" ref="G46:G52">C46</f>
        <v>0</v>
      </c>
      <c r="H46" s="54">
        <f aca="true" t="shared" si="97" ref="H46:H52">G46*0.5*0.6</f>
        <v>0</v>
      </c>
      <c r="I46" s="53">
        <f aca="true" t="shared" si="98" ref="I46:I52">-D46</f>
        <v>-128</v>
      </c>
      <c r="J46" s="54">
        <f aca="true" t="shared" si="99" ref="J46:J52">I46*0.5*0.4</f>
        <v>-25.6</v>
      </c>
      <c r="K46" s="53">
        <v>0</v>
      </c>
      <c r="L46" s="53">
        <v>2</v>
      </c>
      <c r="M46" s="53">
        <f aca="true" t="shared" si="100" ref="M46:M52">K46+L46</f>
        <v>2</v>
      </c>
      <c r="N46" s="54">
        <f aca="true" t="shared" si="101" ref="N46:N52">M46*0.7*0.6</f>
        <v>0.84</v>
      </c>
      <c r="O46" s="53">
        <f aca="true" t="shared" si="102" ref="O46:O52">K46</f>
        <v>0</v>
      </c>
      <c r="P46" s="54">
        <f aca="true" t="shared" si="103" ref="P46:P52">O46*1*0.6</f>
        <v>0</v>
      </c>
      <c r="Q46" s="53">
        <f aca="true" t="shared" si="104" ref="Q46:Q52">-L46</f>
        <v>-2</v>
      </c>
      <c r="R46" s="54">
        <f aca="true" t="shared" si="105" ref="R46:R52">Q46*1*0.4</f>
        <v>-0.8</v>
      </c>
      <c r="S46" s="54">
        <f aca="true" t="shared" si="106" ref="S46:S52">F46+H46+J46+N46+P46+R46</f>
        <v>28.199999999999996</v>
      </c>
      <c r="T46" s="61">
        <v>607007</v>
      </c>
    </row>
    <row r="47" spans="1:19" ht="18.75" customHeight="1">
      <c r="A47" s="69"/>
      <c r="B47" s="68" t="s">
        <v>90</v>
      </c>
      <c r="C47" s="49">
        <f>SUM(C48:C52)</f>
        <v>20</v>
      </c>
      <c r="D47" s="49">
        <f>SUM(D48:D52)</f>
        <v>198</v>
      </c>
      <c r="E47" s="49">
        <f aca="true" t="shared" si="107" ref="E47:S47">SUM(E48:E52)</f>
        <v>218</v>
      </c>
      <c r="F47" s="50">
        <f t="shared" si="107"/>
        <v>91.55999999999999</v>
      </c>
      <c r="G47" s="49">
        <f t="shared" si="107"/>
        <v>20</v>
      </c>
      <c r="H47" s="50">
        <f t="shared" si="107"/>
        <v>6</v>
      </c>
      <c r="I47" s="49">
        <f t="shared" si="107"/>
        <v>-198</v>
      </c>
      <c r="J47" s="50">
        <f t="shared" si="107"/>
        <v>-39.6</v>
      </c>
      <c r="K47" s="49">
        <f t="shared" si="107"/>
        <v>3</v>
      </c>
      <c r="L47" s="49">
        <f t="shared" si="107"/>
        <v>0</v>
      </c>
      <c r="M47" s="49">
        <f t="shared" si="107"/>
        <v>3</v>
      </c>
      <c r="N47" s="50">
        <f t="shared" si="107"/>
        <v>1.2599999999999998</v>
      </c>
      <c r="O47" s="49">
        <f t="shared" si="107"/>
        <v>3</v>
      </c>
      <c r="P47" s="50">
        <f t="shared" si="107"/>
        <v>1.7999999999999998</v>
      </c>
      <c r="Q47" s="49">
        <f t="shared" si="107"/>
        <v>0</v>
      </c>
      <c r="R47" s="50">
        <f t="shared" si="107"/>
        <v>0</v>
      </c>
      <c r="S47" s="50">
        <f t="shared" si="107"/>
        <v>61.01999999999998</v>
      </c>
    </row>
    <row r="48" spans="1:20" ht="18.75" customHeight="1">
      <c r="A48" s="70">
        <v>28</v>
      </c>
      <c r="B48" s="71" t="s">
        <v>91</v>
      </c>
      <c r="C48" s="53"/>
      <c r="D48" s="53">
        <v>13</v>
      </c>
      <c r="E48" s="53">
        <f t="shared" si="94"/>
        <v>13</v>
      </c>
      <c r="F48" s="54">
        <f t="shared" si="95"/>
        <v>5.46</v>
      </c>
      <c r="G48" s="53">
        <f t="shared" si="96"/>
        <v>0</v>
      </c>
      <c r="H48" s="54">
        <f t="shared" si="97"/>
        <v>0</v>
      </c>
      <c r="I48" s="53">
        <f t="shared" si="98"/>
        <v>-13</v>
      </c>
      <c r="J48" s="54">
        <f t="shared" si="99"/>
        <v>-2.6</v>
      </c>
      <c r="K48" s="53">
        <v>0</v>
      </c>
      <c r="L48" s="53">
        <v>0</v>
      </c>
      <c r="M48" s="53">
        <f t="shared" si="100"/>
        <v>0</v>
      </c>
      <c r="N48" s="54">
        <f t="shared" si="101"/>
        <v>0</v>
      </c>
      <c r="O48" s="53">
        <f t="shared" si="102"/>
        <v>0</v>
      </c>
      <c r="P48" s="54">
        <f t="shared" si="103"/>
        <v>0</v>
      </c>
      <c r="Q48" s="53">
        <f t="shared" si="104"/>
        <v>0</v>
      </c>
      <c r="R48" s="54">
        <f t="shared" si="105"/>
        <v>0</v>
      </c>
      <c r="S48" s="54">
        <f t="shared" si="106"/>
        <v>2.86</v>
      </c>
      <c r="T48" s="61">
        <v>608001</v>
      </c>
    </row>
    <row r="49" spans="1:20" ht="18.75" customHeight="1">
      <c r="A49" s="70">
        <v>29</v>
      </c>
      <c r="B49" s="71" t="s">
        <v>92</v>
      </c>
      <c r="C49" s="53"/>
      <c r="D49" s="53">
        <v>9</v>
      </c>
      <c r="E49" s="53">
        <f t="shared" si="94"/>
        <v>9</v>
      </c>
      <c r="F49" s="54">
        <f t="shared" si="95"/>
        <v>3.78</v>
      </c>
      <c r="G49" s="53">
        <f t="shared" si="96"/>
        <v>0</v>
      </c>
      <c r="H49" s="54">
        <f t="shared" si="97"/>
        <v>0</v>
      </c>
      <c r="I49" s="53">
        <f t="shared" si="98"/>
        <v>-9</v>
      </c>
      <c r="J49" s="54">
        <f t="shared" si="99"/>
        <v>-1.8</v>
      </c>
      <c r="K49" s="53">
        <v>0</v>
      </c>
      <c r="L49" s="53">
        <v>0</v>
      </c>
      <c r="M49" s="53">
        <f t="shared" si="100"/>
        <v>0</v>
      </c>
      <c r="N49" s="54">
        <f t="shared" si="101"/>
        <v>0</v>
      </c>
      <c r="O49" s="53">
        <f t="shared" si="102"/>
        <v>0</v>
      </c>
      <c r="P49" s="54">
        <f t="shared" si="103"/>
        <v>0</v>
      </c>
      <c r="Q49" s="53">
        <f t="shared" si="104"/>
        <v>0</v>
      </c>
      <c r="R49" s="54">
        <f t="shared" si="105"/>
        <v>0</v>
      </c>
      <c r="S49" s="54">
        <f t="shared" si="106"/>
        <v>1.9799999999999998</v>
      </c>
      <c r="T49" s="61">
        <v>608002</v>
      </c>
    </row>
    <row r="50" spans="1:20" ht="18.75" customHeight="1">
      <c r="A50" s="70">
        <v>30</v>
      </c>
      <c r="B50" s="71" t="s">
        <v>93</v>
      </c>
      <c r="C50" s="53">
        <v>14</v>
      </c>
      <c r="D50" s="53">
        <v>102</v>
      </c>
      <c r="E50" s="53">
        <f t="shared" si="94"/>
        <v>116</v>
      </c>
      <c r="F50" s="54">
        <f t="shared" si="95"/>
        <v>48.71999999999999</v>
      </c>
      <c r="G50" s="53">
        <f t="shared" si="96"/>
        <v>14</v>
      </c>
      <c r="H50" s="54">
        <f t="shared" si="97"/>
        <v>4.2</v>
      </c>
      <c r="I50" s="53">
        <f t="shared" si="98"/>
        <v>-102</v>
      </c>
      <c r="J50" s="54">
        <f t="shared" si="99"/>
        <v>-20.400000000000002</v>
      </c>
      <c r="K50" s="53">
        <v>3</v>
      </c>
      <c r="L50" s="53">
        <v>0</v>
      </c>
      <c r="M50" s="53">
        <f t="shared" si="100"/>
        <v>3</v>
      </c>
      <c r="N50" s="54">
        <f t="shared" si="101"/>
        <v>1.2599999999999998</v>
      </c>
      <c r="O50" s="53">
        <f t="shared" si="102"/>
        <v>3</v>
      </c>
      <c r="P50" s="54">
        <f t="shared" si="103"/>
        <v>1.7999999999999998</v>
      </c>
      <c r="Q50" s="53">
        <f t="shared" si="104"/>
        <v>0</v>
      </c>
      <c r="R50" s="54">
        <f t="shared" si="105"/>
        <v>0</v>
      </c>
      <c r="S50" s="54">
        <f t="shared" si="106"/>
        <v>35.57999999999999</v>
      </c>
      <c r="T50" s="61">
        <v>608004</v>
      </c>
    </row>
    <row r="51" spans="1:20" ht="18.75" customHeight="1">
      <c r="A51" s="70">
        <v>31</v>
      </c>
      <c r="B51" s="71" t="s">
        <v>94</v>
      </c>
      <c r="C51" s="53">
        <v>6</v>
      </c>
      <c r="D51" s="53">
        <v>32</v>
      </c>
      <c r="E51" s="53">
        <f t="shared" si="94"/>
        <v>38</v>
      </c>
      <c r="F51" s="54">
        <f t="shared" si="95"/>
        <v>15.959999999999997</v>
      </c>
      <c r="G51" s="53">
        <f t="shared" si="96"/>
        <v>6</v>
      </c>
      <c r="H51" s="54">
        <f t="shared" si="97"/>
        <v>1.7999999999999998</v>
      </c>
      <c r="I51" s="53">
        <f t="shared" si="98"/>
        <v>-32</v>
      </c>
      <c r="J51" s="54">
        <f t="shared" si="99"/>
        <v>-6.4</v>
      </c>
      <c r="K51" s="53">
        <v>0</v>
      </c>
      <c r="L51" s="53">
        <v>0</v>
      </c>
      <c r="M51" s="53">
        <f t="shared" si="100"/>
        <v>0</v>
      </c>
      <c r="N51" s="54">
        <f t="shared" si="101"/>
        <v>0</v>
      </c>
      <c r="O51" s="53">
        <f t="shared" si="102"/>
        <v>0</v>
      </c>
      <c r="P51" s="54">
        <f t="shared" si="103"/>
        <v>0</v>
      </c>
      <c r="Q51" s="53">
        <f t="shared" si="104"/>
        <v>0</v>
      </c>
      <c r="R51" s="54">
        <f t="shared" si="105"/>
        <v>0</v>
      </c>
      <c r="S51" s="54">
        <f t="shared" si="106"/>
        <v>11.359999999999998</v>
      </c>
      <c r="T51" s="61">
        <v>608005</v>
      </c>
    </row>
    <row r="52" spans="1:20" ht="18.75" customHeight="1">
      <c r="A52" s="70">
        <v>32</v>
      </c>
      <c r="B52" s="71" t="s">
        <v>95</v>
      </c>
      <c r="C52" s="53"/>
      <c r="D52" s="53">
        <v>42</v>
      </c>
      <c r="E52" s="53">
        <f t="shared" si="94"/>
        <v>42</v>
      </c>
      <c r="F52" s="54">
        <f t="shared" si="95"/>
        <v>17.639999999999997</v>
      </c>
      <c r="G52" s="53">
        <f t="shared" si="96"/>
        <v>0</v>
      </c>
      <c r="H52" s="54">
        <f t="shared" si="97"/>
        <v>0</v>
      </c>
      <c r="I52" s="53">
        <f t="shared" si="98"/>
        <v>-42</v>
      </c>
      <c r="J52" s="54">
        <f t="shared" si="99"/>
        <v>-8.4</v>
      </c>
      <c r="K52" s="53">
        <v>0</v>
      </c>
      <c r="L52" s="53">
        <v>0</v>
      </c>
      <c r="M52" s="53">
        <f t="shared" si="100"/>
        <v>0</v>
      </c>
      <c r="N52" s="54">
        <f t="shared" si="101"/>
        <v>0</v>
      </c>
      <c r="O52" s="53">
        <f t="shared" si="102"/>
        <v>0</v>
      </c>
      <c r="P52" s="54">
        <f t="shared" si="103"/>
        <v>0</v>
      </c>
      <c r="Q52" s="53">
        <f t="shared" si="104"/>
        <v>0</v>
      </c>
      <c r="R52" s="54">
        <f t="shared" si="105"/>
        <v>0</v>
      </c>
      <c r="S52" s="54">
        <f t="shared" si="106"/>
        <v>9.239999999999997</v>
      </c>
      <c r="T52" s="61">
        <v>608006</v>
      </c>
    </row>
    <row r="53" spans="1:19" ht="18.75" customHeight="1">
      <c r="A53" s="69"/>
      <c r="B53" s="68" t="s">
        <v>96</v>
      </c>
      <c r="C53" s="49">
        <f aca="true" t="shared" si="108" ref="C53:C57">SUM(C54)</f>
        <v>8</v>
      </c>
      <c r="D53" s="49">
        <f aca="true" t="shared" si="109" ref="D53:D57">SUM(D54)</f>
        <v>148</v>
      </c>
      <c r="E53" s="49">
        <f aca="true" t="shared" si="110" ref="E53:R53">SUM(E54)</f>
        <v>156</v>
      </c>
      <c r="F53" s="50">
        <f t="shared" si="110"/>
        <v>65.52</v>
      </c>
      <c r="G53" s="49">
        <f t="shared" si="110"/>
        <v>8</v>
      </c>
      <c r="H53" s="50">
        <f t="shared" si="110"/>
        <v>2.4</v>
      </c>
      <c r="I53" s="49">
        <f t="shared" si="110"/>
        <v>-148</v>
      </c>
      <c r="J53" s="50">
        <f t="shared" si="110"/>
        <v>-29.6</v>
      </c>
      <c r="K53" s="49">
        <f t="shared" si="110"/>
        <v>2</v>
      </c>
      <c r="L53" s="49">
        <f t="shared" si="110"/>
        <v>3</v>
      </c>
      <c r="M53" s="49">
        <f t="shared" si="110"/>
        <v>5</v>
      </c>
      <c r="N53" s="50">
        <f t="shared" si="110"/>
        <v>2.1</v>
      </c>
      <c r="O53" s="49">
        <f t="shared" si="110"/>
        <v>2</v>
      </c>
      <c r="P53" s="50">
        <f t="shared" si="110"/>
        <v>1.2</v>
      </c>
      <c r="Q53" s="49">
        <f t="shared" si="110"/>
        <v>-3</v>
      </c>
      <c r="R53" s="50">
        <f t="shared" si="110"/>
        <v>-1.2000000000000002</v>
      </c>
      <c r="S53" s="50">
        <f aca="true" t="shared" si="111" ref="S53:S57">SUM(S54)</f>
        <v>40.42</v>
      </c>
    </row>
    <row r="54" spans="1:20" ht="18.75" customHeight="1">
      <c r="A54" s="70">
        <v>33</v>
      </c>
      <c r="B54" s="71" t="s">
        <v>96</v>
      </c>
      <c r="C54" s="53">
        <v>8</v>
      </c>
      <c r="D54" s="53">
        <v>148</v>
      </c>
      <c r="E54" s="53">
        <f aca="true" t="shared" si="112" ref="E54:E58">C54+D54</f>
        <v>156</v>
      </c>
      <c r="F54" s="54">
        <f aca="true" t="shared" si="113" ref="F54:F58">E54*0.7*0.6</f>
        <v>65.52</v>
      </c>
      <c r="G54" s="53">
        <f aca="true" t="shared" si="114" ref="G54:G58">C54</f>
        <v>8</v>
      </c>
      <c r="H54" s="54">
        <f aca="true" t="shared" si="115" ref="H54:H58">G54*0.5*0.6</f>
        <v>2.4</v>
      </c>
      <c r="I54" s="53">
        <f aca="true" t="shared" si="116" ref="I54:I58">-D54</f>
        <v>-148</v>
      </c>
      <c r="J54" s="54">
        <f aca="true" t="shared" si="117" ref="J54:J58">I54*0.5*0.4</f>
        <v>-29.6</v>
      </c>
      <c r="K54" s="53">
        <v>2</v>
      </c>
      <c r="L54" s="53">
        <v>3</v>
      </c>
      <c r="M54" s="53">
        <f aca="true" t="shared" si="118" ref="M54:M58">K54+L54</f>
        <v>5</v>
      </c>
      <c r="N54" s="54">
        <f aca="true" t="shared" si="119" ref="N54:N58">M54*0.7*0.6</f>
        <v>2.1</v>
      </c>
      <c r="O54" s="53">
        <f aca="true" t="shared" si="120" ref="O54:O58">K54</f>
        <v>2</v>
      </c>
      <c r="P54" s="54">
        <f aca="true" t="shared" si="121" ref="P54:P58">O54*1*0.6</f>
        <v>1.2</v>
      </c>
      <c r="Q54" s="53">
        <f aca="true" t="shared" si="122" ref="Q54:Q58">-L54</f>
        <v>-3</v>
      </c>
      <c r="R54" s="54">
        <f aca="true" t="shared" si="123" ref="R54:R58">Q54*1*0.4</f>
        <v>-1.2000000000000002</v>
      </c>
      <c r="S54" s="54">
        <f aca="true" t="shared" si="124" ref="S54:S58">F54+H54+J54+N54+P54+R54</f>
        <v>40.42</v>
      </c>
      <c r="T54" s="61">
        <v>608003</v>
      </c>
    </row>
    <row r="55" spans="1:19" ht="18.75" customHeight="1">
      <c r="A55" s="69"/>
      <c r="B55" s="68" t="s">
        <v>97</v>
      </c>
      <c r="C55" s="49">
        <f t="shared" si="108"/>
        <v>5</v>
      </c>
      <c r="D55" s="49">
        <f t="shared" si="109"/>
        <v>65</v>
      </c>
      <c r="E55" s="49">
        <f aca="true" t="shared" si="125" ref="E55:R55">SUM(E56)</f>
        <v>70</v>
      </c>
      <c r="F55" s="50">
        <f t="shared" si="125"/>
        <v>29.4</v>
      </c>
      <c r="G55" s="49">
        <f t="shared" si="125"/>
        <v>5</v>
      </c>
      <c r="H55" s="50">
        <f t="shared" si="125"/>
        <v>1.5</v>
      </c>
      <c r="I55" s="49">
        <f t="shared" si="125"/>
        <v>-65</v>
      </c>
      <c r="J55" s="50">
        <f t="shared" si="125"/>
        <v>-13</v>
      </c>
      <c r="K55" s="49">
        <f t="shared" si="125"/>
        <v>0</v>
      </c>
      <c r="L55" s="49">
        <f t="shared" si="125"/>
        <v>1</v>
      </c>
      <c r="M55" s="49">
        <f t="shared" si="125"/>
        <v>1</v>
      </c>
      <c r="N55" s="50">
        <f t="shared" si="125"/>
        <v>0.42</v>
      </c>
      <c r="O55" s="49">
        <f t="shared" si="125"/>
        <v>0</v>
      </c>
      <c r="P55" s="50">
        <f t="shared" si="125"/>
        <v>0</v>
      </c>
      <c r="Q55" s="49">
        <f t="shared" si="125"/>
        <v>-1</v>
      </c>
      <c r="R55" s="50">
        <f t="shared" si="125"/>
        <v>-0.4</v>
      </c>
      <c r="S55" s="50">
        <f t="shared" si="111"/>
        <v>17.92</v>
      </c>
    </row>
    <row r="56" spans="1:20" ht="18.75" customHeight="1">
      <c r="A56" s="70">
        <v>34</v>
      </c>
      <c r="B56" s="71" t="s">
        <v>97</v>
      </c>
      <c r="C56" s="53">
        <v>5</v>
      </c>
      <c r="D56" s="53">
        <v>65</v>
      </c>
      <c r="E56" s="53">
        <f t="shared" si="112"/>
        <v>70</v>
      </c>
      <c r="F56" s="54">
        <f t="shared" si="113"/>
        <v>29.4</v>
      </c>
      <c r="G56" s="53">
        <f t="shared" si="114"/>
        <v>5</v>
      </c>
      <c r="H56" s="54">
        <f t="shared" si="115"/>
        <v>1.5</v>
      </c>
      <c r="I56" s="53">
        <f t="shared" si="116"/>
        <v>-65</v>
      </c>
      <c r="J56" s="54">
        <f t="shared" si="117"/>
        <v>-13</v>
      </c>
      <c r="K56" s="53">
        <v>0</v>
      </c>
      <c r="L56" s="53">
        <v>1</v>
      </c>
      <c r="M56" s="53">
        <f t="shared" si="118"/>
        <v>1</v>
      </c>
      <c r="N56" s="54">
        <f t="shared" si="119"/>
        <v>0.42</v>
      </c>
      <c r="O56" s="53">
        <f t="shared" si="120"/>
        <v>0</v>
      </c>
      <c r="P56" s="54">
        <f t="shared" si="121"/>
        <v>0</v>
      </c>
      <c r="Q56" s="53">
        <f t="shared" si="122"/>
        <v>-1</v>
      </c>
      <c r="R56" s="54">
        <f t="shared" si="123"/>
        <v>-0.4</v>
      </c>
      <c r="S56" s="54">
        <f t="shared" si="124"/>
        <v>17.92</v>
      </c>
      <c r="T56" s="61">
        <v>608007</v>
      </c>
    </row>
    <row r="57" spans="1:19" ht="18.75" customHeight="1">
      <c r="A57" s="69"/>
      <c r="B57" s="68" t="s">
        <v>98</v>
      </c>
      <c r="C57" s="49">
        <f t="shared" si="108"/>
        <v>6</v>
      </c>
      <c r="D57" s="49">
        <f t="shared" si="109"/>
        <v>74</v>
      </c>
      <c r="E57" s="49">
        <f aca="true" t="shared" si="126" ref="E57:R57">SUM(E58)</f>
        <v>80</v>
      </c>
      <c r="F57" s="50">
        <f t="shared" si="126"/>
        <v>33.6</v>
      </c>
      <c r="G57" s="49">
        <f t="shared" si="126"/>
        <v>6</v>
      </c>
      <c r="H57" s="50">
        <f t="shared" si="126"/>
        <v>1.7999999999999998</v>
      </c>
      <c r="I57" s="49">
        <f t="shared" si="126"/>
        <v>-74</v>
      </c>
      <c r="J57" s="50">
        <f t="shared" si="126"/>
        <v>-14.8</v>
      </c>
      <c r="K57" s="49">
        <f t="shared" si="126"/>
        <v>0</v>
      </c>
      <c r="L57" s="49">
        <f t="shared" si="126"/>
        <v>1</v>
      </c>
      <c r="M57" s="49">
        <f t="shared" si="126"/>
        <v>1</v>
      </c>
      <c r="N57" s="50">
        <f t="shared" si="126"/>
        <v>0.42</v>
      </c>
      <c r="O57" s="49">
        <f t="shared" si="126"/>
        <v>0</v>
      </c>
      <c r="P57" s="50">
        <f t="shared" si="126"/>
        <v>0</v>
      </c>
      <c r="Q57" s="49">
        <f t="shared" si="126"/>
        <v>-1</v>
      </c>
      <c r="R57" s="50">
        <f t="shared" si="126"/>
        <v>-0.4</v>
      </c>
      <c r="S57" s="50">
        <f t="shared" si="111"/>
        <v>20.62</v>
      </c>
    </row>
    <row r="58" spans="1:20" ht="18.75" customHeight="1">
      <c r="A58" s="70">
        <v>35</v>
      </c>
      <c r="B58" s="71" t="s">
        <v>98</v>
      </c>
      <c r="C58" s="53">
        <v>6</v>
      </c>
      <c r="D58" s="53">
        <v>74</v>
      </c>
      <c r="E58" s="53">
        <f t="shared" si="112"/>
        <v>80</v>
      </c>
      <c r="F58" s="54">
        <f t="shared" si="113"/>
        <v>33.6</v>
      </c>
      <c r="G58" s="53">
        <f t="shared" si="114"/>
        <v>6</v>
      </c>
      <c r="H58" s="54">
        <f t="shared" si="115"/>
        <v>1.7999999999999998</v>
      </c>
      <c r="I58" s="53">
        <f t="shared" si="116"/>
        <v>-74</v>
      </c>
      <c r="J58" s="54">
        <f t="shared" si="117"/>
        <v>-14.8</v>
      </c>
      <c r="K58" s="53">
        <v>0</v>
      </c>
      <c r="L58" s="53">
        <v>1</v>
      </c>
      <c r="M58" s="53">
        <f t="shared" si="118"/>
        <v>1</v>
      </c>
      <c r="N58" s="54">
        <f t="shared" si="119"/>
        <v>0.42</v>
      </c>
      <c r="O58" s="53">
        <f t="shared" si="120"/>
        <v>0</v>
      </c>
      <c r="P58" s="54">
        <f t="shared" si="121"/>
        <v>0</v>
      </c>
      <c r="Q58" s="53">
        <f t="shared" si="122"/>
        <v>-1</v>
      </c>
      <c r="R58" s="54">
        <f t="shared" si="123"/>
        <v>-0.4</v>
      </c>
      <c r="S58" s="54">
        <f t="shared" si="124"/>
        <v>20.62</v>
      </c>
      <c r="T58" s="61">
        <v>608008</v>
      </c>
    </row>
    <row r="59" spans="1:19" ht="18.75" customHeight="1">
      <c r="A59" s="69"/>
      <c r="B59" s="68" t="s">
        <v>99</v>
      </c>
      <c r="C59" s="49">
        <f>SUM(C60)</f>
        <v>0</v>
      </c>
      <c r="D59" s="49">
        <f>SUM(D60)</f>
        <v>355</v>
      </c>
      <c r="E59" s="49">
        <f aca="true" t="shared" si="127" ref="E59:S59">SUM(E60)</f>
        <v>355</v>
      </c>
      <c r="F59" s="50">
        <f t="shared" si="127"/>
        <v>149.09999999999997</v>
      </c>
      <c r="G59" s="49">
        <f t="shared" si="127"/>
        <v>0</v>
      </c>
      <c r="H59" s="50">
        <f t="shared" si="127"/>
        <v>0</v>
      </c>
      <c r="I59" s="49">
        <f t="shared" si="127"/>
        <v>-355</v>
      </c>
      <c r="J59" s="50">
        <f t="shared" si="127"/>
        <v>-71</v>
      </c>
      <c r="K59" s="49">
        <v>0</v>
      </c>
      <c r="L59" s="49">
        <v>4</v>
      </c>
      <c r="M59" s="49">
        <f t="shared" si="127"/>
        <v>4</v>
      </c>
      <c r="N59" s="50">
        <f t="shared" si="127"/>
        <v>1.68</v>
      </c>
      <c r="O59" s="49">
        <f t="shared" si="127"/>
        <v>0</v>
      </c>
      <c r="P59" s="50">
        <f t="shared" si="127"/>
        <v>0</v>
      </c>
      <c r="Q59" s="49">
        <f t="shared" si="127"/>
        <v>-4</v>
      </c>
      <c r="R59" s="50">
        <f t="shared" si="127"/>
        <v>-1.6</v>
      </c>
      <c r="S59" s="50">
        <f t="shared" si="127"/>
        <v>78.17999999999998</v>
      </c>
    </row>
    <row r="60" spans="1:20" ht="18.75" customHeight="1">
      <c r="A60" s="70">
        <v>36</v>
      </c>
      <c r="B60" s="71" t="s">
        <v>99</v>
      </c>
      <c r="C60" s="53"/>
      <c r="D60" s="53">
        <v>355</v>
      </c>
      <c r="E60" s="53">
        <f aca="true" t="shared" si="128" ref="E60:E68">C60+D60</f>
        <v>355</v>
      </c>
      <c r="F60" s="54">
        <f aca="true" t="shared" si="129" ref="F60:F68">E60*0.7*0.6</f>
        <v>149.09999999999997</v>
      </c>
      <c r="G60" s="53">
        <f aca="true" t="shared" si="130" ref="G60:G68">C60</f>
        <v>0</v>
      </c>
      <c r="H60" s="54">
        <f aca="true" t="shared" si="131" ref="H60:H68">G60*0.5*0.6</f>
        <v>0</v>
      </c>
      <c r="I60" s="53">
        <f aca="true" t="shared" si="132" ref="I60:I68">-D60</f>
        <v>-355</v>
      </c>
      <c r="J60" s="54">
        <f aca="true" t="shared" si="133" ref="J60:J68">I60*0.5*0.4</f>
        <v>-71</v>
      </c>
      <c r="K60" s="53">
        <v>0</v>
      </c>
      <c r="L60" s="53">
        <v>4</v>
      </c>
      <c r="M60" s="53">
        <f aca="true" t="shared" si="134" ref="M60:M68">K60+L60</f>
        <v>4</v>
      </c>
      <c r="N60" s="54">
        <f aca="true" t="shared" si="135" ref="N60:N68">M60*0.7*0.6</f>
        <v>1.68</v>
      </c>
      <c r="O60" s="53">
        <f aca="true" t="shared" si="136" ref="O60:O68">K60</f>
        <v>0</v>
      </c>
      <c r="P60" s="54">
        <f aca="true" t="shared" si="137" ref="P60:P68">O60*1*0.6</f>
        <v>0</v>
      </c>
      <c r="Q60" s="53">
        <f aca="true" t="shared" si="138" ref="Q60:Q68">-L60</f>
        <v>-4</v>
      </c>
      <c r="R60" s="54">
        <f aca="true" t="shared" si="139" ref="R60:R68">Q60*1*0.4</f>
        <v>-1.6</v>
      </c>
      <c r="S60" s="54">
        <f aca="true" t="shared" si="140" ref="S60:S68">F60+H60+J60+N60+P60+R60</f>
        <v>78.17999999999998</v>
      </c>
      <c r="T60" s="61">
        <v>608009</v>
      </c>
    </row>
    <row r="61" spans="1:19" ht="18.75" customHeight="1">
      <c r="A61" s="69"/>
      <c r="B61" s="68" t="s">
        <v>100</v>
      </c>
      <c r="C61" s="49">
        <f>SUM(C62:C68)</f>
        <v>5</v>
      </c>
      <c r="D61" s="49">
        <f>SUM(D62:D68)</f>
        <v>257</v>
      </c>
      <c r="E61" s="49">
        <f aca="true" t="shared" si="141" ref="E61:S61">SUM(E62:E68)</f>
        <v>262</v>
      </c>
      <c r="F61" s="50">
        <f t="shared" si="141"/>
        <v>110.03999999999998</v>
      </c>
      <c r="G61" s="49">
        <f t="shared" si="141"/>
        <v>5</v>
      </c>
      <c r="H61" s="50">
        <f t="shared" si="141"/>
        <v>1.5</v>
      </c>
      <c r="I61" s="49">
        <f t="shared" si="141"/>
        <v>-257</v>
      </c>
      <c r="J61" s="50">
        <f t="shared" si="141"/>
        <v>-51.400000000000006</v>
      </c>
      <c r="K61" s="49">
        <f t="shared" si="141"/>
        <v>0</v>
      </c>
      <c r="L61" s="49">
        <f t="shared" si="141"/>
        <v>3</v>
      </c>
      <c r="M61" s="49">
        <f t="shared" si="141"/>
        <v>3</v>
      </c>
      <c r="N61" s="50">
        <f t="shared" si="141"/>
        <v>1.26</v>
      </c>
      <c r="O61" s="49">
        <f t="shared" si="141"/>
        <v>0</v>
      </c>
      <c r="P61" s="50">
        <f t="shared" si="141"/>
        <v>0</v>
      </c>
      <c r="Q61" s="49">
        <f t="shared" si="141"/>
        <v>-3</v>
      </c>
      <c r="R61" s="50">
        <f t="shared" si="141"/>
        <v>-1.2000000000000002</v>
      </c>
      <c r="S61" s="50">
        <f t="shared" si="141"/>
        <v>60.199999999999974</v>
      </c>
    </row>
    <row r="62" spans="1:20" ht="18.75" customHeight="1">
      <c r="A62" s="70">
        <v>37</v>
      </c>
      <c r="B62" s="71" t="s">
        <v>101</v>
      </c>
      <c r="C62" s="53"/>
      <c r="D62" s="53">
        <v>3</v>
      </c>
      <c r="E62" s="53">
        <f t="shared" si="128"/>
        <v>3</v>
      </c>
      <c r="F62" s="54">
        <f t="shared" si="129"/>
        <v>1.2599999999999998</v>
      </c>
      <c r="G62" s="53">
        <f t="shared" si="130"/>
        <v>0</v>
      </c>
      <c r="H62" s="54">
        <f t="shared" si="131"/>
        <v>0</v>
      </c>
      <c r="I62" s="53">
        <f t="shared" si="132"/>
        <v>-3</v>
      </c>
      <c r="J62" s="54">
        <f t="shared" si="133"/>
        <v>-0.6000000000000001</v>
      </c>
      <c r="K62" s="53">
        <v>0</v>
      </c>
      <c r="L62" s="53">
        <v>0</v>
      </c>
      <c r="M62" s="53">
        <f t="shared" si="134"/>
        <v>0</v>
      </c>
      <c r="N62" s="54">
        <f t="shared" si="135"/>
        <v>0</v>
      </c>
      <c r="O62" s="53">
        <f t="shared" si="136"/>
        <v>0</v>
      </c>
      <c r="P62" s="54">
        <f t="shared" si="137"/>
        <v>0</v>
      </c>
      <c r="Q62" s="53">
        <f t="shared" si="138"/>
        <v>0</v>
      </c>
      <c r="R62" s="54">
        <f t="shared" si="139"/>
        <v>0</v>
      </c>
      <c r="S62" s="54">
        <f t="shared" si="140"/>
        <v>0.6599999999999997</v>
      </c>
      <c r="T62" s="61">
        <v>609001</v>
      </c>
    </row>
    <row r="63" spans="1:20" ht="18.75" customHeight="1">
      <c r="A63" s="70">
        <v>38</v>
      </c>
      <c r="B63" s="71" t="s">
        <v>102</v>
      </c>
      <c r="C63" s="53"/>
      <c r="D63" s="53">
        <v>12</v>
      </c>
      <c r="E63" s="53">
        <f t="shared" si="128"/>
        <v>12</v>
      </c>
      <c r="F63" s="54">
        <f t="shared" si="129"/>
        <v>5.039999999999999</v>
      </c>
      <c r="G63" s="53">
        <f t="shared" si="130"/>
        <v>0</v>
      </c>
      <c r="H63" s="54">
        <f t="shared" si="131"/>
        <v>0</v>
      </c>
      <c r="I63" s="53">
        <f t="shared" si="132"/>
        <v>-12</v>
      </c>
      <c r="J63" s="54">
        <f t="shared" si="133"/>
        <v>-2.4000000000000004</v>
      </c>
      <c r="K63" s="53">
        <v>0</v>
      </c>
      <c r="L63" s="53">
        <v>1</v>
      </c>
      <c r="M63" s="53">
        <f t="shared" si="134"/>
        <v>1</v>
      </c>
      <c r="N63" s="54">
        <f t="shared" si="135"/>
        <v>0.42</v>
      </c>
      <c r="O63" s="53">
        <f t="shared" si="136"/>
        <v>0</v>
      </c>
      <c r="P63" s="54">
        <f t="shared" si="137"/>
        <v>0</v>
      </c>
      <c r="Q63" s="53">
        <f t="shared" si="138"/>
        <v>-1</v>
      </c>
      <c r="R63" s="54">
        <f t="shared" si="139"/>
        <v>-0.4</v>
      </c>
      <c r="S63" s="54">
        <f t="shared" si="140"/>
        <v>2.659999999999999</v>
      </c>
      <c r="T63" s="61">
        <v>609002</v>
      </c>
    </row>
    <row r="64" spans="1:20" ht="18.75" customHeight="1">
      <c r="A64" s="70">
        <v>39</v>
      </c>
      <c r="B64" s="71" t="s">
        <v>103</v>
      </c>
      <c r="C64" s="53"/>
      <c r="D64" s="53">
        <v>1</v>
      </c>
      <c r="E64" s="53">
        <f t="shared" si="128"/>
        <v>1</v>
      </c>
      <c r="F64" s="54">
        <f t="shared" si="129"/>
        <v>0.42</v>
      </c>
      <c r="G64" s="53">
        <f t="shared" si="130"/>
        <v>0</v>
      </c>
      <c r="H64" s="54">
        <f t="shared" si="131"/>
        <v>0</v>
      </c>
      <c r="I64" s="53">
        <f t="shared" si="132"/>
        <v>-1</v>
      </c>
      <c r="J64" s="54">
        <f t="shared" si="133"/>
        <v>-0.2</v>
      </c>
      <c r="K64" s="53">
        <v>0</v>
      </c>
      <c r="L64" s="53">
        <v>0</v>
      </c>
      <c r="M64" s="53">
        <f t="shared" si="134"/>
        <v>0</v>
      </c>
      <c r="N64" s="54">
        <f t="shared" si="135"/>
        <v>0</v>
      </c>
      <c r="O64" s="53">
        <f t="shared" si="136"/>
        <v>0</v>
      </c>
      <c r="P64" s="54">
        <f t="shared" si="137"/>
        <v>0</v>
      </c>
      <c r="Q64" s="53">
        <f t="shared" si="138"/>
        <v>0</v>
      </c>
      <c r="R64" s="54">
        <f t="shared" si="139"/>
        <v>0</v>
      </c>
      <c r="S64" s="54">
        <f t="shared" si="140"/>
        <v>0.21999999999999997</v>
      </c>
      <c r="T64" s="61">
        <v>609002</v>
      </c>
    </row>
    <row r="65" spans="1:20" ht="18.75" customHeight="1">
      <c r="A65" s="70">
        <v>40</v>
      </c>
      <c r="B65" s="71" t="s">
        <v>104</v>
      </c>
      <c r="C65" s="53"/>
      <c r="D65" s="53">
        <v>6</v>
      </c>
      <c r="E65" s="53">
        <f t="shared" si="128"/>
        <v>6</v>
      </c>
      <c r="F65" s="54">
        <f t="shared" si="129"/>
        <v>2.5199999999999996</v>
      </c>
      <c r="G65" s="53">
        <f t="shared" si="130"/>
        <v>0</v>
      </c>
      <c r="H65" s="54">
        <f t="shared" si="131"/>
        <v>0</v>
      </c>
      <c r="I65" s="53">
        <f t="shared" si="132"/>
        <v>-6</v>
      </c>
      <c r="J65" s="54">
        <f t="shared" si="133"/>
        <v>-1.2000000000000002</v>
      </c>
      <c r="K65" s="53">
        <v>0</v>
      </c>
      <c r="L65" s="53">
        <v>1</v>
      </c>
      <c r="M65" s="53">
        <f t="shared" si="134"/>
        <v>1</v>
      </c>
      <c r="N65" s="54">
        <f t="shared" si="135"/>
        <v>0.42</v>
      </c>
      <c r="O65" s="53">
        <f t="shared" si="136"/>
        <v>0</v>
      </c>
      <c r="P65" s="54">
        <f t="shared" si="137"/>
        <v>0</v>
      </c>
      <c r="Q65" s="53">
        <f t="shared" si="138"/>
        <v>-1</v>
      </c>
      <c r="R65" s="54">
        <f t="shared" si="139"/>
        <v>-0.4</v>
      </c>
      <c r="S65" s="54">
        <f t="shared" si="140"/>
        <v>1.3399999999999994</v>
      </c>
      <c r="T65" s="61">
        <v>609003</v>
      </c>
    </row>
    <row r="66" spans="1:20" ht="18.75" customHeight="1">
      <c r="A66" s="70">
        <v>41</v>
      </c>
      <c r="B66" s="71" t="s">
        <v>105</v>
      </c>
      <c r="C66" s="53"/>
      <c r="D66" s="53">
        <v>0</v>
      </c>
      <c r="E66" s="53">
        <f t="shared" si="128"/>
        <v>0</v>
      </c>
      <c r="F66" s="54">
        <f t="shared" si="129"/>
        <v>0</v>
      </c>
      <c r="G66" s="53">
        <f t="shared" si="130"/>
        <v>0</v>
      </c>
      <c r="H66" s="54">
        <f t="shared" si="131"/>
        <v>0</v>
      </c>
      <c r="I66" s="53">
        <f t="shared" si="132"/>
        <v>0</v>
      </c>
      <c r="J66" s="54">
        <f t="shared" si="133"/>
        <v>0</v>
      </c>
      <c r="K66" s="53">
        <v>0</v>
      </c>
      <c r="L66" s="53">
        <v>0</v>
      </c>
      <c r="M66" s="53">
        <f t="shared" si="134"/>
        <v>0</v>
      </c>
      <c r="N66" s="54">
        <f t="shared" si="135"/>
        <v>0</v>
      </c>
      <c r="O66" s="53">
        <f t="shared" si="136"/>
        <v>0</v>
      </c>
      <c r="P66" s="54">
        <f t="shared" si="137"/>
        <v>0</v>
      </c>
      <c r="Q66" s="53">
        <f t="shared" si="138"/>
        <v>0</v>
      </c>
      <c r="R66" s="54">
        <f t="shared" si="139"/>
        <v>0</v>
      </c>
      <c r="S66" s="54">
        <f t="shared" si="140"/>
        <v>0</v>
      </c>
      <c r="T66" s="61">
        <v>609003</v>
      </c>
    </row>
    <row r="67" spans="1:20" ht="18.75" customHeight="1">
      <c r="A67" s="70">
        <v>42</v>
      </c>
      <c r="B67" s="71" t="s">
        <v>106</v>
      </c>
      <c r="C67" s="53"/>
      <c r="D67" s="53">
        <v>197</v>
      </c>
      <c r="E67" s="53">
        <f t="shared" si="128"/>
        <v>197</v>
      </c>
      <c r="F67" s="54">
        <f t="shared" si="129"/>
        <v>82.73999999999998</v>
      </c>
      <c r="G67" s="53">
        <f t="shared" si="130"/>
        <v>0</v>
      </c>
      <c r="H67" s="54">
        <f t="shared" si="131"/>
        <v>0</v>
      </c>
      <c r="I67" s="53">
        <f t="shared" si="132"/>
        <v>-197</v>
      </c>
      <c r="J67" s="54">
        <f t="shared" si="133"/>
        <v>-39.400000000000006</v>
      </c>
      <c r="K67" s="53">
        <v>0</v>
      </c>
      <c r="L67" s="53">
        <v>1</v>
      </c>
      <c r="M67" s="53">
        <f t="shared" si="134"/>
        <v>1</v>
      </c>
      <c r="N67" s="54">
        <f t="shared" si="135"/>
        <v>0.42</v>
      </c>
      <c r="O67" s="53">
        <f t="shared" si="136"/>
        <v>0</v>
      </c>
      <c r="P67" s="54">
        <f t="shared" si="137"/>
        <v>0</v>
      </c>
      <c r="Q67" s="53">
        <f t="shared" si="138"/>
        <v>-1</v>
      </c>
      <c r="R67" s="54">
        <f t="shared" si="139"/>
        <v>-0.4</v>
      </c>
      <c r="S67" s="54">
        <f t="shared" si="140"/>
        <v>43.35999999999998</v>
      </c>
      <c r="T67" s="61">
        <v>609004</v>
      </c>
    </row>
    <row r="68" spans="1:20" ht="18.75" customHeight="1">
      <c r="A68" s="70">
        <v>43</v>
      </c>
      <c r="B68" s="71" t="s">
        <v>107</v>
      </c>
      <c r="C68" s="53">
        <v>5</v>
      </c>
      <c r="D68" s="53">
        <v>38</v>
      </c>
      <c r="E68" s="53">
        <f t="shared" si="128"/>
        <v>43</v>
      </c>
      <c r="F68" s="54">
        <f t="shared" si="129"/>
        <v>18.06</v>
      </c>
      <c r="G68" s="53">
        <f t="shared" si="130"/>
        <v>5</v>
      </c>
      <c r="H68" s="54">
        <f t="shared" si="131"/>
        <v>1.5</v>
      </c>
      <c r="I68" s="53">
        <f t="shared" si="132"/>
        <v>-38</v>
      </c>
      <c r="J68" s="54">
        <f t="shared" si="133"/>
        <v>-7.6000000000000005</v>
      </c>
      <c r="K68" s="53">
        <v>0</v>
      </c>
      <c r="L68" s="53">
        <v>0</v>
      </c>
      <c r="M68" s="53">
        <f t="shared" si="134"/>
        <v>0</v>
      </c>
      <c r="N68" s="54">
        <f t="shared" si="135"/>
        <v>0</v>
      </c>
      <c r="O68" s="53">
        <f t="shared" si="136"/>
        <v>0</v>
      </c>
      <c r="P68" s="54">
        <f t="shared" si="137"/>
        <v>0</v>
      </c>
      <c r="Q68" s="53">
        <f t="shared" si="138"/>
        <v>0</v>
      </c>
      <c r="R68" s="54">
        <f t="shared" si="139"/>
        <v>0</v>
      </c>
      <c r="S68" s="54">
        <f t="shared" si="140"/>
        <v>11.959999999999997</v>
      </c>
      <c r="T68" s="61">
        <v>609006</v>
      </c>
    </row>
    <row r="69" spans="1:19" ht="18.75" customHeight="1">
      <c r="A69" s="69"/>
      <c r="B69" s="68" t="s">
        <v>108</v>
      </c>
      <c r="C69" s="49">
        <f>SUM(C70)</f>
        <v>1</v>
      </c>
      <c r="D69" s="49">
        <f>SUM(D70)</f>
        <v>56</v>
      </c>
      <c r="E69" s="49">
        <f aca="true" t="shared" si="142" ref="E69:S69">SUM(E70)</f>
        <v>57</v>
      </c>
      <c r="F69" s="50">
        <f t="shared" si="142"/>
        <v>23.939999999999998</v>
      </c>
      <c r="G69" s="49">
        <f t="shared" si="142"/>
        <v>1</v>
      </c>
      <c r="H69" s="50">
        <f t="shared" si="142"/>
        <v>0.3</v>
      </c>
      <c r="I69" s="49">
        <f t="shared" si="142"/>
        <v>-56</v>
      </c>
      <c r="J69" s="50">
        <f t="shared" si="142"/>
        <v>-11.200000000000001</v>
      </c>
      <c r="K69" s="49">
        <f t="shared" si="142"/>
        <v>0</v>
      </c>
      <c r="L69" s="49">
        <f t="shared" si="142"/>
        <v>1</v>
      </c>
      <c r="M69" s="49">
        <f t="shared" si="142"/>
        <v>1</v>
      </c>
      <c r="N69" s="50">
        <f t="shared" si="142"/>
        <v>0.42</v>
      </c>
      <c r="O69" s="49">
        <f t="shared" si="142"/>
        <v>0</v>
      </c>
      <c r="P69" s="50">
        <f t="shared" si="142"/>
        <v>0</v>
      </c>
      <c r="Q69" s="49">
        <f t="shared" si="142"/>
        <v>-1</v>
      </c>
      <c r="R69" s="50">
        <f t="shared" si="142"/>
        <v>-0.4</v>
      </c>
      <c r="S69" s="50">
        <f t="shared" si="142"/>
        <v>13.059999999999997</v>
      </c>
    </row>
    <row r="70" spans="1:20" ht="18.75" customHeight="1">
      <c r="A70" s="70">
        <v>44</v>
      </c>
      <c r="B70" s="71" t="s">
        <v>108</v>
      </c>
      <c r="C70" s="53">
        <v>1</v>
      </c>
      <c r="D70" s="53">
        <v>56</v>
      </c>
      <c r="E70" s="53">
        <f aca="true" t="shared" si="143" ref="E70:E73">C70+D70</f>
        <v>57</v>
      </c>
      <c r="F70" s="54">
        <f aca="true" t="shared" si="144" ref="F70:F73">E70*0.7*0.6</f>
        <v>23.939999999999998</v>
      </c>
      <c r="G70" s="53">
        <f aca="true" t="shared" si="145" ref="G70:G73">C70</f>
        <v>1</v>
      </c>
      <c r="H70" s="54">
        <f aca="true" t="shared" si="146" ref="H70:H73">G70*0.5*0.6</f>
        <v>0.3</v>
      </c>
      <c r="I70" s="53">
        <f aca="true" t="shared" si="147" ref="I70:I73">-D70</f>
        <v>-56</v>
      </c>
      <c r="J70" s="54">
        <f aca="true" t="shared" si="148" ref="J70:J73">I70*0.5*0.4</f>
        <v>-11.200000000000001</v>
      </c>
      <c r="K70" s="53">
        <v>0</v>
      </c>
      <c r="L70" s="53">
        <v>1</v>
      </c>
      <c r="M70" s="53">
        <f aca="true" t="shared" si="149" ref="M70:M73">K70+L70</f>
        <v>1</v>
      </c>
      <c r="N70" s="54">
        <f aca="true" t="shared" si="150" ref="N70:N73">M70*0.7*0.6</f>
        <v>0.42</v>
      </c>
      <c r="O70" s="53">
        <f aca="true" t="shared" si="151" ref="O70:O73">K70</f>
        <v>0</v>
      </c>
      <c r="P70" s="54">
        <f aca="true" t="shared" si="152" ref="P70:P73">O70*1*0.6</f>
        <v>0</v>
      </c>
      <c r="Q70" s="53">
        <f aca="true" t="shared" si="153" ref="Q70:Q73">-L70</f>
        <v>-1</v>
      </c>
      <c r="R70" s="54">
        <f aca="true" t="shared" si="154" ref="R70:R73">Q70*1*0.4</f>
        <v>-0.4</v>
      </c>
      <c r="S70" s="54">
        <f aca="true" t="shared" si="155" ref="S70:S73">F70+H70+J70+N70+P70+R70</f>
        <v>13.059999999999997</v>
      </c>
      <c r="T70" s="61">
        <v>609005</v>
      </c>
    </row>
    <row r="71" spans="1:19" ht="18.75" customHeight="1">
      <c r="A71" s="69"/>
      <c r="B71" s="68" t="s">
        <v>109</v>
      </c>
      <c r="C71" s="49">
        <f>SUM(C72:C73)</f>
        <v>0</v>
      </c>
      <c r="D71" s="49">
        <f>SUM(D72:D73)</f>
        <v>44</v>
      </c>
      <c r="E71" s="49">
        <f aca="true" t="shared" si="156" ref="E71:S71">SUM(E72:E73)</f>
        <v>44</v>
      </c>
      <c r="F71" s="50">
        <f t="shared" si="156"/>
        <v>18.48</v>
      </c>
      <c r="G71" s="49">
        <f t="shared" si="156"/>
        <v>0</v>
      </c>
      <c r="H71" s="50">
        <f t="shared" si="156"/>
        <v>0</v>
      </c>
      <c r="I71" s="49">
        <f t="shared" si="156"/>
        <v>-44</v>
      </c>
      <c r="J71" s="50">
        <f t="shared" si="156"/>
        <v>-8.8</v>
      </c>
      <c r="K71" s="49">
        <f t="shared" si="156"/>
        <v>0</v>
      </c>
      <c r="L71" s="49">
        <f t="shared" si="156"/>
        <v>1</v>
      </c>
      <c r="M71" s="49">
        <f t="shared" si="156"/>
        <v>1</v>
      </c>
      <c r="N71" s="50">
        <f t="shared" si="156"/>
        <v>0.42</v>
      </c>
      <c r="O71" s="49">
        <f t="shared" si="156"/>
        <v>0</v>
      </c>
      <c r="P71" s="50">
        <f t="shared" si="156"/>
        <v>0</v>
      </c>
      <c r="Q71" s="49">
        <f t="shared" si="156"/>
        <v>-1</v>
      </c>
      <c r="R71" s="50">
        <f t="shared" si="156"/>
        <v>-0.4</v>
      </c>
      <c r="S71" s="50">
        <f t="shared" si="156"/>
        <v>9.7</v>
      </c>
    </row>
    <row r="72" spans="1:20" ht="18.75" customHeight="1">
      <c r="A72" s="70">
        <v>45</v>
      </c>
      <c r="B72" s="71" t="s">
        <v>110</v>
      </c>
      <c r="C72" s="53"/>
      <c r="D72" s="53">
        <v>8</v>
      </c>
      <c r="E72" s="53">
        <f t="shared" si="143"/>
        <v>8</v>
      </c>
      <c r="F72" s="54">
        <f t="shared" si="144"/>
        <v>3.36</v>
      </c>
      <c r="G72" s="53">
        <f t="shared" si="145"/>
        <v>0</v>
      </c>
      <c r="H72" s="54">
        <f t="shared" si="146"/>
        <v>0</v>
      </c>
      <c r="I72" s="53">
        <f t="shared" si="147"/>
        <v>-8</v>
      </c>
      <c r="J72" s="54">
        <f t="shared" si="148"/>
        <v>-1.6</v>
      </c>
      <c r="K72" s="53">
        <v>0</v>
      </c>
      <c r="L72" s="53">
        <v>0</v>
      </c>
      <c r="M72" s="53">
        <f t="shared" si="149"/>
        <v>0</v>
      </c>
      <c r="N72" s="54">
        <f t="shared" si="150"/>
        <v>0</v>
      </c>
      <c r="O72" s="53">
        <f t="shared" si="151"/>
        <v>0</v>
      </c>
      <c r="P72" s="54">
        <f t="shared" si="152"/>
        <v>0</v>
      </c>
      <c r="Q72" s="53">
        <f t="shared" si="153"/>
        <v>0</v>
      </c>
      <c r="R72" s="54">
        <f t="shared" si="154"/>
        <v>0</v>
      </c>
      <c r="S72" s="54">
        <f t="shared" si="155"/>
        <v>1.7599999999999998</v>
      </c>
      <c r="T72" s="61">
        <v>610001</v>
      </c>
    </row>
    <row r="73" spans="1:20" ht="18.75" customHeight="1">
      <c r="A73" s="70">
        <v>46</v>
      </c>
      <c r="B73" s="71" t="s">
        <v>111</v>
      </c>
      <c r="C73" s="53"/>
      <c r="D73" s="53">
        <v>36</v>
      </c>
      <c r="E73" s="53">
        <f t="shared" si="143"/>
        <v>36</v>
      </c>
      <c r="F73" s="54">
        <f t="shared" si="144"/>
        <v>15.12</v>
      </c>
      <c r="G73" s="53">
        <f t="shared" si="145"/>
        <v>0</v>
      </c>
      <c r="H73" s="54">
        <f t="shared" si="146"/>
        <v>0</v>
      </c>
      <c r="I73" s="53">
        <f t="shared" si="147"/>
        <v>-36</v>
      </c>
      <c r="J73" s="54">
        <f t="shared" si="148"/>
        <v>-7.2</v>
      </c>
      <c r="K73" s="53">
        <v>0</v>
      </c>
      <c r="L73" s="53">
        <v>1</v>
      </c>
      <c r="M73" s="53">
        <f t="shared" si="149"/>
        <v>1</v>
      </c>
      <c r="N73" s="54">
        <f t="shared" si="150"/>
        <v>0.42</v>
      </c>
      <c r="O73" s="53">
        <f t="shared" si="151"/>
        <v>0</v>
      </c>
      <c r="P73" s="54">
        <f t="shared" si="152"/>
        <v>0</v>
      </c>
      <c r="Q73" s="53">
        <f t="shared" si="153"/>
        <v>-1</v>
      </c>
      <c r="R73" s="54">
        <f t="shared" si="154"/>
        <v>-0.4</v>
      </c>
      <c r="S73" s="54">
        <f t="shared" si="155"/>
        <v>7.9399999999999995</v>
      </c>
      <c r="T73" s="61">
        <v>610002</v>
      </c>
    </row>
    <row r="74" spans="1:19" ht="18.75" customHeight="1">
      <c r="A74" s="69"/>
      <c r="B74" s="68" t="s">
        <v>112</v>
      </c>
      <c r="C74" s="49">
        <f>SUM(C75:C76)</f>
        <v>3</v>
      </c>
      <c r="D74" s="49">
        <f>SUM(D75:D76)</f>
        <v>305</v>
      </c>
      <c r="E74" s="49">
        <f aca="true" t="shared" si="157" ref="E74:S74">SUM(E75:E76)</f>
        <v>308</v>
      </c>
      <c r="F74" s="50">
        <f t="shared" si="157"/>
        <v>129.35999999999996</v>
      </c>
      <c r="G74" s="49">
        <f t="shared" si="157"/>
        <v>3</v>
      </c>
      <c r="H74" s="50">
        <f t="shared" si="157"/>
        <v>0.8999999999999999</v>
      </c>
      <c r="I74" s="49">
        <f t="shared" si="157"/>
        <v>-305</v>
      </c>
      <c r="J74" s="50">
        <f t="shared" si="157"/>
        <v>-61.00000000000001</v>
      </c>
      <c r="K74" s="49">
        <f t="shared" si="157"/>
        <v>0</v>
      </c>
      <c r="L74" s="49">
        <f t="shared" si="157"/>
        <v>7</v>
      </c>
      <c r="M74" s="49">
        <f t="shared" si="157"/>
        <v>7</v>
      </c>
      <c r="N74" s="50">
        <f t="shared" si="157"/>
        <v>2.9399999999999995</v>
      </c>
      <c r="O74" s="49">
        <f t="shared" si="157"/>
        <v>0</v>
      </c>
      <c r="P74" s="50">
        <f t="shared" si="157"/>
        <v>0</v>
      </c>
      <c r="Q74" s="49">
        <f t="shared" si="157"/>
        <v>-7</v>
      </c>
      <c r="R74" s="50">
        <f t="shared" si="157"/>
        <v>-2.8000000000000003</v>
      </c>
      <c r="S74" s="50">
        <f t="shared" si="157"/>
        <v>69.39999999999996</v>
      </c>
    </row>
    <row r="75" spans="1:20" ht="18.75" customHeight="1">
      <c r="A75" s="70">
        <v>47</v>
      </c>
      <c r="B75" s="71" t="s">
        <v>112</v>
      </c>
      <c r="C75" s="53">
        <v>3</v>
      </c>
      <c r="D75" s="53">
        <v>304</v>
      </c>
      <c r="E75" s="53">
        <f aca="true" t="shared" si="158" ref="E75:E79">C75+D75</f>
        <v>307</v>
      </c>
      <c r="F75" s="54">
        <f aca="true" t="shared" si="159" ref="F75:F79">E75*0.7*0.6</f>
        <v>128.93999999999997</v>
      </c>
      <c r="G75" s="53">
        <f aca="true" t="shared" si="160" ref="G75:G79">C75</f>
        <v>3</v>
      </c>
      <c r="H75" s="54">
        <f aca="true" t="shared" si="161" ref="H75:H79">G75*0.5*0.6</f>
        <v>0.8999999999999999</v>
      </c>
      <c r="I75" s="53">
        <f aca="true" t="shared" si="162" ref="I75:I79">-D75</f>
        <v>-304</v>
      </c>
      <c r="J75" s="54">
        <f aca="true" t="shared" si="163" ref="J75:J79">I75*0.5*0.4</f>
        <v>-60.800000000000004</v>
      </c>
      <c r="K75" s="53">
        <v>0</v>
      </c>
      <c r="L75" s="53">
        <v>7</v>
      </c>
      <c r="M75" s="53">
        <f aca="true" t="shared" si="164" ref="M75:M79">K75+L75</f>
        <v>7</v>
      </c>
      <c r="N75" s="54">
        <f aca="true" t="shared" si="165" ref="N75:N79">M75*0.7*0.6</f>
        <v>2.9399999999999995</v>
      </c>
      <c r="O75" s="53">
        <f aca="true" t="shared" si="166" ref="O75:O79">K75</f>
        <v>0</v>
      </c>
      <c r="P75" s="54">
        <f aca="true" t="shared" si="167" ref="P75:P79">O75*1*0.6</f>
        <v>0</v>
      </c>
      <c r="Q75" s="53">
        <f aca="true" t="shared" si="168" ref="Q75:Q79">-L75</f>
        <v>-7</v>
      </c>
      <c r="R75" s="54">
        <f aca="true" t="shared" si="169" ref="R75:R79">Q75*1*0.4</f>
        <v>-2.8000000000000003</v>
      </c>
      <c r="S75" s="54">
        <f aca="true" t="shared" si="170" ref="S75:S79">F75+H75+J75+N75+P75+R75</f>
        <v>69.17999999999996</v>
      </c>
      <c r="T75" s="61">
        <v>610003</v>
      </c>
    </row>
    <row r="76" spans="1:20" ht="18.75" customHeight="1">
      <c r="A76" s="70">
        <v>48</v>
      </c>
      <c r="B76" s="71" t="s">
        <v>113</v>
      </c>
      <c r="C76" s="53"/>
      <c r="D76" s="53">
        <v>1</v>
      </c>
      <c r="E76" s="53">
        <f t="shared" si="158"/>
        <v>1</v>
      </c>
      <c r="F76" s="54">
        <f t="shared" si="159"/>
        <v>0.42</v>
      </c>
      <c r="G76" s="53">
        <f t="shared" si="160"/>
        <v>0</v>
      </c>
      <c r="H76" s="54">
        <f t="shared" si="161"/>
        <v>0</v>
      </c>
      <c r="I76" s="53">
        <f t="shared" si="162"/>
        <v>-1</v>
      </c>
      <c r="J76" s="54">
        <f t="shared" si="163"/>
        <v>-0.2</v>
      </c>
      <c r="K76" s="53">
        <v>0</v>
      </c>
      <c r="L76" s="53">
        <v>0</v>
      </c>
      <c r="M76" s="53">
        <f t="shared" si="164"/>
        <v>0</v>
      </c>
      <c r="N76" s="54">
        <f t="shared" si="165"/>
        <v>0</v>
      </c>
      <c r="O76" s="53">
        <f t="shared" si="166"/>
        <v>0</v>
      </c>
      <c r="P76" s="54">
        <f t="shared" si="167"/>
        <v>0</v>
      </c>
      <c r="Q76" s="53">
        <f t="shared" si="168"/>
        <v>0</v>
      </c>
      <c r="R76" s="54">
        <f t="shared" si="169"/>
        <v>0</v>
      </c>
      <c r="S76" s="54">
        <f t="shared" si="170"/>
        <v>0.21999999999999997</v>
      </c>
      <c r="T76" s="61">
        <v>610003</v>
      </c>
    </row>
    <row r="77" spans="1:19" ht="18.75" customHeight="1">
      <c r="A77" s="69"/>
      <c r="B77" s="68" t="s">
        <v>114</v>
      </c>
      <c r="C77" s="49">
        <f>SUM(C78:C79)</f>
        <v>0</v>
      </c>
      <c r="D77" s="49">
        <f>SUM(D78:D79)</f>
        <v>121</v>
      </c>
      <c r="E77" s="49">
        <f aca="true" t="shared" si="171" ref="E77:S77">SUM(E78:E79)</f>
        <v>121</v>
      </c>
      <c r="F77" s="50">
        <f t="shared" si="171"/>
        <v>50.81999999999999</v>
      </c>
      <c r="G77" s="49">
        <f t="shared" si="171"/>
        <v>0</v>
      </c>
      <c r="H77" s="50">
        <f t="shared" si="171"/>
        <v>0</v>
      </c>
      <c r="I77" s="49">
        <f t="shared" si="171"/>
        <v>-121</v>
      </c>
      <c r="J77" s="50">
        <f t="shared" si="171"/>
        <v>-24.2</v>
      </c>
      <c r="K77" s="49">
        <f t="shared" si="171"/>
        <v>0</v>
      </c>
      <c r="L77" s="49">
        <f t="shared" si="171"/>
        <v>0</v>
      </c>
      <c r="M77" s="49">
        <f t="shared" si="171"/>
        <v>0</v>
      </c>
      <c r="N77" s="50">
        <f t="shared" si="171"/>
        <v>0</v>
      </c>
      <c r="O77" s="49">
        <f t="shared" si="171"/>
        <v>0</v>
      </c>
      <c r="P77" s="50">
        <f t="shared" si="171"/>
        <v>0</v>
      </c>
      <c r="Q77" s="49">
        <f t="shared" si="171"/>
        <v>0</v>
      </c>
      <c r="R77" s="50">
        <f t="shared" si="171"/>
        <v>0</v>
      </c>
      <c r="S77" s="50">
        <f t="shared" si="171"/>
        <v>26.619999999999997</v>
      </c>
    </row>
    <row r="78" spans="1:20" ht="18.75" customHeight="1">
      <c r="A78" s="70">
        <v>49</v>
      </c>
      <c r="B78" s="71" t="s">
        <v>114</v>
      </c>
      <c r="C78" s="53"/>
      <c r="D78" s="53">
        <v>115</v>
      </c>
      <c r="E78" s="53">
        <f t="shared" si="158"/>
        <v>115</v>
      </c>
      <c r="F78" s="54">
        <f t="shared" si="159"/>
        <v>48.3</v>
      </c>
      <c r="G78" s="53">
        <f t="shared" si="160"/>
        <v>0</v>
      </c>
      <c r="H78" s="54">
        <f t="shared" si="161"/>
        <v>0</v>
      </c>
      <c r="I78" s="53">
        <f t="shared" si="162"/>
        <v>-115</v>
      </c>
      <c r="J78" s="54">
        <f t="shared" si="163"/>
        <v>-23</v>
      </c>
      <c r="K78" s="53">
        <v>0</v>
      </c>
      <c r="L78" s="53">
        <v>0</v>
      </c>
      <c r="M78" s="53">
        <f t="shared" si="164"/>
        <v>0</v>
      </c>
      <c r="N78" s="54">
        <f t="shared" si="165"/>
        <v>0</v>
      </c>
      <c r="O78" s="53">
        <f t="shared" si="166"/>
        <v>0</v>
      </c>
      <c r="P78" s="54">
        <f t="shared" si="167"/>
        <v>0</v>
      </c>
      <c r="Q78" s="53">
        <f t="shared" si="168"/>
        <v>0</v>
      </c>
      <c r="R78" s="54">
        <f t="shared" si="169"/>
        <v>0</v>
      </c>
      <c r="S78" s="54">
        <f t="shared" si="170"/>
        <v>25.299999999999997</v>
      </c>
      <c r="T78" s="61">
        <v>610004</v>
      </c>
    </row>
    <row r="79" spans="1:20" ht="18.75" customHeight="1">
      <c r="A79" s="70">
        <v>50</v>
      </c>
      <c r="B79" s="71" t="s">
        <v>115</v>
      </c>
      <c r="C79" s="53"/>
      <c r="D79" s="53">
        <v>6</v>
      </c>
      <c r="E79" s="53">
        <f t="shared" si="158"/>
        <v>6</v>
      </c>
      <c r="F79" s="54">
        <f t="shared" si="159"/>
        <v>2.5199999999999996</v>
      </c>
      <c r="G79" s="53">
        <f t="shared" si="160"/>
        <v>0</v>
      </c>
      <c r="H79" s="54">
        <f t="shared" si="161"/>
        <v>0</v>
      </c>
      <c r="I79" s="53">
        <f t="shared" si="162"/>
        <v>-6</v>
      </c>
      <c r="J79" s="54">
        <f t="shared" si="163"/>
        <v>-1.2000000000000002</v>
      </c>
      <c r="K79" s="53">
        <v>0</v>
      </c>
      <c r="L79" s="53">
        <v>0</v>
      </c>
      <c r="M79" s="53">
        <f t="shared" si="164"/>
        <v>0</v>
      </c>
      <c r="N79" s="54">
        <f t="shared" si="165"/>
        <v>0</v>
      </c>
      <c r="O79" s="53">
        <f t="shared" si="166"/>
        <v>0</v>
      </c>
      <c r="P79" s="54">
        <f t="shared" si="167"/>
        <v>0</v>
      </c>
      <c r="Q79" s="53">
        <f t="shared" si="168"/>
        <v>0</v>
      </c>
      <c r="R79" s="54">
        <f t="shared" si="169"/>
        <v>0</v>
      </c>
      <c r="S79" s="54">
        <f t="shared" si="170"/>
        <v>1.3199999999999994</v>
      </c>
      <c r="T79" s="61">
        <v>610004</v>
      </c>
    </row>
    <row r="80" spans="1:19" ht="18.75" customHeight="1">
      <c r="A80" s="69"/>
      <c r="B80" s="68" t="s">
        <v>116</v>
      </c>
      <c r="C80" s="49">
        <f aca="true" t="shared" si="172" ref="C80">SUM(C81)</f>
        <v>2</v>
      </c>
      <c r="D80" s="49">
        <f aca="true" t="shared" si="173" ref="D80">SUM(D81)</f>
        <v>150</v>
      </c>
      <c r="E80" s="49">
        <f aca="true" t="shared" si="174" ref="E80:R80">SUM(E81)</f>
        <v>152</v>
      </c>
      <c r="F80" s="50">
        <f t="shared" si="174"/>
        <v>63.83999999999999</v>
      </c>
      <c r="G80" s="49">
        <f t="shared" si="174"/>
        <v>2</v>
      </c>
      <c r="H80" s="50">
        <f t="shared" si="174"/>
        <v>0.6</v>
      </c>
      <c r="I80" s="49">
        <f t="shared" si="174"/>
        <v>-150</v>
      </c>
      <c r="J80" s="50">
        <f t="shared" si="174"/>
        <v>-30</v>
      </c>
      <c r="K80" s="49">
        <f t="shared" si="174"/>
        <v>0</v>
      </c>
      <c r="L80" s="49">
        <f t="shared" si="174"/>
        <v>0</v>
      </c>
      <c r="M80" s="49">
        <f t="shared" si="174"/>
        <v>0</v>
      </c>
      <c r="N80" s="50">
        <f t="shared" si="174"/>
        <v>0</v>
      </c>
      <c r="O80" s="49">
        <f t="shared" si="174"/>
        <v>0</v>
      </c>
      <c r="P80" s="50">
        <f t="shared" si="174"/>
        <v>0</v>
      </c>
      <c r="Q80" s="49">
        <f t="shared" si="174"/>
        <v>0</v>
      </c>
      <c r="R80" s="50">
        <f t="shared" si="174"/>
        <v>0</v>
      </c>
      <c r="S80" s="50">
        <f aca="true" t="shared" si="175" ref="S80">SUM(S81)</f>
        <v>34.43999999999998</v>
      </c>
    </row>
    <row r="81" spans="1:20" ht="18.75" customHeight="1">
      <c r="A81" s="70">
        <v>51</v>
      </c>
      <c r="B81" s="71" t="s">
        <v>116</v>
      </c>
      <c r="C81" s="53">
        <v>2</v>
      </c>
      <c r="D81" s="53">
        <v>150</v>
      </c>
      <c r="E81" s="53">
        <f aca="true" t="shared" si="176" ref="E81">C81+D81</f>
        <v>152</v>
      </c>
      <c r="F81" s="54">
        <f aca="true" t="shared" si="177" ref="F81">E81*0.7*0.6</f>
        <v>63.83999999999999</v>
      </c>
      <c r="G81" s="53">
        <f aca="true" t="shared" si="178" ref="G81">C81</f>
        <v>2</v>
      </c>
      <c r="H81" s="54">
        <f aca="true" t="shared" si="179" ref="H81">G81*0.5*0.6</f>
        <v>0.6</v>
      </c>
      <c r="I81" s="53">
        <f aca="true" t="shared" si="180" ref="I81">-D81</f>
        <v>-150</v>
      </c>
      <c r="J81" s="54">
        <f aca="true" t="shared" si="181" ref="J81">I81*0.5*0.4</f>
        <v>-30</v>
      </c>
      <c r="K81" s="53">
        <v>0</v>
      </c>
      <c r="L81" s="53">
        <v>0</v>
      </c>
      <c r="M81" s="53">
        <f aca="true" t="shared" si="182" ref="M81">K81+L81</f>
        <v>0</v>
      </c>
      <c r="N81" s="54">
        <f aca="true" t="shared" si="183" ref="N81">M81*0.7*0.6</f>
        <v>0</v>
      </c>
      <c r="O81" s="53">
        <f aca="true" t="shared" si="184" ref="O81">K81</f>
        <v>0</v>
      </c>
      <c r="P81" s="54">
        <f aca="true" t="shared" si="185" ref="P81">O81*1*0.6</f>
        <v>0</v>
      </c>
      <c r="Q81" s="53">
        <f aca="true" t="shared" si="186" ref="Q81">-L81</f>
        <v>0</v>
      </c>
      <c r="R81" s="54">
        <f aca="true" t="shared" si="187" ref="R81">Q81*1*0.4</f>
        <v>0</v>
      </c>
      <c r="S81" s="54">
        <f aca="true" t="shared" si="188" ref="S81">F81+H81+J81+N81+P81+R81</f>
        <v>34.43999999999998</v>
      </c>
      <c r="T81" s="61">
        <v>610005</v>
      </c>
    </row>
    <row r="82" spans="1:19" ht="18.75" customHeight="1">
      <c r="A82" s="69"/>
      <c r="B82" s="68" t="s">
        <v>130</v>
      </c>
      <c r="C82" s="49">
        <f>SUM(C83:C88)</f>
        <v>28</v>
      </c>
      <c r="D82" s="49">
        <f>SUM(D83:D88)</f>
        <v>248</v>
      </c>
      <c r="E82" s="49">
        <f aca="true" t="shared" si="189" ref="E82:S82">SUM(E83:E88)</f>
        <v>276</v>
      </c>
      <c r="F82" s="50">
        <f t="shared" si="189"/>
        <v>115.91999999999999</v>
      </c>
      <c r="G82" s="49">
        <f t="shared" si="189"/>
        <v>28</v>
      </c>
      <c r="H82" s="50">
        <f t="shared" si="189"/>
        <v>8.399999999999999</v>
      </c>
      <c r="I82" s="49">
        <f t="shared" si="189"/>
        <v>-248</v>
      </c>
      <c r="J82" s="50">
        <f t="shared" si="189"/>
        <v>-49.60000000000001</v>
      </c>
      <c r="K82" s="49">
        <f t="shared" si="189"/>
        <v>2</v>
      </c>
      <c r="L82" s="49">
        <f t="shared" si="189"/>
        <v>6</v>
      </c>
      <c r="M82" s="49">
        <f t="shared" si="189"/>
        <v>8</v>
      </c>
      <c r="N82" s="50">
        <f t="shared" si="189"/>
        <v>3.3599999999999994</v>
      </c>
      <c r="O82" s="49">
        <f t="shared" si="189"/>
        <v>2</v>
      </c>
      <c r="P82" s="50">
        <f t="shared" si="189"/>
        <v>1.2</v>
      </c>
      <c r="Q82" s="49">
        <f t="shared" si="189"/>
        <v>-6</v>
      </c>
      <c r="R82" s="50">
        <f t="shared" si="189"/>
        <v>-2.4</v>
      </c>
      <c r="S82" s="50">
        <f t="shared" si="189"/>
        <v>76.88</v>
      </c>
    </row>
    <row r="83" spans="1:20" ht="18.75" customHeight="1">
      <c r="A83" s="70">
        <v>52</v>
      </c>
      <c r="B83" s="71" t="s">
        <v>131</v>
      </c>
      <c r="C83" s="53"/>
      <c r="D83" s="53">
        <v>9</v>
      </c>
      <c r="E83" s="53">
        <f aca="true" t="shared" si="190" ref="E83:E88">C83+D83</f>
        <v>9</v>
      </c>
      <c r="F83" s="54">
        <f aca="true" t="shared" si="191" ref="F83:F88">E83*0.7*0.6</f>
        <v>3.78</v>
      </c>
      <c r="G83" s="53">
        <f aca="true" t="shared" si="192" ref="G83:G88">C83</f>
        <v>0</v>
      </c>
      <c r="H83" s="54">
        <f aca="true" t="shared" si="193" ref="H83:H88">G83*0.5*0.6</f>
        <v>0</v>
      </c>
      <c r="I83" s="53">
        <f aca="true" t="shared" si="194" ref="I83:I88">-D83</f>
        <v>-9</v>
      </c>
      <c r="J83" s="54">
        <f aca="true" t="shared" si="195" ref="J83:J88">I83*0.5*0.4</f>
        <v>-1.8</v>
      </c>
      <c r="K83" s="53">
        <v>0</v>
      </c>
      <c r="L83" s="53">
        <v>0</v>
      </c>
      <c r="M83" s="53">
        <f aca="true" t="shared" si="196" ref="M83:M88">K83+L83</f>
        <v>0</v>
      </c>
      <c r="N83" s="54">
        <f aca="true" t="shared" si="197" ref="N83:N88">M83*0.7*0.6</f>
        <v>0</v>
      </c>
      <c r="O83" s="53">
        <f aca="true" t="shared" si="198" ref="O83:O88">K83</f>
        <v>0</v>
      </c>
      <c r="P83" s="54">
        <f aca="true" t="shared" si="199" ref="P83:P88">O83*1*0.6</f>
        <v>0</v>
      </c>
      <c r="Q83" s="53">
        <f aca="true" t="shared" si="200" ref="Q83:Q88">-L83</f>
        <v>0</v>
      </c>
      <c r="R83" s="54">
        <f aca="true" t="shared" si="201" ref="R83:R88">Q83*1*0.4</f>
        <v>0</v>
      </c>
      <c r="S83" s="54">
        <f aca="true" t="shared" si="202" ref="S83:S88">F83+H83+J83+N83+P83+R83</f>
        <v>1.9799999999999998</v>
      </c>
      <c r="T83" s="61">
        <v>614001</v>
      </c>
    </row>
    <row r="84" spans="1:20" ht="18.75" customHeight="1">
      <c r="A84" s="70">
        <v>53</v>
      </c>
      <c r="B84" s="71" t="s">
        <v>132</v>
      </c>
      <c r="C84" s="53">
        <v>8</v>
      </c>
      <c r="D84" s="53">
        <v>66</v>
      </c>
      <c r="E84" s="53">
        <f t="shared" si="190"/>
        <v>74</v>
      </c>
      <c r="F84" s="54">
        <f t="shared" si="191"/>
        <v>31.08</v>
      </c>
      <c r="G84" s="53">
        <f t="shared" si="192"/>
        <v>8</v>
      </c>
      <c r="H84" s="54">
        <f t="shared" si="193"/>
        <v>2.4</v>
      </c>
      <c r="I84" s="53">
        <f t="shared" si="194"/>
        <v>-66</v>
      </c>
      <c r="J84" s="54">
        <f t="shared" si="195"/>
        <v>-13.200000000000001</v>
      </c>
      <c r="K84" s="53">
        <v>0</v>
      </c>
      <c r="L84" s="53">
        <v>3</v>
      </c>
      <c r="M84" s="53">
        <f t="shared" si="196"/>
        <v>3</v>
      </c>
      <c r="N84" s="54">
        <f t="shared" si="197"/>
        <v>1.2599999999999998</v>
      </c>
      <c r="O84" s="53">
        <f t="shared" si="198"/>
        <v>0</v>
      </c>
      <c r="P84" s="54">
        <f t="shared" si="199"/>
        <v>0</v>
      </c>
      <c r="Q84" s="53">
        <f t="shared" si="200"/>
        <v>-3</v>
      </c>
      <c r="R84" s="54">
        <f t="shared" si="201"/>
        <v>-1.2000000000000002</v>
      </c>
      <c r="S84" s="54">
        <f t="shared" si="202"/>
        <v>20.339999999999993</v>
      </c>
      <c r="T84" s="61">
        <v>614002</v>
      </c>
    </row>
    <row r="85" spans="1:20" ht="18.75" customHeight="1">
      <c r="A85" s="70">
        <v>54</v>
      </c>
      <c r="B85" s="71" t="s">
        <v>133</v>
      </c>
      <c r="C85" s="53"/>
      <c r="D85" s="53">
        <v>9</v>
      </c>
      <c r="E85" s="53">
        <f t="shared" si="190"/>
        <v>9</v>
      </c>
      <c r="F85" s="54">
        <f t="shared" si="191"/>
        <v>3.78</v>
      </c>
      <c r="G85" s="53">
        <f t="shared" si="192"/>
        <v>0</v>
      </c>
      <c r="H85" s="54">
        <f t="shared" si="193"/>
        <v>0</v>
      </c>
      <c r="I85" s="53">
        <f t="shared" si="194"/>
        <v>-9</v>
      </c>
      <c r="J85" s="54">
        <f t="shared" si="195"/>
        <v>-1.8</v>
      </c>
      <c r="K85" s="53">
        <v>0</v>
      </c>
      <c r="L85" s="53">
        <v>0</v>
      </c>
      <c r="M85" s="53">
        <f t="shared" si="196"/>
        <v>0</v>
      </c>
      <c r="N85" s="54">
        <f t="shared" si="197"/>
        <v>0</v>
      </c>
      <c r="O85" s="53">
        <f t="shared" si="198"/>
        <v>0</v>
      </c>
      <c r="P85" s="54">
        <f t="shared" si="199"/>
        <v>0</v>
      </c>
      <c r="Q85" s="53">
        <f t="shared" si="200"/>
        <v>0</v>
      </c>
      <c r="R85" s="54">
        <f t="shared" si="201"/>
        <v>0</v>
      </c>
      <c r="S85" s="54">
        <f t="shared" si="202"/>
        <v>1.9799999999999998</v>
      </c>
      <c r="T85" s="61">
        <v>614002</v>
      </c>
    </row>
    <row r="86" spans="1:20" ht="18.75" customHeight="1">
      <c r="A86" s="70">
        <v>55</v>
      </c>
      <c r="B86" s="71" t="s">
        <v>134</v>
      </c>
      <c r="C86" s="53">
        <v>3</v>
      </c>
      <c r="D86" s="53">
        <v>8</v>
      </c>
      <c r="E86" s="53">
        <f t="shared" si="190"/>
        <v>11</v>
      </c>
      <c r="F86" s="54">
        <f t="shared" si="191"/>
        <v>4.619999999999999</v>
      </c>
      <c r="G86" s="53">
        <f t="shared" si="192"/>
        <v>3</v>
      </c>
      <c r="H86" s="54">
        <f t="shared" si="193"/>
        <v>0.8999999999999999</v>
      </c>
      <c r="I86" s="53">
        <f t="shared" si="194"/>
        <v>-8</v>
      </c>
      <c r="J86" s="54">
        <f t="shared" si="195"/>
        <v>-1.6</v>
      </c>
      <c r="K86" s="53">
        <v>1</v>
      </c>
      <c r="L86" s="53">
        <v>0</v>
      </c>
      <c r="M86" s="53">
        <f t="shared" si="196"/>
        <v>1</v>
      </c>
      <c r="N86" s="54">
        <f t="shared" si="197"/>
        <v>0.42</v>
      </c>
      <c r="O86" s="53">
        <f t="shared" si="198"/>
        <v>1</v>
      </c>
      <c r="P86" s="54">
        <f t="shared" si="199"/>
        <v>0.6</v>
      </c>
      <c r="Q86" s="53">
        <f t="shared" si="200"/>
        <v>0</v>
      </c>
      <c r="R86" s="54">
        <f t="shared" si="201"/>
        <v>0</v>
      </c>
      <c r="S86" s="54">
        <f t="shared" si="202"/>
        <v>4.9399999999999995</v>
      </c>
      <c r="T86" s="61">
        <v>614002</v>
      </c>
    </row>
    <row r="87" spans="1:20" ht="18.75" customHeight="1">
      <c r="A87" s="70">
        <v>56</v>
      </c>
      <c r="B87" s="71" t="s">
        <v>135</v>
      </c>
      <c r="C87" s="53">
        <v>13</v>
      </c>
      <c r="D87" s="53">
        <v>85</v>
      </c>
      <c r="E87" s="53">
        <f t="shared" si="190"/>
        <v>98</v>
      </c>
      <c r="F87" s="54">
        <f t="shared" si="191"/>
        <v>41.16</v>
      </c>
      <c r="G87" s="53">
        <f t="shared" si="192"/>
        <v>13</v>
      </c>
      <c r="H87" s="54">
        <f t="shared" si="193"/>
        <v>3.9</v>
      </c>
      <c r="I87" s="53">
        <f t="shared" si="194"/>
        <v>-85</v>
      </c>
      <c r="J87" s="54">
        <f t="shared" si="195"/>
        <v>-17</v>
      </c>
      <c r="K87" s="53">
        <v>1</v>
      </c>
      <c r="L87" s="53">
        <v>2</v>
      </c>
      <c r="M87" s="53">
        <f t="shared" si="196"/>
        <v>3</v>
      </c>
      <c r="N87" s="54">
        <f t="shared" si="197"/>
        <v>1.2599999999999998</v>
      </c>
      <c r="O87" s="53">
        <f t="shared" si="198"/>
        <v>1</v>
      </c>
      <c r="P87" s="54">
        <f t="shared" si="199"/>
        <v>0.6</v>
      </c>
      <c r="Q87" s="53">
        <f t="shared" si="200"/>
        <v>-2</v>
      </c>
      <c r="R87" s="54">
        <f t="shared" si="201"/>
        <v>-0.8</v>
      </c>
      <c r="S87" s="54">
        <f t="shared" si="202"/>
        <v>29.119999999999994</v>
      </c>
      <c r="T87" s="61">
        <v>614004</v>
      </c>
    </row>
    <row r="88" spans="1:20" ht="18.75" customHeight="1">
      <c r="A88" s="70">
        <v>57</v>
      </c>
      <c r="B88" s="71" t="s">
        <v>136</v>
      </c>
      <c r="C88" s="53">
        <v>4</v>
      </c>
      <c r="D88" s="53">
        <v>71</v>
      </c>
      <c r="E88" s="53">
        <f t="shared" si="190"/>
        <v>75</v>
      </c>
      <c r="F88" s="54">
        <f t="shared" si="191"/>
        <v>31.5</v>
      </c>
      <c r="G88" s="53">
        <f t="shared" si="192"/>
        <v>4</v>
      </c>
      <c r="H88" s="54">
        <f t="shared" si="193"/>
        <v>1.2</v>
      </c>
      <c r="I88" s="53">
        <f t="shared" si="194"/>
        <v>-71</v>
      </c>
      <c r="J88" s="54">
        <f t="shared" si="195"/>
        <v>-14.200000000000001</v>
      </c>
      <c r="K88" s="53">
        <v>0</v>
      </c>
      <c r="L88" s="53">
        <v>1</v>
      </c>
      <c r="M88" s="53">
        <f t="shared" si="196"/>
        <v>1</v>
      </c>
      <c r="N88" s="54">
        <f t="shared" si="197"/>
        <v>0.42</v>
      </c>
      <c r="O88" s="53">
        <f t="shared" si="198"/>
        <v>0</v>
      </c>
      <c r="P88" s="54">
        <f t="shared" si="199"/>
        <v>0</v>
      </c>
      <c r="Q88" s="53">
        <f t="shared" si="200"/>
        <v>-1</v>
      </c>
      <c r="R88" s="54">
        <f t="shared" si="201"/>
        <v>-0.4</v>
      </c>
      <c r="S88" s="54">
        <f t="shared" si="202"/>
        <v>18.520000000000003</v>
      </c>
      <c r="T88" s="61">
        <v>614005</v>
      </c>
    </row>
    <row r="89" spans="1:19" ht="18.75" customHeight="1">
      <c r="A89" s="69"/>
      <c r="B89" s="68" t="s">
        <v>137</v>
      </c>
      <c r="C89" s="49">
        <f>SUM(C90)</f>
        <v>24</v>
      </c>
      <c r="D89" s="49">
        <f>SUM(D90)</f>
        <v>205</v>
      </c>
      <c r="E89" s="49">
        <f aca="true" t="shared" si="203" ref="E89:S89">SUM(E90)</f>
        <v>229</v>
      </c>
      <c r="F89" s="50">
        <f t="shared" si="203"/>
        <v>96.17999999999999</v>
      </c>
      <c r="G89" s="49">
        <f t="shared" si="203"/>
        <v>24</v>
      </c>
      <c r="H89" s="50">
        <f t="shared" si="203"/>
        <v>7.199999999999999</v>
      </c>
      <c r="I89" s="49">
        <f t="shared" si="203"/>
        <v>-205</v>
      </c>
      <c r="J89" s="50">
        <f t="shared" si="203"/>
        <v>-41</v>
      </c>
      <c r="K89" s="49">
        <f t="shared" si="203"/>
        <v>3</v>
      </c>
      <c r="L89" s="49">
        <f t="shared" si="203"/>
        <v>5</v>
      </c>
      <c r="M89" s="49">
        <f t="shared" si="203"/>
        <v>8</v>
      </c>
      <c r="N89" s="50">
        <f t="shared" si="203"/>
        <v>3.36</v>
      </c>
      <c r="O89" s="49">
        <f t="shared" si="203"/>
        <v>3</v>
      </c>
      <c r="P89" s="50">
        <f t="shared" si="203"/>
        <v>1.7999999999999998</v>
      </c>
      <c r="Q89" s="49">
        <f t="shared" si="203"/>
        <v>-5</v>
      </c>
      <c r="R89" s="50">
        <f t="shared" si="203"/>
        <v>-2</v>
      </c>
      <c r="S89" s="50">
        <f t="shared" si="203"/>
        <v>65.53999999999999</v>
      </c>
    </row>
    <row r="90" spans="1:20" ht="18.75" customHeight="1">
      <c r="A90" s="70">
        <v>58</v>
      </c>
      <c r="B90" s="71" t="s">
        <v>137</v>
      </c>
      <c r="C90" s="53">
        <v>24</v>
      </c>
      <c r="D90" s="53">
        <v>205</v>
      </c>
      <c r="E90" s="53">
        <f aca="true" t="shared" si="204" ref="E90:E100">C90+D90</f>
        <v>229</v>
      </c>
      <c r="F90" s="54">
        <f aca="true" t="shared" si="205" ref="F90:F100">E90*0.7*0.6</f>
        <v>96.17999999999999</v>
      </c>
      <c r="G90" s="53">
        <f aca="true" t="shared" si="206" ref="G90:G100">C90</f>
        <v>24</v>
      </c>
      <c r="H90" s="54">
        <f aca="true" t="shared" si="207" ref="H90:H100">G90*0.5*0.6</f>
        <v>7.199999999999999</v>
      </c>
      <c r="I90" s="53">
        <f aca="true" t="shared" si="208" ref="I90:I100">-D90</f>
        <v>-205</v>
      </c>
      <c r="J90" s="54">
        <f aca="true" t="shared" si="209" ref="J90:J100">I90*0.5*0.4</f>
        <v>-41</v>
      </c>
      <c r="K90" s="53">
        <v>3</v>
      </c>
      <c r="L90" s="53">
        <v>5</v>
      </c>
      <c r="M90" s="53">
        <f aca="true" t="shared" si="210" ref="M90:M100">K90+L90</f>
        <v>8</v>
      </c>
      <c r="N90" s="54">
        <f aca="true" t="shared" si="211" ref="N90:N100">M90*0.7*0.6</f>
        <v>3.36</v>
      </c>
      <c r="O90" s="53">
        <f aca="true" t="shared" si="212" ref="O90:O100">K90</f>
        <v>3</v>
      </c>
      <c r="P90" s="54">
        <f aca="true" t="shared" si="213" ref="P90:P100">O90*1*0.6</f>
        <v>1.7999999999999998</v>
      </c>
      <c r="Q90" s="53">
        <f aca="true" t="shared" si="214" ref="Q90:Q100">-L90</f>
        <v>-5</v>
      </c>
      <c r="R90" s="54">
        <f aca="true" t="shared" si="215" ref="R90:R100">Q90*1*0.4</f>
        <v>-2</v>
      </c>
      <c r="S90" s="54">
        <f aca="true" t="shared" si="216" ref="S90:S100">F90+H90+J90+N90+P90+R90</f>
        <v>65.53999999999999</v>
      </c>
      <c r="T90" s="61">
        <v>614003</v>
      </c>
    </row>
    <row r="91" spans="1:19" ht="18.75" customHeight="1">
      <c r="A91" s="69"/>
      <c r="B91" s="68" t="s">
        <v>138</v>
      </c>
      <c r="C91" s="49">
        <f>SUM(C92:C100)</f>
        <v>60</v>
      </c>
      <c r="D91" s="49">
        <f>SUM(D92:D100)</f>
        <v>539</v>
      </c>
      <c r="E91" s="49">
        <f aca="true" t="shared" si="217" ref="E91:S91">SUM(E92:E100)</f>
        <v>599</v>
      </c>
      <c r="F91" s="50">
        <f t="shared" si="217"/>
        <v>251.57999999999998</v>
      </c>
      <c r="G91" s="49">
        <f t="shared" si="217"/>
        <v>60</v>
      </c>
      <c r="H91" s="50">
        <f t="shared" si="217"/>
        <v>18</v>
      </c>
      <c r="I91" s="49">
        <f t="shared" si="217"/>
        <v>-539</v>
      </c>
      <c r="J91" s="50">
        <f t="shared" si="217"/>
        <v>-107.80000000000001</v>
      </c>
      <c r="K91" s="49">
        <f t="shared" si="217"/>
        <v>16</v>
      </c>
      <c r="L91" s="49">
        <f t="shared" si="217"/>
        <v>14</v>
      </c>
      <c r="M91" s="49">
        <f t="shared" si="217"/>
        <v>30</v>
      </c>
      <c r="N91" s="50">
        <f t="shared" si="217"/>
        <v>12.599999999999998</v>
      </c>
      <c r="O91" s="49">
        <f t="shared" si="217"/>
        <v>16</v>
      </c>
      <c r="P91" s="50">
        <f t="shared" si="217"/>
        <v>9.6</v>
      </c>
      <c r="Q91" s="49">
        <f t="shared" si="217"/>
        <v>-14</v>
      </c>
      <c r="R91" s="50">
        <f t="shared" si="217"/>
        <v>-5.6</v>
      </c>
      <c r="S91" s="50">
        <f t="shared" si="217"/>
        <v>178.37999999999994</v>
      </c>
    </row>
    <row r="92" spans="1:20" ht="18.75" customHeight="1">
      <c r="A92" s="70">
        <v>59</v>
      </c>
      <c r="B92" s="71" t="s">
        <v>139</v>
      </c>
      <c r="C92" s="53"/>
      <c r="D92" s="53">
        <v>49</v>
      </c>
      <c r="E92" s="53">
        <f t="shared" si="204"/>
        <v>49</v>
      </c>
      <c r="F92" s="54">
        <f t="shared" si="205"/>
        <v>20.58</v>
      </c>
      <c r="G92" s="53">
        <f t="shared" si="206"/>
        <v>0</v>
      </c>
      <c r="H92" s="54">
        <f t="shared" si="207"/>
        <v>0</v>
      </c>
      <c r="I92" s="53">
        <f t="shared" si="208"/>
        <v>-49</v>
      </c>
      <c r="J92" s="54">
        <f t="shared" si="209"/>
        <v>-9.8</v>
      </c>
      <c r="K92" s="53">
        <v>0</v>
      </c>
      <c r="L92" s="53">
        <v>0</v>
      </c>
      <c r="M92" s="53">
        <f t="shared" si="210"/>
        <v>0</v>
      </c>
      <c r="N92" s="54">
        <f t="shared" si="211"/>
        <v>0</v>
      </c>
      <c r="O92" s="53">
        <f t="shared" si="212"/>
        <v>0</v>
      </c>
      <c r="P92" s="54">
        <f t="shared" si="213"/>
        <v>0</v>
      </c>
      <c r="Q92" s="53">
        <f t="shared" si="214"/>
        <v>0</v>
      </c>
      <c r="R92" s="54">
        <f t="shared" si="215"/>
        <v>0</v>
      </c>
      <c r="S92" s="54">
        <f t="shared" si="216"/>
        <v>10.779999999999998</v>
      </c>
      <c r="T92" s="61">
        <v>615001</v>
      </c>
    </row>
    <row r="93" spans="1:20" ht="18.75" customHeight="1">
      <c r="A93" s="70">
        <v>60</v>
      </c>
      <c r="B93" s="71" t="s">
        <v>140</v>
      </c>
      <c r="C93" s="53">
        <v>1</v>
      </c>
      <c r="D93" s="53">
        <v>7</v>
      </c>
      <c r="E93" s="53">
        <f t="shared" si="204"/>
        <v>8</v>
      </c>
      <c r="F93" s="54">
        <f t="shared" si="205"/>
        <v>3.36</v>
      </c>
      <c r="G93" s="53">
        <f t="shared" si="206"/>
        <v>1</v>
      </c>
      <c r="H93" s="54">
        <f t="shared" si="207"/>
        <v>0.3</v>
      </c>
      <c r="I93" s="53">
        <f t="shared" si="208"/>
        <v>-7</v>
      </c>
      <c r="J93" s="54">
        <f t="shared" si="209"/>
        <v>-1.4000000000000001</v>
      </c>
      <c r="K93" s="53">
        <v>0</v>
      </c>
      <c r="L93" s="53">
        <v>0</v>
      </c>
      <c r="M93" s="53">
        <f t="shared" si="210"/>
        <v>0</v>
      </c>
      <c r="N93" s="54">
        <f t="shared" si="211"/>
        <v>0</v>
      </c>
      <c r="O93" s="53">
        <f t="shared" si="212"/>
        <v>0</v>
      </c>
      <c r="P93" s="54">
        <f t="shared" si="213"/>
        <v>0</v>
      </c>
      <c r="Q93" s="53">
        <f t="shared" si="214"/>
        <v>0</v>
      </c>
      <c r="R93" s="54">
        <f t="shared" si="215"/>
        <v>0</v>
      </c>
      <c r="S93" s="54">
        <f t="shared" si="216"/>
        <v>2.26</v>
      </c>
      <c r="T93" s="61">
        <v>615002</v>
      </c>
    </row>
    <row r="94" spans="1:20" ht="18.75" customHeight="1">
      <c r="A94" s="70">
        <v>61</v>
      </c>
      <c r="B94" s="71" t="s">
        <v>141</v>
      </c>
      <c r="C94" s="53">
        <v>2</v>
      </c>
      <c r="D94" s="53">
        <v>7</v>
      </c>
      <c r="E94" s="53">
        <f t="shared" si="204"/>
        <v>9</v>
      </c>
      <c r="F94" s="54">
        <f t="shared" si="205"/>
        <v>3.78</v>
      </c>
      <c r="G94" s="53">
        <f t="shared" si="206"/>
        <v>2</v>
      </c>
      <c r="H94" s="54">
        <f t="shared" si="207"/>
        <v>0.6</v>
      </c>
      <c r="I94" s="53">
        <f t="shared" si="208"/>
        <v>-7</v>
      </c>
      <c r="J94" s="54">
        <f t="shared" si="209"/>
        <v>-1.4000000000000001</v>
      </c>
      <c r="K94" s="53">
        <v>0</v>
      </c>
      <c r="L94" s="53">
        <v>1</v>
      </c>
      <c r="M94" s="53">
        <f t="shared" si="210"/>
        <v>1</v>
      </c>
      <c r="N94" s="54">
        <f t="shared" si="211"/>
        <v>0.42</v>
      </c>
      <c r="O94" s="53">
        <f t="shared" si="212"/>
        <v>0</v>
      </c>
      <c r="P94" s="54">
        <f t="shared" si="213"/>
        <v>0</v>
      </c>
      <c r="Q94" s="53">
        <f t="shared" si="214"/>
        <v>-1</v>
      </c>
      <c r="R94" s="54">
        <f t="shared" si="215"/>
        <v>-0.4</v>
      </c>
      <c r="S94" s="54">
        <f t="shared" si="216"/>
        <v>2.9999999999999996</v>
      </c>
      <c r="T94" s="61">
        <v>615003</v>
      </c>
    </row>
    <row r="95" spans="1:20" ht="18.75" customHeight="1">
      <c r="A95" s="70">
        <v>62</v>
      </c>
      <c r="B95" s="71" t="s">
        <v>142</v>
      </c>
      <c r="C95" s="53">
        <v>6</v>
      </c>
      <c r="D95" s="53">
        <v>9</v>
      </c>
      <c r="E95" s="53">
        <f t="shared" si="204"/>
        <v>15</v>
      </c>
      <c r="F95" s="54">
        <f t="shared" si="205"/>
        <v>6.3</v>
      </c>
      <c r="G95" s="53">
        <f t="shared" si="206"/>
        <v>6</v>
      </c>
      <c r="H95" s="54">
        <f t="shared" si="207"/>
        <v>1.7999999999999998</v>
      </c>
      <c r="I95" s="53">
        <f t="shared" si="208"/>
        <v>-9</v>
      </c>
      <c r="J95" s="54">
        <f t="shared" si="209"/>
        <v>-1.8</v>
      </c>
      <c r="K95" s="53">
        <v>1</v>
      </c>
      <c r="L95" s="53">
        <v>0</v>
      </c>
      <c r="M95" s="53">
        <f t="shared" si="210"/>
        <v>1</v>
      </c>
      <c r="N95" s="54">
        <f t="shared" si="211"/>
        <v>0.42</v>
      </c>
      <c r="O95" s="53">
        <f t="shared" si="212"/>
        <v>1</v>
      </c>
      <c r="P95" s="54">
        <f t="shared" si="213"/>
        <v>0.6</v>
      </c>
      <c r="Q95" s="53">
        <f t="shared" si="214"/>
        <v>0</v>
      </c>
      <c r="R95" s="54">
        <f t="shared" si="215"/>
        <v>0</v>
      </c>
      <c r="S95" s="54">
        <f t="shared" si="216"/>
        <v>7.319999999999999</v>
      </c>
      <c r="T95" s="61">
        <v>615003</v>
      </c>
    </row>
    <row r="96" spans="1:20" ht="18.75" customHeight="1">
      <c r="A96" s="70">
        <v>63</v>
      </c>
      <c r="B96" s="71" t="s">
        <v>143</v>
      </c>
      <c r="C96" s="53"/>
      <c r="D96" s="53">
        <v>43</v>
      </c>
      <c r="E96" s="53">
        <f t="shared" si="204"/>
        <v>43</v>
      </c>
      <c r="F96" s="54">
        <f t="shared" si="205"/>
        <v>18.06</v>
      </c>
      <c r="G96" s="53">
        <f t="shared" si="206"/>
        <v>0</v>
      </c>
      <c r="H96" s="54">
        <f t="shared" si="207"/>
        <v>0</v>
      </c>
      <c r="I96" s="53">
        <f t="shared" si="208"/>
        <v>-43</v>
      </c>
      <c r="J96" s="54">
        <f t="shared" si="209"/>
        <v>-8.6</v>
      </c>
      <c r="K96" s="53">
        <v>0</v>
      </c>
      <c r="L96" s="53">
        <v>2</v>
      </c>
      <c r="M96" s="53">
        <f t="shared" si="210"/>
        <v>2</v>
      </c>
      <c r="N96" s="54">
        <f t="shared" si="211"/>
        <v>0.84</v>
      </c>
      <c r="O96" s="53">
        <f t="shared" si="212"/>
        <v>0</v>
      </c>
      <c r="P96" s="54">
        <f t="shared" si="213"/>
        <v>0</v>
      </c>
      <c r="Q96" s="53">
        <f t="shared" si="214"/>
        <v>-2</v>
      </c>
      <c r="R96" s="54">
        <f t="shared" si="215"/>
        <v>-0.8</v>
      </c>
      <c r="S96" s="54">
        <f t="shared" si="216"/>
        <v>9.499999999999998</v>
      </c>
      <c r="T96" s="61">
        <v>615004</v>
      </c>
    </row>
    <row r="97" spans="1:20" ht="18.75" customHeight="1">
      <c r="A97" s="70">
        <v>64</v>
      </c>
      <c r="B97" s="71" t="s">
        <v>144</v>
      </c>
      <c r="C97" s="53">
        <v>10</v>
      </c>
      <c r="D97" s="53">
        <v>97</v>
      </c>
      <c r="E97" s="53">
        <f t="shared" si="204"/>
        <v>107</v>
      </c>
      <c r="F97" s="54">
        <f t="shared" si="205"/>
        <v>44.93999999999999</v>
      </c>
      <c r="G97" s="53">
        <f t="shared" si="206"/>
        <v>10</v>
      </c>
      <c r="H97" s="54">
        <f t="shared" si="207"/>
        <v>3</v>
      </c>
      <c r="I97" s="53">
        <f t="shared" si="208"/>
        <v>-97</v>
      </c>
      <c r="J97" s="54">
        <f t="shared" si="209"/>
        <v>-19.400000000000002</v>
      </c>
      <c r="K97" s="53">
        <v>5</v>
      </c>
      <c r="L97" s="53">
        <v>2</v>
      </c>
      <c r="M97" s="53">
        <f t="shared" si="210"/>
        <v>7</v>
      </c>
      <c r="N97" s="54">
        <f t="shared" si="211"/>
        <v>2.9399999999999995</v>
      </c>
      <c r="O97" s="53">
        <f t="shared" si="212"/>
        <v>5</v>
      </c>
      <c r="P97" s="54">
        <f t="shared" si="213"/>
        <v>3</v>
      </c>
      <c r="Q97" s="53">
        <f t="shared" si="214"/>
        <v>-2</v>
      </c>
      <c r="R97" s="54">
        <f t="shared" si="215"/>
        <v>-0.8</v>
      </c>
      <c r="S97" s="54">
        <f t="shared" si="216"/>
        <v>33.67999999999999</v>
      </c>
      <c r="T97" s="61">
        <v>615005</v>
      </c>
    </row>
    <row r="98" spans="1:20" ht="18.75" customHeight="1">
      <c r="A98" s="70">
        <v>65</v>
      </c>
      <c r="B98" s="71" t="s">
        <v>145</v>
      </c>
      <c r="C98" s="53">
        <v>25</v>
      </c>
      <c r="D98" s="53">
        <v>2</v>
      </c>
      <c r="E98" s="53">
        <f t="shared" si="204"/>
        <v>27</v>
      </c>
      <c r="F98" s="54">
        <f t="shared" si="205"/>
        <v>11.339999999999998</v>
      </c>
      <c r="G98" s="53">
        <f t="shared" si="206"/>
        <v>25</v>
      </c>
      <c r="H98" s="54">
        <f t="shared" si="207"/>
        <v>7.5</v>
      </c>
      <c r="I98" s="53">
        <f t="shared" si="208"/>
        <v>-2</v>
      </c>
      <c r="J98" s="54">
        <f t="shared" si="209"/>
        <v>-0.4</v>
      </c>
      <c r="K98" s="53">
        <v>5</v>
      </c>
      <c r="L98" s="53">
        <v>0</v>
      </c>
      <c r="M98" s="53">
        <f t="shared" si="210"/>
        <v>5</v>
      </c>
      <c r="N98" s="54">
        <f t="shared" si="211"/>
        <v>2.1</v>
      </c>
      <c r="O98" s="53">
        <f t="shared" si="212"/>
        <v>5</v>
      </c>
      <c r="P98" s="54">
        <f t="shared" si="213"/>
        <v>3</v>
      </c>
      <c r="Q98" s="53">
        <f t="shared" si="214"/>
        <v>0</v>
      </c>
      <c r="R98" s="54">
        <f t="shared" si="215"/>
        <v>0</v>
      </c>
      <c r="S98" s="54">
        <f t="shared" si="216"/>
        <v>23.54</v>
      </c>
      <c r="T98" s="61">
        <v>615005</v>
      </c>
    </row>
    <row r="99" spans="1:20" ht="18.75" customHeight="1">
      <c r="A99" s="70">
        <v>66</v>
      </c>
      <c r="B99" s="71" t="s">
        <v>146</v>
      </c>
      <c r="C99" s="53"/>
      <c r="D99" s="53">
        <v>157</v>
      </c>
      <c r="E99" s="53">
        <f t="shared" si="204"/>
        <v>157</v>
      </c>
      <c r="F99" s="54">
        <f t="shared" si="205"/>
        <v>65.94</v>
      </c>
      <c r="G99" s="53">
        <f t="shared" si="206"/>
        <v>0</v>
      </c>
      <c r="H99" s="54">
        <f t="shared" si="207"/>
        <v>0</v>
      </c>
      <c r="I99" s="53">
        <f t="shared" si="208"/>
        <v>-157</v>
      </c>
      <c r="J99" s="54">
        <f t="shared" si="209"/>
        <v>-31.400000000000002</v>
      </c>
      <c r="K99" s="53">
        <v>0</v>
      </c>
      <c r="L99" s="53">
        <v>5</v>
      </c>
      <c r="M99" s="53">
        <f t="shared" si="210"/>
        <v>5</v>
      </c>
      <c r="N99" s="54">
        <f t="shared" si="211"/>
        <v>2.1</v>
      </c>
      <c r="O99" s="53">
        <f t="shared" si="212"/>
        <v>0</v>
      </c>
      <c r="P99" s="54">
        <f t="shared" si="213"/>
        <v>0</v>
      </c>
      <c r="Q99" s="53">
        <f t="shared" si="214"/>
        <v>-5</v>
      </c>
      <c r="R99" s="54">
        <f t="shared" si="215"/>
        <v>-2</v>
      </c>
      <c r="S99" s="54">
        <f t="shared" si="216"/>
        <v>34.63999999999999</v>
      </c>
      <c r="T99" s="61">
        <v>615008</v>
      </c>
    </row>
    <row r="100" spans="1:20" ht="18.75" customHeight="1">
      <c r="A100" s="70">
        <v>67</v>
      </c>
      <c r="B100" s="71" t="s">
        <v>147</v>
      </c>
      <c r="C100" s="53">
        <v>16</v>
      </c>
      <c r="D100" s="53">
        <v>168</v>
      </c>
      <c r="E100" s="53">
        <f t="shared" si="204"/>
        <v>184</v>
      </c>
      <c r="F100" s="54">
        <f t="shared" si="205"/>
        <v>77.27999999999999</v>
      </c>
      <c r="G100" s="53">
        <f t="shared" si="206"/>
        <v>16</v>
      </c>
      <c r="H100" s="54">
        <f t="shared" si="207"/>
        <v>4.8</v>
      </c>
      <c r="I100" s="53">
        <f t="shared" si="208"/>
        <v>-168</v>
      </c>
      <c r="J100" s="54">
        <f t="shared" si="209"/>
        <v>-33.6</v>
      </c>
      <c r="K100" s="53">
        <v>5</v>
      </c>
      <c r="L100" s="53">
        <v>4</v>
      </c>
      <c r="M100" s="53">
        <f t="shared" si="210"/>
        <v>9</v>
      </c>
      <c r="N100" s="54">
        <f t="shared" si="211"/>
        <v>3.78</v>
      </c>
      <c r="O100" s="53">
        <f t="shared" si="212"/>
        <v>5</v>
      </c>
      <c r="P100" s="54">
        <f t="shared" si="213"/>
        <v>3</v>
      </c>
      <c r="Q100" s="53">
        <f t="shared" si="214"/>
        <v>-4</v>
      </c>
      <c r="R100" s="54">
        <f t="shared" si="215"/>
        <v>-1.6</v>
      </c>
      <c r="S100" s="54">
        <f t="shared" si="216"/>
        <v>53.65999999999998</v>
      </c>
      <c r="T100" s="61">
        <v>615009</v>
      </c>
    </row>
    <row r="101" spans="1:19" ht="18.75" customHeight="1">
      <c r="A101" s="69"/>
      <c r="B101" s="68" t="s">
        <v>148</v>
      </c>
      <c r="C101" s="49">
        <f aca="true" t="shared" si="218" ref="C101:C105">SUM(C102)</f>
        <v>40</v>
      </c>
      <c r="D101" s="49">
        <f aca="true" t="shared" si="219" ref="D101:D105">SUM(D102)</f>
        <v>792</v>
      </c>
      <c r="E101" s="49">
        <f aca="true" t="shared" si="220" ref="E101:R101">SUM(E102)</f>
        <v>832</v>
      </c>
      <c r="F101" s="50">
        <f t="shared" si="220"/>
        <v>349.44</v>
      </c>
      <c r="G101" s="49">
        <f t="shared" si="220"/>
        <v>40</v>
      </c>
      <c r="H101" s="50">
        <f t="shared" si="220"/>
        <v>12</v>
      </c>
      <c r="I101" s="49">
        <f t="shared" si="220"/>
        <v>-792</v>
      </c>
      <c r="J101" s="50">
        <f t="shared" si="220"/>
        <v>-158.4</v>
      </c>
      <c r="K101" s="49">
        <f t="shared" si="220"/>
        <v>10</v>
      </c>
      <c r="L101" s="49">
        <f t="shared" si="220"/>
        <v>10</v>
      </c>
      <c r="M101" s="49">
        <f t="shared" si="220"/>
        <v>20</v>
      </c>
      <c r="N101" s="50">
        <f t="shared" si="220"/>
        <v>8.4</v>
      </c>
      <c r="O101" s="49">
        <f t="shared" si="220"/>
        <v>10</v>
      </c>
      <c r="P101" s="50">
        <f t="shared" si="220"/>
        <v>6</v>
      </c>
      <c r="Q101" s="49">
        <f t="shared" si="220"/>
        <v>-10</v>
      </c>
      <c r="R101" s="50">
        <f t="shared" si="220"/>
        <v>-4</v>
      </c>
      <c r="S101" s="50">
        <f aca="true" t="shared" si="221" ref="S101:S105">SUM(S102)</f>
        <v>213.44</v>
      </c>
    </row>
    <row r="102" spans="1:20" ht="18.75" customHeight="1">
      <c r="A102" s="70">
        <v>68</v>
      </c>
      <c r="B102" s="71" t="s">
        <v>148</v>
      </c>
      <c r="C102" s="53">
        <v>40</v>
      </c>
      <c r="D102" s="53">
        <v>792</v>
      </c>
      <c r="E102" s="53">
        <f aca="true" t="shared" si="222" ref="E102:E106">C102+D102</f>
        <v>832</v>
      </c>
      <c r="F102" s="54">
        <f aca="true" t="shared" si="223" ref="F102:F106">E102*0.7*0.6</f>
        <v>349.44</v>
      </c>
      <c r="G102" s="53">
        <f aca="true" t="shared" si="224" ref="G102:G106">C102</f>
        <v>40</v>
      </c>
      <c r="H102" s="54">
        <f aca="true" t="shared" si="225" ref="H102:H106">G102*0.5*0.6</f>
        <v>12</v>
      </c>
      <c r="I102" s="53">
        <f aca="true" t="shared" si="226" ref="I102:I106">-D102</f>
        <v>-792</v>
      </c>
      <c r="J102" s="54">
        <f aca="true" t="shared" si="227" ref="J102:J106">I102*0.5*0.4</f>
        <v>-158.4</v>
      </c>
      <c r="K102" s="53">
        <v>10</v>
      </c>
      <c r="L102" s="53">
        <v>10</v>
      </c>
      <c r="M102" s="53">
        <f aca="true" t="shared" si="228" ref="M102:M106">K102+L102</f>
        <v>20</v>
      </c>
      <c r="N102" s="54">
        <f aca="true" t="shared" si="229" ref="N102:N106">M102*0.7*0.6</f>
        <v>8.4</v>
      </c>
      <c r="O102" s="53">
        <f aca="true" t="shared" si="230" ref="O102:O106">K102</f>
        <v>10</v>
      </c>
      <c r="P102" s="54">
        <f aca="true" t="shared" si="231" ref="P102:P106">O102*1*0.6</f>
        <v>6</v>
      </c>
      <c r="Q102" s="53">
        <f aca="true" t="shared" si="232" ref="Q102:Q106">-L102</f>
        <v>-10</v>
      </c>
      <c r="R102" s="54">
        <f aca="true" t="shared" si="233" ref="R102:R106">Q102*1*0.4</f>
        <v>-4</v>
      </c>
      <c r="S102" s="54">
        <f aca="true" t="shared" si="234" ref="S102:S106">F102+H102+J102+N102+P102+R102</f>
        <v>213.44</v>
      </c>
      <c r="T102" s="61">
        <v>615006</v>
      </c>
    </row>
    <row r="103" spans="1:19" ht="18.75" customHeight="1">
      <c r="A103" s="69"/>
      <c r="B103" s="68" t="s">
        <v>149</v>
      </c>
      <c r="C103" s="49">
        <f t="shared" si="218"/>
        <v>40</v>
      </c>
      <c r="D103" s="49">
        <f t="shared" si="219"/>
        <v>182</v>
      </c>
      <c r="E103" s="49">
        <f aca="true" t="shared" si="235" ref="E103:R103">SUM(E104)</f>
        <v>222</v>
      </c>
      <c r="F103" s="50">
        <f t="shared" si="235"/>
        <v>93.23999999999998</v>
      </c>
      <c r="G103" s="49">
        <f t="shared" si="235"/>
        <v>40</v>
      </c>
      <c r="H103" s="50">
        <f t="shared" si="235"/>
        <v>12</v>
      </c>
      <c r="I103" s="49">
        <f t="shared" si="235"/>
        <v>-182</v>
      </c>
      <c r="J103" s="50">
        <f t="shared" si="235"/>
        <v>-36.4</v>
      </c>
      <c r="K103" s="49">
        <f t="shared" si="235"/>
        <v>3</v>
      </c>
      <c r="L103" s="49">
        <f t="shared" si="235"/>
        <v>3</v>
      </c>
      <c r="M103" s="49">
        <f t="shared" si="235"/>
        <v>6</v>
      </c>
      <c r="N103" s="50">
        <f t="shared" si="235"/>
        <v>2.5199999999999996</v>
      </c>
      <c r="O103" s="49">
        <f t="shared" si="235"/>
        <v>3</v>
      </c>
      <c r="P103" s="50">
        <f t="shared" si="235"/>
        <v>1.7999999999999998</v>
      </c>
      <c r="Q103" s="49">
        <f t="shared" si="235"/>
        <v>-3</v>
      </c>
      <c r="R103" s="50">
        <f t="shared" si="235"/>
        <v>-1.2000000000000002</v>
      </c>
      <c r="S103" s="50">
        <f t="shared" si="221"/>
        <v>71.95999999999997</v>
      </c>
    </row>
    <row r="104" spans="1:20" ht="18.75" customHeight="1">
      <c r="A104" s="70">
        <v>69</v>
      </c>
      <c r="B104" s="71" t="s">
        <v>149</v>
      </c>
      <c r="C104" s="53">
        <v>40</v>
      </c>
      <c r="D104" s="53">
        <v>182</v>
      </c>
      <c r="E104" s="53">
        <f t="shared" si="222"/>
        <v>222</v>
      </c>
      <c r="F104" s="54">
        <f t="shared" si="223"/>
        <v>93.23999999999998</v>
      </c>
      <c r="G104" s="53">
        <f t="shared" si="224"/>
        <v>40</v>
      </c>
      <c r="H104" s="54">
        <f t="shared" si="225"/>
        <v>12</v>
      </c>
      <c r="I104" s="53">
        <f t="shared" si="226"/>
        <v>-182</v>
      </c>
      <c r="J104" s="54">
        <f t="shared" si="227"/>
        <v>-36.4</v>
      </c>
      <c r="K104" s="53">
        <v>3</v>
      </c>
      <c r="L104" s="53">
        <v>3</v>
      </c>
      <c r="M104" s="53">
        <f t="shared" si="228"/>
        <v>6</v>
      </c>
      <c r="N104" s="54">
        <f t="shared" si="229"/>
        <v>2.5199999999999996</v>
      </c>
      <c r="O104" s="53">
        <f t="shared" si="230"/>
        <v>3</v>
      </c>
      <c r="P104" s="54">
        <f t="shared" si="231"/>
        <v>1.7999999999999998</v>
      </c>
      <c r="Q104" s="53">
        <f t="shared" si="232"/>
        <v>-3</v>
      </c>
      <c r="R104" s="54">
        <f t="shared" si="233"/>
        <v>-1.2000000000000002</v>
      </c>
      <c r="S104" s="54">
        <f t="shared" si="234"/>
        <v>71.95999999999997</v>
      </c>
      <c r="T104" s="61">
        <v>615007</v>
      </c>
    </row>
    <row r="105" spans="1:19" ht="18.75" customHeight="1">
      <c r="A105" s="69"/>
      <c r="B105" s="68" t="s">
        <v>150</v>
      </c>
      <c r="C105" s="49">
        <f t="shared" si="218"/>
        <v>34</v>
      </c>
      <c r="D105" s="49">
        <f t="shared" si="219"/>
        <v>257</v>
      </c>
      <c r="E105" s="49">
        <f aca="true" t="shared" si="236" ref="E105:R105">SUM(E106)</f>
        <v>291</v>
      </c>
      <c r="F105" s="50">
        <f t="shared" si="236"/>
        <v>122.21999999999998</v>
      </c>
      <c r="G105" s="49">
        <f t="shared" si="236"/>
        <v>34</v>
      </c>
      <c r="H105" s="50">
        <f t="shared" si="236"/>
        <v>10.2</v>
      </c>
      <c r="I105" s="49">
        <f t="shared" si="236"/>
        <v>-257</v>
      </c>
      <c r="J105" s="50">
        <f t="shared" si="236"/>
        <v>-51.400000000000006</v>
      </c>
      <c r="K105" s="49">
        <f t="shared" si="236"/>
        <v>2</v>
      </c>
      <c r="L105" s="49">
        <f t="shared" si="236"/>
        <v>0</v>
      </c>
      <c r="M105" s="49">
        <f t="shared" si="236"/>
        <v>2</v>
      </c>
      <c r="N105" s="50">
        <f t="shared" si="236"/>
        <v>0.84</v>
      </c>
      <c r="O105" s="49">
        <f t="shared" si="236"/>
        <v>2</v>
      </c>
      <c r="P105" s="50">
        <f t="shared" si="236"/>
        <v>1.2</v>
      </c>
      <c r="Q105" s="49">
        <f t="shared" si="236"/>
        <v>0</v>
      </c>
      <c r="R105" s="50">
        <f t="shared" si="236"/>
        <v>0</v>
      </c>
      <c r="S105" s="50">
        <f t="shared" si="221"/>
        <v>83.05999999999999</v>
      </c>
    </row>
    <row r="106" spans="1:20" ht="18.75" customHeight="1">
      <c r="A106" s="70">
        <v>70</v>
      </c>
      <c r="B106" s="71" t="s">
        <v>150</v>
      </c>
      <c r="C106" s="53">
        <v>34</v>
      </c>
      <c r="D106" s="53">
        <v>257</v>
      </c>
      <c r="E106" s="53">
        <f t="shared" si="222"/>
        <v>291</v>
      </c>
      <c r="F106" s="54">
        <f t="shared" si="223"/>
        <v>122.21999999999998</v>
      </c>
      <c r="G106" s="53">
        <f t="shared" si="224"/>
        <v>34</v>
      </c>
      <c r="H106" s="54">
        <f t="shared" si="225"/>
        <v>10.2</v>
      </c>
      <c r="I106" s="53">
        <f t="shared" si="226"/>
        <v>-257</v>
      </c>
      <c r="J106" s="54">
        <f t="shared" si="227"/>
        <v>-51.400000000000006</v>
      </c>
      <c r="K106" s="53">
        <v>2</v>
      </c>
      <c r="L106" s="53">
        <v>0</v>
      </c>
      <c r="M106" s="53">
        <f t="shared" si="228"/>
        <v>2</v>
      </c>
      <c r="N106" s="54">
        <f t="shared" si="229"/>
        <v>0.84</v>
      </c>
      <c r="O106" s="53">
        <f t="shared" si="230"/>
        <v>2</v>
      </c>
      <c r="P106" s="54">
        <f t="shared" si="231"/>
        <v>1.2</v>
      </c>
      <c r="Q106" s="53">
        <f t="shared" si="232"/>
        <v>0</v>
      </c>
      <c r="R106" s="54">
        <f t="shared" si="233"/>
        <v>0</v>
      </c>
      <c r="S106" s="54">
        <f t="shared" si="234"/>
        <v>83.05999999999999</v>
      </c>
      <c r="T106" s="61">
        <v>615010</v>
      </c>
    </row>
    <row r="107" spans="1:19" ht="18.75" customHeight="1">
      <c r="A107" s="69"/>
      <c r="B107" s="68" t="s">
        <v>151</v>
      </c>
      <c r="C107" s="49">
        <f>SUM(C108:C113)</f>
        <v>114</v>
      </c>
      <c r="D107" s="49">
        <f>SUM(D108:D113)</f>
        <v>567</v>
      </c>
      <c r="E107" s="49">
        <f aca="true" t="shared" si="237" ref="E107:S107">SUM(E108:E113)</f>
        <v>681</v>
      </c>
      <c r="F107" s="50">
        <f t="shared" si="237"/>
        <v>286.02</v>
      </c>
      <c r="G107" s="49">
        <f t="shared" si="237"/>
        <v>114</v>
      </c>
      <c r="H107" s="50">
        <f t="shared" si="237"/>
        <v>34.199999999999996</v>
      </c>
      <c r="I107" s="49">
        <f t="shared" si="237"/>
        <v>-567</v>
      </c>
      <c r="J107" s="50">
        <f t="shared" si="237"/>
        <v>-113.4</v>
      </c>
      <c r="K107" s="49">
        <f t="shared" si="237"/>
        <v>0</v>
      </c>
      <c r="L107" s="49">
        <f t="shared" si="237"/>
        <v>5</v>
      </c>
      <c r="M107" s="49">
        <f t="shared" si="237"/>
        <v>5</v>
      </c>
      <c r="N107" s="50">
        <f t="shared" si="237"/>
        <v>2.0999999999999996</v>
      </c>
      <c r="O107" s="49">
        <f t="shared" si="237"/>
        <v>0</v>
      </c>
      <c r="P107" s="50">
        <f t="shared" si="237"/>
        <v>0</v>
      </c>
      <c r="Q107" s="49">
        <f t="shared" si="237"/>
        <v>-5</v>
      </c>
      <c r="R107" s="50">
        <f t="shared" si="237"/>
        <v>-2</v>
      </c>
      <c r="S107" s="50">
        <f t="shared" si="237"/>
        <v>206.92</v>
      </c>
    </row>
    <row r="108" spans="1:20" ht="18.75" customHeight="1">
      <c r="A108" s="70">
        <v>71</v>
      </c>
      <c r="B108" s="71" t="s">
        <v>152</v>
      </c>
      <c r="C108" s="53"/>
      <c r="D108" s="53">
        <v>0</v>
      </c>
      <c r="E108" s="53">
        <f aca="true" t="shared" si="238" ref="E108:E113">C108+D108</f>
        <v>0</v>
      </c>
      <c r="F108" s="54">
        <f aca="true" t="shared" si="239" ref="F108:F113">E108*0.7*0.6</f>
        <v>0</v>
      </c>
      <c r="G108" s="53">
        <f aca="true" t="shared" si="240" ref="G108:G113">C108</f>
        <v>0</v>
      </c>
      <c r="H108" s="54">
        <f aca="true" t="shared" si="241" ref="H108:H113">G108*0.5*0.6</f>
        <v>0</v>
      </c>
      <c r="I108" s="53">
        <f aca="true" t="shared" si="242" ref="I108:I113">-D108</f>
        <v>0</v>
      </c>
      <c r="J108" s="54">
        <f aca="true" t="shared" si="243" ref="J108:J113">I108*0.5*0.4</f>
        <v>0</v>
      </c>
      <c r="K108" s="53">
        <v>0</v>
      </c>
      <c r="L108" s="53">
        <v>0</v>
      </c>
      <c r="M108" s="53">
        <f aca="true" t="shared" si="244" ref="M108:M113">K108+L108</f>
        <v>0</v>
      </c>
      <c r="N108" s="54">
        <f aca="true" t="shared" si="245" ref="N108:N113">M108*0.7*0.6</f>
        <v>0</v>
      </c>
      <c r="O108" s="53">
        <f aca="true" t="shared" si="246" ref="O108:O113">K108</f>
        <v>0</v>
      </c>
      <c r="P108" s="54">
        <f aca="true" t="shared" si="247" ref="P108:P113">O108*1*0.6</f>
        <v>0</v>
      </c>
      <c r="Q108" s="53">
        <f aca="true" t="shared" si="248" ref="Q108:Q113">-L108</f>
        <v>0</v>
      </c>
      <c r="R108" s="54">
        <f aca="true" t="shared" si="249" ref="R108:R113">Q108*1*0.4</f>
        <v>0</v>
      </c>
      <c r="S108" s="54">
        <f aca="true" t="shared" si="250" ref="S108:S113">F108+H108+J108+N108+P108+R108</f>
        <v>0</v>
      </c>
      <c r="T108" s="61">
        <v>616001</v>
      </c>
    </row>
    <row r="109" spans="1:20" ht="18.75" customHeight="1">
      <c r="A109" s="70">
        <v>72</v>
      </c>
      <c r="B109" s="71" t="s">
        <v>153</v>
      </c>
      <c r="C109" s="53">
        <v>13</v>
      </c>
      <c r="D109" s="53">
        <v>115</v>
      </c>
      <c r="E109" s="53">
        <f t="shared" si="238"/>
        <v>128</v>
      </c>
      <c r="F109" s="54">
        <f t="shared" si="239"/>
        <v>53.76</v>
      </c>
      <c r="G109" s="53">
        <f t="shared" si="240"/>
        <v>13</v>
      </c>
      <c r="H109" s="54">
        <f t="shared" si="241"/>
        <v>3.9</v>
      </c>
      <c r="I109" s="53">
        <f t="shared" si="242"/>
        <v>-115</v>
      </c>
      <c r="J109" s="54">
        <f t="shared" si="243"/>
        <v>-23</v>
      </c>
      <c r="K109" s="53">
        <v>0</v>
      </c>
      <c r="L109" s="53">
        <v>2</v>
      </c>
      <c r="M109" s="53">
        <f t="shared" si="244"/>
        <v>2</v>
      </c>
      <c r="N109" s="54">
        <f t="shared" si="245"/>
        <v>0.84</v>
      </c>
      <c r="O109" s="53">
        <f t="shared" si="246"/>
        <v>0</v>
      </c>
      <c r="P109" s="54">
        <f t="shared" si="247"/>
        <v>0</v>
      </c>
      <c r="Q109" s="53">
        <f t="shared" si="248"/>
        <v>-2</v>
      </c>
      <c r="R109" s="54">
        <f t="shared" si="249"/>
        <v>-0.8</v>
      </c>
      <c r="S109" s="54">
        <f t="shared" si="250"/>
        <v>34.7</v>
      </c>
      <c r="T109" s="61">
        <v>616002</v>
      </c>
    </row>
    <row r="110" spans="1:20" ht="18.75" customHeight="1">
      <c r="A110" s="70">
        <v>73</v>
      </c>
      <c r="B110" s="71" t="s">
        <v>154</v>
      </c>
      <c r="C110" s="53"/>
      <c r="D110" s="53">
        <v>11</v>
      </c>
      <c r="E110" s="53">
        <f t="shared" si="238"/>
        <v>11</v>
      </c>
      <c r="F110" s="54">
        <f t="shared" si="239"/>
        <v>4.619999999999999</v>
      </c>
      <c r="G110" s="53">
        <f t="shared" si="240"/>
        <v>0</v>
      </c>
      <c r="H110" s="54">
        <f t="shared" si="241"/>
        <v>0</v>
      </c>
      <c r="I110" s="53">
        <f t="shared" si="242"/>
        <v>-11</v>
      </c>
      <c r="J110" s="54">
        <f t="shared" si="243"/>
        <v>-2.2</v>
      </c>
      <c r="K110" s="53">
        <v>0</v>
      </c>
      <c r="L110" s="53">
        <v>0</v>
      </c>
      <c r="M110" s="53">
        <f t="shared" si="244"/>
        <v>0</v>
      </c>
      <c r="N110" s="54">
        <f t="shared" si="245"/>
        <v>0</v>
      </c>
      <c r="O110" s="53">
        <f t="shared" si="246"/>
        <v>0</v>
      </c>
      <c r="P110" s="54">
        <f t="shared" si="247"/>
        <v>0</v>
      </c>
      <c r="Q110" s="53">
        <f t="shared" si="248"/>
        <v>0</v>
      </c>
      <c r="R110" s="54">
        <f t="shared" si="249"/>
        <v>0</v>
      </c>
      <c r="S110" s="54">
        <f t="shared" si="250"/>
        <v>2.419999999999999</v>
      </c>
      <c r="T110" s="61">
        <v>616003</v>
      </c>
    </row>
    <row r="111" spans="1:20" ht="18.75" customHeight="1">
      <c r="A111" s="70">
        <v>74</v>
      </c>
      <c r="B111" s="71" t="s">
        <v>155</v>
      </c>
      <c r="C111" s="53">
        <v>49</v>
      </c>
      <c r="D111" s="53">
        <v>290</v>
      </c>
      <c r="E111" s="53">
        <f t="shared" si="238"/>
        <v>339</v>
      </c>
      <c r="F111" s="54">
        <f t="shared" si="239"/>
        <v>142.38</v>
      </c>
      <c r="G111" s="53">
        <f t="shared" si="240"/>
        <v>49</v>
      </c>
      <c r="H111" s="54">
        <f t="shared" si="241"/>
        <v>14.7</v>
      </c>
      <c r="I111" s="53">
        <f t="shared" si="242"/>
        <v>-290</v>
      </c>
      <c r="J111" s="54">
        <f t="shared" si="243"/>
        <v>-58</v>
      </c>
      <c r="K111" s="53">
        <v>0</v>
      </c>
      <c r="L111" s="53">
        <v>3</v>
      </c>
      <c r="M111" s="53">
        <f t="shared" si="244"/>
        <v>3</v>
      </c>
      <c r="N111" s="54">
        <f t="shared" si="245"/>
        <v>1.2599999999999998</v>
      </c>
      <c r="O111" s="53">
        <f t="shared" si="246"/>
        <v>0</v>
      </c>
      <c r="P111" s="54">
        <f t="shared" si="247"/>
        <v>0</v>
      </c>
      <c r="Q111" s="53">
        <f t="shared" si="248"/>
        <v>-3</v>
      </c>
      <c r="R111" s="54">
        <f t="shared" si="249"/>
        <v>-1.2000000000000002</v>
      </c>
      <c r="S111" s="54">
        <f t="shared" si="250"/>
        <v>99.13999999999999</v>
      </c>
      <c r="T111" s="61">
        <v>616004</v>
      </c>
    </row>
    <row r="112" spans="1:20" ht="18.75" customHeight="1">
      <c r="A112" s="70">
        <v>75</v>
      </c>
      <c r="B112" s="71" t="s">
        <v>156</v>
      </c>
      <c r="C112" s="53">
        <v>52</v>
      </c>
      <c r="D112" s="53">
        <v>150</v>
      </c>
      <c r="E112" s="53">
        <f t="shared" si="238"/>
        <v>202</v>
      </c>
      <c r="F112" s="54">
        <f t="shared" si="239"/>
        <v>84.83999999999999</v>
      </c>
      <c r="G112" s="53">
        <f t="shared" si="240"/>
        <v>52</v>
      </c>
      <c r="H112" s="54">
        <f t="shared" si="241"/>
        <v>15.6</v>
      </c>
      <c r="I112" s="53">
        <f t="shared" si="242"/>
        <v>-150</v>
      </c>
      <c r="J112" s="54">
        <f t="shared" si="243"/>
        <v>-30</v>
      </c>
      <c r="K112" s="53">
        <v>0</v>
      </c>
      <c r="L112" s="53">
        <v>0</v>
      </c>
      <c r="M112" s="53">
        <f t="shared" si="244"/>
        <v>0</v>
      </c>
      <c r="N112" s="54">
        <f t="shared" si="245"/>
        <v>0</v>
      </c>
      <c r="O112" s="53">
        <f t="shared" si="246"/>
        <v>0</v>
      </c>
      <c r="P112" s="54">
        <f t="shared" si="247"/>
        <v>0</v>
      </c>
      <c r="Q112" s="53">
        <f t="shared" si="248"/>
        <v>0</v>
      </c>
      <c r="R112" s="54">
        <f t="shared" si="249"/>
        <v>0</v>
      </c>
      <c r="S112" s="54">
        <f t="shared" si="250"/>
        <v>70.43999999999998</v>
      </c>
      <c r="T112" s="61">
        <v>616007</v>
      </c>
    </row>
    <row r="113" spans="1:20" ht="18.75" customHeight="1">
      <c r="A113" s="70">
        <v>76</v>
      </c>
      <c r="B113" s="71" t="s">
        <v>157</v>
      </c>
      <c r="C113" s="53"/>
      <c r="D113" s="53">
        <v>1</v>
      </c>
      <c r="E113" s="53">
        <f t="shared" si="238"/>
        <v>1</v>
      </c>
      <c r="F113" s="54">
        <f t="shared" si="239"/>
        <v>0.42</v>
      </c>
      <c r="G113" s="53">
        <f t="shared" si="240"/>
        <v>0</v>
      </c>
      <c r="H113" s="54">
        <f t="shared" si="241"/>
        <v>0</v>
      </c>
      <c r="I113" s="53">
        <f t="shared" si="242"/>
        <v>-1</v>
      </c>
      <c r="J113" s="54">
        <f t="shared" si="243"/>
        <v>-0.2</v>
      </c>
      <c r="K113" s="53">
        <v>0</v>
      </c>
      <c r="L113" s="53">
        <v>0</v>
      </c>
      <c r="M113" s="53">
        <f t="shared" si="244"/>
        <v>0</v>
      </c>
      <c r="N113" s="54">
        <f t="shared" si="245"/>
        <v>0</v>
      </c>
      <c r="O113" s="53">
        <f t="shared" si="246"/>
        <v>0</v>
      </c>
      <c r="P113" s="54">
        <f t="shared" si="247"/>
        <v>0</v>
      </c>
      <c r="Q113" s="53">
        <f t="shared" si="248"/>
        <v>0</v>
      </c>
      <c r="R113" s="54">
        <f t="shared" si="249"/>
        <v>0</v>
      </c>
      <c r="S113" s="54">
        <f t="shared" si="250"/>
        <v>0.21999999999999997</v>
      </c>
      <c r="T113" s="61">
        <v>616007</v>
      </c>
    </row>
    <row r="114" spans="1:19" ht="18.75" customHeight="1">
      <c r="A114" s="69"/>
      <c r="B114" s="68" t="s">
        <v>158</v>
      </c>
      <c r="C114" s="49">
        <f>SUM(C115)</f>
        <v>51</v>
      </c>
      <c r="D114" s="49">
        <f>SUM(D115)</f>
        <v>260</v>
      </c>
      <c r="E114" s="49">
        <f aca="true" t="shared" si="251" ref="E114:S114">SUM(E115)</f>
        <v>311</v>
      </c>
      <c r="F114" s="50">
        <f t="shared" si="251"/>
        <v>130.61999999999998</v>
      </c>
      <c r="G114" s="49">
        <f t="shared" si="251"/>
        <v>51</v>
      </c>
      <c r="H114" s="50">
        <f t="shared" si="251"/>
        <v>15.299999999999999</v>
      </c>
      <c r="I114" s="49">
        <f t="shared" si="251"/>
        <v>-260</v>
      </c>
      <c r="J114" s="50">
        <f t="shared" si="251"/>
        <v>-52</v>
      </c>
      <c r="K114" s="49">
        <f t="shared" si="251"/>
        <v>0</v>
      </c>
      <c r="L114" s="49">
        <f t="shared" si="251"/>
        <v>2</v>
      </c>
      <c r="M114" s="49">
        <f t="shared" si="251"/>
        <v>2</v>
      </c>
      <c r="N114" s="50">
        <f t="shared" si="251"/>
        <v>0.84</v>
      </c>
      <c r="O114" s="49">
        <f t="shared" si="251"/>
        <v>0</v>
      </c>
      <c r="P114" s="50">
        <f t="shared" si="251"/>
        <v>0</v>
      </c>
      <c r="Q114" s="49">
        <f t="shared" si="251"/>
        <v>-2</v>
      </c>
      <c r="R114" s="50">
        <f t="shared" si="251"/>
        <v>-0.8</v>
      </c>
      <c r="S114" s="50">
        <f t="shared" si="251"/>
        <v>93.96</v>
      </c>
    </row>
    <row r="115" spans="1:20" ht="18.75" customHeight="1">
      <c r="A115" s="70">
        <v>77</v>
      </c>
      <c r="B115" s="71" t="s">
        <v>158</v>
      </c>
      <c r="C115" s="53">
        <v>51</v>
      </c>
      <c r="D115" s="53">
        <v>260</v>
      </c>
      <c r="E115" s="53">
        <f aca="true" t="shared" si="252" ref="E115:E125">C115+D115</f>
        <v>311</v>
      </c>
      <c r="F115" s="54">
        <f aca="true" t="shared" si="253" ref="F115:F125">E115*0.7*0.6</f>
        <v>130.61999999999998</v>
      </c>
      <c r="G115" s="53">
        <f aca="true" t="shared" si="254" ref="G115:G125">C115</f>
        <v>51</v>
      </c>
      <c r="H115" s="54">
        <f aca="true" t="shared" si="255" ref="H115:H125">G115*0.5*0.6</f>
        <v>15.299999999999999</v>
      </c>
      <c r="I115" s="53">
        <f aca="true" t="shared" si="256" ref="I115:I125">-D115</f>
        <v>-260</v>
      </c>
      <c r="J115" s="54">
        <f aca="true" t="shared" si="257" ref="J115:J125">I115*0.5*0.4</f>
        <v>-52</v>
      </c>
      <c r="K115" s="53">
        <v>0</v>
      </c>
      <c r="L115" s="53">
        <v>2</v>
      </c>
      <c r="M115" s="53">
        <f aca="true" t="shared" si="258" ref="M115:M125">K115+L115</f>
        <v>2</v>
      </c>
      <c r="N115" s="54">
        <f aca="true" t="shared" si="259" ref="N115:N125">M115*0.7*0.6</f>
        <v>0.84</v>
      </c>
      <c r="O115" s="53">
        <f aca="true" t="shared" si="260" ref="O115:O125">K115</f>
        <v>0</v>
      </c>
      <c r="P115" s="54">
        <f aca="true" t="shared" si="261" ref="P115:P125">O115*1*0.6</f>
        <v>0</v>
      </c>
      <c r="Q115" s="53">
        <f aca="true" t="shared" si="262" ref="Q115:Q125">-L115</f>
        <v>-2</v>
      </c>
      <c r="R115" s="54">
        <f aca="true" t="shared" si="263" ref="R115:R125">Q115*1*0.4</f>
        <v>-0.8</v>
      </c>
      <c r="S115" s="54">
        <f aca="true" t="shared" si="264" ref="S115:S125">F115+H115+J115+N115+P115+R115</f>
        <v>93.96</v>
      </c>
      <c r="T115" s="61">
        <v>616005</v>
      </c>
    </row>
    <row r="116" spans="1:19" ht="18.75" customHeight="1">
      <c r="A116" s="69"/>
      <c r="B116" s="68" t="s">
        <v>159</v>
      </c>
      <c r="C116" s="49">
        <f>SUM(C117)</f>
        <v>48</v>
      </c>
      <c r="D116" s="49">
        <f>SUM(D117)</f>
        <v>219</v>
      </c>
      <c r="E116" s="49">
        <f aca="true" t="shared" si="265" ref="E116:S116">SUM(E117)</f>
        <v>267</v>
      </c>
      <c r="F116" s="50">
        <f t="shared" si="265"/>
        <v>112.13999999999999</v>
      </c>
      <c r="G116" s="49">
        <f t="shared" si="265"/>
        <v>48</v>
      </c>
      <c r="H116" s="50">
        <f t="shared" si="265"/>
        <v>14.399999999999999</v>
      </c>
      <c r="I116" s="49">
        <f t="shared" si="265"/>
        <v>-219</v>
      </c>
      <c r="J116" s="50">
        <f t="shared" si="265"/>
        <v>-43.800000000000004</v>
      </c>
      <c r="K116" s="49">
        <f t="shared" si="265"/>
        <v>0</v>
      </c>
      <c r="L116" s="49">
        <f t="shared" si="265"/>
        <v>5</v>
      </c>
      <c r="M116" s="49">
        <f t="shared" si="265"/>
        <v>5</v>
      </c>
      <c r="N116" s="50">
        <f t="shared" si="265"/>
        <v>2.1</v>
      </c>
      <c r="O116" s="49">
        <f t="shared" si="265"/>
        <v>0</v>
      </c>
      <c r="P116" s="50">
        <f t="shared" si="265"/>
        <v>0</v>
      </c>
      <c r="Q116" s="49">
        <f t="shared" si="265"/>
        <v>-5</v>
      </c>
      <c r="R116" s="50">
        <f t="shared" si="265"/>
        <v>-2</v>
      </c>
      <c r="S116" s="50">
        <f t="shared" si="265"/>
        <v>82.83999999999997</v>
      </c>
    </row>
    <row r="117" spans="1:20" ht="18.75" customHeight="1">
      <c r="A117" s="70">
        <v>78</v>
      </c>
      <c r="B117" s="71" t="s">
        <v>159</v>
      </c>
      <c r="C117" s="53">
        <v>48</v>
      </c>
      <c r="D117" s="53">
        <v>219</v>
      </c>
      <c r="E117" s="53">
        <f t="shared" si="252"/>
        <v>267</v>
      </c>
      <c r="F117" s="54">
        <f t="shared" si="253"/>
        <v>112.13999999999999</v>
      </c>
      <c r="G117" s="53">
        <f t="shared" si="254"/>
        <v>48</v>
      </c>
      <c r="H117" s="54">
        <f t="shared" si="255"/>
        <v>14.399999999999999</v>
      </c>
      <c r="I117" s="53">
        <f t="shared" si="256"/>
        <v>-219</v>
      </c>
      <c r="J117" s="54">
        <f t="shared" si="257"/>
        <v>-43.800000000000004</v>
      </c>
      <c r="K117" s="53">
        <v>0</v>
      </c>
      <c r="L117" s="53">
        <v>5</v>
      </c>
      <c r="M117" s="53">
        <f t="shared" si="258"/>
        <v>5</v>
      </c>
      <c r="N117" s="54">
        <f t="shared" si="259"/>
        <v>2.1</v>
      </c>
      <c r="O117" s="53">
        <f t="shared" si="260"/>
        <v>0</v>
      </c>
      <c r="P117" s="54">
        <f t="shared" si="261"/>
        <v>0</v>
      </c>
      <c r="Q117" s="53">
        <f t="shared" si="262"/>
        <v>-5</v>
      </c>
      <c r="R117" s="54">
        <f t="shared" si="263"/>
        <v>-2</v>
      </c>
      <c r="S117" s="54">
        <f t="shared" si="264"/>
        <v>82.83999999999997</v>
      </c>
      <c r="T117" s="61">
        <v>616006</v>
      </c>
    </row>
    <row r="118" spans="1:19" ht="18.75" customHeight="1">
      <c r="A118" s="69"/>
      <c r="B118" s="68" t="s">
        <v>160</v>
      </c>
      <c r="C118" s="49">
        <f>SUM(C119:C125)</f>
        <v>9</v>
      </c>
      <c r="D118" s="49">
        <f>SUM(D119:D125)</f>
        <v>66</v>
      </c>
      <c r="E118" s="49">
        <f aca="true" t="shared" si="266" ref="E118:S118">SUM(E119:E125)</f>
        <v>75</v>
      </c>
      <c r="F118" s="50">
        <f t="shared" si="266"/>
        <v>31.5</v>
      </c>
      <c r="G118" s="49">
        <f t="shared" si="266"/>
        <v>9</v>
      </c>
      <c r="H118" s="50">
        <f t="shared" si="266"/>
        <v>2.6999999999999997</v>
      </c>
      <c r="I118" s="49">
        <f t="shared" si="266"/>
        <v>-66</v>
      </c>
      <c r="J118" s="50">
        <f t="shared" si="266"/>
        <v>-13.2</v>
      </c>
      <c r="K118" s="49">
        <f t="shared" si="266"/>
        <v>0</v>
      </c>
      <c r="L118" s="49">
        <f t="shared" si="266"/>
        <v>0</v>
      </c>
      <c r="M118" s="49">
        <f t="shared" si="266"/>
        <v>0</v>
      </c>
      <c r="N118" s="50">
        <f t="shared" si="266"/>
        <v>0</v>
      </c>
      <c r="O118" s="49">
        <f t="shared" si="266"/>
        <v>0</v>
      </c>
      <c r="P118" s="50">
        <f t="shared" si="266"/>
        <v>0</v>
      </c>
      <c r="Q118" s="49">
        <f t="shared" si="266"/>
        <v>0</v>
      </c>
      <c r="R118" s="50">
        <f t="shared" si="266"/>
        <v>0</v>
      </c>
      <c r="S118" s="50">
        <f t="shared" si="266"/>
        <v>21</v>
      </c>
    </row>
    <row r="119" spans="1:20" ht="18.75" customHeight="1">
      <c r="A119" s="70">
        <v>79</v>
      </c>
      <c r="B119" s="71" t="s">
        <v>161</v>
      </c>
      <c r="C119" s="53"/>
      <c r="D119" s="53">
        <v>0</v>
      </c>
      <c r="E119" s="53">
        <f t="shared" si="252"/>
        <v>0</v>
      </c>
      <c r="F119" s="54">
        <f t="shared" si="253"/>
        <v>0</v>
      </c>
      <c r="G119" s="53">
        <f t="shared" si="254"/>
        <v>0</v>
      </c>
      <c r="H119" s="54">
        <f t="shared" si="255"/>
        <v>0</v>
      </c>
      <c r="I119" s="53">
        <f t="shared" si="256"/>
        <v>0</v>
      </c>
      <c r="J119" s="54">
        <f t="shared" si="257"/>
        <v>0</v>
      </c>
      <c r="K119" s="53">
        <v>0</v>
      </c>
      <c r="L119" s="53">
        <v>0</v>
      </c>
      <c r="M119" s="53">
        <f t="shared" si="258"/>
        <v>0</v>
      </c>
      <c r="N119" s="54">
        <f t="shared" si="259"/>
        <v>0</v>
      </c>
      <c r="O119" s="53">
        <f t="shared" si="260"/>
        <v>0</v>
      </c>
      <c r="P119" s="54">
        <f t="shared" si="261"/>
        <v>0</v>
      </c>
      <c r="Q119" s="53">
        <f t="shared" si="262"/>
        <v>0</v>
      </c>
      <c r="R119" s="54">
        <f t="shared" si="263"/>
        <v>0</v>
      </c>
      <c r="S119" s="54">
        <f t="shared" si="264"/>
        <v>0</v>
      </c>
      <c r="T119" s="61">
        <v>617001</v>
      </c>
    </row>
    <row r="120" spans="1:20" ht="18.75" customHeight="1">
      <c r="A120" s="70">
        <v>80</v>
      </c>
      <c r="B120" s="71" t="s">
        <v>162</v>
      </c>
      <c r="C120" s="53"/>
      <c r="D120" s="53">
        <v>5</v>
      </c>
      <c r="E120" s="53">
        <f t="shared" si="252"/>
        <v>5</v>
      </c>
      <c r="F120" s="54">
        <f t="shared" si="253"/>
        <v>2.1</v>
      </c>
      <c r="G120" s="53">
        <f t="shared" si="254"/>
        <v>0</v>
      </c>
      <c r="H120" s="54">
        <f t="shared" si="255"/>
        <v>0</v>
      </c>
      <c r="I120" s="53">
        <f t="shared" si="256"/>
        <v>-5</v>
      </c>
      <c r="J120" s="54">
        <f t="shared" si="257"/>
        <v>-1</v>
      </c>
      <c r="K120" s="53">
        <v>0</v>
      </c>
      <c r="L120" s="53">
        <v>0</v>
      </c>
      <c r="M120" s="53">
        <f t="shared" si="258"/>
        <v>0</v>
      </c>
      <c r="N120" s="54">
        <f t="shared" si="259"/>
        <v>0</v>
      </c>
      <c r="O120" s="53">
        <f t="shared" si="260"/>
        <v>0</v>
      </c>
      <c r="P120" s="54">
        <f t="shared" si="261"/>
        <v>0</v>
      </c>
      <c r="Q120" s="53">
        <f t="shared" si="262"/>
        <v>0</v>
      </c>
      <c r="R120" s="54">
        <f t="shared" si="263"/>
        <v>0</v>
      </c>
      <c r="S120" s="54">
        <f t="shared" si="264"/>
        <v>1.1</v>
      </c>
      <c r="T120" s="61">
        <v>617002</v>
      </c>
    </row>
    <row r="121" spans="1:20" ht="18.75" customHeight="1">
      <c r="A121" s="70">
        <v>81</v>
      </c>
      <c r="B121" s="71" t="s">
        <v>163</v>
      </c>
      <c r="C121" s="53">
        <v>5</v>
      </c>
      <c r="D121" s="53">
        <v>2</v>
      </c>
      <c r="E121" s="53">
        <f t="shared" si="252"/>
        <v>7</v>
      </c>
      <c r="F121" s="54">
        <f t="shared" si="253"/>
        <v>2.9399999999999995</v>
      </c>
      <c r="G121" s="53">
        <f t="shared" si="254"/>
        <v>5</v>
      </c>
      <c r="H121" s="54">
        <f t="shared" si="255"/>
        <v>1.5</v>
      </c>
      <c r="I121" s="53">
        <f t="shared" si="256"/>
        <v>-2</v>
      </c>
      <c r="J121" s="54">
        <f t="shared" si="257"/>
        <v>-0.4</v>
      </c>
      <c r="K121" s="53">
        <v>0</v>
      </c>
      <c r="L121" s="53">
        <v>0</v>
      </c>
      <c r="M121" s="53">
        <f t="shared" si="258"/>
        <v>0</v>
      </c>
      <c r="N121" s="54">
        <f t="shared" si="259"/>
        <v>0</v>
      </c>
      <c r="O121" s="53">
        <f t="shared" si="260"/>
        <v>0</v>
      </c>
      <c r="P121" s="54">
        <f t="shared" si="261"/>
        <v>0</v>
      </c>
      <c r="Q121" s="53">
        <f t="shared" si="262"/>
        <v>0</v>
      </c>
      <c r="R121" s="54">
        <f t="shared" si="263"/>
        <v>0</v>
      </c>
      <c r="S121" s="54">
        <f t="shared" si="264"/>
        <v>4.039999999999999</v>
      </c>
      <c r="T121" s="61">
        <v>617003</v>
      </c>
    </row>
    <row r="122" spans="1:20" ht="18.75" customHeight="1">
      <c r="A122" s="70">
        <v>82</v>
      </c>
      <c r="B122" s="71" t="s">
        <v>164</v>
      </c>
      <c r="C122" s="53">
        <v>3</v>
      </c>
      <c r="D122" s="53">
        <v>23</v>
      </c>
      <c r="E122" s="53">
        <f t="shared" si="252"/>
        <v>26</v>
      </c>
      <c r="F122" s="54">
        <f t="shared" si="253"/>
        <v>10.92</v>
      </c>
      <c r="G122" s="53">
        <f t="shared" si="254"/>
        <v>3</v>
      </c>
      <c r="H122" s="54">
        <f t="shared" si="255"/>
        <v>0.8999999999999999</v>
      </c>
      <c r="I122" s="53">
        <f t="shared" si="256"/>
        <v>-23</v>
      </c>
      <c r="J122" s="54">
        <f t="shared" si="257"/>
        <v>-4.6000000000000005</v>
      </c>
      <c r="K122" s="53">
        <v>0</v>
      </c>
      <c r="L122" s="53">
        <v>0</v>
      </c>
      <c r="M122" s="53">
        <f t="shared" si="258"/>
        <v>0</v>
      </c>
      <c r="N122" s="54">
        <f t="shared" si="259"/>
        <v>0</v>
      </c>
      <c r="O122" s="53">
        <f t="shared" si="260"/>
        <v>0</v>
      </c>
      <c r="P122" s="54">
        <f t="shared" si="261"/>
        <v>0</v>
      </c>
      <c r="Q122" s="53">
        <f t="shared" si="262"/>
        <v>0</v>
      </c>
      <c r="R122" s="54">
        <f t="shared" si="263"/>
        <v>0</v>
      </c>
      <c r="S122" s="54">
        <f t="shared" si="264"/>
        <v>7.22</v>
      </c>
      <c r="T122" s="61">
        <v>617004</v>
      </c>
    </row>
    <row r="123" spans="1:20" ht="18.75" customHeight="1">
      <c r="A123" s="70">
        <v>83</v>
      </c>
      <c r="B123" s="71" t="s">
        <v>165</v>
      </c>
      <c r="C123" s="53"/>
      <c r="D123" s="53">
        <v>0</v>
      </c>
      <c r="E123" s="53">
        <f t="shared" si="252"/>
        <v>0</v>
      </c>
      <c r="F123" s="54">
        <f t="shared" si="253"/>
        <v>0</v>
      </c>
      <c r="G123" s="53">
        <f t="shared" si="254"/>
        <v>0</v>
      </c>
      <c r="H123" s="54">
        <f t="shared" si="255"/>
        <v>0</v>
      </c>
      <c r="I123" s="53">
        <f t="shared" si="256"/>
        <v>0</v>
      </c>
      <c r="J123" s="54">
        <f t="shared" si="257"/>
        <v>0</v>
      </c>
      <c r="K123" s="53">
        <v>0</v>
      </c>
      <c r="L123" s="53">
        <v>0</v>
      </c>
      <c r="M123" s="53">
        <f t="shared" si="258"/>
        <v>0</v>
      </c>
      <c r="N123" s="54">
        <f t="shared" si="259"/>
        <v>0</v>
      </c>
      <c r="O123" s="53">
        <f t="shared" si="260"/>
        <v>0</v>
      </c>
      <c r="P123" s="54">
        <f t="shared" si="261"/>
        <v>0</v>
      </c>
      <c r="Q123" s="53">
        <f t="shared" si="262"/>
        <v>0</v>
      </c>
      <c r="R123" s="54">
        <f t="shared" si="263"/>
        <v>0</v>
      </c>
      <c r="S123" s="54">
        <f t="shared" si="264"/>
        <v>0</v>
      </c>
      <c r="T123" s="61">
        <v>617004</v>
      </c>
    </row>
    <row r="124" spans="1:20" ht="18.75" customHeight="1">
      <c r="A124" s="70">
        <v>84</v>
      </c>
      <c r="B124" s="71" t="s">
        <v>166</v>
      </c>
      <c r="C124" s="53"/>
      <c r="D124" s="53">
        <v>0</v>
      </c>
      <c r="E124" s="53">
        <f t="shared" si="252"/>
        <v>0</v>
      </c>
      <c r="F124" s="54">
        <f t="shared" si="253"/>
        <v>0</v>
      </c>
      <c r="G124" s="53">
        <f t="shared" si="254"/>
        <v>0</v>
      </c>
      <c r="H124" s="54">
        <f t="shared" si="255"/>
        <v>0</v>
      </c>
      <c r="I124" s="53">
        <f t="shared" si="256"/>
        <v>0</v>
      </c>
      <c r="J124" s="54">
        <f t="shared" si="257"/>
        <v>0</v>
      </c>
      <c r="K124" s="53">
        <v>0</v>
      </c>
      <c r="L124" s="53">
        <v>0</v>
      </c>
      <c r="M124" s="53">
        <f t="shared" si="258"/>
        <v>0</v>
      </c>
      <c r="N124" s="54">
        <f t="shared" si="259"/>
        <v>0</v>
      </c>
      <c r="O124" s="53">
        <f t="shared" si="260"/>
        <v>0</v>
      </c>
      <c r="P124" s="54">
        <f t="shared" si="261"/>
        <v>0</v>
      </c>
      <c r="Q124" s="53">
        <f t="shared" si="262"/>
        <v>0</v>
      </c>
      <c r="R124" s="54">
        <f t="shared" si="263"/>
        <v>0</v>
      </c>
      <c r="S124" s="54">
        <f t="shared" si="264"/>
        <v>0</v>
      </c>
      <c r="T124" s="61">
        <v>617004</v>
      </c>
    </row>
    <row r="125" spans="1:20" ht="18.75" customHeight="1">
      <c r="A125" s="70">
        <v>85</v>
      </c>
      <c r="B125" s="71" t="s">
        <v>167</v>
      </c>
      <c r="C125" s="53">
        <v>1</v>
      </c>
      <c r="D125" s="53">
        <v>36</v>
      </c>
      <c r="E125" s="53">
        <f t="shared" si="252"/>
        <v>37</v>
      </c>
      <c r="F125" s="54">
        <f t="shared" si="253"/>
        <v>15.54</v>
      </c>
      <c r="G125" s="53">
        <f t="shared" si="254"/>
        <v>1</v>
      </c>
      <c r="H125" s="54">
        <f t="shared" si="255"/>
        <v>0.3</v>
      </c>
      <c r="I125" s="53">
        <f t="shared" si="256"/>
        <v>-36</v>
      </c>
      <c r="J125" s="54">
        <f t="shared" si="257"/>
        <v>-7.2</v>
      </c>
      <c r="K125" s="53">
        <v>0</v>
      </c>
      <c r="L125" s="53">
        <v>0</v>
      </c>
      <c r="M125" s="53">
        <f t="shared" si="258"/>
        <v>0</v>
      </c>
      <c r="N125" s="54">
        <f t="shared" si="259"/>
        <v>0</v>
      </c>
      <c r="O125" s="53">
        <f t="shared" si="260"/>
        <v>0</v>
      </c>
      <c r="P125" s="54">
        <f t="shared" si="261"/>
        <v>0</v>
      </c>
      <c r="Q125" s="53">
        <f t="shared" si="262"/>
        <v>0</v>
      </c>
      <c r="R125" s="54">
        <f t="shared" si="263"/>
        <v>0</v>
      </c>
      <c r="S125" s="54">
        <f t="shared" si="264"/>
        <v>8.64</v>
      </c>
      <c r="T125" s="61">
        <v>617005</v>
      </c>
    </row>
    <row r="126" spans="1:19" ht="18.75" customHeight="1">
      <c r="A126" s="69"/>
      <c r="B126" s="68" t="s">
        <v>168</v>
      </c>
      <c r="C126" s="49">
        <f aca="true" t="shared" si="267" ref="C126:C130">SUM(C127)</f>
        <v>11</v>
      </c>
      <c r="D126" s="49">
        <f aca="true" t="shared" si="268" ref="D126:D130">SUM(D127)</f>
        <v>63</v>
      </c>
      <c r="E126" s="49">
        <f aca="true" t="shared" si="269" ref="E126:R126">SUM(E127)</f>
        <v>74</v>
      </c>
      <c r="F126" s="50">
        <f t="shared" si="269"/>
        <v>31.08</v>
      </c>
      <c r="G126" s="49">
        <f t="shared" si="269"/>
        <v>11</v>
      </c>
      <c r="H126" s="50">
        <f t="shared" si="269"/>
        <v>3.3</v>
      </c>
      <c r="I126" s="49">
        <f t="shared" si="269"/>
        <v>-63</v>
      </c>
      <c r="J126" s="50">
        <f t="shared" si="269"/>
        <v>-12.600000000000001</v>
      </c>
      <c r="K126" s="49">
        <f t="shared" si="269"/>
        <v>1</v>
      </c>
      <c r="L126" s="49">
        <f t="shared" si="269"/>
        <v>0</v>
      </c>
      <c r="M126" s="49">
        <f t="shared" si="269"/>
        <v>1</v>
      </c>
      <c r="N126" s="50">
        <f t="shared" si="269"/>
        <v>0.42</v>
      </c>
      <c r="O126" s="49">
        <f t="shared" si="269"/>
        <v>1</v>
      </c>
      <c r="P126" s="50">
        <f t="shared" si="269"/>
        <v>0.6</v>
      </c>
      <c r="Q126" s="49">
        <f t="shared" si="269"/>
        <v>0</v>
      </c>
      <c r="R126" s="50">
        <f t="shared" si="269"/>
        <v>0</v>
      </c>
      <c r="S126" s="50">
        <f aca="true" t="shared" si="270" ref="S126:S130">SUM(S127)</f>
        <v>22.799999999999997</v>
      </c>
    </row>
    <row r="127" spans="1:20" ht="18.75" customHeight="1">
      <c r="A127" s="70">
        <v>86</v>
      </c>
      <c r="B127" s="71" t="s">
        <v>168</v>
      </c>
      <c r="C127" s="53">
        <v>11</v>
      </c>
      <c r="D127" s="53">
        <v>63</v>
      </c>
      <c r="E127" s="53">
        <f aca="true" t="shared" si="271" ref="E127:E131">C127+D127</f>
        <v>74</v>
      </c>
      <c r="F127" s="54">
        <f aca="true" t="shared" si="272" ref="F127:F131">E127*0.7*0.6</f>
        <v>31.08</v>
      </c>
      <c r="G127" s="53">
        <f aca="true" t="shared" si="273" ref="G127:G131">C127</f>
        <v>11</v>
      </c>
      <c r="H127" s="54">
        <f aca="true" t="shared" si="274" ref="H127:H131">G127*0.5*0.6</f>
        <v>3.3</v>
      </c>
      <c r="I127" s="53">
        <f aca="true" t="shared" si="275" ref="I127:I131">-D127</f>
        <v>-63</v>
      </c>
      <c r="J127" s="54">
        <f aca="true" t="shared" si="276" ref="J127:J131">I127*0.5*0.4</f>
        <v>-12.600000000000001</v>
      </c>
      <c r="K127" s="53">
        <v>1</v>
      </c>
      <c r="L127" s="53">
        <v>0</v>
      </c>
      <c r="M127" s="53">
        <f aca="true" t="shared" si="277" ref="M127:M131">K127+L127</f>
        <v>1</v>
      </c>
      <c r="N127" s="54">
        <f aca="true" t="shared" si="278" ref="N127:N131">M127*0.7*0.6</f>
        <v>0.42</v>
      </c>
      <c r="O127" s="53">
        <f aca="true" t="shared" si="279" ref="O127:O131">K127</f>
        <v>1</v>
      </c>
      <c r="P127" s="54">
        <f aca="true" t="shared" si="280" ref="P127:P131">O127*1*0.6</f>
        <v>0.6</v>
      </c>
      <c r="Q127" s="53">
        <f aca="true" t="shared" si="281" ref="Q127:Q131">-L127</f>
        <v>0</v>
      </c>
      <c r="R127" s="54">
        <f aca="true" t="shared" si="282" ref="R127:R131">Q127*1*0.4</f>
        <v>0</v>
      </c>
      <c r="S127" s="54">
        <f aca="true" t="shared" si="283" ref="S127:S131">F127+H127+J127+N127+P127+R127</f>
        <v>22.799999999999997</v>
      </c>
      <c r="T127" s="61">
        <v>617006</v>
      </c>
    </row>
    <row r="128" spans="1:19" ht="18.75" customHeight="1">
      <c r="A128" s="69"/>
      <c r="B128" s="68" t="s">
        <v>169</v>
      </c>
      <c r="C128" s="49">
        <f t="shared" si="267"/>
        <v>8</v>
      </c>
      <c r="D128" s="49">
        <f t="shared" si="268"/>
        <v>63</v>
      </c>
      <c r="E128" s="49">
        <f aca="true" t="shared" si="284" ref="E128:R128">SUM(E129)</f>
        <v>71</v>
      </c>
      <c r="F128" s="50">
        <f t="shared" si="284"/>
        <v>29.819999999999997</v>
      </c>
      <c r="G128" s="49">
        <f t="shared" si="284"/>
        <v>8</v>
      </c>
      <c r="H128" s="50">
        <f t="shared" si="284"/>
        <v>2.4</v>
      </c>
      <c r="I128" s="49">
        <f t="shared" si="284"/>
        <v>-63</v>
      </c>
      <c r="J128" s="50">
        <f t="shared" si="284"/>
        <v>-12.600000000000001</v>
      </c>
      <c r="K128" s="49">
        <f t="shared" si="284"/>
        <v>0</v>
      </c>
      <c r="L128" s="49">
        <f t="shared" si="284"/>
        <v>1</v>
      </c>
      <c r="M128" s="49">
        <f t="shared" si="284"/>
        <v>1</v>
      </c>
      <c r="N128" s="50">
        <f t="shared" si="284"/>
        <v>0.42</v>
      </c>
      <c r="O128" s="49">
        <f t="shared" si="284"/>
        <v>0</v>
      </c>
      <c r="P128" s="50">
        <f t="shared" si="284"/>
        <v>0</v>
      </c>
      <c r="Q128" s="49">
        <f t="shared" si="284"/>
        <v>-1</v>
      </c>
      <c r="R128" s="50">
        <f t="shared" si="284"/>
        <v>-0.4</v>
      </c>
      <c r="S128" s="50">
        <f t="shared" si="270"/>
        <v>19.64</v>
      </c>
    </row>
    <row r="129" spans="1:20" ht="18.75" customHeight="1">
      <c r="A129" s="70">
        <v>87</v>
      </c>
      <c r="B129" s="71" t="s">
        <v>169</v>
      </c>
      <c r="C129" s="53">
        <v>8</v>
      </c>
      <c r="D129" s="53">
        <v>63</v>
      </c>
      <c r="E129" s="53">
        <f t="shared" si="271"/>
        <v>71</v>
      </c>
      <c r="F129" s="54">
        <f t="shared" si="272"/>
        <v>29.819999999999997</v>
      </c>
      <c r="G129" s="53">
        <f t="shared" si="273"/>
        <v>8</v>
      </c>
      <c r="H129" s="54">
        <f t="shared" si="274"/>
        <v>2.4</v>
      </c>
      <c r="I129" s="53">
        <f t="shared" si="275"/>
        <v>-63</v>
      </c>
      <c r="J129" s="54">
        <f t="shared" si="276"/>
        <v>-12.600000000000001</v>
      </c>
      <c r="K129" s="53">
        <v>0</v>
      </c>
      <c r="L129" s="53">
        <v>1</v>
      </c>
      <c r="M129" s="53">
        <f t="shared" si="277"/>
        <v>1</v>
      </c>
      <c r="N129" s="54">
        <f t="shared" si="278"/>
        <v>0.42</v>
      </c>
      <c r="O129" s="53">
        <f t="shared" si="279"/>
        <v>0</v>
      </c>
      <c r="P129" s="54">
        <f t="shared" si="280"/>
        <v>0</v>
      </c>
      <c r="Q129" s="53">
        <f t="shared" si="281"/>
        <v>-1</v>
      </c>
      <c r="R129" s="54">
        <f t="shared" si="282"/>
        <v>-0.4</v>
      </c>
      <c r="S129" s="54">
        <f t="shared" si="283"/>
        <v>19.64</v>
      </c>
      <c r="T129" s="61">
        <v>617007</v>
      </c>
    </row>
    <row r="130" spans="1:19" ht="18.75" customHeight="1">
      <c r="A130" s="69"/>
      <c r="B130" s="68" t="s">
        <v>170</v>
      </c>
      <c r="C130" s="49">
        <f t="shared" si="267"/>
        <v>9</v>
      </c>
      <c r="D130" s="49">
        <f t="shared" si="268"/>
        <v>66</v>
      </c>
      <c r="E130" s="49">
        <f aca="true" t="shared" si="285" ref="E130:R130">SUM(E131)</f>
        <v>75</v>
      </c>
      <c r="F130" s="50">
        <f t="shared" si="285"/>
        <v>31.5</v>
      </c>
      <c r="G130" s="49">
        <f t="shared" si="285"/>
        <v>9</v>
      </c>
      <c r="H130" s="50">
        <f t="shared" si="285"/>
        <v>2.6999999999999997</v>
      </c>
      <c r="I130" s="49">
        <f t="shared" si="285"/>
        <v>-66</v>
      </c>
      <c r="J130" s="50">
        <f t="shared" si="285"/>
        <v>-13.200000000000001</v>
      </c>
      <c r="K130" s="49">
        <v>2</v>
      </c>
      <c r="L130" s="49">
        <v>1</v>
      </c>
      <c r="M130" s="49">
        <f t="shared" si="285"/>
        <v>3</v>
      </c>
      <c r="N130" s="50">
        <f t="shared" si="285"/>
        <v>1.2599999999999998</v>
      </c>
      <c r="O130" s="49">
        <f t="shared" si="285"/>
        <v>2</v>
      </c>
      <c r="P130" s="50">
        <f t="shared" si="285"/>
        <v>1.2</v>
      </c>
      <c r="Q130" s="49">
        <f t="shared" si="285"/>
        <v>-1</v>
      </c>
      <c r="R130" s="50">
        <f t="shared" si="285"/>
        <v>-0.4</v>
      </c>
      <c r="S130" s="50">
        <f t="shared" si="270"/>
        <v>23.06</v>
      </c>
    </row>
    <row r="131" spans="1:20" ht="18.75" customHeight="1">
      <c r="A131" s="70">
        <v>88</v>
      </c>
      <c r="B131" s="71" t="s">
        <v>170</v>
      </c>
      <c r="C131" s="53">
        <v>9</v>
      </c>
      <c r="D131" s="53">
        <v>66</v>
      </c>
      <c r="E131" s="53">
        <f t="shared" si="271"/>
        <v>75</v>
      </c>
      <c r="F131" s="54">
        <f t="shared" si="272"/>
        <v>31.5</v>
      </c>
      <c r="G131" s="53">
        <f t="shared" si="273"/>
        <v>9</v>
      </c>
      <c r="H131" s="54">
        <f t="shared" si="274"/>
        <v>2.6999999999999997</v>
      </c>
      <c r="I131" s="53">
        <f t="shared" si="275"/>
        <v>-66</v>
      </c>
      <c r="J131" s="54">
        <f t="shared" si="276"/>
        <v>-13.200000000000001</v>
      </c>
      <c r="K131" s="53">
        <v>2</v>
      </c>
      <c r="L131" s="53">
        <v>1</v>
      </c>
      <c r="M131" s="53">
        <f t="shared" si="277"/>
        <v>3</v>
      </c>
      <c r="N131" s="54">
        <f t="shared" si="278"/>
        <v>1.2599999999999998</v>
      </c>
      <c r="O131" s="53">
        <f t="shared" si="279"/>
        <v>2</v>
      </c>
      <c r="P131" s="54">
        <f t="shared" si="280"/>
        <v>1.2</v>
      </c>
      <c r="Q131" s="53">
        <f t="shared" si="281"/>
        <v>-1</v>
      </c>
      <c r="R131" s="54">
        <f t="shared" si="282"/>
        <v>-0.4</v>
      </c>
      <c r="S131" s="54">
        <f t="shared" si="283"/>
        <v>23.06</v>
      </c>
      <c r="T131" s="61">
        <v>617008</v>
      </c>
    </row>
    <row r="132" spans="1:19" ht="18.75" customHeight="1">
      <c r="A132" s="69"/>
      <c r="B132" s="68" t="s">
        <v>171</v>
      </c>
      <c r="C132" s="49">
        <f>SUM(C133)</f>
        <v>21</v>
      </c>
      <c r="D132" s="49">
        <f>SUM(D133)</f>
        <v>136</v>
      </c>
      <c r="E132" s="49">
        <f aca="true" t="shared" si="286" ref="E132:H132">SUM(E133)</f>
        <v>157</v>
      </c>
      <c r="F132" s="50">
        <f t="shared" si="286"/>
        <v>65.94</v>
      </c>
      <c r="G132" s="49">
        <f t="shared" si="286"/>
        <v>21</v>
      </c>
      <c r="H132" s="50">
        <f t="shared" si="286"/>
        <v>6.3</v>
      </c>
      <c r="I132" s="49">
        <f aca="true" t="shared" si="287" ref="I132:S132">SUM(I133)</f>
        <v>-136</v>
      </c>
      <c r="J132" s="50">
        <f t="shared" si="287"/>
        <v>-27.200000000000003</v>
      </c>
      <c r="K132" s="49">
        <f t="shared" si="287"/>
        <v>1</v>
      </c>
      <c r="L132" s="49">
        <f t="shared" si="287"/>
        <v>1</v>
      </c>
      <c r="M132" s="49">
        <f t="shared" si="287"/>
        <v>2</v>
      </c>
      <c r="N132" s="50">
        <f t="shared" si="287"/>
        <v>0.84</v>
      </c>
      <c r="O132" s="49">
        <f t="shared" si="287"/>
        <v>1</v>
      </c>
      <c r="P132" s="50">
        <f t="shared" si="287"/>
        <v>0.6</v>
      </c>
      <c r="Q132" s="49">
        <f t="shared" si="287"/>
        <v>-1</v>
      </c>
      <c r="R132" s="50">
        <f t="shared" si="287"/>
        <v>-0.4</v>
      </c>
      <c r="S132" s="50">
        <f t="shared" si="287"/>
        <v>46.08</v>
      </c>
    </row>
    <row r="133" spans="1:20" ht="18.75" customHeight="1">
      <c r="A133" s="70">
        <v>89</v>
      </c>
      <c r="B133" s="71" t="s">
        <v>171</v>
      </c>
      <c r="C133" s="53">
        <v>21</v>
      </c>
      <c r="D133" s="53">
        <v>136</v>
      </c>
      <c r="E133" s="53">
        <f aca="true" t="shared" si="288" ref="E133:E140">C133+D133</f>
        <v>157</v>
      </c>
      <c r="F133" s="54">
        <f aca="true" t="shared" si="289" ref="F133:F140">E133*0.7*0.6</f>
        <v>65.94</v>
      </c>
      <c r="G133" s="53">
        <f aca="true" t="shared" si="290" ref="G133:G140">C133</f>
        <v>21</v>
      </c>
      <c r="H133" s="54">
        <f aca="true" t="shared" si="291" ref="H133:H140">G133*0.5*0.6</f>
        <v>6.3</v>
      </c>
      <c r="I133" s="53">
        <f aca="true" t="shared" si="292" ref="I133:I140">-D133</f>
        <v>-136</v>
      </c>
      <c r="J133" s="54">
        <f aca="true" t="shared" si="293" ref="J133:J140">I133*0.5*0.4</f>
        <v>-27.200000000000003</v>
      </c>
      <c r="K133" s="53">
        <v>1</v>
      </c>
      <c r="L133" s="53">
        <v>1</v>
      </c>
      <c r="M133" s="53">
        <f aca="true" t="shared" si="294" ref="M133:M140">K133+L133</f>
        <v>2</v>
      </c>
      <c r="N133" s="54">
        <f aca="true" t="shared" si="295" ref="N133:N140">M133*0.7*0.6</f>
        <v>0.84</v>
      </c>
      <c r="O133" s="53">
        <f aca="true" t="shared" si="296" ref="O133:O140">K133</f>
        <v>1</v>
      </c>
      <c r="P133" s="54">
        <f aca="true" t="shared" si="297" ref="P133:P140">O133*1*0.6</f>
        <v>0.6</v>
      </c>
      <c r="Q133" s="53">
        <f aca="true" t="shared" si="298" ref="Q133:Q140">-L133</f>
        <v>-1</v>
      </c>
      <c r="R133" s="54">
        <f aca="true" t="shared" si="299" ref="R133:R140">Q133*1*0.4</f>
        <v>-0.4</v>
      </c>
      <c r="S133" s="54">
        <f aca="true" t="shared" si="300" ref="S133:S140">F133+H133+J133+N133+P133+R133</f>
        <v>46.08</v>
      </c>
      <c r="T133" s="61">
        <v>617009</v>
      </c>
    </row>
    <row r="134" spans="1:19" ht="18.75" customHeight="1">
      <c r="A134" s="69"/>
      <c r="B134" s="68" t="s">
        <v>172</v>
      </c>
      <c r="C134" s="49">
        <f>SUM(C135:C140)</f>
        <v>184</v>
      </c>
      <c r="D134" s="49">
        <f>SUM(D135:D140)</f>
        <v>340</v>
      </c>
      <c r="E134" s="49">
        <f aca="true" t="shared" si="301" ref="E134:S134">SUM(E135:E140)</f>
        <v>524</v>
      </c>
      <c r="F134" s="50">
        <f t="shared" si="301"/>
        <v>220.07999999999998</v>
      </c>
      <c r="G134" s="49">
        <f t="shared" si="301"/>
        <v>184</v>
      </c>
      <c r="H134" s="50">
        <f t="shared" si="301"/>
        <v>55.2</v>
      </c>
      <c r="I134" s="49">
        <f t="shared" si="301"/>
        <v>-340</v>
      </c>
      <c r="J134" s="50">
        <f t="shared" si="301"/>
        <v>-68</v>
      </c>
      <c r="K134" s="49">
        <v>10</v>
      </c>
      <c r="L134" s="49">
        <v>6</v>
      </c>
      <c r="M134" s="49">
        <f t="shared" si="301"/>
        <v>16</v>
      </c>
      <c r="N134" s="50">
        <f t="shared" si="301"/>
        <v>6.719999999999999</v>
      </c>
      <c r="O134" s="49">
        <f t="shared" si="301"/>
        <v>10</v>
      </c>
      <c r="P134" s="50">
        <f t="shared" si="301"/>
        <v>6</v>
      </c>
      <c r="Q134" s="49">
        <f t="shared" si="301"/>
        <v>-6</v>
      </c>
      <c r="R134" s="50">
        <f t="shared" si="301"/>
        <v>-2.4</v>
      </c>
      <c r="S134" s="50">
        <f t="shared" si="301"/>
        <v>217.59999999999997</v>
      </c>
    </row>
    <row r="135" spans="1:20" ht="18.75" customHeight="1">
      <c r="A135" s="70">
        <v>90</v>
      </c>
      <c r="B135" s="71" t="s">
        <v>173</v>
      </c>
      <c r="C135" s="53"/>
      <c r="D135" s="53">
        <v>2</v>
      </c>
      <c r="E135" s="53">
        <f t="shared" si="288"/>
        <v>2</v>
      </c>
      <c r="F135" s="54">
        <f t="shared" si="289"/>
        <v>0.84</v>
      </c>
      <c r="G135" s="53">
        <f t="shared" si="290"/>
        <v>0</v>
      </c>
      <c r="H135" s="54">
        <f t="shared" si="291"/>
        <v>0</v>
      </c>
      <c r="I135" s="53">
        <f t="shared" si="292"/>
        <v>-2</v>
      </c>
      <c r="J135" s="54">
        <f t="shared" si="293"/>
        <v>-0.4</v>
      </c>
      <c r="K135" s="53">
        <v>0</v>
      </c>
      <c r="L135" s="53">
        <v>0</v>
      </c>
      <c r="M135" s="53">
        <f t="shared" si="294"/>
        <v>0</v>
      </c>
      <c r="N135" s="54">
        <f t="shared" si="295"/>
        <v>0</v>
      </c>
      <c r="O135" s="53">
        <f t="shared" si="296"/>
        <v>0</v>
      </c>
      <c r="P135" s="54">
        <f t="shared" si="297"/>
        <v>0</v>
      </c>
      <c r="Q135" s="53">
        <f t="shared" si="298"/>
        <v>0</v>
      </c>
      <c r="R135" s="54">
        <f t="shared" si="299"/>
        <v>0</v>
      </c>
      <c r="S135" s="54">
        <f t="shared" si="300"/>
        <v>0.43999999999999995</v>
      </c>
      <c r="T135" s="61">
        <v>618001</v>
      </c>
    </row>
    <row r="136" spans="1:20" ht="18.75" customHeight="1">
      <c r="A136" s="70">
        <v>91</v>
      </c>
      <c r="B136" s="71" t="s">
        <v>174</v>
      </c>
      <c r="C136" s="53">
        <v>7</v>
      </c>
      <c r="D136" s="53">
        <v>45</v>
      </c>
      <c r="E136" s="53">
        <f t="shared" si="288"/>
        <v>52</v>
      </c>
      <c r="F136" s="54">
        <f t="shared" si="289"/>
        <v>21.84</v>
      </c>
      <c r="G136" s="53">
        <f t="shared" si="290"/>
        <v>7</v>
      </c>
      <c r="H136" s="54">
        <f t="shared" si="291"/>
        <v>2.1</v>
      </c>
      <c r="I136" s="53">
        <f t="shared" si="292"/>
        <v>-45</v>
      </c>
      <c r="J136" s="54">
        <f t="shared" si="293"/>
        <v>-9</v>
      </c>
      <c r="K136" s="53">
        <v>0</v>
      </c>
      <c r="L136" s="53">
        <v>0</v>
      </c>
      <c r="M136" s="53">
        <f t="shared" si="294"/>
        <v>0</v>
      </c>
      <c r="N136" s="54">
        <f t="shared" si="295"/>
        <v>0</v>
      </c>
      <c r="O136" s="53">
        <f t="shared" si="296"/>
        <v>0</v>
      </c>
      <c r="P136" s="54">
        <f t="shared" si="297"/>
        <v>0</v>
      </c>
      <c r="Q136" s="53">
        <f t="shared" si="298"/>
        <v>0</v>
      </c>
      <c r="R136" s="54">
        <f t="shared" si="299"/>
        <v>0</v>
      </c>
      <c r="S136" s="54">
        <f t="shared" si="300"/>
        <v>14.940000000000001</v>
      </c>
      <c r="T136" s="61">
        <v>618002</v>
      </c>
    </row>
    <row r="137" spans="1:20" ht="18.75" customHeight="1">
      <c r="A137" s="70">
        <v>92</v>
      </c>
      <c r="B137" s="71" t="s">
        <v>175</v>
      </c>
      <c r="C137" s="53">
        <v>160</v>
      </c>
      <c r="D137" s="53">
        <v>110</v>
      </c>
      <c r="E137" s="53">
        <f t="shared" si="288"/>
        <v>270</v>
      </c>
      <c r="F137" s="54">
        <f t="shared" si="289"/>
        <v>113.39999999999999</v>
      </c>
      <c r="G137" s="53">
        <f t="shared" si="290"/>
        <v>160</v>
      </c>
      <c r="H137" s="54">
        <f t="shared" si="291"/>
        <v>48</v>
      </c>
      <c r="I137" s="53">
        <f t="shared" si="292"/>
        <v>-110</v>
      </c>
      <c r="J137" s="54">
        <f t="shared" si="293"/>
        <v>-22</v>
      </c>
      <c r="K137" s="53">
        <v>10</v>
      </c>
      <c r="L137" s="53">
        <v>1</v>
      </c>
      <c r="M137" s="53">
        <f t="shared" si="294"/>
        <v>11</v>
      </c>
      <c r="N137" s="54">
        <f t="shared" si="295"/>
        <v>4.619999999999999</v>
      </c>
      <c r="O137" s="53">
        <f t="shared" si="296"/>
        <v>10</v>
      </c>
      <c r="P137" s="54">
        <f t="shared" si="297"/>
        <v>6</v>
      </c>
      <c r="Q137" s="53">
        <f t="shared" si="298"/>
        <v>-1</v>
      </c>
      <c r="R137" s="54">
        <f t="shared" si="299"/>
        <v>-0.4</v>
      </c>
      <c r="S137" s="54">
        <f t="shared" si="300"/>
        <v>149.61999999999998</v>
      </c>
      <c r="T137" s="61">
        <v>618003</v>
      </c>
    </row>
    <row r="138" spans="1:20" ht="18.75" customHeight="1">
      <c r="A138" s="70">
        <v>93</v>
      </c>
      <c r="B138" s="71" t="s">
        <v>176</v>
      </c>
      <c r="C138" s="53"/>
      <c r="D138" s="53">
        <v>62</v>
      </c>
      <c r="E138" s="53">
        <f t="shared" si="288"/>
        <v>62</v>
      </c>
      <c r="F138" s="54">
        <f t="shared" si="289"/>
        <v>26.04</v>
      </c>
      <c r="G138" s="53">
        <f t="shared" si="290"/>
        <v>0</v>
      </c>
      <c r="H138" s="54">
        <f t="shared" si="291"/>
        <v>0</v>
      </c>
      <c r="I138" s="53">
        <f t="shared" si="292"/>
        <v>-62</v>
      </c>
      <c r="J138" s="54">
        <f t="shared" si="293"/>
        <v>-12.4</v>
      </c>
      <c r="K138" s="53">
        <v>0</v>
      </c>
      <c r="L138" s="53">
        <v>1</v>
      </c>
      <c r="M138" s="53">
        <f t="shared" si="294"/>
        <v>1</v>
      </c>
      <c r="N138" s="54">
        <f t="shared" si="295"/>
        <v>0.42</v>
      </c>
      <c r="O138" s="53">
        <f t="shared" si="296"/>
        <v>0</v>
      </c>
      <c r="P138" s="54">
        <f t="shared" si="297"/>
        <v>0</v>
      </c>
      <c r="Q138" s="53">
        <f t="shared" si="298"/>
        <v>-1</v>
      </c>
      <c r="R138" s="54">
        <f t="shared" si="299"/>
        <v>-0.4</v>
      </c>
      <c r="S138" s="54">
        <f t="shared" si="300"/>
        <v>13.659999999999998</v>
      </c>
      <c r="T138" s="61">
        <v>618005</v>
      </c>
    </row>
    <row r="139" spans="1:20" ht="18.75" customHeight="1">
      <c r="A139" s="70">
        <v>94</v>
      </c>
      <c r="B139" s="71" t="s">
        <v>177</v>
      </c>
      <c r="C139" s="53">
        <v>7</v>
      </c>
      <c r="D139" s="53">
        <v>57</v>
      </c>
      <c r="E139" s="53">
        <f t="shared" si="288"/>
        <v>64</v>
      </c>
      <c r="F139" s="54">
        <f t="shared" si="289"/>
        <v>26.88</v>
      </c>
      <c r="G139" s="53">
        <f t="shared" si="290"/>
        <v>7</v>
      </c>
      <c r="H139" s="54">
        <f t="shared" si="291"/>
        <v>2.1</v>
      </c>
      <c r="I139" s="53">
        <f t="shared" si="292"/>
        <v>-57</v>
      </c>
      <c r="J139" s="54">
        <f t="shared" si="293"/>
        <v>-11.4</v>
      </c>
      <c r="K139" s="53">
        <v>0</v>
      </c>
      <c r="L139" s="53">
        <v>3</v>
      </c>
      <c r="M139" s="53">
        <f t="shared" si="294"/>
        <v>3</v>
      </c>
      <c r="N139" s="54">
        <f t="shared" si="295"/>
        <v>1.2599999999999998</v>
      </c>
      <c r="O139" s="53">
        <f t="shared" si="296"/>
        <v>0</v>
      </c>
      <c r="P139" s="54">
        <f t="shared" si="297"/>
        <v>0</v>
      </c>
      <c r="Q139" s="53">
        <f t="shared" si="298"/>
        <v>-3</v>
      </c>
      <c r="R139" s="54">
        <f t="shared" si="299"/>
        <v>-1.2000000000000002</v>
      </c>
      <c r="S139" s="54">
        <f t="shared" si="300"/>
        <v>17.639999999999997</v>
      </c>
      <c r="T139" s="61">
        <v>618006</v>
      </c>
    </row>
    <row r="140" spans="1:20" ht="18.75" customHeight="1">
      <c r="A140" s="70">
        <v>95</v>
      </c>
      <c r="B140" s="71" t="s">
        <v>178</v>
      </c>
      <c r="C140" s="53">
        <v>10</v>
      </c>
      <c r="D140" s="53">
        <v>64</v>
      </c>
      <c r="E140" s="53">
        <f t="shared" si="288"/>
        <v>74</v>
      </c>
      <c r="F140" s="54">
        <f t="shared" si="289"/>
        <v>31.08</v>
      </c>
      <c r="G140" s="53">
        <f t="shared" si="290"/>
        <v>10</v>
      </c>
      <c r="H140" s="54">
        <f t="shared" si="291"/>
        <v>3</v>
      </c>
      <c r="I140" s="53">
        <f t="shared" si="292"/>
        <v>-64</v>
      </c>
      <c r="J140" s="54">
        <f t="shared" si="293"/>
        <v>-12.8</v>
      </c>
      <c r="K140" s="53">
        <v>0</v>
      </c>
      <c r="L140" s="53">
        <v>1</v>
      </c>
      <c r="M140" s="53">
        <f t="shared" si="294"/>
        <v>1</v>
      </c>
      <c r="N140" s="54">
        <f t="shared" si="295"/>
        <v>0.42</v>
      </c>
      <c r="O140" s="53">
        <f t="shared" si="296"/>
        <v>0</v>
      </c>
      <c r="P140" s="54">
        <f t="shared" si="297"/>
        <v>0</v>
      </c>
      <c r="Q140" s="53">
        <f t="shared" si="298"/>
        <v>-1</v>
      </c>
      <c r="R140" s="54">
        <f t="shared" si="299"/>
        <v>-0.4</v>
      </c>
      <c r="S140" s="54">
        <f t="shared" si="300"/>
        <v>21.3</v>
      </c>
      <c r="T140" s="61">
        <v>618009</v>
      </c>
    </row>
    <row r="141" spans="1:19" ht="18.75" customHeight="1">
      <c r="A141" s="69"/>
      <c r="B141" s="68" t="s">
        <v>179</v>
      </c>
      <c r="C141" s="49">
        <f aca="true" t="shared" si="302" ref="C141:C145">SUM(C142)</f>
        <v>82</v>
      </c>
      <c r="D141" s="49">
        <f aca="true" t="shared" si="303" ref="D141:D145">SUM(D142)</f>
        <v>209</v>
      </c>
      <c r="E141" s="49">
        <f aca="true" t="shared" si="304" ref="E141:R141">SUM(E142)</f>
        <v>291</v>
      </c>
      <c r="F141" s="50">
        <f t="shared" si="304"/>
        <v>122.21999999999998</v>
      </c>
      <c r="G141" s="49">
        <f t="shared" si="304"/>
        <v>82</v>
      </c>
      <c r="H141" s="50">
        <f t="shared" si="304"/>
        <v>24.599999999999998</v>
      </c>
      <c r="I141" s="49">
        <f t="shared" si="304"/>
        <v>-209</v>
      </c>
      <c r="J141" s="50">
        <f t="shared" si="304"/>
        <v>-41.800000000000004</v>
      </c>
      <c r="K141" s="49">
        <v>7</v>
      </c>
      <c r="L141" s="49">
        <v>2</v>
      </c>
      <c r="M141" s="49">
        <f t="shared" si="304"/>
        <v>9</v>
      </c>
      <c r="N141" s="50">
        <f t="shared" si="304"/>
        <v>3.78</v>
      </c>
      <c r="O141" s="49">
        <f t="shared" si="304"/>
        <v>7</v>
      </c>
      <c r="P141" s="50">
        <f t="shared" si="304"/>
        <v>4.2</v>
      </c>
      <c r="Q141" s="49">
        <f t="shared" si="304"/>
        <v>-2</v>
      </c>
      <c r="R141" s="50">
        <f t="shared" si="304"/>
        <v>-0.8</v>
      </c>
      <c r="S141" s="50">
        <f aca="true" t="shared" si="305" ref="S141:S145">SUM(S142)</f>
        <v>112.19999999999999</v>
      </c>
    </row>
    <row r="142" spans="1:20" ht="18.75" customHeight="1">
      <c r="A142" s="70">
        <v>96</v>
      </c>
      <c r="B142" s="71" t="s">
        <v>179</v>
      </c>
      <c r="C142" s="53">
        <v>82</v>
      </c>
      <c r="D142" s="53">
        <v>209</v>
      </c>
      <c r="E142" s="53">
        <f aca="true" t="shared" si="306" ref="E142:E146">C142+D142</f>
        <v>291</v>
      </c>
      <c r="F142" s="54">
        <f aca="true" t="shared" si="307" ref="F142:F146">E142*0.7*0.6</f>
        <v>122.21999999999998</v>
      </c>
      <c r="G142" s="53">
        <f aca="true" t="shared" si="308" ref="G142:G146">C142</f>
        <v>82</v>
      </c>
      <c r="H142" s="54">
        <f aca="true" t="shared" si="309" ref="H142:H146">G142*0.5*0.6</f>
        <v>24.599999999999998</v>
      </c>
      <c r="I142" s="53">
        <f aca="true" t="shared" si="310" ref="I142:I146">-D142</f>
        <v>-209</v>
      </c>
      <c r="J142" s="54">
        <f aca="true" t="shared" si="311" ref="J142:J146">I142*0.5*0.4</f>
        <v>-41.800000000000004</v>
      </c>
      <c r="K142" s="53">
        <v>7</v>
      </c>
      <c r="L142" s="53">
        <v>2</v>
      </c>
      <c r="M142" s="53">
        <f aca="true" t="shared" si="312" ref="M142:M146">K142+L142</f>
        <v>9</v>
      </c>
      <c r="N142" s="54">
        <f aca="true" t="shared" si="313" ref="N142:N146">M142*0.7*0.6</f>
        <v>3.78</v>
      </c>
      <c r="O142" s="53">
        <f aca="true" t="shared" si="314" ref="O142:O146">K142</f>
        <v>7</v>
      </c>
      <c r="P142" s="54">
        <f aca="true" t="shared" si="315" ref="P142:P146">O142*1*0.6</f>
        <v>4.2</v>
      </c>
      <c r="Q142" s="53">
        <f aca="true" t="shared" si="316" ref="Q142:Q146">-L142</f>
        <v>-2</v>
      </c>
      <c r="R142" s="54">
        <f aca="true" t="shared" si="317" ref="R142:R146">Q142*1*0.4</f>
        <v>-0.8</v>
      </c>
      <c r="S142" s="54">
        <f aca="true" t="shared" si="318" ref="S142:S146">F142+H142+J142+N142+P142+R142</f>
        <v>112.19999999999999</v>
      </c>
      <c r="T142" s="61">
        <v>618004</v>
      </c>
    </row>
    <row r="143" spans="1:19" ht="18.75" customHeight="1">
      <c r="A143" s="69"/>
      <c r="B143" s="68" t="s">
        <v>180</v>
      </c>
      <c r="C143" s="49">
        <f t="shared" si="302"/>
        <v>1</v>
      </c>
      <c r="D143" s="49">
        <f t="shared" si="303"/>
        <v>12</v>
      </c>
      <c r="E143" s="49">
        <f aca="true" t="shared" si="319" ref="E143:R143">SUM(E144)</f>
        <v>13</v>
      </c>
      <c r="F143" s="50">
        <f t="shared" si="319"/>
        <v>5.46</v>
      </c>
      <c r="G143" s="49">
        <f t="shared" si="319"/>
        <v>1</v>
      </c>
      <c r="H143" s="50">
        <f t="shared" si="319"/>
        <v>0.3</v>
      </c>
      <c r="I143" s="49">
        <f t="shared" si="319"/>
        <v>-12</v>
      </c>
      <c r="J143" s="50">
        <f t="shared" si="319"/>
        <v>-2.4000000000000004</v>
      </c>
      <c r="K143" s="49">
        <f t="shared" si="319"/>
        <v>0</v>
      </c>
      <c r="L143" s="49">
        <f t="shared" si="319"/>
        <v>0</v>
      </c>
      <c r="M143" s="49">
        <f t="shared" si="319"/>
        <v>0</v>
      </c>
      <c r="N143" s="50">
        <f t="shared" si="319"/>
        <v>0</v>
      </c>
      <c r="O143" s="49">
        <f t="shared" si="319"/>
        <v>0</v>
      </c>
      <c r="P143" s="50">
        <f t="shared" si="319"/>
        <v>0</v>
      </c>
      <c r="Q143" s="49">
        <f t="shared" si="319"/>
        <v>0</v>
      </c>
      <c r="R143" s="50">
        <f t="shared" si="319"/>
        <v>0</v>
      </c>
      <c r="S143" s="50">
        <f t="shared" si="305"/>
        <v>3.3599999999999994</v>
      </c>
    </row>
    <row r="144" spans="1:20" ht="18.75" customHeight="1">
      <c r="A144" s="70">
        <v>97</v>
      </c>
      <c r="B144" s="71" t="s">
        <v>180</v>
      </c>
      <c r="C144" s="53">
        <v>1</v>
      </c>
      <c r="D144" s="53">
        <v>12</v>
      </c>
      <c r="E144" s="53">
        <f t="shared" si="306"/>
        <v>13</v>
      </c>
      <c r="F144" s="54">
        <f t="shared" si="307"/>
        <v>5.46</v>
      </c>
      <c r="G144" s="53">
        <f t="shared" si="308"/>
        <v>1</v>
      </c>
      <c r="H144" s="54">
        <f t="shared" si="309"/>
        <v>0.3</v>
      </c>
      <c r="I144" s="53">
        <f t="shared" si="310"/>
        <v>-12</v>
      </c>
      <c r="J144" s="54">
        <f t="shared" si="311"/>
        <v>-2.4000000000000004</v>
      </c>
      <c r="K144" s="53">
        <v>0</v>
      </c>
      <c r="L144" s="53">
        <v>0</v>
      </c>
      <c r="M144" s="53">
        <f t="shared" si="312"/>
        <v>0</v>
      </c>
      <c r="N144" s="54">
        <f t="shared" si="313"/>
        <v>0</v>
      </c>
      <c r="O144" s="53">
        <f t="shared" si="314"/>
        <v>0</v>
      </c>
      <c r="P144" s="54">
        <f t="shared" si="315"/>
        <v>0</v>
      </c>
      <c r="Q144" s="53">
        <f t="shared" si="316"/>
        <v>0</v>
      </c>
      <c r="R144" s="54">
        <f t="shared" si="317"/>
        <v>0</v>
      </c>
      <c r="S144" s="54">
        <f t="shared" si="318"/>
        <v>3.3599999999999994</v>
      </c>
      <c r="T144" s="61">
        <v>618007</v>
      </c>
    </row>
    <row r="145" spans="1:19" ht="18.75" customHeight="1">
      <c r="A145" s="69"/>
      <c r="B145" s="68" t="s">
        <v>181</v>
      </c>
      <c r="C145" s="49">
        <f t="shared" si="302"/>
        <v>2</v>
      </c>
      <c r="D145" s="49">
        <f t="shared" si="303"/>
        <v>14</v>
      </c>
      <c r="E145" s="49">
        <f aca="true" t="shared" si="320" ref="E145:R145">SUM(E146)</f>
        <v>16</v>
      </c>
      <c r="F145" s="50">
        <f t="shared" si="320"/>
        <v>6.72</v>
      </c>
      <c r="G145" s="49">
        <f t="shared" si="320"/>
        <v>2</v>
      </c>
      <c r="H145" s="50">
        <f t="shared" si="320"/>
        <v>0.6</v>
      </c>
      <c r="I145" s="49">
        <f t="shared" si="320"/>
        <v>-14</v>
      </c>
      <c r="J145" s="50">
        <f t="shared" si="320"/>
        <v>-2.8000000000000003</v>
      </c>
      <c r="K145" s="49">
        <f t="shared" si="320"/>
        <v>0</v>
      </c>
      <c r="L145" s="49">
        <f t="shared" si="320"/>
        <v>0</v>
      </c>
      <c r="M145" s="49">
        <f t="shared" si="320"/>
        <v>0</v>
      </c>
      <c r="N145" s="50">
        <f t="shared" si="320"/>
        <v>0</v>
      </c>
      <c r="O145" s="49">
        <f t="shared" si="320"/>
        <v>0</v>
      </c>
      <c r="P145" s="50">
        <f t="shared" si="320"/>
        <v>0</v>
      </c>
      <c r="Q145" s="49">
        <f t="shared" si="320"/>
        <v>0</v>
      </c>
      <c r="R145" s="50">
        <f t="shared" si="320"/>
        <v>0</v>
      </c>
      <c r="S145" s="50">
        <f t="shared" si="305"/>
        <v>4.52</v>
      </c>
    </row>
    <row r="146" spans="1:20" ht="18.75" customHeight="1">
      <c r="A146" s="70">
        <v>98</v>
      </c>
      <c r="B146" s="71" t="s">
        <v>181</v>
      </c>
      <c r="C146" s="53">
        <v>2</v>
      </c>
      <c r="D146" s="53">
        <v>14</v>
      </c>
      <c r="E146" s="53">
        <f t="shared" si="306"/>
        <v>16</v>
      </c>
      <c r="F146" s="54">
        <f t="shared" si="307"/>
        <v>6.72</v>
      </c>
      <c r="G146" s="53">
        <f t="shared" si="308"/>
        <v>2</v>
      </c>
      <c r="H146" s="54">
        <f t="shared" si="309"/>
        <v>0.6</v>
      </c>
      <c r="I146" s="53">
        <f t="shared" si="310"/>
        <v>-14</v>
      </c>
      <c r="J146" s="54">
        <f t="shared" si="311"/>
        <v>-2.8000000000000003</v>
      </c>
      <c r="K146" s="53">
        <v>0</v>
      </c>
      <c r="L146" s="53">
        <v>0</v>
      </c>
      <c r="M146" s="53">
        <f t="shared" si="312"/>
        <v>0</v>
      </c>
      <c r="N146" s="54">
        <f t="shared" si="313"/>
        <v>0</v>
      </c>
      <c r="O146" s="53">
        <f t="shared" si="314"/>
        <v>0</v>
      </c>
      <c r="P146" s="54">
        <f t="shared" si="315"/>
        <v>0</v>
      </c>
      <c r="Q146" s="53">
        <f t="shared" si="316"/>
        <v>0</v>
      </c>
      <c r="R146" s="54">
        <f t="shared" si="317"/>
        <v>0</v>
      </c>
      <c r="S146" s="54">
        <f t="shared" si="318"/>
        <v>4.52</v>
      </c>
      <c r="T146" s="61">
        <v>618008</v>
      </c>
    </row>
    <row r="147" spans="1:19" ht="18.75" customHeight="1">
      <c r="A147" s="69"/>
      <c r="B147" s="68" t="s">
        <v>182</v>
      </c>
      <c r="C147" s="49">
        <f>SUM(C148:C151)</f>
        <v>13</v>
      </c>
      <c r="D147" s="49">
        <f>SUM(D148:D151)</f>
        <v>173</v>
      </c>
      <c r="E147" s="49">
        <f aca="true" t="shared" si="321" ref="E147:S147">SUM(E148:E151)</f>
        <v>186</v>
      </c>
      <c r="F147" s="50">
        <f t="shared" si="321"/>
        <v>78.12</v>
      </c>
      <c r="G147" s="49">
        <f t="shared" si="321"/>
        <v>13</v>
      </c>
      <c r="H147" s="50">
        <f t="shared" si="321"/>
        <v>3.8999999999999995</v>
      </c>
      <c r="I147" s="49">
        <f t="shared" si="321"/>
        <v>-173</v>
      </c>
      <c r="J147" s="50">
        <f t="shared" si="321"/>
        <v>-34.6</v>
      </c>
      <c r="K147" s="49">
        <f t="shared" si="321"/>
        <v>0</v>
      </c>
      <c r="L147" s="49">
        <f t="shared" si="321"/>
        <v>2</v>
      </c>
      <c r="M147" s="49">
        <f t="shared" si="321"/>
        <v>2</v>
      </c>
      <c r="N147" s="50">
        <f t="shared" si="321"/>
        <v>0.84</v>
      </c>
      <c r="O147" s="49">
        <f t="shared" si="321"/>
        <v>0</v>
      </c>
      <c r="P147" s="50">
        <f t="shared" si="321"/>
        <v>0</v>
      </c>
      <c r="Q147" s="49">
        <f t="shared" si="321"/>
        <v>-2</v>
      </c>
      <c r="R147" s="50">
        <f t="shared" si="321"/>
        <v>-0.8</v>
      </c>
      <c r="S147" s="50">
        <f t="shared" si="321"/>
        <v>47.46</v>
      </c>
    </row>
    <row r="148" spans="1:20" ht="18.75" customHeight="1">
      <c r="A148" s="70">
        <v>99</v>
      </c>
      <c r="B148" s="71" t="s">
        <v>183</v>
      </c>
      <c r="C148" s="53"/>
      <c r="D148" s="53">
        <v>0</v>
      </c>
      <c r="E148" s="53">
        <f aca="true" t="shared" si="322" ref="E148:E151">C148+D148</f>
        <v>0</v>
      </c>
      <c r="F148" s="54">
        <f aca="true" t="shared" si="323" ref="F148:F151">E148*0.7*0.6</f>
        <v>0</v>
      </c>
      <c r="G148" s="53">
        <f aca="true" t="shared" si="324" ref="G148:G151">C148</f>
        <v>0</v>
      </c>
      <c r="H148" s="54">
        <f aca="true" t="shared" si="325" ref="H148:H151">G148*0.5*0.6</f>
        <v>0</v>
      </c>
      <c r="I148" s="53">
        <f aca="true" t="shared" si="326" ref="I148:I151">-D148</f>
        <v>0</v>
      </c>
      <c r="J148" s="54">
        <f aca="true" t="shared" si="327" ref="J148:J151">I148*0.5*0.4</f>
        <v>0</v>
      </c>
      <c r="K148" s="53">
        <v>0</v>
      </c>
      <c r="L148" s="53">
        <v>0</v>
      </c>
      <c r="M148" s="53">
        <f aca="true" t="shared" si="328" ref="M148:M151">K148+L148</f>
        <v>0</v>
      </c>
      <c r="N148" s="54">
        <f aca="true" t="shared" si="329" ref="N148:N151">M148*0.7*0.6</f>
        <v>0</v>
      </c>
      <c r="O148" s="53">
        <f aca="true" t="shared" si="330" ref="O148:O151">K148</f>
        <v>0</v>
      </c>
      <c r="P148" s="54">
        <f aca="true" t="shared" si="331" ref="P148:P151">O148*1*0.6</f>
        <v>0</v>
      </c>
      <c r="Q148" s="53">
        <f aca="true" t="shared" si="332" ref="Q148:Q151">-L148</f>
        <v>0</v>
      </c>
      <c r="R148" s="54">
        <f aca="true" t="shared" si="333" ref="R148:R151">Q148*1*0.4</f>
        <v>0</v>
      </c>
      <c r="S148" s="54">
        <f aca="true" t="shared" si="334" ref="S148:S151">F148+H148+J148+N148+P148+R148</f>
        <v>0</v>
      </c>
      <c r="T148" s="61">
        <v>619001</v>
      </c>
    </row>
    <row r="149" spans="1:20" ht="18.75" customHeight="1">
      <c r="A149" s="70">
        <v>100</v>
      </c>
      <c r="B149" s="71" t="s">
        <v>184</v>
      </c>
      <c r="C149" s="53">
        <v>3</v>
      </c>
      <c r="D149" s="53">
        <v>25</v>
      </c>
      <c r="E149" s="53">
        <f t="shared" si="322"/>
        <v>28</v>
      </c>
      <c r="F149" s="54">
        <f t="shared" si="323"/>
        <v>11.759999999999998</v>
      </c>
      <c r="G149" s="53">
        <f t="shared" si="324"/>
        <v>3</v>
      </c>
      <c r="H149" s="54">
        <f t="shared" si="325"/>
        <v>0.8999999999999999</v>
      </c>
      <c r="I149" s="53">
        <f t="shared" si="326"/>
        <v>-25</v>
      </c>
      <c r="J149" s="54">
        <f t="shared" si="327"/>
        <v>-5</v>
      </c>
      <c r="K149" s="53">
        <v>0</v>
      </c>
      <c r="L149" s="53">
        <v>0</v>
      </c>
      <c r="M149" s="53">
        <f t="shared" si="328"/>
        <v>0</v>
      </c>
      <c r="N149" s="54">
        <f t="shared" si="329"/>
        <v>0</v>
      </c>
      <c r="O149" s="53">
        <f t="shared" si="330"/>
        <v>0</v>
      </c>
      <c r="P149" s="54">
        <f t="shared" si="331"/>
        <v>0</v>
      </c>
      <c r="Q149" s="53">
        <f t="shared" si="332"/>
        <v>0</v>
      </c>
      <c r="R149" s="54">
        <f t="shared" si="333"/>
        <v>0</v>
      </c>
      <c r="S149" s="54">
        <f t="shared" si="334"/>
        <v>7.659999999999998</v>
      </c>
      <c r="T149" s="61">
        <v>619002</v>
      </c>
    </row>
    <row r="150" spans="1:20" ht="18.75" customHeight="1">
      <c r="A150" s="70">
        <v>101</v>
      </c>
      <c r="B150" s="71" t="s">
        <v>185</v>
      </c>
      <c r="C150" s="53">
        <v>9</v>
      </c>
      <c r="D150" s="53">
        <v>145</v>
      </c>
      <c r="E150" s="53">
        <f t="shared" si="322"/>
        <v>154</v>
      </c>
      <c r="F150" s="54">
        <f t="shared" si="323"/>
        <v>64.67999999999999</v>
      </c>
      <c r="G150" s="53">
        <f t="shared" si="324"/>
        <v>9</v>
      </c>
      <c r="H150" s="54">
        <f t="shared" si="325"/>
        <v>2.6999999999999997</v>
      </c>
      <c r="I150" s="53">
        <f t="shared" si="326"/>
        <v>-145</v>
      </c>
      <c r="J150" s="54">
        <f t="shared" si="327"/>
        <v>-29</v>
      </c>
      <c r="K150" s="53">
        <v>0</v>
      </c>
      <c r="L150" s="53">
        <v>2</v>
      </c>
      <c r="M150" s="53">
        <f t="shared" si="328"/>
        <v>2</v>
      </c>
      <c r="N150" s="54">
        <f t="shared" si="329"/>
        <v>0.84</v>
      </c>
      <c r="O150" s="53">
        <f t="shared" si="330"/>
        <v>0</v>
      </c>
      <c r="P150" s="54">
        <f t="shared" si="331"/>
        <v>0</v>
      </c>
      <c r="Q150" s="53">
        <f t="shared" si="332"/>
        <v>-2</v>
      </c>
      <c r="R150" s="54">
        <f t="shared" si="333"/>
        <v>-0.8</v>
      </c>
      <c r="S150" s="54">
        <f t="shared" si="334"/>
        <v>38.42</v>
      </c>
      <c r="T150" s="61">
        <v>619004</v>
      </c>
    </row>
    <row r="151" spans="1:20" ht="18.75" customHeight="1">
      <c r="A151" s="70">
        <v>102</v>
      </c>
      <c r="B151" s="71" t="s">
        <v>186</v>
      </c>
      <c r="C151" s="53">
        <v>1</v>
      </c>
      <c r="D151" s="53">
        <v>3</v>
      </c>
      <c r="E151" s="53">
        <f t="shared" si="322"/>
        <v>4</v>
      </c>
      <c r="F151" s="54">
        <f t="shared" si="323"/>
        <v>1.68</v>
      </c>
      <c r="G151" s="53">
        <f t="shared" si="324"/>
        <v>1</v>
      </c>
      <c r="H151" s="54">
        <f t="shared" si="325"/>
        <v>0.3</v>
      </c>
      <c r="I151" s="53">
        <f t="shared" si="326"/>
        <v>-3</v>
      </c>
      <c r="J151" s="54">
        <f t="shared" si="327"/>
        <v>-0.6000000000000001</v>
      </c>
      <c r="K151" s="53">
        <v>0</v>
      </c>
      <c r="L151" s="53">
        <v>0</v>
      </c>
      <c r="M151" s="53">
        <f t="shared" si="328"/>
        <v>0</v>
      </c>
      <c r="N151" s="54">
        <f t="shared" si="329"/>
        <v>0</v>
      </c>
      <c r="O151" s="53">
        <f t="shared" si="330"/>
        <v>0</v>
      </c>
      <c r="P151" s="54">
        <f t="shared" si="331"/>
        <v>0</v>
      </c>
      <c r="Q151" s="53">
        <f t="shared" si="332"/>
        <v>0</v>
      </c>
      <c r="R151" s="54">
        <f t="shared" si="333"/>
        <v>0</v>
      </c>
      <c r="S151" s="54">
        <f t="shared" si="334"/>
        <v>1.38</v>
      </c>
      <c r="T151" s="61">
        <v>619004</v>
      </c>
    </row>
    <row r="152" spans="1:19" ht="18.75" customHeight="1">
      <c r="A152" s="69"/>
      <c r="B152" s="68" t="s">
        <v>187</v>
      </c>
      <c r="C152" s="49">
        <f>SUM(C153)</f>
        <v>9</v>
      </c>
      <c r="D152" s="49">
        <f>SUM(D153)</f>
        <v>144</v>
      </c>
      <c r="E152" s="49">
        <f aca="true" t="shared" si="335" ref="E152:S152">SUM(E153)</f>
        <v>153</v>
      </c>
      <c r="F152" s="50">
        <f t="shared" si="335"/>
        <v>64.25999999999999</v>
      </c>
      <c r="G152" s="49">
        <f t="shared" si="335"/>
        <v>9</v>
      </c>
      <c r="H152" s="50">
        <f t="shared" si="335"/>
        <v>2.6999999999999997</v>
      </c>
      <c r="I152" s="49">
        <f t="shared" si="335"/>
        <v>-144</v>
      </c>
      <c r="J152" s="50">
        <f t="shared" si="335"/>
        <v>-28.8</v>
      </c>
      <c r="K152" s="49">
        <f t="shared" si="335"/>
        <v>0</v>
      </c>
      <c r="L152" s="49">
        <f t="shared" si="335"/>
        <v>2</v>
      </c>
      <c r="M152" s="49">
        <f t="shared" si="335"/>
        <v>2</v>
      </c>
      <c r="N152" s="50">
        <f t="shared" si="335"/>
        <v>0.84</v>
      </c>
      <c r="O152" s="49">
        <f t="shared" si="335"/>
        <v>0</v>
      </c>
      <c r="P152" s="50">
        <f t="shared" si="335"/>
        <v>0</v>
      </c>
      <c r="Q152" s="49">
        <f t="shared" si="335"/>
        <v>-2</v>
      </c>
      <c r="R152" s="50">
        <f t="shared" si="335"/>
        <v>-0.8</v>
      </c>
      <c r="S152" s="50">
        <f t="shared" si="335"/>
        <v>38.2</v>
      </c>
    </row>
    <row r="153" spans="1:20" ht="18.75" customHeight="1">
      <c r="A153" s="70">
        <v>103</v>
      </c>
      <c r="B153" s="71" t="s">
        <v>187</v>
      </c>
      <c r="C153" s="53">
        <v>9</v>
      </c>
      <c r="D153" s="53">
        <v>144</v>
      </c>
      <c r="E153" s="53">
        <f>C153+D153</f>
        <v>153</v>
      </c>
      <c r="F153" s="54">
        <f>E153*0.7*0.6</f>
        <v>64.25999999999999</v>
      </c>
      <c r="G153" s="53">
        <f>C153</f>
        <v>9</v>
      </c>
      <c r="H153" s="54">
        <f>G153*0.5*0.6</f>
        <v>2.6999999999999997</v>
      </c>
      <c r="I153" s="53">
        <f>-D153</f>
        <v>-144</v>
      </c>
      <c r="J153" s="54">
        <f>I153*0.5*0.4</f>
        <v>-28.8</v>
      </c>
      <c r="K153" s="53">
        <v>0</v>
      </c>
      <c r="L153" s="53">
        <v>2</v>
      </c>
      <c r="M153" s="53">
        <f>K153+L153</f>
        <v>2</v>
      </c>
      <c r="N153" s="54">
        <f>M153*0.7*0.6</f>
        <v>0.84</v>
      </c>
      <c r="O153" s="53">
        <f>K153</f>
        <v>0</v>
      </c>
      <c r="P153" s="54">
        <f>O153*1*0.6</f>
        <v>0</v>
      </c>
      <c r="Q153" s="53">
        <f>-L153</f>
        <v>-2</v>
      </c>
      <c r="R153" s="54">
        <f>Q153*1*0.4</f>
        <v>-0.8</v>
      </c>
      <c r="S153" s="54">
        <f>F153+H153+J153+N153+P153+R153</f>
        <v>38.2</v>
      </c>
      <c r="T153" s="61">
        <v>619003</v>
      </c>
    </row>
    <row r="154" spans="1:19" ht="18.75" customHeight="1">
      <c r="A154" s="69"/>
      <c r="B154" s="68" t="s">
        <v>188</v>
      </c>
      <c r="C154" s="49">
        <f>SUM(C155:C160)</f>
        <v>9</v>
      </c>
      <c r="D154" s="49">
        <f>SUM(D155:D160)</f>
        <v>204</v>
      </c>
      <c r="E154" s="49">
        <f aca="true" t="shared" si="336" ref="E154:S154">SUM(E155:E160)</f>
        <v>213</v>
      </c>
      <c r="F154" s="50">
        <f t="shared" si="336"/>
        <v>89.46</v>
      </c>
      <c r="G154" s="49">
        <f t="shared" si="336"/>
        <v>9</v>
      </c>
      <c r="H154" s="50">
        <f t="shared" si="336"/>
        <v>2.6999999999999997</v>
      </c>
      <c r="I154" s="49">
        <f t="shared" si="336"/>
        <v>-204</v>
      </c>
      <c r="J154" s="50">
        <f t="shared" si="336"/>
        <v>-40.800000000000004</v>
      </c>
      <c r="K154" s="49">
        <f t="shared" si="336"/>
        <v>1</v>
      </c>
      <c r="L154" s="49">
        <f t="shared" si="336"/>
        <v>3</v>
      </c>
      <c r="M154" s="49">
        <f t="shared" si="336"/>
        <v>4</v>
      </c>
      <c r="N154" s="50">
        <f t="shared" si="336"/>
        <v>1.6799999999999997</v>
      </c>
      <c r="O154" s="49">
        <f t="shared" si="336"/>
        <v>1</v>
      </c>
      <c r="P154" s="50">
        <f t="shared" si="336"/>
        <v>0.6</v>
      </c>
      <c r="Q154" s="49">
        <f t="shared" si="336"/>
        <v>-3</v>
      </c>
      <c r="R154" s="50">
        <f t="shared" si="336"/>
        <v>-1.2000000000000002</v>
      </c>
      <c r="S154" s="50">
        <f t="shared" si="336"/>
        <v>52.43999999999999</v>
      </c>
    </row>
    <row r="155" spans="1:20" ht="18.75" customHeight="1">
      <c r="A155" s="70">
        <v>104</v>
      </c>
      <c r="B155" s="71" t="s">
        <v>189</v>
      </c>
      <c r="C155" s="53"/>
      <c r="D155" s="53">
        <v>10</v>
      </c>
      <c r="E155" s="53">
        <f aca="true" t="shared" si="337" ref="E155:E160">C155+D155</f>
        <v>10</v>
      </c>
      <c r="F155" s="54">
        <f aca="true" t="shared" si="338" ref="F155:F160">E155*0.7*0.6</f>
        <v>4.2</v>
      </c>
      <c r="G155" s="53">
        <f aca="true" t="shared" si="339" ref="G155:G160">C155</f>
        <v>0</v>
      </c>
      <c r="H155" s="54">
        <f aca="true" t="shared" si="340" ref="H155:H160">G155*0.5*0.6</f>
        <v>0</v>
      </c>
      <c r="I155" s="53">
        <f aca="true" t="shared" si="341" ref="I155:I160">-D155</f>
        <v>-10</v>
      </c>
      <c r="J155" s="54">
        <f aca="true" t="shared" si="342" ref="J155:J160">I155*0.5*0.4</f>
        <v>-2</v>
      </c>
      <c r="K155" s="53">
        <v>0</v>
      </c>
      <c r="L155" s="53">
        <v>0</v>
      </c>
      <c r="M155" s="53">
        <f aca="true" t="shared" si="343" ref="M155:M160">K155+L155</f>
        <v>0</v>
      </c>
      <c r="N155" s="54">
        <f aca="true" t="shared" si="344" ref="N155:N160">M155*0.7*0.6</f>
        <v>0</v>
      </c>
      <c r="O155" s="53">
        <f aca="true" t="shared" si="345" ref="O155:O160">K155</f>
        <v>0</v>
      </c>
      <c r="P155" s="54">
        <f aca="true" t="shared" si="346" ref="P155:P160">O155*1*0.6</f>
        <v>0</v>
      </c>
      <c r="Q155" s="53">
        <f aca="true" t="shared" si="347" ref="Q155:Q160">-L155</f>
        <v>0</v>
      </c>
      <c r="R155" s="54">
        <f aca="true" t="shared" si="348" ref="R155:R160">Q155*1*0.4</f>
        <v>0</v>
      </c>
      <c r="S155" s="54">
        <f aca="true" t="shared" si="349" ref="S155:S160">F155+H155+J155+N155+P155+R155</f>
        <v>2.2</v>
      </c>
      <c r="T155" s="61">
        <v>620001</v>
      </c>
    </row>
    <row r="156" spans="1:20" ht="18.75" customHeight="1">
      <c r="A156" s="70">
        <v>105</v>
      </c>
      <c r="B156" s="71" t="s">
        <v>190</v>
      </c>
      <c r="C156" s="53"/>
      <c r="D156" s="53">
        <v>0</v>
      </c>
      <c r="E156" s="53">
        <f t="shared" si="337"/>
        <v>0</v>
      </c>
      <c r="F156" s="54">
        <f t="shared" si="338"/>
        <v>0</v>
      </c>
      <c r="G156" s="53">
        <f t="shared" si="339"/>
        <v>0</v>
      </c>
      <c r="H156" s="54">
        <f t="shared" si="340"/>
        <v>0</v>
      </c>
      <c r="I156" s="53">
        <f t="shared" si="341"/>
        <v>0</v>
      </c>
      <c r="J156" s="54">
        <f t="shared" si="342"/>
        <v>0</v>
      </c>
      <c r="K156" s="53">
        <v>0</v>
      </c>
      <c r="L156" s="53">
        <v>0</v>
      </c>
      <c r="M156" s="53">
        <f t="shared" si="343"/>
        <v>0</v>
      </c>
      <c r="N156" s="54">
        <f t="shared" si="344"/>
        <v>0</v>
      </c>
      <c r="O156" s="53">
        <f t="shared" si="345"/>
        <v>0</v>
      </c>
      <c r="P156" s="54">
        <f t="shared" si="346"/>
        <v>0</v>
      </c>
      <c r="Q156" s="53">
        <f t="shared" si="347"/>
        <v>0</v>
      </c>
      <c r="R156" s="54">
        <f t="shared" si="348"/>
        <v>0</v>
      </c>
      <c r="S156" s="54">
        <f t="shared" si="349"/>
        <v>0</v>
      </c>
      <c r="T156" s="61">
        <v>620004</v>
      </c>
    </row>
    <row r="157" spans="1:20" ht="18.75" customHeight="1">
      <c r="A157" s="70">
        <v>106</v>
      </c>
      <c r="B157" s="71" t="s">
        <v>191</v>
      </c>
      <c r="C157" s="53">
        <v>6</v>
      </c>
      <c r="D157" s="53">
        <v>45</v>
      </c>
      <c r="E157" s="53">
        <f t="shared" si="337"/>
        <v>51</v>
      </c>
      <c r="F157" s="54">
        <f t="shared" si="338"/>
        <v>21.419999999999998</v>
      </c>
      <c r="G157" s="53">
        <f t="shared" si="339"/>
        <v>6</v>
      </c>
      <c r="H157" s="54">
        <f t="shared" si="340"/>
        <v>1.7999999999999998</v>
      </c>
      <c r="I157" s="53">
        <f t="shared" si="341"/>
        <v>-45</v>
      </c>
      <c r="J157" s="54">
        <f t="shared" si="342"/>
        <v>-9</v>
      </c>
      <c r="K157" s="53">
        <v>1</v>
      </c>
      <c r="L157" s="53">
        <v>0</v>
      </c>
      <c r="M157" s="53">
        <f t="shared" si="343"/>
        <v>1</v>
      </c>
      <c r="N157" s="54">
        <f t="shared" si="344"/>
        <v>0.42</v>
      </c>
      <c r="O157" s="53">
        <f t="shared" si="345"/>
        <v>1</v>
      </c>
      <c r="P157" s="54">
        <f t="shared" si="346"/>
        <v>0.6</v>
      </c>
      <c r="Q157" s="53">
        <f t="shared" si="347"/>
        <v>0</v>
      </c>
      <c r="R157" s="54">
        <f t="shared" si="348"/>
        <v>0</v>
      </c>
      <c r="S157" s="54">
        <f t="shared" si="349"/>
        <v>15.239999999999998</v>
      </c>
      <c r="T157" s="61">
        <v>620002</v>
      </c>
    </row>
    <row r="158" spans="1:20" ht="18.75" customHeight="1">
      <c r="A158" s="70">
        <v>107</v>
      </c>
      <c r="B158" s="71" t="s">
        <v>192</v>
      </c>
      <c r="C158" s="53"/>
      <c r="D158" s="53">
        <v>38</v>
      </c>
      <c r="E158" s="53">
        <f t="shared" si="337"/>
        <v>38</v>
      </c>
      <c r="F158" s="54">
        <f t="shared" si="338"/>
        <v>15.959999999999997</v>
      </c>
      <c r="G158" s="53">
        <f t="shared" si="339"/>
        <v>0</v>
      </c>
      <c r="H158" s="54">
        <f t="shared" si="340"/>
        <v>0</v>
      </c>
      <c r="I158" s="53">
        <f t="shared" si="341"/>
        <v>-38</v>
      </c>
      <c r="J158" s="54">
        <f t="shared" si="342"/>
        <v>-7.6000000000000005</v>
      </c>
      <c r="K158" s="53">
        <v>0</v>
      </c>
      <c r="L158" s="53">
        <v>0</v>
      </c>
      <c r="M158" s="53">
        <f t="shared" si="343"/>
        <v>0</v>
      </c>
      <c r="N158" s="54">
        <f t="shared" si="344"/>
        <v>0</v>
      </c>
      <c r="O158" s="53">
        <f t="shared" si="345"/>
        <v>0</v>
      </c>
      <c r="P158" s="54">
        <f t="shared" si="346"/>
        <v>0</v>
      </c>
      <c r="Q158" s="53">
        <f t="shared" si="347"/>
        <v>0</v>
      </c>
      <c r="R158" s="54">
        <f t="shared" si="348"/>
        <v>0</v>
      </c>
      <c r="S158" s="54">
        <f t="shared" si="349"/>
        <v>8.359999999999996</v>
      </c>
      <c r="T158" s="61">
        <v>620002</v>
      </c>
    </row>
    <row r="159" spans="1:20" ht="18.75" customHeight="1">
      <c r="A159" s="70">
        <v>108</v>
      </c>
      <c r="B159" s="71" t="s">
        <v>193</v>
      </c>
      <c r="C159" s="53">
        <v>3</v>
      </c>
      <c r="D159" s="53">
        <v>101</v>
      </c>
      <c r="E159" s="53">
        <f t="shared" si="337"/>
        <v>104</v>
      </c>
      <c r="F159" s="54">
        <f t="shared" si="338"/>
        <v>43.68</v>
      </c>
      <c r="G159" s="53">
        <f t="shared" si="339"/>
        <v>3</v>
      </c>
      <c r="H159" s="54">
        <f t="shared" si="340"/>
        <v>0.8999999999999999</v>
      </c>
      <c r="I159" s="53">
        <f t="shared" si="341"/>
        <v>-101</v>
      </c>
      <c r="J159" s="54">
        <f t="shared" si="342"/>
        <v>-20.200000000000003</v>
      </c>
      <c r="K159" s="53">
        <v>0</v>
      </c>
      <c r="L159" s="53">
        <v>3</v>
      </c>
      <c r="M159" s="53">
        <f t="shared" si="343"/>
        <v>3</v>
      </c>
      <c r="N159" s="54">
        <f t="shared" si="344"/>
        <v>1.2599999999999998</v>
      </c>
      <c r="O159" s="53">
        <f t="shared" si="345"/>
        <v>0</v>
      </c>
      <c r="P159" s="54">
        <f t="shared" si="346"/>
        <v>0</v>
      </c>
      <c r="Q159" s="53">
        <f t="shared" si="347"/>
        <v>-3</v>
      </c>
      <c r="R159" s="54">
        <f t="shared" si="348"/>
        <v>-1.2000000000000002</v>
      </c>
      <c r="S159" s="54">
        <f t="shared" si="349"/>
        <v>24.439999999999994</v>
      </c>
      <c r="T159" s="61">
        <v>620003</v>
      </c>
    </row>
    <row r="160" spans="1:20" ht="18.75" customHeight="1">
      <c r="A160" s="70">
        <v>109</v>
      </c>
      <c r="B160" s="71" t="s">
        <v>194</v>
      </c>
      <c r="C160" s="53"/>
      <c r="D160" s="53">
        <v>10</v>
      </c>
      <c r="E160" s="53">
        <f t="shared" si="337"/>
        <v>10</v>
      </c>
      <c r="F160" s="54">
        <f t="shared" si="338"/>
        <v>4.2</v>
      </c>
      <c r="G160" s="53">
        <f t="shared" si="339"/>
        <v>0</v>
      </c>
      <c r="H160" s="54">
        <f t="shared" si="340"/>
        <v>0</v>
      </c>
      <c r="I160" s="53">
        <f t="shared" si="341"/>
        <v>-10</v>
      </c>
      <c r="J160" s="54">
        <f t="shared" si="342"/>
        <v>-2</v>
      </c>
      <c r="K160" s="53">
        <v>0</v>
      </c>
      <c r="L160" s="53">
        <v>0</v>
      </c>
      <c r="M160" s="53">
        <f t="shared" si="343"/>
        <v>0</v>
      </c>
      <c r="N160" s="54">
        <f t="shared" si="344"/>
        <v>0</v>
      </c>
      <c r="O160" s="53">
        <f t="shared" si="345"/>
        <v>0</v>
      </c>
      <c r="P160" s="54">
        <f t="shared" si="346"/>
        <v>0</v>
      </c>
      <c r="Q160" s="53">
        <f t="shared" si="347"/>
        <v>0</v>
      </c>
      <c r="R160" s="54">
        <f t="shared" si="348"/>
        <v>0</v>
      </c>
      <c r="S160" s="54">
        <f t="shared" si="349"/>
        <v>2.2</v>
      </c>
      <c r="T160" s="61">
        <v>620003</v>
      </c>
    </row>
    <row r="161" spans="1:19" ht="18.75" customHeight="1">
      <c r="A161" s="69"/>
      <c r="B161" s="68" t="s">
        <v>195</v>
      </c>
      <c r="C161" s="49">
        <f aca="true" t="shared" si="350" ref="C161:S161">SUM(C162)</f>
        <v>1</v>
      </c>
      <c r="D161" s="49">
        <f t="shared" si="350"/>
        <v>56</v>
      </c>
      <c r="E161" s="49">
        <f t="shared" si="350"/>
        <v>57</v>
      </c>
      <c r="F161" s="50">
        <f t="shared" si="350"/>
        <v>23.939999999999998</v>
      </c>
      <c r="G161" s="49">
        <f t="shared" si="350"/>
        <v>1</v>
      </c>
      <c r="H161" s="50">
        <f t="shared" si="350"/>
        <v>0.3</v>
      </c>
      <c r="I161" s="49">
        <f t="shared" si="350"/>
        <v>-56</v>
      </c>
      <c r="J161" s="50">
        <f t="shared" si="350"/>
        <v>-11.200000000000001</v>
      </c>
      <c r="K161" s="49">
        <f t="shared" si="350"/>
        <v>0</v>
      </c>
      <c r="L161" s="49">
        <f t="shared" si="350"/>
        <v>1</v>
      </c>
      <c r="M161" s="49">
        <f t="shared" si="350"/>
        <v>1</v>
      </c>
      <c r="N161" s="50">
        <f t="shared" si="350"/>
        <v>0.42</v>
      </c>
      <c r="O161" s="49">
        <f t="shared" si="350"/>
        <v>0</v>
      </c>
      <c r="P161" s="50">
        <f t="shared" si="350"/>
        <v>0</v>
      </c>
      <c r="Q161" s="49">
        <f t="shared" si="350"/>
        <v>-1</v>
      </c>
      <c r="R161" s="50">
        <f t="shared" si="350"/>
        <v>-0.4</v>
      </c>
      <c r="S161" s="50">
        <f t="shared" si="350"/>
        <v>13.059999999999997</v>
      </c>
    </row>
    <row r="162" spans="1:20" ht="18.75" customHeight="1">
      <c r="A162" s="70">
        <v>110</v>
      </c>
      <c r="B162" s="71" t="s">
        <v>195</v>
      </c>
      <c r="C162" s="53">
        <v>1</v>
      </c>
      <c r="D162" s="53">
        <v>56</v>
      </c>
      <c r="E162" s="53">
        <f>C162+D162</f>
        <v>57</v>
      </c>
      <c r="F162" s="54">
        <f>E162*0.7*0.6</f>
        <v>23.939999999999998</v>
      </c>
      <c r="G162" s="53">
        <f>C162</f>
        <v>1</v>
      </c>
      <c r="H162" s="54">
        <f>G162*0.5*0.6</f>
        <v>0.3</v>
      </c>
      <c r="I162" s="53">
        <f>-D162</f>
        <v>-56</v>
      </c>
      <c r="J162" s="54">
        <f>I162*0.5*0.4</f>
        <v>-11.200000000000001</v>
      </c>
      <c r="K162" s="53">
        <v>0</v>
      </c>
      <c r="L162" s="53">
        <v>1</v>
      </c>
      <c r="M162" s="53">
        <f>K162+L162</f>
        <v>1</v>
      </c>
      <c r="N162" s="54">
        <f>M162*0.7*0.6</f>
        <v>0.42</v>
      </c>
      <c r="O162" s="53">
        <f>K162</f>
        <v>0</v>
      </c>
      <c r="P162" s="54">
        <f>O162*1*0.6</f>
        <v>0</v>
      </c>
      <c r="Q162" s="53">
        <f>-L162</f>
        <v>-1</v>
      </c>
      <c r="R162" s="54">
        <f>Q162*1*0.4</f>
        <v>-0.4</v>
      </c>
      <c r="S162" s="54">
        <f>F162+H162+J162+N162+P162+R162</f>
        <v>13.059999999999997</v>
      </c>
      <c r="T162" s="61">
        <v>620004</v>
      </c>
    </row>
    <row r="163" spans="1:19" ht="18.75" customHeight="1">
      <c r="A163" s="69"/>
      <c r="B163" s="68" t="s">
        <v>196</v>
      </c>
      <c r="C163" s="49">
        <f>SUM(C164)</f>
        <v>9</v>
      </c>
      <c r="D163" s="49">
        <f>SUM(D164)</f>
        <v>192</v>
      </c>
      <c r="E163" s="49">
        <f aca="true" t="shared" si="351" ref="E163:S163">SUM(E164)</f>
        <v>201</v>
      </c>
      <c r="F163" s="50">
        <f t="shared" si="351"/>
        <v>84.41999999999999</v>
      </c>
      <c r="G163" s="49">
        <f t="shared" si="351"/>
        <v>9</v>
      </c>
      <c r="H163" s="50">
        <f t="shared" si="351"/>
        <v>2.6999999999999997</v>
      </c>
      <c r="I163" s="49">
        <f t="shared" si="351"/>
        <v>-192</v>
      </c>
      <c r="J163" s="50">
        <f t="shared" si="351"/>
        <v>-38.400000000000006</v>
      </c>
      <c r="K163" s="49">
        <f t="shared" si="351"/>
        <v>0</v>
      </c>
      <c r="L163" s="49">
        <f t="shared" si="351"/>
        <v>1</v>
      </c>
      <c r="M163" s="49">
        <f t="shared" si="351"/>
        <v>1</v>
      </c>
      <c r="N163" s="50">
        <f t="shared" si="351"/>
        <v>0.42</v>
      </c>
      <c r="O163" s="49">
        <f t="shared" si="351"/>
        <v>0</v>
      </c>
      <c r="P163" s="50">
        <f t="shared" si="351"/>
        <v>0</v>
      </c>
      <c r="Q163" s="49">
        <f t="shared" si="351"/>
        <v>-1</v>
      </c>
      <c r="R163" s="50">
        <f t="shared" si="351"/>
        <v>-0.4</v>
      </c>
      <c r="S163" s="50">
        <f t="shared" si="351"/>
        <v>48.73999999999999</v>
      </c>
    </row>
    <row r="164" spans="1:20" ht="18.75" customHeight="1">
      <c r="A164" s="70">
        <v>111</v>
      </c>
      <c r="B164" s="71" t="s">
        <v>196</v>
      </c>
      <c r="C164" s="53">
        <v>9</v>
      </c>
      <c r="D164" s="53">
        <v>192</v>
      </c>
      <c r="E164" s="53">
        <f>C164+D164</f>
        <v>201</v>
      </c>
      <c r="F164" s="54">
        <f>E164*0.7*0.6</f>
        <v>84.41999999999999</v>
      </c>
      <c r="G164" s="53">
        <f>C164</f>
        <v>9</v>
      </c>
      <c r="H164" s="54">
        <f>G164*0.5*0.6</f>
        <v>2.6999999999999997</v>
      </c>
      <c r="I164" s="53">
        <f>-D164</f>
        <v>-192</v>
      </c>
      <c r="J164" s="54">
        <f>I164*0.5*0.4</f>
        <v>-38.400000000000006</v>
      </c>
      <c r="K164" s="53">
        <v>0</v>
      </c>
      <c r="L164" s="53">
        <v>1</v>
      </c>
      <c r="M164" s="53">
        <f>K164+L164</f>
        <v>1</v>
      </c>
      <c r="N164" s="54">
        <f>M164*0.7*0.6</f>
        <v>0.42</v>
      </c>
      <c r="O164" s="53">
        <f>K164</f>
        <v>0</v>
      </c>
      <c r="P164" s="54">
        <f>O164*1*0.6</f>
        <v>0</v>
      </c>
      <c r="Q164" s="53">
        <f>-L164</f>
        <v>-1</v>
      </c>
      <c r="R164" s="54">
        <f>Q164*1*0.4</f>
        <v>-0.4</v>
      </c>
      <c r="S164" s="54">
        <f>F164+H164+J164+N164+P164+R164</f>
        <v>48.73999999999999</v>
      </c>
      <c r="T164" s="61">
        <v>620005</v>
      </c>
    </row>
    <row r="165" spans="1:19" ht="18.75" customHeight="1">
      <c r="A165" s="69"/>
      <c r="B165" s="68" t="s">
        <v>197</v>
      </c>
      <c r="C165" s="49">
        <f>SUM(C166:C168)</f>
        <v>9</v>
      </c>
      <c r="D165" s="49">
        <f>SUM(D166:D168)</f>
        <v>217</v>
      </c>
      <c r="E165" s="49">
        <f aca="true" t="shared" si="352" ref="E165:S165">SUM(E166:E168)</f>
        <v>226</v>
      </c>
      <c r="F165" s="50">
        <f t="shared" si="352"/>
        <v>94.91999999999999</v>
      </c>
      <c r="G165" s="49">
        <f t="shared" si="352"/>
        <v>9</v>
      </c>
      <c r="H165" s="50">
        <f t="shared" si="352"/>
        <v>2.6999999999999997</v>
      </c>
      <c r="I165" s="49">
        <f t="shared" si="352"/>
        <v>-217</v>
      </c>
      <c r="J165" s="50">
        <f t="shared" si="352"/>
        <v>-43.4</v>
      </c>
      <c r="K165" s="49">
        <f t="shared" si="352"/>
        <v>0</v>
      </c>
      <c r="L165" s="49">
        <f t="shared" si="352"/>
        <v>0</v>
      </c>
      <c r="M165" s="49">
        <f t="shared" si="352"/>
        <v>0</v>
      </c>
      <c r="N165" s="50">
        <f t="shared" si="352"/>
        <v>0</v>
      </c>
      <c r="O165" s="49">
        <f t="shared" si="352"/>
        <v>0</v>
      </c>
      <c r="P165" s="50">
        <f t="shared" si="352"/>
        <v>0</v>
      </c>
      <c r="Q165" s="49">
        <f t="shared" si="352"/>
        <v>0</v>
      </c>
      <c r="R165" s="50">
        <f t="shared" si="352"/>
        <v>0</v>
      </c>
      <c r="S165" s="50">
        <f t="shared" si="352"/>
        <v>54.219999999999985</v>
      </c>
    </row>
    <row r="166" spans="1:20" ht="18.75" customHeight="1">
      <c r="A166" s="70">
        <v>112</v>
      </c>
      <c r="B166" s="71" t="s">
        <v>197</v>
      </c>
      <c r="C166" s="53">
        <v>9</v>
      </c>
      <c r="D166" s="53">
        <v>215</v>
      </c>
      <c r="E166" s="53">
        <f aca="true" t="shared" si="353" ref="E166:E168">C166+D166</f>
        <v>224</v>
      </c>
      <c r="F166" s="54">
        <f aca="true" t="shared" si="354" ref="F166:F168">E166*0.7*0.6</f>
        <v>94.07999999999998</v>
      </c>
      <c r="G166" s="53">
        <f aca="true" t="shared" si="355" ref="G166:G168">C166</f>
        <v>9</v>
      </c>
      <c r="H166" s="54">
        <f aca="true" t="shared" si="356" ref="H166:H168">G166*0.5*0.6</f>
        <v>2.6999999999999997</v>
      </c>
      <c r="I166" s="53">
        <f aca="true" t="shared" si="357" ref="I166:I168">-D166</f>
        <v>-215</v>
      </c>
      <c r="J166" s="54">
        <f aca="true" t="shared" si="358" ref="J166:J168">I166*0.5*0.4</f>
        <v>-43</v>
      </c>
      <c r="K166" s="53">
        <v>0</v>
      </c>
      <c r="L166" s="53">
        <v>0</v>
      </c>
      <c r="M166" s="53">
        <f aca="true" t="shared" si="359" ref="M166:M168">K166+L166</f>
        <v>0</v>
      </c>
      <c r="N166" s="54">
        <f aca="true" t="shared" si="360" ref="N166:N168">M166*0.7*0.6</f>
        <v>0</v>
      </c>
      <c r="O166" s="53">
        <f aca="true" t="shared" si="361" ref="O166:O168">K166</f>
        <v>0</v>
      </c>
      <c r="P166" s="54">
        <f aca="true" t="shared" si="362" ref="P166:P168">O166*1*0.6</f>
        <v>0</v>
      </c>
      <c r="Q166" s="53">
        <f aca="true" t="shared" si="363" ref="Q166:Q168">-L166</f>
        <v>0</v>
      </c>
      <c r="R166" s="54">
        <f aca="true" t="shared" si="364" ref="R166:R168">Q166*1*0.4</f>
        <v>0</v>
      </c>
      <c r="S166" s="54">
        <f aca="true" t="shared" si="365" ref="S166:S168">F166+H166+J166+N166+P166+R166</f>
        <v>53.77999999999999</v>
      </c>
      <c r="T166" s="61">
        <v>620006</v>
      </c>
    </row>
    <row r="167" spans="1:20" ht="18.75" customHeight="1">
      <c r="A167" s="70">
        <v>113</v>
      </c>
      <c r="B167" s="71" t="s">
        <v>198</v>
      </c>
      <c r="C167" s="53"/>
      <c r="D167" s="53">
        <v>0</v>
      </c>
      <c r="E167" s="53">
        <f t="shared" si="353"/>
        <v>0</v>
      </c>
      <c r="F167" s="54">
        <f t="shared" si="354"/>
        <v>0</v>
      </c>
      <c r="G167" s="53">
        <f t="shared" si="355"/>
        <v>0</v>
      </c>
      <c r="H167" s="54">
        <f t="shared" si="356"/>
        <v>0</v>
      </c>
      <c r="I167" s="53">
        <f t="shared" si="357"/>
        <v>0</v>
      </c>
      <c r="J167" s="54">
        <f t="shared" si="358"/>
        <v>0</v>
      </c>
      <c r="K167" s="53">
        <v>0</v>
      </c>
      <c r="L167" s="53">
        <v>0</v>
      </c>
      <c r="M167" s="53">
        <f t="shared" si="359"/>
        <v>0</v>
      </c>
      <c r="N167" s="54">
        <f t="shared" si="360"/>
        <v>0</v>
      </c>
      <c r="O167" s="53">
        <f t="shared" si="361"/>
        <v>0</v>
      </c>
      <c r="P167" s="54">
        <f t="shared" si="362"/>
        <v>0</v>
      </c>
      <c r="Q167" s="53">
        <f t="shared" si="363"/>
        <v>0</v>
      </c>
      <c r="R167" s="54">
        <f t="shared" si="364"/>
        <v>0</v>
      </c>
      <c r="S167" s="54">
        <f t="shared" si="365"/>
        <v>0</v>
      </c>
      <c r="T167" s="61">
        <v>620006</v>
      </c>
    </row>
    <row r="168" spans="1:20" ht="18.75" customHeight="1">
      <c r="A168" s="70">
        <v>114</v>
      </c>
      <c r="B168" s="71" t="s">
        <v>199</v>
      </c>
      <c r="C168" s="53"/>
      <c r="D168" s="53">
        <v>2</v>
      </c>
      <c r="E168" s="53">
        <f t="shared" si="353"/>
        <v>2</v>
      </c>
      <c r="F168" s="54">
        <f t="shared" si="354"/>
        <v>0.84</v>
      </c>
      <c r="G168" s="53">
        <f t="shared" si="355"/>
        <v>0</v>
      </c>
      <c r="H168" s="54">
        <f t="shared" si="356"/>
        <v>0</v>
      </c>
      <c r="I168" s="53">
        <f t="shared" si="357"/>
        <v>-2</v>
      </c>
      <c r="J168" s="54">
        <f t="shared" si="358"/>
        <v>-0.4</v>
      </c>
      <c r="K168" s="53">
        <v>0</v>
      </c>
      <c r="L168" s="53">
        <v>0</v>
      </c>
      <c r="M168" s="53">
        <f t="shared" si="359"/>
        <v>0</v>
      </c>
      <c r="N168" s="54">
        <f t="shared" si="360"/>
        <v>0</v>
      </c>
      <c r="O168" s="53">
        <f t="shared" si="361"/>
        <v>0</v>
      </c>
      <c r="P168" s="54">
        <f t="shared" si="362"/>
        <v>0</v>
      </c>
      <c r="Q168" s="53">
        <f t="shared" si="363"/>
        <v>0</v>
      </c>
      <c r="R168" s="54">
        <f t="shared" si="364"/>
        <v>0</v>
      </c>
      <c r="S168" s="54">
        <f t="shared" si="365"/>
        <v>0.43999999999999995</v>
      </c>
      <c r="T168" s="61">
        <v>620006</v>
      </c>
    </row>
    <row r="169" spans="1:19" ht="18.75" customHeight="1">
      <c r="A169" s="69"/>
      <c r="B169" s="68" t="s">
        <v>200</v>
      </c>
      <c r="C169" s="49">
        <f>SUM(C170:C173)</f>
        <v>4</v>
      </c>
      <c r="D169" s="49">
        <f>SUM(D170:D173)</f>
        <v>202</v>
      </c>
      <c r="E169" s="49">
        <f aca="true" t="shared" si="366" ref="E169:S169">SUM(E170:E173)</f>
        <v>206</v>
      </c>
      <c r="F169" s="50">
        <f t="shared" si="366"/>
        <v>86.52</v>
      </c>
      <c r="G169" s="49">
        <f t="shared" si="366"/>
        <v>4</v>
      </c>
      <c r="H169" s="50">
        <f t="shared" si="366"/>
        <v>1.2</v>
      </c>
      <c r="I169" s="49">
        <f t="shared" si="366"/>
        <v>-202</v>
      </c>
      <c r="J169" s="50">
        <f t="shared" si="366"/>
        <v>-40.4</v>
      </c>
      <c r="K169" s="49">
        <f t="shared" si="366"/>
        <v>0</v>
      </c>
      <c r="L169" s="49">
        <f t="shared" si="366"/>
        <v>3</v>
      </c>
      <c r="M169" s="49">
        <f t="shared" si="366"/>
        <v>3</v>
      </c>
      <c r="N169" s="50">
        <f t="shared" si="366"/>
        <v>1.26</v>
      </c>
      <c r="O169" s="49">
        <f t="shared" si="366"/>
        <v>0</v>
      </c>
      <c r="P169" s="50">
        <f t="shared" si="366"/>
        <v>0</v>
      </c>
      <c r="Q169" s="49">
        <f t="shared" si="366"/>
        <v>-3</v>
      </c>
      <c r="R169" s="50">
        <f t="shared" si="366"/>
        <v>-1.2000000000000002</v>
      </c>
      <c r="S169" s="50">
        <f t="shared" si="366"/>
        <v>47.379999999999995</v>
      </c>
    </row>
    <row r="170" spans="1:20" ht="18.75" customHeight="1">
      <c r="A170" s="70">
        <v>115</v>
      </c>
      <c r="B170" s="71" t="s">
        <v>201</v>
      </c>
      <c r="C170" s="53"/>
      <c r="D170" s="53">
        <v>16</v>
      </c>
      <c r="E170" s="53">
        <f aca="true" t="shared" si="367" ref="E170:E173">C170+D170</f>
        <v>16</v>
      </c>
      <c r="F170" s="54">
        <f aca="true" t="shared" si="368" ref="F170:F173">E170*0.7*0.6</f>
        <v>6.72</v>
      </c>
      <c r="G170" s="53">
        <f aca="true" t="shared" si="369" ref="G170:G173">C170</f>
        <v>0</v>
      </c>
      <c r="H170" s="54">
        <f aca="true" t="shared" si="370" ref="H170:H173">G170*0.5*0.6</f>
        <v>0</v>
      </c>
      <c r="I170" s="53">
        <f aca="true" t="shared" si="371" ref="I170:I173">-D170</f>
        <v>-16</v>
      </c>
      <c r="J170" s="54">
        <f aca="true" t="shared" si="372" ref="J170:J173">I170*0.5*0.4</f>
        <v>-3.2</v>
      </c>
      <c r="K170" s="53">
        <v>0</v>
      </c>
      <c r="L170" s="53">
        <v>0</v>
      </c>
      <c r="M170" s="53">
        <f aca="true" t="shared" si="373" ref="M170:M173">K170+L170</f>
        <v>0</v>
      </c>
      <c r="N170" s="54">
        <f aca="true" t="shared" si="374" ref="N170:N173">M170*0.7*0.6</f>
        <v>0</v>
      </c>
      <c r="O170" s="53">
        <f aca="true" t="shared" si="375" ref="O170:O173">K170</f>
        <v>0</v>
      </c>
      <c r="P170" s="54">
        <f aca="true" t="shared" si="376" ref="P170:P173">O170*1*0.6</f>
        <v>0</v>
      </c>
      <c r="Q170" s="53">
        <f aca="true" t="shared" si="377" ref="Q170:Q173">-L170</f>
        <v>0</v>
      </c>
      <c r="R170" s="54">
        <f aca="true" t="shared" si="378" ref="R170:R173">Q170*1*0.4</f>
        <v>0</v>
      </c>
      <c r="S170" s="54">
        <f aca="true" t="shared" si="379" ref="S170:S173">F170+H170+J170+N170+P170+R170</f>
        <v>3.5199999999999996</v>
      </c>
      <c r="T170" s="61">
        <v>621001</v>
      </c>
    </row>
    <row r="171" spans="1:20" ht="18.75" customHeight="1">
      <c r="A171" s="70">
        <v>116</v>
      </c>
      <c r="B171" s="71" t="s">
        <v>202</v>
      </c>
      <c r="C171" s="53"/>
      <c r="D171" s="77">
        <v>26</v>
      </c>
      <c r="E171" s="53">
        <f t="shared" si="367"/>
        <v>26</v>
      </c>
      <c r="F171" s="54">
        <f t="shared" si="368"/>
        <v>10.92</v>
      </c>
      <c r="G171" s="53">
        <f t="shared" si="369"/>
        <v>0</v>
      </c>
      <c r="H171" s="54">
        <f t="shared" si="370"/>
        <v>0</v>
      </c>
      <c r="I171" s="77">
        <f t="shared" si="371"/>
        <v>-26</v>
      </c>
      <c r="J171" s="54">
        <f t="shared" si="372"/>
        <v>-5.2</v>
      </c>
      <c r="K171" s="53">
        <v>0</v>
      </c>
      <c r="L171" s="77">
        <v>0</v>
      </c>
      <c r="M171" s="53">
        <f t="shared" si="373"/>
        <v>0</v>
      </c>
      <c r="N171" s="54">
        <f t="shared" si="374"/>
        <v>0</v>
      </c>
      <c r="O171" s="53">
        <f t="shared" si="375"/>
        <v>0</v>
      </c>
      <c r="P171" s="54">
        <f t="shared" si="376"/>
        <v>0</v>
      </c>
      <c r="Q171" s="53">
        <f t="shared" si="377"/>
        <v>0</v>
      </c>
      <c r="R171" s="54">
        <f t="shared" si="378"/>
        <v>0</v>
      </c>
      <c r="S171" s="54">
        <f t="shared" si="379"/>
        <v>5.72</v>
      </c>
      <c r="T171" s="61">
        <v>621002</v>
      </c>
    </row>
    <row r="172" spans="1:20" ht="18.75" customHeight="1">
      <c r="A172" s="70">
        <v>117</v>
      </c>
      <c r="B172" s="71" t="s">
        <v>203</v>
      </c>
      <c r="C172" s="77">
        <v>4</v>
      </c>
      <c r="D172" s="77">
        <v>88</v>
      </c>
      <c r="E172" s="53">
        <f t="shared" si="367"/>
        <v>92</v>
      </c>
      <c r="F172" s="54">
        <f t="shared" si="368"/>
        <v>38.63999999999999</v>
      </c>
      <c r="G172" s="53">
        <f t="shared" si="369"/>
        <v>4</v>
      </c>
      <c r="H172" s="54">
        <f t="shared" si="370"/>
        <v>1.2</v>
      </c>
      <c r="I172" s="77">
        <f t="shared" si="371"/>
        <v>-88</v>
      </c>
      <c r="J172" s="54">
        <f t="shared" si="372"/>
        <v>-17.6</v>
      </c>
      <c r="K172" s="53">
        <v>0</v>
      </c>
      <c r="L172" s="77">
        <v>1</v>
      </c>
      <c r="M172" s="53">
        <f t="shared" si="373"/>
        <v>1</v>
      </c>
      <c r="N172" s="54">
        <f t="shared" si="374"/>
        <v>0.42</v>
      </c>
      <c r="O172" s="53">
        <f t="shared" si="375"/>
        <v>0</v>
      </c>
      <c r="P172" s="54">
        <f t="shared" si="376"/>
        <v>0</v>
      </c>
      <c r="Q172" s="53">
        <f t="shared" si="377"/>
        <v>-1</v>
      </c>
      <c r="R172" s="54">
        <f t="shared" si="378"/>
        <v>-0.4</v>
      </c>
      <c r="S172" s="54">
        <f t="shared" si="379"/>
        <v>22.259999999999998</v>
      </c>
      <c r="T172" s="61">
        <v>621005</v>
      </c>
    </row>
    <row r="173" spans="1:20" ht="18.75" customHeight="1">
      <c r="A173" s="70">
        <v>118</v>
      </c>
      <c r="B173" s="71" t="s">
        <v>204</v>
      </c>
      <c r="C173" s="77"/>
      <c r="D173" s="77">
        <v>72</v>
      </c>
      <c r="E173" s="53">
        <f t="shared" si="367"/>
        <v>72</v>
      </c>
      <c r="F173" s="54">
        <f t="shared" si="368"/>
        <v>30.24</v>
      </c>
      <c r="G173" s="53">
        <f t="shared" si="369"/>
        <v>0</v>
      </c>
      <c r="H173" s="54">
        <f t="shared" si="370"/>
        <v>0</v>
      </c>
      <c r="I173" s="77">
        <f t="shared" si="371"/>
        <v>-72</v>
      </c>
      <c r="J173" s="54">
        <f t="shared" si="372"/>
        <v>-14.4</v>
      </c>
      <c r="K173" s="53">
        <v>0</v>
      </c>
      <c r="L173" s="77">
        <v>2</v>
      </c>
      <c r="M173" s="53">
        <f t="shared" si="373"/>
        <v>2</v>
      </c>
      <c r="N173" s="54">
        <f t="shared" si="374"/>
        <v>0.84</v>
      </c>
      <c r="O173" s="53">
        <f t="shared" si="375"/>
        <v>0</v>
      </c>
      <c r="P173" s="54">
        <f t="shared" si="376"/>
        <v>0</v>
      </c>
      <c r="Q173" s="53">
        <f t="shared" si="377"/>
        <v>-2</v>
      </c>
      <c r="R173" s="54">
        <f t="shared" si="378"/>
        <v>-0.8</v>
      </c>
      <c r="S173" s="54">
        <f t="shared" si="379"/>
        <v>15.879999999999999</v>
      </c>
      <c r="T173" s="61">
        <v>621006</v>
      </c>
    </row>
    <row r="174" spans="1:19" ht="18.75" customHeight="1">
      <c r="A174" s="69"/>
      <c r="B174" s="68" t="s">
        <v>205</v>
      </c>
      <c r="C174" s="49">
        <f>SUM(C175)</f>
        <v>16</v>
      </c>
      <c r="D174" s="49">
        <f>SUM(D175)</f>
        <v>333</v>
      </c>
      <c r="E174" s="49">
        <f aca="true" t="shared" si="380" ref="E174:S174">SUM(E175)</f>
        <v>349</v>
      </c>
      <c r="F174" s="50">
        <f t="shared" si="380"/>
        <v>146.57999999999998</v>
      </c>
      <c r="G174" s="49">
        <f t="shared" si="380"/>
        <v>16</v>
      </c>
      <c r="H174" s="50">
        <f t="shared" si="380"/>
        <v>4.8</v>
      </c>
      <c r="I174" s="78">
        <f t="shared" si="380"/>
        <v>-333</v>
      </c>
      <c r="J174" s="50">
        <f t="shared" si="380"/>
        <v>-66.60000000000001</v>
      </c>
      <c r="K174" s="49">
        <f t="shared" si="380"/>
        <v>1</v>
      </c>
      <c r="L174" s="49">
        <f t="shared" si="380"/>
        <v>3</v>
      </c>
      <c r="M174" s="49">
        <f t="shared" si="380"/>
        <v>4</v>
      </c>
      <c r="N174" s="50">
        <f t="shared" si="380"/>
        <v>1.68</v>
      </c>
      <c r="O174" s="49">
        <f t="shared" si="380"/>
        <v>1</v>
      </c>
      <c r="P174" s="50">
        <f t="shared" si="380"/>
        <v>0.6</v>
      </c>
      <c r="Q174" s="49">
        <f t="shared" si="380"/>
        <v>-3</v>
      </c>
      <c r="R174" s="50">
        <f t="shared" si="380"/>
        <v>-1.2000000000000002</v>
      </c>
      <c r="S174" s="50">
        <f t="shared" si="380"/>
        <v>85.85999999999999</v>
      </c>
    </row>
    <row r="175" spans="1:20" ht="18.75" customHeight="1">
      <c r="A175" s="70">
        <v>119</v>
      </c>
      <c r="B175" s="71" t="s">
        <v>205</v>
      </c>
      <c r="C175" s="77">
        <v>16</v>
      </c>
      <c r="D175" s="77">
        <v>333</v>
      </c>
      <c r="E175" s="53">
        <f>C175+D175</f>
        <v>349</v>
      </c>
      <c r="F175" s="54">
        <f>E175*0.7*0.6</f>
        <v>146.57999999999998</v>
      </c>
      <c r="G175" s="53">
        <f>C175</f>
        <v>16</v>
      </c>
      <c r="H175" s="54">
        <f>G175*0.5*0.6</f>
        <v>4.8</v>
      </c>
      <c r="I175" s="77">
        <f>-D175</f>
        <v>-333</v>
      </c>
      <c r="J175" s="54">
        <f>I175*0.5*0.4</f>
        <v>-66.60000000000001</v>
      </c>
      <c r="K175" s="53">
        <v>1</v>
      </c>
      <c r="L175" s="77">
        <v>3</v>
      </c>
      <c r="M175" s="53">
        <f>K175+L175</f>
        <v>4</v>
      </c>
      <c r="N175" s="54">
        <f>M175*0.7*0.6</f>
        <v>1.68</v>
      </c>
      <c r="O175" s="53">
        <f>K175</f>
        <v>1</v>
      </c>
      <c r="P175" s="54">
        <f>O175*1*0.6</f>
        <v>0.6</v>
      </c>
      <c r="Q175" s="53">
        <f>-L175</f>
        <v>-3</v>
      </c>
      <c r="R175" s="54">
        <f>Q175*1*0.4</f>
        <v>-1.2000000000000002</v>
      </c>
      <c r="S175" s="54">
        <f>F175+H175+J175+N175+P175+R175</f>
        <v>85.85999999999999</v>
      </c>
      <c r="T175" s="61">
        <v>621003</v>
      </c>
    </row>
    <row r="176" spans="1:19" ht="18.75" customHeight="1">
      <c r="A176" s="69"/>
      <c r="B176" s="68" t="s">
        <v>206</v>
      </c>
      <c r="C176" s="49">
        <f>SUM(C177)</f>
        <v>0</v>
      </c>
      <c r="D176" s="49">
        <f>SUM(D177)</f>
        <v>106</v>
      </c>
      <c r="E176" s="49">
        <f aca="true" t="shared" si="381" ref="E176:S176">SUM(E177)</f>
        <v>106</v>
      </c>
      <c r="F176" s="50">
        <f t="shared" si="381"/>
        <v>44.51999999999999</v>
      </c>
      <c r="G176" s="49">
        <f t="shared" si="381"/>
        <v>0</v>
      </c>
      <c r="H176" s="50">
        <f t="shared" si="381"/>
        <v>0</v>
      </c>
      <c r="I176" s="78">
        <f t="shared" si="381"/>
        <v>-106</v>
      </c>
      <c r="J176" s="50">
        <f t="shared" si="381"/>
        <v>-21.200000000000003</v>
      </c>
      <c r="K176" s="49">
        <f t="shared" si="381"/>
        <v>0</v>
      </c>
      <c r="L176" s="49">
        <f t="shared" si="381"/>
        <v>1</v>
      </c>
      <c r="M176" s="49">
        <f t="shared" si="381"/>
        <v>1</v>
      </c>
      <c r="N176" s="50">
        <f t="shared" si="381"/>
        <v>0.42</v>
      </c>
      <c r="O176" s="49">
        <f t="shared" si="381"/>
        <v>0</v>
      </c>
      <c r="P176" s="50">
        <f t="shared" si="381"/>
        <v>0</v>
      </c>
      <c r="Q176" s="49">
        <f t="shared" si="381"/>
        <v>-1</v>
      </c>
      <c r="R176" s="50">
        <f t="shared" si="381"/>
        <v>-0.4</v>
      </c>
      <c r="S176" s="50">
        <f t="shared" si="381"/>
        <v>23.33999999999999</v>
      </c>
    </row>
    <row r="177" spans="1:20" ht="18.75" customHeight="1">
      <c r="A177" s="70">
        <v>120</v>
      </c>
      <c r="B177" s="71" t="s">
        <v>206</v>
      </c>
      <c r="C177" s="53"/>
      <c r="D177" s="53">
        <v>106</v>
      </c>
      <c r="E177" s="53">
        <f>C177+D177</f>
        <v>106</v>
      </c>
      <c r="F177" s="54">
        <f>E177*0.7*0.6</f>
        <v>44.51999999999999</v>
      </c>
      <c r="G177" s="53">
        <f>C177</f>
        <v>0</v>
      </c>
      <c r="H177" s="54">
        <f>G177*0.5*0.6</f>
        <v>0</v>
      </c>
      <c r="I177" s="53">
        <f>-D177</f>
        <v>-106</v>
      </c>
      <c r="J177" s="54">
        <f>I177*0.5*0.4</f>
        <v>-21.200000000000003</v>
      </c>
      <c r="K177" s="53">
        <v>0</v>
      </c>
      <c r="L177" s="53">
        <v>1</v>
      </c>
      <c r="M177" s="53">
        <f>K177+L177</f>
        <v>1</v>
      </c>
      <c r="N177" s="54">
        <f>M177*0.7*0.6</f>
        <v>0.42</v>
      </c>
      <c r="O177" s="53">
        <f>K177</f>
        <v>0</v>
      </c>
      <c r="P177" s="54">
        <f>O177*1*0.6</f>
        <v>0</v>
      </c>
      <c r="Q177" s="53">
        <f>-L177</f>
        <v>-1</v>
      </c>
      <c r="R177" s="54">
        <f>Q177*1*0.4</f>
        <v>-0.4</v>
      </c>
      <c r="S177" s="54">
        <f>F177+H177+J177+N177+P177+R177</f>
        <v>23.33999999999999</v>
      </c>
      <c r="T177" s="61">
        <v>621004</v>
      </c>
    </row>
  </sheetData>
  <sheetProtection/>
  <mergeCells count="18">
    <mergeCell ref="A1:B1"/>
    <mergeCell ref="A2:S2"/>
    <mergeCell ref="C4:J4"/>
    <mergeCell ref="K4:R4"/>
    <mergeCell ref="E5:F5"/>
    <mergeCell ref="G5:H5"/>
    <mergeCell ref="I5:J5"/>
    <mergeCell ref="M5:N5"/>
    <mergeCell ref="O5:P5"/>
    <mergeCell ref="Q5:R5"/>
    <mergeCell ref="A4:A7"/>
    <mergeCell ref="B4:B7"/>
    <mergeCell ref="C5:C6"/>
    <mergeCell ref="D5:D6"/>
    <mergeCell ref="K5:K6"/>
    <mergeCell ref="L5:L6"/>
    <mergeCell ref="S4:S6"/>
    <mergeCell ref="T4:T6"/>
  </mergeCells>
  <conditionalFormatting sqref="C171">
    <cfRule type="expression" priority="3" dxfId="0" stopIfTrue="1">
      <formula>AND(COUNTIF($C$171,C171)&gt;1,NOT(ISBLANK(C171)))</formula>
    </cfRule>
    <cfRule type="expression" priority="4" dxfId="0" stopIfTrue="1">
      <formula>AND(COUNTIF($C$171,C171)&gt;1,NOT(ISBLANK(C171)))</formula>
    </cfRule>
  </conditionalFormatting>
  <conditionalFormatting sqref="C177">
    <cfRule type="expression" priority="1" dxfId="0" stopIfTrue="1">
      <formula>AND(COUNTIF($C$177,C177)&gt;1,NOT(ISBLANK(C177)))</formula>
    </cfRule>
    <cfRule type="expression" priority="2" dxfId="0" stopIfTrue="1">
      <formula>AND(COUNTIF($C$177,C177)&gt;1,NOT(ISBLANK(C177)))</formula>
    </cfRule>
  </conditionalFormatting>
  <conditionalFormatting sqref="D177">
    <cfRule type="expression" priority="9" dxfId="0" stopIfTrue="1">
      <formula>AND(COUNTIF($D$177,D177)&gt;1,NOT(ISBLANK(D177)))</formula>
    </cfRule>
    <cfRule type="expression" priority="10" dxfId="0" stopIfTrue="1">
      <formula>AND(COUNTIF($D$177,D177)&gt;1,NOT(ISBLANK(D177)))</formula>
    </cfRule>
  </conditionalFormatting>
  <conditionalFormatting sqref="I177">
    <cfRule type="expression" priority="5" dxfId="0" stopIfTrue="1">
      <formula>AND(COUNTIF($I$177,I177)&gt;1,NOT(ISBLANK(I177)))</formula>
    </cfRule>
    <cfRule type="expression" priority="6" dxfId="0" stopIfTrue="1">
      <formula>AND(COUNTIF($I$177,I177)&gt;1,NOT(ISBLANK(I177)))</formula>
    </cfRule>
  </conditionalFormatting>
  <conditionalFormatting sqref="L177">
    <cfRule type="expression" priority="7" dxfId="0" stopIfTrue="1">
      <formula>AND(COUNTIF($L$177,L177)&gt;1,NOT(ISBLANK(L177)))</formula>
    </cfRule>
    <cfRule type="expression" priority="8" dxfId="0" stopIfTrue="1">
      <formula>AND(COUNTIF($L$177,L177)&gt;1,NOT(ISBLANK(L177)))</formula>
    </cfRule>
  </conditionalFormatting>
  <conditionalFormatting sqref="B4:B5">
    <cfRule type="expression" priority="12" dxfId="0" stopIfTrue="1">
      <formula>AND(COUNTIF($B$4:$B$5,B4)&gt;1,NOT(ISBLANK(B4)))</formula>
    </cfRule>
  </conditionalFormatting>
  <printOptions/>
  <pageMargins left="0.08" right="0.16" top="0.39" bottom="0.31" header="0.31" footer="0.16"/>
  <pageSetup fitToHeight="12" fitToWidth="1" orientation="landscape" paperSize="9" scale="7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workbookViewId="0" topLeftCell="A1">
      <selection activeCell="A2" sqref="A2:G2"/>
    </sheetView>
  </sheetViews>
  <sheetFormatPr defaultColWidth="9.875" defaultRowHeight="13.5"/>
  <cols>
    <col min="1" max="1" width="5.125" style="29" customWidth="1"/>
    <col min="2" max="2" width="27.625" style="30" customWidth="1"/>
    <col min="3" max="3" width="8.625" style="29" customWidth="1"/>
    <col min="4" max="4" width="10.375" style="29" customWidth="1"/>
    <col min="5" max="5" width="8.75390625" style="29" customWidth="1"/>
    <col min="6" max="6" width="10.125" style="29" customWidth="1"/>
    <col min="7" max="7" width="12.50390625" style="29" customWidth="1"/>
    <col min="8" max="32" width="9.00390625" style="29" bestFit="1" customWidth="1"/>
    <col min="33" max="16384" width="9.875" style="29" customWidth="1"/>
  </cols>
  <sheetData>
    <row r="1" spans="1:2" ht="24" customHeight="1">
      <c r="A1" s="31" t="s">
        <v>239</v>
      </c>
      <c r="B1" s="31"/>
    </row>
    <row r="2" spans="1:7" ht="45" customHeight="1">
      <c r="A2" s="32" t="s">
        <v>240</v>
      </c>
      <c r="B2" s="32"/>
      <c r="C2" s="32"/>
      <c r="D2" s="32"/>
      <c r="E2" s="32"/>
      <c r="F2" s="32"/>
      <c r="G2" s="32"/>
    </row>
    <row r="3" ht="18" customHeight="1">
      <c r="G3" s="33" t="s">
        <v>2</v>
      </c>
    </row>
    <row r="4" spans="1:8" ht="24" customHeight="1">
      <c r="A4" s="34" t="s">
        <v>3</v>
      </c>
      <c r="B4" s="35" t="s">
        <v>241</v>
      </c>
      <c r="C4" s="36" t="s">
        <v>209</v>
      </c>
      <c r="D4" s="37"/>
      <c r="E4" s="46" t="s">
        <v>210</v>
      </c>
      <c r="F4" s="46"/>
      <c r="G4" s="34" t="s">
        <v>242</v>
      </c>
      <c r="H4" s="38" t="s">
        <v>10</v>
      </c>
    </row>
    <row r="5" spans="1:7" ht="24" customHeight="1">
      <c r="A5" s="39"/>
      <c r="B5" s="40"/>
      <c r="C5" s="41" t="s">
        <v>243</v>
      </c>
      <c r="D5" s="42" t="s">
        <v>215</v>
      </c>
      <c r="E5" s="41" t="s">
        <v>243</v>
      </c>
      <c r="F5" s="42" t="s">
        <v>215</v>
      </c>
      <c r="G5" s="39"/>
    </row>
    <row r="6" spans="1:7" ht="49.5" customHeight="1">
      <c r="A6" s="39"/>
      <c r="B6" s="40"/>
      <c r="C6" s="43"/>
      <c r="D6" s="42"/>
      <c r="E6" s="43"/>
      <c r="F6" s="42"/>
      <c r="G6" s="44"/>
    </row>
    <row r="7" spans="1:7" ht="30" customHeight="1">
      <c r="A7" s="44"/>
      <c r="B7" s="45"/>
      <c r="C7" s="46" t="s">
        <v>222</v>
      </c>
      <c r="D7" s="46" t="s">
        <v>244</v>
      </c>
      <c r="E7" s="46" t="s">
        <v>245</v>
      </c>
      <c r="F7" s="46" t="s">
        <v>246</v>
      </c>
      <c r="G7" s="46" t="s">
        <v>247</v>
      </c>
    </row>
    <row r="8" spans="1:7" ht="21" customHeight="1">
      <c r="A8" s="47"/>
      <c r="B8" s="48" t="s">
        <v>248</v>
      </c>
      <c r="C8" s="49">
        <f>C9+C12+C14+C16+C18</f>
        <v>1049</v>
      </c>
      <c r="D8" s="50">
        <f>D9+D12+D14+D16+D18</f>
        <v>524.5</v>
      </c>
      <c r="E8" s="49">
        <f>E9+E12+E14+E16+E18</f>
        <v>17</v>
      </c>
      <c r="F8" s="50">
        <f>F9+F12+F14+F16+F18</f>
        <v>17</v>
      </c>
      <c r="G8" s="50">
        <f>G9+G12+G14+G16+G18</f>
        <v>541.5</v>
      </c>
    </row>
    <row r="9" spans="1:7" ht="19.5" customHeight="1">
      <c r="A9" s="56"/>
      <c r="B9" s="57" t="s">
        <v>20</v>
      </c>
      <c r="C9" s="49">
        <f>SUM(C10:C11)</f>
        <v>318</v>
      </c>
      <c r="D9" s="50">
        <f>SUM(D10:D11)</f>
        <v>159</v>
      </c>
      <c r="E9" s="49">
        <f>SUM(E10:E11)</f>
        <v>3</v>
      </c>
      <c r="F9" s="50">
        <f>SUM(F10:F11)</f>
        <v>3</v>
      </c>
      <c r="G9" s="50">
        <f>SUM(G10:G11)</f>
        <v>162</v>
      </c>
    </row>
    <row r="10" spans="1:8" ht="19.5" customHeight="1">
      <c r="A10" s="51">
        <v>1</v>
      </c>
      <c r="B10" s="52" t="s">
        <v>249</v>
      </c>
      <c r="C10" s="53">
        <v>258</v>
      </c>
      <c r="D10" s="54">
        <f aca="true" t="shared" si="0" ref="D10:D13">C10*0.5</f>
        <v>129</v>
      </c>
      <c r="E10" s="53">
        <v>0</v>
      </c>
      <c r="F10" s="54">
        <f aca="true" t="shared" si="1" ref="F10:F13">E10*1</f>
        <v>0</v>
      </c>
      <c r="G10" s="54">
        <f aca="true" t="shared" si="2" ref="G10:G15">D10+F10</f>
        <v>129</v>
      </c>
      <c r="H10" s="59">
        <v>601001</v>
      </c>
    </row>
    <row r="11" spans="1:8" ht="19.5" customHeight="1">
      <c r="A11" s="51">
        <v>2</v>
      </c>
      <c r="B11" s="52" t="s">
        <v>250</v>
      </c>
      <c r="C11" s="53">
        <v>60</v>
      </c>
      <c r="D11" s="54">
        <f t="shared" si="0"/>
        <v>30</v>
      </c>
      <c r="E11" s="53">
        <v>3</v>
      </c>
      <c r="F11" s="54">
        <f t="shared" si="1"/>
        <v>3</v>
      </c>
      <c r="G11" s="54">
        <f t="shared" si="2"/>
        <v>33</v>
      </c>
      <c r="H11" s="59">
        <v>601001</v>
      </c>
    </row>
    <row r="12" spans="1:7" ht="21" customHeight="1">
      <c r="A12" s="47"/>
      <c r="B12" s="48" t="s">
        <v>33</v>
      </c>
      <c r="C12" s="49">
        <f>C13</f>
        <v>84</v>
      </c>
      <c r="D12" s="50">
        <f>D13</f>
        <v>42</v>
      </c>
      <c r="E12" s="49">
        <f>E13</f>
        <v>2</v>
      </c>
      <c r="F12" s="50">
        <f>F13</f>
        <v>2</v>
      </c>
      <c r="G12" s="50">
        <f>G13</f>
        <v>44</v>
      </c>
    </row>
    <row r="13" spans="1:8" ht="19.5" customHeight="1">
      <c r="A13" s="51">
        <v>3</v>
      </c>
      <c r="B13" s="52" t="s">
        <v>251</v>
      </c>
      <c r="C13" s="53">
        <v>84</v>
      </c>
      <c r="D13" s="54">
        <f t="shared" si="0"/>
        <v>42</v>
      </c>
      <c r="E13" s="53">
        <v>2</v>
      </c>
      <c r="F13" s="54">
        <f t="shared" si="1"/>
        <v>2</v>
      </c>
      <c r="G13" s="54">
        <f t="shared" si="2"/>
        <v>44</v>
      </c>
      <c r="H13" s="59">
        <v>602001</v>
      </c>
    </row>
    <row r="14" spans="1:7" ht="21" customHeight="1">
      <c r="A14" s="47"/>
      <c r="B14" s="48" t="s">
        <v>62</v>
      </c>
      <c r="C14" s="49">
        <f>C15</f>
        <v>219</v>
      </c>
      <c r="D14" s="50">
        <f>D15</f>
        <v>109.5</v>
      </c>
      <c r="E14" s="49">
        <f>E15</f>
        <v>0</v>
      </c>
      <c r="F14" s="50">
        <f>F15</f>
        <v>0</v>
      </c>
      <c r="G14" s="50">
        <f>G15</f>
        <v>109.5</v>
      </c>
    </row>
    <row r="15" spans="1:8" ht="19.5" customHeight="1">
      <c r="A15" s="51">
        <v>4</v>
      </c>
      <c r="B15" s="52" t="s">
        <v>252</v>
      </c>
      <c r="C15" s="53">
        <v>219</v>
      </c>
      <c r="D15" s="54">
        <f aca="true" t="shared" si="3" ref="D15:D19">C15*0.5</f>
        <v>109.5</v>
      </c>
      <c r="E15" s="53">
        <v>0</v>
      </c>
      <c r="F15" s="54">
        <f aca="true" t="shared" si="4" ref="F15:F19">E15*1</f>
        <v>0</v>
      </c>
      <c r="G15" s="54">
        <f t="shared" si="2"/>
        <v>109.5</v>
      </c>
      <c r="H15" s="59">
        <v>605001</v>
      </c>
    </row>
    <row r="16" spans="1:7" ht="21" customHeight="1">
      <c r="A16" s="47"/>
      <c r="B16" s="48" t="s">
        <v>117</v>
      </c>
      <c r="C16" s="49">
        <f>C17</f>
        <v>201</v>
      </c>
      <c r="D16" s="50">
        <f>D17</f>
        <v>100.5</v>
      </c>
      <c r="E16" s="49">
        <f>E17</f>
        <v>0</v>
      </c>
      <c r="F16" s="50">
        <f>F17</f>
        <v>0</v>
      </c>
      <c r="G16" s="50">
        <f>G17</f>
        <v>100.5</v>
      </c>
    </row>
    <row r="17" spans="1:8" ht="19.5" customHeight="1">
      <c r="A17" s="51">
        <v>5</v>
      </c>
      <c r="B17" s="52" t="s">
        <v>253</v>
      </c>
      <c r="C17" s="53">
        <v>201</v>
      </c>
      <c r="D17" s="54">
        <f t="shared" si="3"/>
        <v>100.5</v>
      </c>
      <c r="E17" s="53">
        <v>0</v>
      </c>
      <c r="F17" s="54">
        <f t="shared" si="4"/>
        <v>0</v>
      </c>
      <c r="G17" s="54">
        <f>D17+F17</f>
        <v>100.5</v>
      </c>
      <c r="H17" s="59">
        <v>611001</v>
      </c>
    </row>
    <row r="18" spans="1:7" ht="21" customHeight="1">
      <c r="A18" s="47"/>
      <c r="B18" s="48" t="s">
        <v>121</v>
      </c>
      <c r="C18" s="49">
        <f>C19</f>
        <v>227</v>
      </c>
      <c r="D18" s="50">
        <f>D19</f>
        <v>113.5</v>
      </c>
      <c r="E18" s="49">
        <f>E19</f>
        <v>12</v>
      </c>
      <c r="F18" s="50">
        <f>F19</f>
        <v>12</v>
      </c>
      <c r="G18" s="50">
        <f>G19</f>
        <v>125.5</v>
      </c>
    </row>
    <row r="19" spans="1:8" ht="19.5" customHeight="1">
      <c r="A19" s="51">
        <v>6</v>
      </c>
      <c r="B19" s="52" t="s">
        <v>254</v>
      </c>
      <c r="C19" s="53">
        <v>227</v>
      </c>
      <c r="D19" s="54">
        <f t="shared" si="3"/>
        <v>113.5</v>
      </c>
      <c r="E19" s="53">
        <v>12</v>
      </c>
      <c r="F19" s="54">
        <f t="shared" si="4"/>
        <v>12</v>
      </c>
      <c r="G19" s="54">
        <f>D19+F19</f>
        <v>125.5</v>
      </c>
      <c r="H19" s="59">
        <v>613001</v>
      </c>
    </row>
  </sheetData>
  <sheetProtection/>
  <autoFilter ref="A7:G19"/>
  <mergeCells count="12">
    <mergeCell ref="A1:B1"/>
    <mergeCell ref="A2:G2"/>
    <mergeCell ref="C4:D4"/>
    <mergeCell ref="E4:F4"/>
    <mergeCell ref="A4:A7"/>
    <mergeCell ref="B4:B7"/>
    <mergeCell ref="C5:C6"/>
    <mergeCell ref="D5:D6"/>
    <mergeCell ref="E5:E6"/>
    <mergeCell ref="F5:F6"/>
    <mergeCell ref="G4:G6"/>
    <mergeCell ref="H4:H7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SheetLayoutView="100" workbookViewId="0" topLeftCell="A1">
      <selection activeCell="F10" sqref="F10"/>
    </sheetView>
  </sheetViews>
  <sheetFormatPr defaultColWidth="9.875" defaultRowHeight="13.5"/>
  <cols>
    <col min="1" max="1" width="5.125" style="29" customWidth="1"/>
    <col min="2" max="2" width="27.625" style="30" customWidth="1"/>
    <col min="3" max="3" width="8.625" style="29" customWidth="1"/>
    <col min="4" max="4" width="11.375" style="29" customWidth="1"/>
    <col min="5" max="5" width="8.75390625" style="29" customWidth="1"/>
    <col min="6" max="6" width="10.125" style="29" customWidth="1"/>
    <col min="7" max="7" width="12.50390625" style="29" customWidth="1"/>
    <col min="8" max="32" width="9.00390625" style="29" bestFit="1" customWidth="1"/>
    <col min="33" max="16384" width="9.875" style="29" customWidth="1"/>
  </cols>
  <sheetData>
    <row r="1" spans="1:2" ht="24" customHeight="1">
      <c r="A1" s="31" t="s">
        <v>255</v>
      </c>
      <c r="B1" s="31"/>
    </row>
    <row r="2" spans="1:7" ht="52.5" customHeight="1">
      <c r="A2" s="32" t="s">
        <v>256</v>
      </c>
      <c r="B2" s="32"/>
      <c r="C2" s="32"/>
      <c r="D2" s="32"/>
      <c r="E2" s="32"/>
      <c r="F2" s="32"/>
      <c r="G2" s="32"/>
    </row>
    <row r="3" ht="18" customHeight="1">
      <c r="G3" s="33" t="s">
        <v>2</v>
      </c>
    </row>
    <row r="4" spans="1:8" ht="24" customHeight="1">
      <c r="A4" s="34" t="s">
        <v>3</v>
      </c>
      <c r="B4" s="35" t="s">
        <v>241</v>
      </c>
      <c r="C4" s="36" t="s">
        <v>209</v>
      </c>
      <c r="D4" s="37"/>
      <c r="E4" s="36" t="s">
        <v>210</v>
      </c>
      <c r="F4" s="37"/>
      <c r="G4" s="34" t="s">
        <v>242</v>
      </c>
      <c r="H4" s="38" t="s">
        <v>10</v>
      </c>
    </row>
    <row r="5" spans="1:7" ht="24" customHeight="1">
      <c r="A5" s="39"/>
      <c r="B5" s="40"/>
      <c r="C5" s="41" t="s">
        <v>243</v>
      </c>
      <c r="D5" s="42" t="s">
        <v>215</v>
      </c>
      <c r="E5" s="41" t="s">
        <v>243</v>
      </c>
      <c r="F5" s="42" t="s">
        <v>215</v>
      </c>
      <c r="G5" s="39"/>
    </row>
    <row r="6" spans="1:7" ht="49.5" customHeight="1">
      <c r="A6" s="39"/>
      <c r="B6" s="40"/>
      <c r="C6" s="43"/>
      <c r="D6" s="42"/>
      <c r="E6" s="43"/>
      <c r="F6" s="42"/>
      <c r="G6" s="44"/>
    </row>
    <row r="7" spans="1:7" ht="30" customHeight="1">
      <c r="A7" s="44"/>
      <c r="B7" s="45"/>
      <c r="C7" s="46" t="s">
        <v>222</v>
      </c>
      <c r="D7" s="46" t="s">
        <v>244</v>
      </c>
      <c r="E7" s="46" t="s">
        <v>245</v>
      </c>
      <c r="F7" s="46" t="s">
        <v>246</v>
      </c>
      <c r="G7" s="46" t="s">
        <v>247</v>
      </c>
    </row>
    <row r="8" spans="1:7" ht="21" customHeight="1">
      <c r="A8" s="47"/>
      <c r="B8" s="48" t="s">
        <v>257</v>
      </c>
      <c r="C8" s="49">
        <f>C9+C13+C41</f>
        <v>8394</v>
      </c>
      <c r="D8" s="50">
        <f>D9+D13+D41</f>
        <v>4197</v>
      </c>
      <c r="E8" s="49">
        <f>E9+E13+E41</f>
        <v>110</v>
      </c>
      <c r="F8" s="50">
        <f>F9+F13+F41</f>
        <v>110</v>
      </c>
      <c r="G8" s="50">
        <f>G9+G13+G41</f>
        <v>4307</v>
      </c>
    </row>
    <row r="9" spans="1:7" ht="19.5" customHeight="1">
      <c r="A9" s="47"/>
      <c r="B9" s="48" t="s">
        <v>258</v>
      </c>
      <c r="C9" s="49">
        <f>SUM(C10:C12)</f>
        <v>147</v>
      </c>
      <c r="D9" s="50">
        <f>SUM(D10:D12)</f>
        <v>73.5</v>
      </c>
      <c r="E9" s="49">
        <f>SUM(E10:E12)</f>
        <v>21</v>
      </c>
      <c r="F9" s="50">
        <f>SUM(F10:F12)</f>
        <v>21</v>
      </c>
      <c r="G9" s="50">
        <f>SUM(G10:G12)</f>
        <v>94.5</v>
      </c>
    </row>
    <row r="10" spans="1:8" ht="19.5" customHeight="1">
      <c r="A10" s="51">
        <v>1</v>
      </c>
      <c r="B10" s="52" t="s">
        <v>259</v>
      </c>
      <c r="C10" s="53">
        <v>38</v>
      </c>
      <c r="D10" s="54">
        <f aca="true" t="shared" si="0" ref="D10:D12">C10*0.5</f>
        <v>19</v>
      </c>
      <c r="E10" s="53">
        <v>6</v>
      </c>
      <c r="F10" s="54">
        <f aca="true" t="shared" si="1" ref="F10:F12">E10*1</f>
        <v>6</v>
      </c>
      <c r="G10" s="54">
        <f aca="true" t="shared" si="2" ref="G10:G12">D10+F10</f>
        <v>25</v>
      </c>
      <c r="H10" s="55">
        <v>156099</v>
      </c>
    </row>
    <row r="11" spans="1:8" ht="19.5" customHeight="1">
      <c r="A11" s="51">
        <v>2</v>
      </c>
      <c r="B11" s="52" t="s">
        <v>260</v>
      </c>
      <c r="C11" s="53">
        <v>53</v>
      </c>
      <c r="D11" s="54">
        <f t="shared" si="0"/>
        <v>26.5</v>
      </c>
      <c r="E11" s="53">
        <v>12</v>
      </c>
      <c r="F11" s="54">
        <f t="shared" si="1"/>
        <v>12</v>
      </c>
      <c r="G11" s="54">
        <f t="shared" si="2"/>
        <v>38.5</v>
      </c>
      <c r="H11" s="55">
        <v>156099</v>
      </c>
    </row>
    <row r="12" spans="1:8" ht="19.5" customHeight="1">
      <c r="A12" s="51">
        <v>3</v>
      </c>
      <c r="B12" s="52" t="s">
        <v>261</v>
      </c>
      <c r="C12" s="53">
        <v>56</v>
      </c>
      <c r="D12" s="54">
        <f t="shared" si="0"/>
        <v>28</v>
      </c>
      <c r="E12" s="53">
        <v>3</v>
      </c>
      <c r="F12" s="54">
        <f t="shared" si="1"/>
        <v>3</v>
      </c>
      <c r="G12" s="54">
        <f t="shared" si="2"/>
        <v>31</v>
      </c>
      <c r="H12" s="55">
        <v>156099</v>
      </c>
    </row>
    <row r="13" spans="1:7" ht="19.5" customHeight="1">
      <c r="A13" s="56"/>
      <c r="B13" s="57" t="s">
        <v>262</v>
      </c>
      <c r="C13" s="49">
        <f>SUM(C14:C40)</f>
        <v>5568</v>
      </c>
      <c r="D13" s="49">
        <f>SUM(D14:D40)</f>
        <v>2784</v>
      </c>
      <c r="E13" s="49">
        <f>SUM(E14:E40)</f>
        <v>89</v>
      </c>
      <c r="F13" s="49">
        <f>SUM(F14:F40)</f>
        <v>89</v>
      </c>
      <c r="G13" s="58">
        <f>SUM(G14:G40)</f>
        <v>2873</v>
      </c>
    </row>
    <row r="14" spans="1:8" ht="19.5" customHeight="1">
      <c r="A14" s="51">
        <v>4</v>
      </c>
      <c r="B14" s="52" t="s">
        <v>263</v>
      </c>
      <c r="C14" s="53">
        <v>217</v>
      </c>
      <c r="D14" s="54">
        <f aca="true" t="shared" si="3" ref="D14:D40">C14*0.5</f>
        <v>108.5</v>
      </c>
      <c r="E14" s="53">
        <v>5</v>
      </c>
      <c r="F14" s="54">
        <f aca="true" t="shared" si="4" ref="F14:F40">E14*1</f>
        <v>5</v>
      </c>
      <c r="G14" s="54">
        <f aca="true" t="shared" si="5" ref="G14:G40">D14+F14</f>
        <v>113.5</v>
      </c>
      <c r="H14" s="55">
        <v>156003</v>
      </c>
    </row>
    <row r="15" spans="1:8" ht="19.5" customHeight="1">
      <c r="A15" s="51">
        <v>5</v>
      </c>
      <c r="B15" s="52" t="s">
        <v>264</v>
      </c>
      <c r="C15" s="53">
        <v>77</v>
      </c>
      <c r="D15" s="54">
        <f t="shared" si="3"/>
        <v>38.5</v>
      </c>
      <c r="E15" s="53">
        <v>7</v>
      </c>
      <c r="F15" s="54">
        <f t="shared" si="4"/>
        <v>7</v>
      </c>
      <c r="G15" s="54">
        <f t="shared" si="5"/>
        <v>45.5</v>
      </c>
      <c r="H15" s="55">
        <v>156002</v>
      </c>
    </row>
    <row r="16" spans="1:8" ht="19.5" customHeight="1">
      <c r="A16" s="51">
        <v>6</v>
      </c>
      <c r="B16" s="52" t="s">
        <v>265</v>
      </c>
      <c r="C16" s="53">
        <v>123</v>
      </c>
      <c r="D16" s="54">
        <f t="shared" si="3"/>
        <v>61.5</v>
      </c>
      <c r="E16" s="53">
        <v>4</v>
      </c>
      <c r="F16" s="54">
        <f t="shared" si="4"/>
        <v>4</v>
      </c>
      <c r="G16" s="54">
        <f t="shared" si="5"/>
        <v>65.5</v>
      </c>
      <c r="H16" s="55">
        <v>156022</v>
      </c>
    </row>
    <row r="17" spans="1:8" ht="19.5" customHeight="1">
      <c r="A17" s="51">
        <v>7</v>
      </c>
      <c r="B17" s="52" t="s">
        <v>266</v>
      </c>
      <c r="C17" s="53">
        <v>215</v>
      </c>
      <c r="D17" s="54">
        <f t="shared" si="3"/>
        <v>107.5</v>
      </c>
      <c r="E17" s="53">
        <v>16</v>
      </c>
      <c r="F17" s="54">
        <f t="shared" si="4"/>
        <v>16</v>
      </c>
      <c r="G17" s="54">
        <f t="shared" si="5"/>
        <v>123.5</v>
      </c>
      <c r="H17" s="55">
        <v>156004</v>
      </c>
    </row>
    <row r="18" spans="1:8" ht="19.5" customHeight="1">
      <c r="A18" s="51">
        <v>8</v>
      </c>
      <c r="B18" s="52" t="s">
        <v>267</v>
      </c>
      <c r="C18" s="53">
        <v>314</v>
      </c>
      <c r="D18" s="54">
        <f t="shared" si="3"/>
        <v>157</v>
      </c>
      <c r="E18" s="53">
        <v>26</v>
      </c>
      <c r="F18" s="54">
        <f t="shared" si="4"/>
        <v>26</v>
      </c>
      <c r="G18" s="54">
        <f t="shared" si="5"/>
        <v>183</v>
      </c>
      <c r="H18" s="55">
        <v>156006</v>
      </c>
    </row>
    <row r="19" spans="1:8" ht="19.5" customHeight="1">
      <c r="A19" s="51">
        <v>9</v>
      </c>
      <c r="B19" s="52" t="s">
        <v>268</v>
      </c>
      <c r="C19" s="53">
        <v>101</v>
      </c>
      <c r="D19" s="54">
        <f t="shared" si="3"/>
        <v>50.5</v>
      </c>
      <c r="E19" s="53">
        <v>2</v>
      </c>
      <c r="F19" s="54">
        <f t="shared" si="4"/>
        <v>2</v>
      </c>
      <c r="G19" s="54">
        <f t="shared" si="5"/>
        <v>52.5</v>
      </c>
      <c r="H19" s="55">
        <v>156005</v>
      </c>
    </row>
    <row r="20" spans="1:8" ht="19.5" customHeight="1">
      <c r="A20" s="51">
        <v>10</v>
      </c>
      <c r="B20" s="52" t="s">
        <v>269</v>
      </c>
      <c r="C20" s="53">
        <v>66</v>
      </c>
      <c r="D20" s="54">
        <f t="shared" si="3"/>
        <v>33</v>
      </c>
      <c r="E20" s="53">
        <v>8</v>
      </c>
      <c r="F20" s="54">
        <f t="shared" si="4"/>
        <v>8</v>
      </c>
      <c r="G20" s="54">
        <f t="shared" si="5"/>
        <v>41</v>
      </c>
      <c r="H20" s="55">
        <v>156010</v>
      </c>
    </row>
    <row r="21" spans="1:8" ht="19.5" customHeight="1">
      <c r="A21" s="51">
        <v>11</v>
      </c>
      <c r="B21" s="52" t="s">
        <v>270</v>
      </c>
      <c r="C21" s="53">
        <v>211</v>
      </c>
      <c r="D21" s="54">
        <f t="shared" si="3"/>
        <v>105.5</v>
      </c>
      <c r="E21" s="53">
        <v>2</v>
      </c>
      <c r="F21" s="54">
        <f t="shared" si="4"/>
        <v>2</v>
      </c>
      <c r="G21" s="54">
        <f t="shared" si="5"/>
        <v>107.5</v>
      </c>
      <c r="H21" s="55">
        <v>156014</v>
      </c>
    </row>
    <row r="22" spans="1:8" ht="19.5" customHeight="1">
      <c r="A22" s="51">
        <v>12</v>
      </c>
      <c r="B22" s="52" t="s">
        <v>271</v>
      </c>
      <c r="C22" s="53">
        <v>193</v>
      </c>
      <c r="D22" s="54">
        <f t="shared" si="3"/>
        <v>96.5</v>
      </c>
      <c r="E22" s="53">
        <v>5</v>
      </c>
      <c r="F22" s="54">
        <f t="shared" si="4"/>
        <v>5</v>
      </c>
      <c r="G22" s="54">
        <f t="shared" si="5"/>
        <v>101.5</v>
      </c>
      <c r="H22" s="55">
        <v>156011</v>
      </c>
    </row>
    <row r="23" spans="1:8" ht="19.5" customHeight="1">
      <c r="A23" s="51">
        <v>13</v>
      </c>
      <c r="B23" s="52" t="s">
        <v>272</v>
      </c>
      <c r="C23" s="53">
        <v>411</v>
      </c>
      <c r="D23" s="54">
        <f t="shared" si="3"/>
        <v>205.5</v>
      </c>
      <c r="E23" s="53">
        <v>0</v>
      </c>
      <c r="F23" s="54">
        <f t="shared" si="4"/>
        <v>0</v>
      </c>
      <c r="G23" s="54">
        <f t="shared" si="5"/>
        <v>205.5</v>
      </c>
      <c r="H23" s="55">
        <v>156007</v>
      </c>
    </row>
    <row r="24" spans="1:8" ht="19.5" customHeight="1">
      <c r="A24" s="51">
        <v>14</v>
      </c>
      <c r="B24" s="52" t="s">
        <v>273</v>
      </c>
      <c r="C24" s="53">
        <v>262</v>
      </c>
      <c r="D24" s="54">
        <f t="shared" si="3"/>
        <v>131</v>
      </c>
      <c r="E24" s="53">
        <v>0</v>
      </c>
      <c r="F24" s="54">
        <f t="shared" si="4"/>
        <v>0</v>
      </c>
      <c r="G24" s="54">
        <f t="shared" si="5"/>
        <v>131</v>
      </c>
      <c r="H24" s="55">
        <v>156015</v>
      </c>
    </row>
    <row r="25" spans="1:8" ht="19.5" customHeight="1">
      <c r="A25" s="51">
        <v>15</v>
      </c>
      <c r="B25" s="52" t="s">
        <v>274</v>
      </c>
      <c r="C25" s="53">
        <v>264</v>
      </c>
      <c r="D25" s="54">
        <f t="shared" si="3"/>
        <v>132</v>
      </c>
      <c r="E25" s="53">
        <v>7</v>
      </c>
      <c r="F25" s="54">
        <f t="shared" si="4"/>
        <v>7</v>
      </c>
      <c r="G25" s="54">
        <f t="shared" si="5"/>
        <v>139</v>
      </c>
      <c r="H25" s="55">
        <v>156012</v>
      </c>
    </row>
    <row r="26" spans="1:8" ht="19.5" customHeight="1">
      <c r="A26" s="51">
        <v>16</v>
      </c>
      <c r="B26" s="52" t="s">
        <v>275</v>
      </c>
      <c r="C26" s="53">
        <v>10</v>
      </c>
      <c r="D26" s="54">
        <f t="shared" si="3"/>
        <v>5</v>
      </c>
      <c r="E26" s="53">
        <v>0</v>
      </c>
      <c r="F26" s="54">
        <f t="shared" si="4"/>
        <v>0</v>
      </c>
      <c r="G26" s="54">
        <f t="shared" si="5"/>
        <v>5</v>
      </c>
      <c r="H26" s="55">
        <v>156018</v>
      </c>
    </row>
    <row r="27" spans="1:8" ht="19.5" customHeight="1">
      <c r="A27" s="51">
        <v>17</v>
      </c>
      <c r="B27" s="52" t="s">
        <v>276</v>
      </c>
      <c r="C27" s="53">
        <v>16</v>
      </c>
      <c r="D27" s="54">
        <f t="shared" si="3"/>
        <v>8</v>
      </c>
      <c r="E27" s="53">
        <v>1</v>
      </c>
      <c r="F27" s="54">
        <f t="shared" si="4"/>
        <v>1</v>
      </c>
      <c r="G27" s="54">
        <f t="shared" si="5"/>
        <v>9</v>
      </c>
      <c r="H27" s="55">
        <v>156017</v>
      </c>
    </row>
    <row r="28" spans="1:8" ht="19.5" customHeight="1">
      <c r="A28" s="51">
        <v>18</v>
      </c>
      <c r="B28" s="52" t="s">
        <v>277</v>
      </c>
      <c r="C28" s="53">
        <v>23</v>
      </c>
      <c r="D28" s="54">
        <f t="shared" si="3"/>
        <v>11.5</v>
      </c>
      <c r="E28" s="53">
        <v>2</v>
      </c>
      <c r="F28" s="54">
        <f t="shared" si="4"/>
        <v>2</v>
      </c>
      <c r="G28" s="54">
        <f t="shared" si="5"/>
        <v>13.5</v>
      </c>
      <c r="H28" s="55">
        <v>156016</v>
      </c>
    </row>
    <row r="29" spans="1:8" ht="19.5" customHeight="1">
      <c r="A29" s="51">
        <v>19</v>
      </c>
      <c r="B29" s="52" t="s">
        <v>278</v>
      </c>
      <c r="C29" s="53">
        <v>203</v>
      </c>
      <c r="D29" s="54">
        <f t="shared" si="3"/>
        <v>101.5</v>
      </c>
      <c r="E29" s="53">
        <v>4</v>
      </c>
      <c r="F29" s="54">
        <f t="shared" si="4"/>
        <v>4</v>
      </c>
      <c r="G29" s="54">
        <f t="shared" si="5"/>
        <v>105.5</v>
      </c>
      <c r="H29" s="55">
        <v>156013</v>
      </c>
    </row>
    <row r="30" spans="1:8" ht="19.5" customHeight="1">
      <c r="A30" s="51">
        <v>20</v>
      </c>
      <c r="B30" s="52" t="s">
        <v>279</v>
      </c>
      <c r="C30" s="53">
        <v>465</v>
      </c>
      <c r="D30" s="54">
        <f t="shared" si="3"/>
        <v>232.5</v>
      </c>
      <c r="E30" s="53">
        <v>0</v>
      </c>
      <c r="F30" s="54">
        <f t="shared" si="4"/>
        <v>0</v>
      </c>
      <c r="G30" s="54">
        <f t="shared" si="5"/>
        <v>232.5</v>
      </c>
      <c r="H30" s="55">
        <v>156008</v>
      </c>
    </row>
    <row r="31" spans="1:8" ht="19.5" customHeight="1">
      <c r="A31" s="51">
        <v>21</v>
      </c>
      <c r="B31" s="52" t="s">
        <v>280</v>
      </c>
      <c r="C31" s="53">
        <v>329</v>
      </c>
      <c r="D31" s="54">
        <f t="shared" si="3"/>
        <v>164.5</v>
      </c>
      <c r="E31" s="53">
        <v>0</v>
      </c>
      <c r="F31" s="54">
        <f t="shared" si="4"/>
        <v>0</v>
      </c>
      <c r="G31" s="54">
        <f t="shared" si="5"/>
        <v>164.5</v>
      </c>
      <c r="H31" s="55">
        <v>156009</v>
      </c>
    </row>
    <row r="32" spans="1:8" ht="19.5" customHeight="1">
      <c r="A32" s="51">
        <v>22</v>
      </c>
      <c r="B32" s="52" t="s">
        <v>281</v>
      </c>
      <c r="C32" s="53">
        <v>275</v>
      </c>
      <c r="D32" s="54">
        <f t="shared" si="3"/>
        <v>137.5</v>
      </c>
      <c r="E32" s="53">
        <v>0</v>
      </c>
      <c r="F32" s="54">
        <f t="shared" si="4"/>
        <v>0</v>
      </c>
      <c r="G32" s="54">
        <f t="shared" si="5"/>
        <v>137.5</v>
      </c>
      <c r="H32" s="55">
        <v>156027</v>
      </c>
    </row>
    <row r="33" spans="1:8" ht="19.5" customHeight="1">
      <c r="A33" s="51">
        <v>23</v>
      </c>
      <c r="B33" s="52" t="s">
        <v>282</v>
      </c>
      <c r="C33" s="53">
        <v>163</v>
      </c>
      <c r="D33" s="54">
        <f t="shared" si="3"/>
        <v>81.5</v>
      </c>
      <c r="E33" s="53">
        <v>0</v>
      </c>
      <c r="F33" s="54">
        <f t="shared" si="4"/>
        <v>0</v>
      </c>
      <c r="G33" s="54">
        <f t="shared" si="5"/>
        <v>81.5</v>
      </c>
      <c r="H33" s="55">
        <v>156020</v>
      </c>
    </row>
    <row r="34" spans="1:8" ht="19.5" customHeight="1">
      <c r="A34" s="51">
        <v>24</v>
      </c>
      <c r="B34" s="52" t="s">
        <v>283</v>
      </c>
      <c r="C34" s="53">
        <v>53</v>
      </c>
      <c r="D34" s="54">
        <f t="shared" si="3"/>
        <v>26.5</v>
      </c>
      <c r="E34" s="53">
        <v>0</v>
      </c>
      <c r="F34" s="54">
        <f t="shared" si="4"/>
        <v>0</v>
      </c>
      <c r="G34" s="54">
        <f t="shared" si="5"/>
        <v>26.5</v>
      </c>
      <c r="H34" s="55">
        <v>149001</v>
      </c>
    </row>
    <row r="35" spans="1:8" ht="19.5" customHeight="1">
      <c r="A35" s="51">
        <v>25</v>
      </c>
      <c r="B35" s="52" t="s">
        <v>284</v>
      </c>
      <c r="C35" s="53">
        <v>208</v>
      </c>
      <c r="D35" s="54">
        <f t="shared" si="3"/>
        <v>104</v>
      </c>
      <c r="E35" s="53">
        <v>0</v>
      </c>
      <c r="F35" s="54">
        <f t="shared" si="4"/>
        <v>0</v>
      </c>
      <c r="G35" s="54">
        <f t="shared" si="5"/>
        <v>104</v>
      </c>
      <c r="H35" s="55">
        <v>156024</v>
      </c>
    </row>
    <row r="36" spans="1:8" ht="19.5" customHeight="1">
      <c r="A36" s="51">
        <v>26</v>
      </c>
      <c r="B36" s="52" t="s">
        <v>285</v>
      </c>
      <c r="C36" s="53">
        <v>135</v>
      </c>
      <c r="D36" s="54">
        <f t="shared" si="3"/>
        <v>67.5</v>
      </c>
      <c r="E36" s="53">
        <v>0</v>
      </c>
      <c r="F36" s="54">
        <f t="shared" si="4"/>
        <v>0</v>
      </c>
      <c r="G36" s="54">
        <f t="shared" si="5"/>
        <v>67.5</v>
      </c>
      <c r="H36" s="55">
        <v>156019</v>
      </c>
    </row>
    <row r="37" spans="1:8" ht="19.5" customHeight="1">
      <c r="A37" s="51">
        <v>27</v>
      </c>
      <c r="B37" s="52" t="s">
        <v>286</v>
      </c>
      <c r="C37" s="53">
        <v>350</v>
      </c>
      <c r="D37" s="54">
        <f t="shared" si="3"/>
        <v>175</v>
      </c>
      <c r="E37" s="53">
        <v>0</v>
      </c>
      <c r="F37" s="54">
        <f t="shared" si="4"/>
        <v>0</v>
      </c>
      <c r="G37" s="54">
        <f t="shared" si="5"/>
        <v>175</v>
      </c>
      <c r="H37" s="55">
        <v>156030</v>
      </c>
    </row>
    <row r="38" spans="1:8" ht="19.5" customHeight="1">
      <c r="A38" s="51">
        <v>28</v>
      </c>
      <c r="B38" s="52" t="s">
        <v>287</v>
      </c>
      <c r="C38" s="53">
        <v>337</v>
      </c>
      <c r="D38" s="54">
        <f t="shared" si="3"/>
        <v>168.5</v>
      </c>
      <c r="E38" s="53">
        <v>0</v>
      </c>
      <c r="F38" s="54">
        <f t="shared" si="4"/>
        <v>0</v>
      </c>
      <c r="G38" s="54">
        <f t="shared" si="5"/>
        <v>168.5</v>
      </c>
      <c r="H38" s="55">
        <v>156031</v>
      </c>
    </row>
    <row r="39" spans="1:8" ht="19.5" customHeight="1">
      <c r="A39" s="51">
        <v>29</v>
      </c>
      <c r="B39" s="52" t="s">
        <v>288</v>
      </c>
      <c r="C39" s="53">
        <v>194</v>
      </c>
      <c r="D39" s="54">
        <f t="shared" si="3"/>
        <v>97</v>
      </c>
      <c r="E39" s="53">
        <v>0</v>
      </c>
      <c r="F39" s="54">
        <f t="shared" si="4"/>
        <v>0</v>
      </c>
      <c r="G39" s="54">
        <f t="shared" si="5"/>
        <v>97</v>
      </c>
      <c r="H39" s="55">
        <v>156029</v>
      </c>
    </row>
    <row r="40" spans="1:8" ht="19.5" customHeight="1">
      <c r="A40" s="51">
        <v>30</v>
      </c>
      <c r="B40" s="52" t="s">
        <v>289</v>
      </c>
      <c r="C40" s="53">
        <v>353</v>
      </c>
      <c r="D40" s="54">
        <f t="shared" si="3"/>
        <v>176.5</v>
      </c>
      <c r="E40" s="53">
        <v>0</v>
      </c>
      <c r="F40" s="54">
        <f t="shared" si="4"/>
        <v>0</v>
      </c>
      <c r="G40" s="54">
        <f t="shared" si="5"/>
        <v>176.5</v>
      </c>
      <c r="H40" s="55">
        <v>156028</v>
      </c>
    </row>
    <row r="41" spans="1:7" ht="19.5" customHeight="1">
      <c r="A41" s="56"/>
      <c r="B41" s="57" t="s">
        <v>290</v>
      </c>
      <c r="C41" s="49">
        <f>SUM(C42:C64)</f>
        <v>2679</v>
      </c>
      <c r="D41" s="50">
        <f>SUM(D42:D64)</f>
        <v>1339.5</v>
      </c>
      <c r="E41" s="49">
        <f>SUM(E42:E64)</f>
        <v>0</v>
      </c>
      <c r="F41" s="50">
        <f>SUM(F42:F64)</f>
        <v>0</v>
      </c>
      <c r="G41" s="50">
        <f>SUM(G42:G64)</f>
        <v>1339.5</v>
      </c>
    </row>
    <row r="42" spans="1:8" ht="19.5" customHeight="1">
      <c r="A42" s="51">
        <v>31</v>
      </c>
      <c r="B42" s="52" t="s">
        <v>291</v>
      </c>
      <c r="C42" s="53">
        <v>126</v>
      </c>
      <c r="D42" s="54">
        <f aca="true" t="shared" si="6" ref="D42:D64">C42*0.5</f>
        <v>63</v>
      </c>
      <c r="E42" s="53">
        <v>0</v>
      </c>
      <c r="F42" s="54">
        <f aca="true" t="shared" si="7" ref="F42:F64">E42*1</f>
        <v>0</v>
      </c>
      <c r="G42" s="54">
        <f aca="true" t="shared" si="8" ref="G42:G64">D42+F42</f>
        <v>63</v>
      </c>
      <c r="H42" s="59">
        <v>156099</v>
      </c>
    </row>
    <row r="43" spans="1:8" ht="19.5" customHeight="1">
      <c r="A43" s="51">
        <v>32</v>
      </c>
      <c r="B43" s="52" t="s">
        <v>292</v>
      </c>
      <c r="C43" s="53">
        <v>177</v>
      </c>
      <c r="D43" s="54">
        <f t="shared" si="6"/>
        <v>88.5</v>
      </c>
      <c r="E43" s="53">
        <v>0</v>
      </c>
      <c r="F43" s="54">
        <f t="shared" si="7"/>
        <v>0</v>
      </c>
      <c r="G43" s="54">
        <f t="shared" si="8"/>
        <v>88.5</v>
      </c>
      <c r="H43" s="59">
        <v>156099</v>
      </c>
    </row>
    <row r="44" spans="1:8" ht="19.5" customHeight="1">
      <c r="A44" s="51">
        <v>33</v>
      </c>
      <c r="B44" s="52" t="s">
        <v>293</v>
      </c>
      <c r="C44" s="53">
        <v>143</v>
      </c>
      <c r="D44" s="54">
        <f t="shared" si="6"/>
        <v>71.5</v>
      </c>
      <c r="E44" s="53">
        <v>0</v>
      </c>
      <c r="F44" s="54">
        <f t="shared" si="7"/>
        <v>0</v>
      </c>
      <c r="G44" s="54">
        <f t="shared" si="8"/>
        <v>71.5</v>
      </c>
      <c r="H44" s="59">
        <v>156099</v>
      </c>
    </row>
    <row r="45" spans="1:8" ht="19.5" customHeight="1">
      <c r="A45" s="51">
        <v>34</v>
      </c>
      <c r="B45" s="52" t="s">
        <v>294</v>
      </c>
      <c r="C45" s="53">
        <v>95</v>
      </c>
      <c r="D45" s="54">
        <f t="shared" si="6"/>
        <v>47.5</v>
      </c>
      <c r="E45" s="53">
        <v>0</v>
      </c>
      <c r="F45" s="54">
        <f t="shared" si="7"/>
        <v>0</v>
      </c>
      <c r="G45" s="54">
        <f t="shared" si="8"/>
        <v>47.5</v>
      </c>
      <c r="H45" s="59">
        <v>156099</v>
      </c>
    </row>
    <row r="46" spans="1:8" ht="19.5" customHeight="1">
      <c r="A46" s="51">
        <v>35</v>
      </c>
      <c r="B46" s="52" t="s">
        <v>295</v>
      </c>
      <c r="C46" s="53">
        <v>47</v>
      </c>
      <c r="D46" s="54">
        <f t="shared" si="6"/>
        <v>23.5</v>
      </c>
      <c r="E46" s="53">
        <v>0</v>
      </c>
      <c r="F46" s="54">
        <f t="shared" si="7"/>
        <v>0</v>
      </c>
      <c r="G46" s="54">
        <f t="shared" si="8"/>
        <v>23.5</v>
      </c>
      <c r="H46" s="59">
        <v>156099</v>
      </c>
    </row>
    <row r="47" spans="1:8" ht="19.5" customHeight="1">
      <c r="A47" s="51">
        <v>36</v>
      </c>
      <c r="B47" s="52" t="s">
        <v>296</v>
      </c>
      <c r="C47" s="53">
        <v>193</v>
      </c>
      <c r="D47" s="54">
        <f t="shared" si="6"/>
        <v>96.5</v>
      </c>
      <c r="E47" s="53">
        <v>0</v>
      </c>
      <c r="F47" s="54">
        <f t="shared" si="7"/>
        <v>0</v>
      </c>
      <c r="G47" s="54">
        <f t="shared" si="8"/>
        <v>96.5</v>
      </c>
      <c r="H47" s="59">
        <v>156099</v>
      </c>
    </row>
    <row r="48" spans="1:8" ht="19.5" customHeight="1">
      <c r="A48" s="51">
        <v>37</v>
      </c>
      <c r="B48" s="52" t="s">
        <v>297</v>
      </c>
      <c r="C48" s="53">
        <v>152</v>
      </c>
      <c r="D48" s="54">
        <f t="shared" si="6"/>
        <v>76</v>
      </c>
      <c r="E48" s="53">
        <v>0</v>
      </c>
      <c r="F48" s="54">
        <f t="shared" si="7"/>
        <v>0</v>
      </c>
      <c r="G48" s="54">
        <f t="shared" si="8"/>
        <v>76</v>
      </c>
      <c r="H48" s="59">
        <v>156099</v>
      </c>
    </row>
    <row r="49" spans="1:8" ht="19.5" customHeight="1">
      <c r="A49" s="51">
        <v>38</v>
      </c>
      <c r="B49" s="52" t="s">
        <v>298</v>
      </c>
      <c r="C49" s="53">
        <v>8</v>
      </c>
      <c r="D49" s="54">
        <f t="shared" si="6"/>
        <v>4</v>
      </c>
      <c r="E49" s="53">
        <v>0</v>
      </c>
      <c r="F49" s="54">
        <f t="shared" si="7"/>
        <v>0</v>
      </c>
      <c r="G49" s="54">
        <f t="shared" si="8"/>
        <v>4</v>
      </c>
      <c r="H49" s="59">
        <v>156099</v>
      </c>
    </row>
    <row r="50" spans="1:8" ht="19.5" customHeight="1">
      <c r="A50" s="51">
        <v>39</v>
      </c>
      <c r="B50" s="52" t="s">
        <v>299</v>
      </c>
      <c r="C50" s="53">
        <v>88</v>
      </c>
      <c r="D50" s="54">
        <f t="shared" si="6"/>
        <v>44</v>
      </c>
      <c r="E50" s="53">
        <v>0</v>
      </c>
      <c r="F50" s="54">
        <f t="shared" si="7"/>
        <v>0</v>
      </c>
      <c r="G50" s="54">
        <f t="shared" si="8"/>
        <v>44</v>
      </c>
      <c r="H50" s="59">
        <v>156099</v>
      </c>
    </row>
    <row r="51" spans="1:8" ht="19.5" customHeight="1">
      <c r="A51" s="51">
        <v>40</v>
      </c>
      <c r="B51" s="52" t="s">
        <v>300</v>
      </c>
      <c r="C51" s="53">
        <v>70</v>
      </c>
      <c r="D51" s="54">
        <f t="shared" si="6"/>
        <v>35</v>
      </c>
      <c r="E51" s="53">
        <v>0</v>
      </c>
      <c r="F51" s="54">
        <f t="shared" si="7"/>
        <v>0</v>
      </c>
      <c r="G51" s="54">
        <f t="shared" si="8"/>
        <v>35</v>
      </c>
      <c r="H51" s="59">
        <v>156099</v>
      </c>
    </row>
    <row r="52" spans="1:8" ht="19.5" customHeight="1">
      <c r="A52" s="51">
        <v>41</v>
      </c>
      <c r="B52" s="52" t="s">
        <v>301</v>
      </c>
      <c r="C52" s="53">
        <v>62</v>
      </c>
      <c r="D52" s="54">
        <f t="shared" si="6"/>
        <v>31</v>
      </c>
      <c r="E52" s="53">
        <v>0</v>
      </c>
      <c r="F52" s="54">
        <f t="shared" si="7"/>
        <v>0</v>
      </c>
      <c r="G52" s="54">
        <f t="shared" si="8"/>
        <v>31</v>
      </c>
      <c r="H52" s="59">
        <v>156099</v>
      </c>
    </row>
    <row r="53" spans="1:8" ht="19.5" customHeight="1">
      <c r="A53" s="51">
        <v>42</v>
      </c>
      <c r="B53" s="52" t="s">
        <v>302</v>
      </c>
      <c r="C53" s="53">
        <v>142</v>
      </c>
      <c r="D53" s="54">
        <f t="shared" si="6"/>
        <v>71</v>
      </c>
      <c r="E53" s="53">
        <v>0</v>
      </c>
      <c r="F53" s="54">
        <f t="shared" si="7"/>
        <v>0</v>
      </c>
      <c r="G53" s="54">
        <f t="shared" si="8"/>
        <v>71</v>
      </c>
      <c r="H53" s="59">
        <v>156099</v>
      </c>
    </row>
    <row r="54" spans="1:8" ht="19.5" customHeight="1">
      <c r="A54" s="51">
        <v>43</v>
      </c>
      <c r="B54" s="52" t="s">
        <v>303</v>
      </c>
      <c r="C54" s="53">
        <v>75</v>
      </c>
      <c r="D54" s="54">
        <f t="shared" si="6"/>
        <v>37.5</v>
      </c>
      <c r="E54" s="53">
        <v>0</v>
      </c>
      <c r="F54" s="54">
        <f t="shared" si="7"/>
        <v>0</v>
      </c>
      <c r="G54" s="54">
        <f t="shared" si="8"/>
        <v>37.5</v>
      </c>
      <c r="H54" s="59">
        <v>156099</v>
      </c>
    </row>
    <row r="55" spans="1:8" ht="19.5" customHeight="1">
      <c r="A55" s="51">
        <v>44</v>
      </c>
      <c r="B55" s="52" t="s">
        <v>304</v>
      </c>
      <c r="C55" s="53">
        <v>81</v>
      </c>
      <c r="D55" s="54">
        <f t="shared" si="6"/>
        <v>40.5</v>
      </c>
      <c r="E55" s="53">
        <v>0</v>
      </c>
      <c r="F55" s="54">
        <f t="shared" si="7"/>
        <v>0</v>
      </c>
      <c r="G55" s="54">
        <f t="shared" si="8"/>
        <v>40.5</v>
      </c>
      <c r="H55" s="59">
        <v>156099</v>
      </c>
    </row>
    <row r="56" spans="1:8" ht="19.5" customHeight="1">
      <c r="A56" s="51">
        <v>45</v>
      </c>
      <c r="B56" s="52" t="s">
        <v>305</v>
      </c>
      <c r="C56" s="53">
        <v>114</v>
      </c>
      <c r="D56" s="54">
        <f t="shared" si="6"/>
        <v>57</v>
      </c>
      <c r="E56" s="53">
        <v>0</v>
      </c>
      <c r="F56" s="54">
        <f t="shared" si="7"/>
        <v>0</v>
      </c>
      <c r="G56" s="54">
        <f t="shared" si="8"/>
        <v>57</v>
      </c>
      <c r="H56" s="59">
        <v>156099</v>
      </c>
    </row>
    <row r="57" spans="1:8" ht="19.5" customHeight="1">
      <c r="A57" s="51">
        <v>46</v>
      </c>
      <c r="B57" s="60" t="s">
        <v>306</v>
      </c>
      <c r="C57" s="53">
        <v>108</v>
      </c>
      <c r="D57" s="54">
        <f t="shared" si="6"/>
        <v>54</v>
      </c>
      <c r="E57" s="53">
        <v>0</v>
      </c>
      <c r="F57" s="54">
        <f t="shared" si="7"/>
        <v>0</v>
      </c>
      <c r="G57" s="54">
        <f t="shared" si="8"/>
        <v>54</v>
      </c>
      <c r="H57" s="59">
        <v>156099</v>
      </c>
    </row>
    <row r="58" spans="1:8" ht="19.5" customHeight="1">
      <c r="A58" s="51">
        <v>47</v>
      </c>
      <c r="B58" s="52" t="s">
        <v>307</v>
      </c>
      <c r="C58" s="53">
        <v>106</v>
      </c>
      <c r="D58" s="54">
        <f t="shared" si="6"/>
        <v>53</v>
      </c>
      <c r="E58" s="53">
        <v>0</v>
      </c>
      <c r="F58" s="54">
        <f t="shared" si="7"/>
        <v>0</v>
      </c>
      <c r="G58" s="54">
        <f t="shared" si="8"/>
        <v>53</v>
      </c>
      <c r="H58" s="59">
        <v>156099</v>
      </c>
    </row>
    <row r="59" spans="1:8" ht="19.5" customHeight="1">
      <c r="A59" s="51">
        <v>48</v>
      </c>
      <c r="B59" s="52" t="s">
        <v>308</v>
      </c>
      <c r="C59" s="53">
        <v>84</v>
      </c>
      <c r="D59" s="54">
        <f t="shared" si="6"/>
        <v>42</v>
      </c>
      <c r="E59" s="53">
        <v>0</v>
      </c>
      <c r="F59" s="54">
        <f t="shared" si="7"/>
        <v>0</v>
      </c>
      <c r="G59" s="54">
        <f t="shared" si="8"/>
        <v>42</v>
      </c>
      <c r="H59" s="59">
        <v>156099</v>
      </c>
    </row>
    <row r="60" spans="1:8" ht="19.5" customHeight="1">
      <c r="A60" s="51">
        <v>49</v>
      </c>
      <c r="B60" s="52" t="s">
        <v>309</v>
      </c>
      <c r="C60" s="53">
        <v>40</v>
      </c>
      <c r="D60" s="54">
        <f t="shared" si="6"/>
        <v>20</v>
      </c>
      <c r="E60" s="53">
        <v>0</v>
      </c>
      <c r="F60" s="54">
        <f t="shared" si="7"/>
        <v>0</v>
      </c>
      <c r="G60" s="54">
        <f t="shared" si="8"/>
        <v>20</v>
      </c>
      <c r="H60" s="59">
        <v>156099</v>
      </c>
    </row>
    <row r="61" spans="1:8" ht="19.5" customHeight="1">
      <c r="A61" s="51">
        <v>50</v>
      </c>
      <c r="B61" s="52" t="s">
        <v>310</v>
      </c>
      <c r="C61" s="53">
        <v>162</v>
      </c>
      <c r="D61" s="54">
        <f t="shared" si="6"/>
        <v>81</v>
      </c>
      <c r="E61" s="53">
        <v>0</v>
      </c>
      <c r="F61" s="54">
        <f t="shared" si="7"/>
        <v>0</v>
      </c>
      <c r="G61" s="54">
        <f t="shared" si="8"/>
        <v>81</v>
      </c>
      <c r="H61" s="59">
        <v>156099</v>
      </c>
    </row>
    <row r="62" spans="1:8" ht="19.5" customHeight="1">
      <c r="A62" s="51">
        <v>51</v>
      </c>
      <c r="B62" s="52" t="s">
        <v>311</v>
      </c>
      <c r="C62" s="53">
        <v>180</v>
      </c>
      <c r="D62" s="54">
        <f t="shared" si="6"/>
        <v>90</v>
      </c>
      <c r="E62" s="53">
        <v>0</v>
      </c>
      <c r="F62" s="54">
        <f t="shared" si="7"/>
        <v>0</v>
      </c>
      <c r="G62" s="54">
        <f t="shared" si="8"/>
        <v>90</v>
      </c>
      <c r="H62" s="59">
        <v>156099</v>
      </c>
    </row>
    <row r="63" spans="1:8" ht="19.5" customHeight="1">
      <c r="A63" s="51">
        <v>52</v>
      </c>
      <c r="B63" s="52" t="s">
        <v>312</v>
      </c>
      <c r="C63" s="53">
        <v>268</v>
      </c>
      <c r="D63" s="54">
        <f t="shared" si="6"/>
        <v>134</v>
      </c>
      <c r="E63" s="53">
        <v>0</v>
      </c>
      <c r="F63" s="54">
        <f t="shared" si="7"/>
        <v>0</v>
      </c>
      <c r="G63" s="54">
        <f t="shared" si="8"/>
        <v>134</v>
      </c>
      <c r="H63" s="59">
        <v>156099</v>
      </c>
    </row>
    <row r="64" spans="1:8" ht="19.5" customHeight="1">
      <c r="A64" s="51">
        <v>53</v>
      </c>
      <c r="B64" s="52" t="s">
        <v>313</v>
      </c>
      <c r="C64" s="53">
        <v>158</v>
      </c>
      <c r="D64" s="54">
        <f t="shared" si="6"/>
        <v>79</v>
      </c>
      <c r="E64" s="53">
        <v>0</v>
      </c>
      <c r="F64" s="54">
        <f t="shared" si="7"/>
        <v>0</v>
      </c>
      <c r="G64" s="54">
        <f t="shared" si="8"/>
        <v>79</v>
      </c>
      <c r="H64" s="59">
        <v>156099</v>
      </c>
    </row>
  </sheetData>
  <sheetProtection/>
  <mergeCells count="12">
    <mergeCell ref="A1:B1"/>
    <mergeCell ref="A2:G2"/>
    <mergeCell ref="C4:D4"/>
    <mergeCell ref="E4:F4"/>
    <mergeCell ref="A4:A7"/>
    <mergeCell ref="B4:B7"/>
    <mergeCell ref="C5:C6"/>
    <mergeCell ref="D5:D6"/>
    <mergeCell ref="E5:E6"/>
    <mergeCell ref="F5:F6"/>
    <mergeCell ref="G4:G6"/>
    <mergeCell ref="H4:H7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 topLeftCell="A1">
      <selection activeCell="E19" sqref="E19"/>
    </sheetView>
  </sheetViews>
  <sheetFormatPr defaultColWidth="9.875" defaultRowHeight="19.5" customHeight="1"/>
  <cols>
    <col min="1" max="1" width="20.75390625" style="2" customWidth="1"/>
    <col min="2" max="2" width="16.75390625" style="2" customWidth="1"/>
    <col min="3" max="3" width="20.00390625" style="2" hidden="1" customWidth="1"/>
    <col min="4" max="4" width="14.125" style="2" customWidth="1"/>
    <col min="5" max="5" width="34.75390625" style="2" customWidth="1"/>
    <col min="6" max="6" width="29.625" style="2" customWidth="1"/>
    <col min="7" max="9" width="14.125" style="2" customWidth="1"/>
    <col min="10" max="10" width="8.625" style="2" customWidth="1"/>
    <col min="11" max="11" width="9.50390625" style="2" customWidth="1"/>
    <col min="12" max="16384" width="16.75390625" style="2" customWidth="1"/>
  </cols>
  <sheetData>
    <row r="1" spans="1:9" ht="19.5" customHeight="1">
      <c r="A1" s="3"/>
      <c r="B1" s="4" t="s">
        <v>314</v>
      </c>
      <c r="C1" s="4" t="s">
        <v>315</v>
      </c>
      <c r="D1" s="4" t="s">
        <v>316</v>
      </c>
      <c r="E1" s="4" t="s">
        <v>317</v>
      </c>
      <c r="F1" s="4" t="s">
        <v>318</v>
      </c>
      <c r="G1" s="4" t="s">
        <v>319</v>
      </c>
      <c r="H1" s="5"/>
      <c r="I1" s="5"/>
    </row>
    <row r="2" spans="1:7" ht="19.5" customHeight="1">
      <c r="A2" s="6" t="s">
        <v>320</v>
      </c>
      <c r="B2" s="7">
        <v>35270.64</v>
      </c>
      <c r="C2" s="8">
        <v>-327.66</v>
      </c>
      <c r="D2" s="9" t="s">
        <v>321</v>
      </c>
      <c r="E2" s="3" t="s">
        <v>322</v>
      </c>
      <c r="F2" s="3" t="s">
        <v>323</v>
      </c>
      <c r="G2" s="3"/>
    </row>
    <row r="3" spans="1:7" ht="19.5" customHeight="1">
      <c r="A3" s="6" t="s">
        <v>324</v>
      </c>
      <c r="B3" s="7">
        <v>19344.06</v>
      </c>
      <c r="C3" s="8">
        <v>-90.96</v>
      </c>
      <c r="D3" s="9" t="s">
        <v>321</v>
      </c>
      <c r="E3" s="3" t="s">
        <v>322</v>
      </c>
      <c r="F3" s="3" t="s">
        <v>323</v>
      </c>
      <c r="G3" s="3"/>
    </row>
    <row r="4" spans="1:7" ht="19.5" customHeight="1">
      <c r="A4" s="6" t="s">
        <v>325</v>
      </c>
      <c r="B4" s="7">
        <v>7496.76</v>
      </c>
      <c r="C4" s="8">
        <v>-113.58</v>
      </c>
      <c r="D4" s="9" t="s">
        <v>321</v>
      </c>
      <c r="E4" s="3" t="s">
        <v>326</v>
      </c>
      <c r="F4" s="3" t="s">
        <v>323</v>
      </c>
      <c r="G4" s="3"/>
    </row>
    <row r="5" spans="1:7" ht="19.5" customHeight="1">
      <c r="A5" s="6" t="s">
        <v>327</v>
      </c>
      <c r="B5" s="7">
        <v>8348.7</v>
      </c>
      <c r="C5" s="8">
        <v>-190.9</v>
      </c>
      <c r="D5" s="9" t="s">
        <v>321</v>
      </c>
      <c r="E5" s="3" t="s">
        <v>326</v>
      </c>
      <c r="F5" s="3" t="s">
        <v>323</v>
      </c>
      <c r="G5" s="3"/>
    </row>
    <row r="6" spans="1:7" ht="19.5" customHeight="1">
      <c r="A6" s="6" t="s">
        <v>328</v>
      </c>
      <c r="B6" s="7">
        <v>3113.64</v>
      </c>
      <c r="C6" s="8">
        <v>-315.36</v>
      </c>
      <c r="D6" s="9" t="s">
        <v>321</v>
      </c>
      <c r="E6" s="3" t="s">
        <v>326</v>
      </c>
      <c r="F6" s="3" t="s">
        <v>323</v>
      </c>
      <c r="G6" s="3"/>
    </row>
    <row r="7" spans="1:7" ht="19.5" customHeight="1">
      <c r="A7" s="6" t="s">
        <v>329</v>
      </c>
      <c r="B7" s="7">
        <v>2.7</v>
      </c>
      <c r="C7" s="8">
        <v>-4728.96</v>
      </c>
      <c r="D7" s="9" t="s">
        <v>321</v>
      </c>
      <c r="E7" s="3" t="s">
        <v>326</v>
      </c>
      <c r="F7" s="3" t="s">
        <v>323</v>
      </c>
      <c r="G7" s="3"/>
    </row>
    <row r="8" spans="1:7" ht="19.5" customHeight="1">
      <c r="A8" s="10" t="s">
        <v>330</v>
      </c>
      <c r="B8" s="7">
        <v>11148.4</v>
      </c>
      <c r="C8" s="8"/>
      <c r="D8" s="9" t="s">
        <v>331</v>
      </c>
      <c r="E8" s="3" t="s">
        <v>332</v>
      </c>
      <c r="F8" s="3" t="s">
        <v>333</v>
      </c>
      <c r="G8" s="3" t="s">
        <v>334</v>
      </c>
    </row>
    <row r="9" spans="1:7" ht="19.5" customHeight="1">
      <c r="A9" s="11"/>
      <c r="B9" s="7">
        <v>7641.74</v>
      </c>
      <c r="C9" s="8">
        <v>-4.08</v>
      </c>
      <c r="D9" s="12" t="s">
        <v>321</v>
      </c>
      <c r="E9" s="3" t="s">
        <v>326</v>
      </c>
      <c r="F9" s="3" t="s">
        <v>323</v>
      </c>
      <c r="G9" s="3"/>
    </row>
    <row r="10" spans="1:7" ht="19.5" customHeight="1">
      <c r="A10" s="10" t="s">
        <v>335</v>
      </c>
      <c r="B10" s="7">
        <v>222.36</v>
      </c>
      <c r="C10" s="8">
        <v>-19.14</v>
      </c>
      <c r="D10" s="9" t="s">
        <v>331</v>
      </c>
      <c r="E10" s="3" t="s">
        <v>336</v>
      </c>
      <c r="F10" s="3" t="s">
        <v>333</v>
      </c>
      <c r="G10" s="3" t="s">
        <v>334</v>
      </c>
    </row>
    <row r="11" spans="1:7" ht="19.5" customHeight="1">
      <c r="A11" s="13"/>
      <c r="B11" s="7">
        <v>0.92</v>
      </c>
      <c r="C11" s="8"/>
      <c r="D11" s="9" t="s">
        <v>331</v>
      </c>
      <c r="E11" s="3" t="s">
        <v>337</v>
      </c>
      <c r="F11" s="3" t="s">
        <v>333</v>
      </c>
      <c r="G11" s="3" t="s">
        <v>334</v>
      </c>
    </row>
    <row r="12" spans="1:7" ht="19.5" customHeight="1">
      <c r="A12" s="3"/>
      <c r="B12" s="7">
        <f>SUM(B2:B11)</f>
        <v>92589.92</v>
      </c>
      <c r="C12" s="8">
        <f>SUM(C2:C10)</f>
        <v>-5790.64</v>
      </c>
      <c r="D12" s="8"/>
      <c r="E12" s="3"/>
      <c r="F12" s="3"/>
      <c r="G12" s="3"/>
    </row>
    <row r="14" spans="1:2" ht="19.5" customHeight="1">
      <c r="A14" s="14"/>
      <c r="B14" s="14"/>
    </row>
    <row r="15" spans="1:4" ht="19.5" customHeight="1">
      <c r="A15" s="2" t="s">
        <v>338</v>
      </c>
      <c r="B15" s="2">
        <v>80962.48</v>
      </c>
      <c r="D15" s="2">
        <f>B12-B15-B16-B17</f>
        <v>8284.440000000002</v>
      </c>
    </row>
    <row r="16" spans="1:2" ht="48" customHeight="1">
      <c r="A16" s="15" t="s">
        <v>339</v>
      </c>
      <c r="B16" s="16">
        <v>2497</v>
      </c>
    </row>
    <row r="17" spans="1:2" ht="48" customHeight="1">
      <c r="A17" s="15" t="s">
        <v>340</v>
      </c>
      <c r="B17" s="16">
        <v>846</v>
      </c>
    </row>
    <row r="18" spans="1:2" ht="48" customHeight="1">
      <c r="A18" s="17" t="s">
        <v>341</v>
      </c>
      <c r="B18" s="18">
        <v>187.2</v>
      </c>
    </row>
    <row r="19" spans="1:2" ht="48" customHeight="1">
      <c r="A19" s="17" t="s">
        <v>342</v>
      </c>
      <c r="B19" s="18">
        <v>8097.24</v>
      </c>
    </row>
    <row r="20" spans="1:2" ht="19.5" customHeight="1">
      <c r="A20" s="14"/>
      <c r="B20" s="14"/>
    </row>
    <row r="23" spans="4:9" ht="19.5" customHeight="1">
      <c r="D23" s="19" t="s">
        <v>343</v>
      </c>
      <c r="E23" s="19" t="s">
        <v>317</v>
      </c>
      <c r="F23" s="19" t="s">
        <v>318</v>
      </c>
      <c r="G23" s="19" t="s">
        <v>319</v>
      </c>
      <c r="H23" s="20"/>
      <c r="I23" s="20"/>
    </row>
    <row r="24" spans="4:9" ht="19.5" customHeight="1">
      <c r="D24" s="21" t="s">
        <v>344</v>
      </c>
      <c r="E24" s="19"/>
      <c r="F24" s="19"/>
      <c r="G24" s="19"/>
      <c r="H24" s="20"/>
      <c r="I24" s="20"/>
    </row>
    <row r="25" spans="4:7" ht="19.5" customHeight="1">
      <c r="D25" s="3" t="s">
        <v>345</v>
      </c>
      <c r="E25" s="3" t="s">
        <v>326</v>
      </c>
      <c r="F25" s="3" t="s">
        <v>323</v>
      </c>
      <c r="G25" s="3"/>
    </row>
    <row r="26" spans="4:7" ht="19.5" customHeight="1">
      <c r="D26" s="22" t="s">
        <v>346</v>
      </c>
      <c r="E26" s="3" t="s">
        <v>322</v>
      </c>
      <c r="F26" s="3" t="s">
        <v>323</v>
      </c>
      <c r="G26" s="3"/>
    </row>
    <row r="27" spans="4:7" ht="19.5" customHeight="1">
      <c r="D27" s="3" t="s">
        <v>347</v>
      </c>
      <c r="E27" s="3" t="s">
        <v>332</v>
      </c>
      <c r="F27" s="3" t="s">
        <v>333</v>
      </c>
      <c r="G27" s="3" t="s">
        <v>334</v>
      </c>
    </row>
    <row r="28" spans="4:7" ht="19.5" customHeight="1">
      <c r="D28" s="22" t="s">
        <v>348</v>
      </c>
      <c r="E28" s="3" t="s">
        <v>336</v>
      </c>
      <c r="F28" s="3" t="s">
        <v>333</v>
      </c>
      <c r="G28" s="3" t="s">
        <v>334</v>
      </c>
    </row>
    <row r="29" spans="4:7" ht="19.5" customHeight="1">
      <c r="D29" s="22" t="s">
        <v>349</v>
      </c>
      <c r="E29" s="3" t="s">
        <v>337</v>
      </c>
      <c r="F29" s="3" t="s">
        <v>333</v>
      </c>
      <c r="G29" s="3" t="s">
        <v>334</v>
      </c>
    </row>
    <row r="31" spans="4:10" ht="19.5" customHeight="1">
      <c r="D31" s="23" t="s">
        <v>350</v>
      </c>
      <c r="E31" s="23" t="s">
        <v>351</v>
      </c>
      <c r="F31" s="23" t="s">
        <v>352</v>
      </c>
      <c r="G31" s="23" t="s">
        <v>316</v>
      </c>
      <c r="H31" s="23" t="s">
        <v>353</v>
      </c>
      <c r="I31" s="23"/>
      <c r="J31" s="23" t="s">
        <v>354</v>
      </c>
    </row>
    <row r="32" spans="4:11" ht="19.5" customHeight="1">
      <c r="D32" s="24" t="s">
        <v>355</v>
      </c>
      <c r="E32" s="25" t="s">
        <v>356</v>
      </c>
      <c r="F32" s="24" t="s">
        <v>357</v>
      </c>
      <c r="G32" s="26" t="s">
        <v>321</v>
      </c>
      <c r="H32" s="26" t="s">
        <v>358</v>
      </c>
      <c r="I32" s="26"/>
      <c r="J32" s="28">
        <v>11331</v>
      </c>
      <c r="K32" s="2" t="s">
        <v>349</v>
      </c>
    </row>
    <row r="33" spans="4:10" ht="19.5" customHeight="1">
      <c r="D33" s="24" t="s">
        <v>355</v>
      </c>
      <c r="E33" s="25" t="s">
        <v>359</v>
      </c>
      <c r="F33" s="24" t="s">
        <v>357</v>
      </c>
      <c r="G33" s="26" t="s">
        <v>331</v>
      </c>
      <c r="H33" s="26"/>
      <c r="I33" s="26"/>
      <c r="J33" s="28">
        <v>1224.7</v>
      </c>
    </row>
    <row r="34" spans="4:11" ht="19.5" customHeight="1">
      <c r="D34" s="24" t="s">
        <v>355</v>
      </c>
      <c r="E34" s="25" t="s">
        <v>360</v>
      </c>
      <c r="F34" s="24" t="s">
        <v>357</v>
      </c>
      <c r="G34" s="27" t="s">
        <v>331</v>
      </c>
      <c r="H34" s="27"/>
      <c r="I34" s="27"/>
      <c r="J34" s="28">
        <v>3902</v>
      </c>
      <c r="K34" s="2" t="s">
        <v>348</v>
      </c>
    </row>
    <row r="35" spans="4:11" ht="19.5" customHeight="1">
      <c r="D35" s="24" t="s">
        <v>355</v>
      </c>
      <c r="E35" s="25" t="s">
        <v>361</v>
      </c>
      <c r="F35" s="24" t="s">
        <v>357</v>
      </c>
      <c r="G35" s="27" t="s">
        <v>321</v>
      </c>
      <c r="H35" s="27"/>
      <c r="I35" s="27"/>
      <c r="J35" s="28">
        <v>64504.78</v>
      </c>
      <c r="K35" s="2" t="s">
        <v>346</v>
      </c>
    </row>
    <row r="36" spans="4:10" ht="19.5" customHeight="1">
      <c r="D36" s="24" t="s">
        <v>355</v>
      </c>
      <c r="E36" s="25" t="s">
        <v>361</v>
      </c>
      <c r="F36" s="24" t="s">
        <v>362</v>
      </c>
      <c r="G36" s="27" t="s">
        <v>321</v>
      </c>
      <c r="H36" s="27"/>
      <c r="I36" s="27"/>
      <c r="J36" s="28">
        <v>2497</v>
      </c>
    </row>
    <row r="37" spans="4:10" ht="19.5" customHeight="1">
      <c r="D37" s="24" t="s">
        <v>355</v>
      </c>
      <c r="E37" s="25" t="s">
        <v>363</v>
      </c>
      <c r="F37" s="24" t="s">
        <v>364</v>
      </c>
      <c r="G37" s="27" t="s">
        <v>321</v>
      </c>
      <c r="H37" s="27"/>
      <c r="I37" s="27"/>
      <c r="J37" s="28">
        <v>846</v>
      </c>
    </row>
    <row r="38" spans="4:10" ht="19.5" customHeight="1">
      <c r="D38" s="24" t="s">
        <v>365</v>
      </c>
      <c r="E38" s="25" t="s">
        <v>366</v>
      </c>
      <c r="F38" s="24" t="s">
        <v>342</v>
      </c>
      <c r="G38" s="27" t="s">
        <v>321</v>
      </c>
      <c r="H38" s="27"/>
      <c r="I38" s="27"/>
      <c r="J38" s="28">
        <v>8202</v>
      </c>
    </row>
  </sheetData>
  <sheetProtection/>
  <mergeCells count="2">
    <mergeCell ref="A8:A9"/>
    <mergeCell ref="A10:A11"/>
  </mergeCells>
  <printOptions/>
  <pageMargins left="0.2" right="0.11999999999999998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A22" sqref="A22"/>
    </sheetView>
  </sheetViews>
  <sheetFormatPr defaultColWidth="9.875" defaultRowHeight="13.5"/>
  <cols>
    <col min="1" max="2" width="15.00390625" style="0" customWidth="1"/>
  </cols>
  <sheetData>
    <row r="1" spans="1:2" ht="14.25">
      <c r="A1" s="1" t="s">
        <v>367</v>
      </c>
      <c r="B1" s="1">
        <f>SUM(B2:B9)</f>
        <v>16837</v>
      </c>
    </row>
    <row r="2" spans="1:5" ht="14.25">
      <c r="A2" t="s">
        <v>368</v>
      </c>
      <c r="B2" s="1">
        <f aca="true" t="shared" si="0" ref="B2:B7">SUM(C2:E2)</f>
        <v>6290</v>
      </c>
      <c r="C2">
        <v>1296</v>
      </c>
      <c r="D2">
        <v>4770</v>
      </c>
      <c r="E2">
        <v>224</v>
      </c>
    </row>
    <row r="3" spans="1:5" ht="14.25">
      <c r="A3" t="s">
        <v>369</v>
      </c>
      <c r="B3" s="1">
        <f aca="true" t="shared" si="1" ref="B3:B9">SUM(C3:E3)</f>
        <v>3594</v>
      </c>
      <c r="C3">
        <v>718</v>
      </c>
      <c r="D3">
        <v>2789</v>
      </c>
      <c r="E3">
        <v>87</v>
      </c>
    </row>
    <row r="4" spans="1:5" ht="14.25">
      <c r="A4" t="s">
        <v>370</v>
      </c>
      <c r="B4" s="1">
        <f t="shared" si="1"/>
        <v>2007</v>
      </c>
      <c r="C4">
        <v>428</v>
      </c>
      <c r="D4">
        <v>1540</v>
      </c>
      <c r="E4">
        <v>39</v>
      </c>
    </row>
    <row r="5" spans="1:11" ht="14.25">
      <c r="A5" t="s">
        <v>371</v>
      </c>
      <c r="B5" s="1">
        <f>SUM(C5:K5)</f>
        <v>2607</v>
      </c>
      <c r="C5">
        <v>428</v>
      </c>
      <c r="D5">
        <v>1540</v>
      </c>
      <c r="E5">
        <v>39</v>
      </c>
      <c r="F5">
        <v>137</v>
      </c>
      <c r="G5">
        <v>454</v>
      </c>
      <c r="H5">
        <v>0</v>
      </c>
      <c r="I5">
        <v>4</v>
      </c>
      <c r="J5">
        <v>5</v>
      </c>
      <c r="K5">
        <v>0</v>
      </c>
    </row>
    <row r="6" spans="1:5" ht="14.25">
      <c r="A6" t="s">
        <v>372</v>
      </c>
      <c r="B6" s="1">
        <f t="shared" si="0"/>
        <v>1579</v>
      </c>
      <c r="C6">
        <v>1058</v>
      </c>
      <c r="D6">
        <v>472</v>
      </c>
      <c r="E6">
        <v>49</v>
      </c>
    </row>
    <row r="7" spans="1:3" ht="14.25">
      <c r="A7" t="s">
        <v>373</v>
      </c>
      <c r="B7" s="1">
        <f t="shared" si="0"/>
        <v>204</v>
      </c>
      <c r="C7">
        <v>204</v>
      </c>
    </row>
    <row r="8" spans="1:3" ht="14.25">
      <c r="A8" t="s">
        <v>374</v>
      </c>
      <c r="B8" s="1">
        <f t="shared" si="1"/>
        <v>376</v>
      </c>
      <c r="C8">
        <v>376</v>
      </c>
    </row>
    <row r="9" spans="1:3" ht="14.25">
      <c r="A9" t="s">
        <v>375</v>
      </c>
      <c r="B9" s="1">
        <f t="shared" si="1"/>
        <v>180</v>
      </c>
      <c r="C9">
        <v>180</v>
      </c>
    </row>
    <row r="11" spans="1:2" ht="14.25">
      <c r="A11" s="1" t="s">
        <v>376</v>
      </c>
      <c r="B11" s="1">
        <f>SUM(B12:B19)</f>
        <v>24603.870000000003</v>
      </c>
    </row>
    <row r="12" spans="1:2" ht="14.25">
      <c r="A12" t="s">
        <v>368</v>
      </c>
      <c r="B12">
        <v>9731.28</v>
      </c>
    </row>
    <row r="13" spans="1:2" ht="14.25">
      <c r="A13" t="s">
        <v>369</v>
      </c>
      <c r="B13">
        <v>6050.46</v>
      </c>
    </row>
    <row r="14" spans="1:2" ht="14.25">
      <c r="A14" t="s">
        <v>370</v>
      </c>
      <c r="B14">
        <v>2339.4</v>
      </c>
    </row>
    <row r="15" spans="1:2" ht="14.25">
      <c r="A15" t="s">
        <v>371</v>
      </c>
      <c r="B15">
        <v>2240.35</v>
      </c>
    </row>
    <row r="16" spans="1:2" ht="14.25">
      <c r="A16" t="s">
        <v>372</v>
      </c>
      <c r="B16">
        <v>140.4</v>
      </c>
    </row>
    <row r="17" spans="1:2" ht="14.25">
      <c r="A17" t="s">
        <v>373</v>
      </c>
      <c r="B17">
        <v>-9594.72</v>
      </c>
    </row>
    <row r="18" spans="1:2" ht="14.25">
      <c r="A18" t="s">
        <v>374</v>
      </c>
      <c r="B18">
        <v>13492.56</v>
      </c>
    </row>
    <row r="19" spans="1:2" ht="14.25">
      <c r="A19" t="s">
        <v>375</v>
      </c>
      <c r="B19">
        <v>204.14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潘子君</dc:creator>
  <cp:keywords/>
  <dc:description/>
  <cp:lastModifiedBy>xie又又</cp:lastModifiedBy>
  <cp:lastPrinted>2017-12-26T07:37:00Z</cp:lastPrinted>
  <dcterms:created xsi:type="dcterms:W3CDTF">2006-09-16T00:00:00Z</dcterms:created>
  <dcterms:modified xsi:type="dcterms:W3CDTF">2019-04-29T09:13:57Z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eadingLayo">
    <vt:bool>false</vt:bool>
  </property>
  <property fmtid="{D5CDD505-2E9C-101B-9397-08002B2CF9AE}" pid="5" name="KSORubyTemplate">
    <vt:lpwstr>14</vt:lpwstr>
  </property>
</Properties>
</file>