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55" windowHeight="11625"/>
  </bookViews>
  <sheets>
    <sheet name="定稿" sheetId="1" r:id="rId1"/>
  </sheets>
  <definedNames>
    <definedName name="_xlnm._FilterDatabase" localSheetId="0" hidden="1">定稿!$A$8:$O$202</definedName>
    <definedName name="_xlnm.Print_Titles" localSheetId="0">定稿!$3:$6</definedName>
  </definedNames>
  <calcPr calcId="144525" concurrentCalc="0"/>
</workbook>
</file>

<file path=xl/sharedStrings.xml><?xml version="1.0" encoding="utf-8"?>
<sst xmlns="http://schemas.openxmlformats.org/spreadsheetml/2006/main" count="216">
  <si>
    <t>提前下达2019年广东省地市属普通高中教育残疾学生免学费补助资金明细表</t>
  </si>
  <si>
    <t>单位：人、元</t>
  </si>
  <si>
    <t>用款单位编码</t>
  </si>
  <si>
    <t>用款单位名称</t>
  </si>
  <si>
    <t>具体实施单位</t>
  </si>
  <si>
    <t>清算2018年</t>
  </si>
  <si>
    <t>预算2019年</t>
  </si>
  <si>
    <t>改革前省级以上财政分担比例（%）</t>
  </si>
  <si>
    <t>改革后省级以上财政分担比例（%）</t>
  </si>
  <si>
    <t>资金测算过程</t>
  </si>
  <si>
    <t>本次清算2018年及提前下达2019年资金</t>
  </si>
  <si>
    <t>待以后年度结转使用</t>
  </si>
  <si>
    <t>残疾学生免学费人数</t>
  </si>
  <si>
    <t>残疾学生免学费资金合计
（按3850元标准）</t>
  </si>
  <si>
    <t>清算安排2018年残疾学生免学费资金</t>
  </si>
  <si>
    <t>预算安排2019年残疾学生免学费资金</t>
  </si>
  <si>
    <t xml:space="preserve">粤财教[2017]442号
提前下达残疾学生免学费预算资金
</t>
  </si>
  <si>
    <t xml:space="preserve">粤财教[2017]442号
待结转使用资金
</t>
  </si>
  <si>
    <t>A</t>
  </si>
  <si>
    <t>B</t>
  </si>
  <si>
    <t>C=B*3850</t>
  </si>
  <si>
    <t>D</t>
  </si>
  <si>
    <t>E=D*3850</t>
  </si>
  <si>
    <t>F1</t>
  </si>
  <si>
    <t>F2</t>
  </si>
  <si>
    <t>G=C*F1</t>
  </si>
  <si>
    <t>H=E*F2</t>
  </si>
  <si>
    <t>I</t>
  </si>
  <si>
    <t>J</t>
  </si>
  <si>
    <t>K=G+H-I-J&gt;=0</t>
  </si>
  <si>
    <t>L=G+H-I-J&lt;0</t>
  </si>
  <si>
    <t>合计</t>
  </si>
  <si>
    <t>广州市</t>
  </si>
  <si>
    <t>广州市本级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</si>
  <si>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</si>
  <si>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</si>
  <si>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</si>
  <si>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</si>
  <si>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</si>
  <si>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</si>
  <si>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</si>
  <si>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番禺区</t>
  </si>
  <si>
    <t>花都区</t>
  </si>
  <si>
    <t>增城市</t>
  </si>
  <si>
    <t>增城区</t>
  </si>
  <si>
    <t>从化市</t>
  </si>
  <si>
    <t>从化区</t>
  </si>
  <si>
    <t>南沙区</t>
  </si>
  <si>
    <t>珠海市</t>
  </si>
  <si>
    <t>珠海市本级</t>
  </si>
  <si>
    <t>珠海市辖区</t>
  </si>
  <si>
    <t>香洲区</t>
  </si>
  <si>
    <t>珠海市高新区</t>
  </si>
  <si>
    <t>金湾区</t>
  </si>
  <si>
    <t>汕头市</t>
  </si>
  <si>
    <t>汕头市本级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</si>
  <si>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</si>
  <si>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</si>
  <si>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</si>
  <si>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</si>
  <si>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</si>
  <si>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</si>
  <si>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</si>
  <si>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</si>
  <si>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</si>
  <si>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</si>
  <si>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</si>
  <si>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</si>
  <si>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</si>
  <si>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</si>
  <si>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</si>
  <si>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</si>
  <si>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韶关市辖区</t>
  </si>
  <si>
    <t>浈江区</t>
  </si>
  <si>
    <t>乐昌市</t>
  </si>
  <si>
    <t>曲江区</t>
  </si>
  <si>
    <t>新丰县</t>
  </si>
  <si>
    <t>始兴县</t>
  </si>
  <si>
    <t>翁源县</t>
  </si>
  <si>
    <t>乳源瑶族自治县</t>
  </si>
  <si>
    <t>南雄市</t>
  </si>
  <si>
    <t>仁化县</t>
  </si>
  <si>
    <t>河源市</t>
  </si>
  <si>
    <t>河源市本级</t>
  </si>
  <si>
    <t>河源市辖区</t>
  </si>
  <si>
    <t>源城区</t>
  </si>
  <si>
    <t>东源县</t>
  </si>
  <si>
    <t>和平县</t>
  </si>
  <si>
    <t>连平县</t>
  </si>
  <si>
    <t>龙川县</t>
  </si>
  <si>
    <t>紫金县</t>
  </si>
  <si>
    <t>梅州市</t>
  </si>
  <si>
    <t>梅州市本级</t>
  </si>
  <si>
    <t>梅州市辖区</t>
  </si>
  <si>
    <t>梅江区</t>
  </si>
  <si>
    <t>梅县</t>
  </si>
  <si>
    <t>梅县区</t>
  </si>
  <si>
    <t>蕉岭县</t>
  </si>
  <si>
    <t>平远县</t>
  </si>
  <si>
    <t>大埔县</t>
  </si>
  <si>
    <t>兴宁市</t>
  </si>
  <si>
    <t>五华县</t>
  </si>
  <si>
    <t>丰顺县</t>
  </si>
  <si>
    <t>惠州市</t>
  </si>
  <si>
    <t>惠州市本级</t>
  </si>
  <si>
    <t>惠州市辖区</t>
  </si>
  <si>
    <t>惠城区</t>
  </si>
  <si>
    <t>惠阳区</t>
  </si>
  <si>
    <t>惠东县</t>
  </si>
  <si>
    <t>龙门县</t>
  </si>
  <si>
    <t>大亚湾区</t>
  </si>
  <si>
    <t>仲恺高新区</t>
  </si>
  <si>
    <t>博罗县</t>
  </si>
  <si>
    <t>汕尾市</t>
  </si>
  <si>
    <t>汕尾市本级</t>
  </si>
  <si>
    <t>汕尾市辖区</t>
  </si>
  <si>
    <t>城区</t>
  </si>
  <si>
    <t>海丰县</t>
  </si>
  <si>
    <t>红海湾</t>
  </si>
  <si>
    <t>陆丰市</t>
  </si>
  <si>
    <t>华侨区</t>
  </si>
  <si>
    <t>陆河县</t>
  </si>
  <si>
    <t>东莞市</t>
  </si>
  <si>
    <t>中山市</t>
  </si>
  <si>
    <t>江门市</t>
  </si>
  <si>
    <t>江门市本级</t>
  </si>
  <si>
    <t>江门市辖区</t>
  </si>
  <si>
    <t>江海区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</si>
  <si>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</si>
  <si>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</si>
  <si>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</si>
  <si>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</si>
  <si>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</si>
  <si>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</si>
  <si>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</si>
  <si>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</si>
  <si>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阳江市辖区</t>
  </si>
  <si>
    <t>阳东县</t>
  </si>
  <si>
    <t>阳东区</t>
  </si>
  <si>
    <t>阳西县</t>
  </si>
  <si>
    <t>阳春市</t>
  </si>
  <si>
    <t>湛江市</t>
  </si>
  <si>
    <t>湛江市本级</t>
  </si>
  <si>
    <t>湛江市辖区</t>
  </si>
  <si>
    <t>赤坎区</t>
  </si>
  <si>
    <t>霞山区</t>
  </si>
  <si>
    <t>开发区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</si>
  <si>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</si>
  <si>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</si>
  <si>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</si>
  <si>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</si>
  <si>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</si>
  <si>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</si>
  <si>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</si>
  <si>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</si>
  <si>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</si>
  <si>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茂名市辖区</t>
  </si>
  <si>
    <t>茂南区</t>
  </si>
  <si>
    <t>电白县</t>
  </si>
  <si>
    <t>滨海新区</t>
  </si>
  <si>
    <t>电白区</t>
  </si>
  <si>
    <t>信宜市</t>
  </si>
  <si>
    <t>化州市</t>
  </si>
  <si>
    <t>高州市</t>
  </si>
  <si>
    <t>肇庆市</t>
  </si>
  <si>
    <t>肇庆市本级</t>
  </si>
  <si>
    <t>肇庆市辖区</t>
  </si>
  <si>
    <t>鼎湖区</t>
  </si>
  <si>
    <t>端州区</t>
  </si>
  <si>
    <t>高要市</t>
  </si>
  <si>
    <t>高要区</t>
  </si>
  <si>
    <t>四会市</t>
  </si>
  <si>
    <t>肇庆市高新区</t>
  </si>
  <si>
    <t>广宁县</t>
  </si>
  <si>
    <t>德庆县</t>
  </si>
  <si>
    <t>封开县</t>
  </si>
  <si>
    <t>怀集县</t>
  </si>
  <si>
    <t>清远市</t>
  </si>
  <si>
    <t>清远市本级</t>
  </si>
  <si>
    <t>清远市辖区</t>
  </si>
  <si>
    <t>清新县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</si>
  <si>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</si>
  <si>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</si>
  <si>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</si>
  <si>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</si>
  <si>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</si>
  <si>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</si>
  <si>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</si>
  <si>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</si>
  <si>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</si>
  <si>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潮州市辖区</t>
  </si>
  <si>
    <t>潮安县</t>
  </si>
  <si>
    <t>潮安区</t>
  </si>
  <si>
    <t>枫溪区</t>
  </si>
  <si>
    <t>湘桥区</t>
  </si>
  <si>
    <t>饶平县</t>
  </si>
  <si>
    <t>揭阳市</t>
  </si>
  <si>
    <t>揭阳市本级</t>
  </si>
  <si>
    <t>揭阳市辖区</t>
  </si>
  <si>
    <t>榕城区</t>
  </si>
  <si>
    <t>空港经济区</t>
  </si>
  <si>
    <t>揭东县</t>
  </si>
  <si>
    <t>产业园</t>
  </si>
  <si>
    <t>揭东区</t>
  </si>
  <si>
    <t>惠来县</t>
  </si>
  <si>
    <t>普宁市</t>
  </si>
  <si>
    <t>揭西县</t>
  </si>
  <si>
    <t>云浮市</t>
  </si>
  <si>
    <t>云浮市本级</t>
  </si>
  <si>
    <t>云浮市辖区</t>
  </si>
  <si>
    <t>云城区</t>
  </si>
  <si>
    <t>郁南县</t>
  </si>
  <si>
    <t>云安县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</si>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</sst>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;[Red]\-#,##0\ "/>
    <numFmt numFmtId="177" formatCode="#,##0.0_ ;[Red]\-#,##0.0\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姚体"/>
      <charset val="134"/>
    </font>
    <font>
      <sz val="12"/>
      <name val="方正姚体"/>
      <charset val="134"/>
    </font>
    <font>
      <sz val="12"/>
      <color theme="1"/>
      <name val="方正姚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u/>
      <sz val="8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u/>
      <sz val="8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32" fillId="33" borderId="1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6" fillId="0" borderId="0"/>
    <xf numFmtId="0" fontId="24" fillId="0" borderId="0"/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 applyProtection="1">
      <alignment horizontal="center" vertical="center" wrapText="1"/>
    </xf>
    <xf numFmtId="0" fontId="6" fillId="0" borderId="6" xfId="55" applyNumberFormat="1" applyFont="1" applyFill="1" applyBorder="1" applyAlignment="1" applyProtection="1">
      <alignment horizontal="center" vertical="center" wrapText="1"/>
    </xf>
    <xf numFmtId="0" fontId="6" fillId="0" borderId="4" xfId="55" applyNumberFormat="1" applyFont="1" applyFill="1" applyBorder="1" applyAlignment="1" applyProtection="1">
      <alignment horizontal="center" vertical="center" wrapText="1"/>
    </xf>
    <xf numFmtId="176" fontId="7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177" fontId="6" fillId="0" borderId="1" xfId="13" applyNumberFormat="1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 applyProtection="1">
      <alignment horizontal="left" vertical="center"/>
    </xf>
    <xf numFmtId="177" fontId="9" fillId="0" borderId="1" xfId="51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>
      <alignment vertical="center"/>
    </xf>
    <xf numFmtId="9" fontId="10" fillId="0" borderId="1" xfId="1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 applyProtection="1">
      <alignment horizontal="center" vertical="center" wrapText="1"/>
    </xf>
    <xf numFmtId="176" fontId="8" fillId="2" borderId="1" xfId="53" applyNumberFormat="1" applyFont="1" applyFill="1" applyBorder="1" applyAlignment="1">
      <alignment horizontal="center" vertical="center"/>
    </xf>
    <xf numFmtId="176" fontId="11" fillId="0" borderId="1" xfId="51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left" vertical="center" wrapText="1"/>
    </xf>
    <xf numFmtId="0" fontId="9" fillId="0" borderId="1" xfId="54" applyNumberFormat="1" applyFont="1" applyFill="1" applyBorder="1" applyAlignment="1" applyProtection="1">
      <alignment horizontal="left" vertical="center" wrapText="1"/>
    </xf>
    <xf numFmtId="177" fontId="9" fillId="0" borderId="1" xfId="54" applyNumberFormat="1" applyFont="1" applyFill="1" applyBorder="1" applyAlignment="1" applyProtection="1">
      <alignment horizontal="left" vertical="center" wrapText="1"/>
    </xf>
    <xf numFmtId="0" fontId="9" fillId="0" borderId="1" xfId="51" applyNumberFormat="1" applyFont="1" applyFill="1" applyBorder="1" applyAlignment="1">
      <alignment horizontal="left" vertical="center" wrapText="1"/>
    </xf>
    <xf numFmtId="177" fontId="9" fillId="0" borderId="1" xfId="51" applyNumberFormat="1" applyFont="1" applyFill="1" applyBorder="1" applyAlignment="1">
      <alignment horizontal="left" vertical="center" wrapText="1"/>
    </xf>
    <xf numFmtId="0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联系电话(市教育局)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2011年秋季学期广东省普通高中国家助学金安排表" xfId="52"/>
    <cellStyle name="常规_B00附件4_广东省2017年普通高中在校残疾学生统计表" xfId="53"/>
    <cellStyle name="常规_地市附件3" xfId="54"/>
    <cellStyle name="常规_附件2：广东省中等职业教育2016年国家助学金安排表 2" xfId="55"/>
  </cellStyles>
  <tableStyles count="0" defaultTableStyle="TableStyleMedium2" defaultPivotStyle="PivotStyleLight16"/>
  <colors>
    <mruColors>
      <color rgb="00FFFF99"/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O206"/>
  <sheetViews>
    <sheetView tabSelected="1" zoomScale="90" zoomScaleNormal="90" workbookViewId="0">
      <selection activeCell="H4" sqref="H4:H5"/>
    </sheetView>
  </sheetViews>
  <sheetFormatPr defaultColWidth="9" defaultRowHeight="13.5"/>
  <cols>
    <col min="1" max="1" width="11.375" style="2" customWidth="1"/>
    <col min="2" max="3" width="11.375" style="3" customWidth="1"/>
    <col min="4" max="4" width="14.625" style="1" customWidth="1"/>
    <col min="5" max="7" width="18.625" style="1" customWidth="1"/>
    <col min="8" max="9" width="10.375" style="1" customWidth="1"/>
    <col min="10" max="13" width="18.625" style="1" customWidth="1"/>
    <col min="14" max="14" width="18.625" customWidth="1"/>
    <col min="15" max="15" width="18.625" style="1" customWidth="1"/>
  </cols>
  <sheetData>
    <row r="1" ht="21.75" customHeight="1" spans="1:15">
      <c r="A1" s="4"/>
      <c r="B1" s="5"/>
      <c r="C1" s="5"/>
      <c r="N1" s="1"/>
      <c r="O1" s="34"/>
    </row>
    <row r="2" ht="21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5"/>
    </row>
    <row r="3" ht="21.75" customHeight="1" spans="4: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6" t="s">
        <v>1</v>
      </c>
    </row>
    <row r="4" ht="33" customHeight="1" spans="1:15">
      <c r="A4" s="8" t="s">
        <v>2</v>
      </c>
      <c r="B4" s="9" t="s">
        <v>3</v>
      </c>
      <c r="C4" s="9" t="s">
        <v>4</v>
      </c>
      <c r="D4" s="10" t="s">
        <v>5</v>
      </c>
      <c r="E4" s="11"/>
      <c r="F4" s="10" t="s">
        <v>6</v>
      </c>
      <c r="G4" s="11"/>
      <c r="H4" s="12" t="s">
        <v>7</v>
      </c>
      <c r="I4" s="12" t="s">
        <v>8</v>
      </c>
      <c r="J4" s="37" t="s">
        <v>9</v>
      </c>
      <c r="K4" s="37"/>
      <c r="L4" s="37"/>
      <c r="M4" s="37"/>
      <c r="N4" s="38" t="s">
        <v>10</v>
      </c>
      <c r="O4" s="39" t="s">
        <v>11</v>
      </c>
    </row>
    <row r="5" ht="60" customHeight="1" spans="1:15">
      <c r="A5" s="8"/>
      <c r="B5" s="13"/>
      <c r="C5" s="13"/>
      <c r="D5" s="14" t="s">
        <v>12</v>
      </c>
      <c r="E5" s="14" t="s">
        <v>13</v>
      </c>
      <c r="F5" s="14" t="s">
        <v>12</v>
      </c>
      <c r="G5" s="14" t="s">
        <v>13</v>
      </c>
      <c r="H5" s="15"/>
      <c r="I5" s="15"/>
      <c r="J5" s="39" t="s">
        <v>14</v>
      </c>
      <c r="K5" s="39" t="s">
        <v>15</v>
      </c>
      <c r="L5" s="39" t="s">
        <v>16</v>
      </c>
      <c r="M5" s="39" t="s">
        <v>17</v>
      </c>
      <c r="N5" s="38"/>
      <c r="O5" s="39"/>
    </row>
    <row r="6" s="1" customFormat="1" ht="30" customHeight="1" spans="1:15">
      <c r="A6" s="16" t="s">
        <v>18</v>
      </c>
      <c r="B6" s="17"/>
      <c r="C6" s="18"/>
      <c r="D6" s="19" t="s">
        <v>19</v>
      </c>
      <c r="E6" s="19" t="s">
        <v>20</v>
      </c>
      <c r="F6" s="19" t="s">
        <v>21</v>
      </c>
      <c r="G6" s="19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19" t="s">
        <v>27</v>
      </c>
      <c r="M6" s="19" t="s">
        <v>28</v>
      </c>
      <c r="N6" s="40" t="s">
        <v>29</v>
      </c>
      <c r="O6" s="20" t="s">
        <v>30</v>
      </c>
    </row>
    <row r="7" s="1" customFormat="1" ht="30" customHeight="1" spans="1:15">
      <c r="A7" s="21" t="s">
        <v>31</v>
      </c>
      <c r="B7" s="22"/>
      <c r="C7" s="23"/>
      <c r="D7" s="24">
        <f>D8+D21+D26+D34+D36+D41+D43+D52+D54+D56+D58+D65+D67+D69+D75+D77+D79+D81+D83+D91+D93+D99+D102+D104+D106+D108+D117+D121+D123+D134+D136+D138+D144+D146+D148+D157+D159+D161+D163+D169+D171+D173+D175+D180+D182+D190+D192+D194+D199+D201+D50+D63+D96+D132+D155+D188</f>
        <v>1594</v>
      </c>
      <c r="E7" s="24">
        <f>E8+E21+E26+E34+E36+E41+E43+E52+E54+E56+E58+E65+E67+E69+E75+E77+E79+E81+E83+E91+E93+E99+E102+E104+E106+E108+E117+E121+E123+E134+E136+E138+E144+E146+E148+E157+E159+E161+E163+E169+E171+E173+E175+E180+E182+E190+E192+E194+E199+E201+E50+E63+E96+E132+E155+E188</f>
        <v>6136900</v>
      </c>
      <c r="F7" s="24">
        <f>F8+F21+F26+F34+F36+F41+F43+F52+F54+F56+F58+F65+F67+F69+F75+F77+F79+F81+F83+F91+F93+F99+F102+F104+F106+F108+F117+F121+F123+F134+F136+F138+F144+F146+F148+F157+F159+F161+F163+F169+F171+F173+F175+F180+F182+F190+F192+F194+F199+F201+F50+F63+F96+F132+F155+F188</f>
        <v>1801</v>
      </c>
      <c r="G7" s="24">
        <f>G8+G21+G26+G34+G36+G41+G43+G52+G54+G56+G58+G65+G67+G69+G75+G77+G79+G81+G83+G91+G93+G99+G102+G104+G106+G108+G117+G121+G123+G134+G136+G138+G144+G146+G148+G157+G159+G161+G163+G169+G171+G173+G175+G180+G182+G190+G192+G194+G199+G201+G50+G63+G96+G132+G155+G188</f>
        <v>6933850</v>
      </c>
      <c r="H7" s="24"/>
      <c r="I7" s="24"/>
      <c r="J7" s="24">
        <f t="shared" ref="J7:O7" si="0">J8+J21+J26+J34+J36+J41+J43+J52+J54+J56+J58+J65+J67+J69+J75+J77+J79+J81+J83+J91+J93+J99+J102+J104+J106+J108+J117+J121+J123+J134+J136+J138+J144+J146+J148+J157+J159+J161+J163+J169+J171+J173+J175+J180+J182+J190+J192+J194+J199+J201+J50+J63+J96+J132+J155+J188</f>
        <v>3104678.5</v>
      </c>
      <c r="K7" s="24">
        <f t="shared" si="0"/>
        <v>4903167.5</v>
      </c>
      <c r="L7" s="24">
        <f t="shared" si="0"/>
        <v>3791749.5</v>
      </c>
      <c r="M7" s="24">
        <f t="shared" si="0"/>
        <v>46200</v>
      </c>
      <c r="N7" s="41">
        <f t="shared" si="0"/>
        <v>4483492</v>
      </c>
      <c r="O7" s="24">
        <f t="shared" si="0"/>
        <v>313587</v>
      </c>
    </row>
    <row r="8" s="1" customFormat="1" ht="30" customHeight="1" spans="1:15">
      <c r="A8" s="25">
        <v>601</v>
      </c>
      <c r="B8" s="26" t="s">
        <v>32</v>
      </c>
      <c r="C8" s="26" t="s">
        <v>32</v>
      </c>
      <c r="D8" s="27">
        <f t="shared" ref="D8" si="1">SUM(D9:D20)</f>
        <v>331</v>
      </c>
      <c r="E8" s="27">
        <f t="shared" ref="E8:O8" si="2">SUM(E9:E20)</f>
        <v>1274350</v>
      </c>
      <c r="F8" s="27">
        <f t="shared" ref="F8:G8" si="3">SUM(F9:F20)</f>
        <v>331</v>
      </c>
      <c r="G8" s="27">
        <f t="shared" si="3"/>
        <v>1274350</v>
      </c>
      <c r="H8" s="27"/>
      <c r="I8" s="27"/>
      <c r="J8" s="27">
        <f t="shared" ref="J8" si="4">SUM(J9:J20)</f>
        <v>127435</v>
      </c>
      <c r="K8" s="27">
        <f t="shared" ref="K8" si="5">SUM(K9:K20)</f>
        <v>382305</v>
      </c>
      <c r="L8" s="27">
        <f t="shared" si="2"/>
        <v>66605</v>
      </c>
      <c r="M8" s="27">
        <f t="shared" si="2"/>
        <v>1925</v>
      </c>
      <c r="N8" s="42">
        <f t="shared" si="2"/>
        <v>488180</v>
      </c>
      <c r="O8" s="27">
        <f t="shared" si="2"/>
        <v>46970</v>
      </c>
    </row>
    <row r="9" s="1" customFormat="1" ht="30" customHeight="1" spans="1:15">
      <c r="A9" s="28">
        <v>601001</v>
      </c>
      <c r="B9" s="29" t="s">
        <v>33</v>
      </c>
      <c r="C9" s="29" t="s">
        <v>34</v>
      </c>
      <c r="D9" s="30">
        <v>2</v>
      </c>
      <c r="E9" s="30">
        <f>D9*3850</f>
        <v>7700</v>
      </c>
      <c r="F9" s="30">
        <v>2</v>
      </c>
      <c r="G9" s="30">
        <f>F9*3850</f>
        <v>7700</v>
      </c>
      <c r="H9" s="31">
        <v>0.1</v>
      </c>
      <c r="I9" s="31">
        <v>0.3</v>
      </c>
      <c r="J9" s="30">
        <f>E9*H9</f>
        <v>770</v>
      </c>
      <c r="K9" s="30">
        <f>G9*I9</f>
        <v>2310</v>
      </c>
      <c r="L9" s="30">
        <v>41965</v>
      </c>
      <c r="M9" s="43"/>
      <c r="N9" s="44">
        <f>ROUND(IF(J9+K9-L9-M9&lt;0,0,J9+K9-L9-M9),0)</f>
        <v>0</v>
      </c>
      <c r="O9" s="45">
        <f>ROUND(IF(J9+K9-L9-M9&lt;0,-(J9+K9-L9-M9),0),0)</f>
        <v>38885</v>
      </c>
    </row>
    <row r="10" s="1" customFormat="1" ht="30" customHeight="1" spans="1:15">
      <c r="A10" s="28">
        <v>601002</v>
      </c>
      <c r="B10" s="29" t="s">
        <v>35</v>
      </c>
      <c r="C10" s="29" t="s">
        <v>35</v>
      </c>
      <c r="D10" s="30">
        <v>0</v>
      </c>
      <c r="E10" s="30">
        <f t="shared" ref="E10:E70" si="6">D10*3850</f>
        <v>0</v>
      </c>
      <c r="F10" s="30">
        <v>0</v>
      </c>
      <c r="G10" s="30">
        <f t="shared" ref="G10:G20" si="7">F10*3850</f>
        <v>0</v>
      </c>
      <c r="H10" s="31">
        <v>0.1</v>
      </c>
      <c r="I10" s="31">
        <v>0.3</v>
      </c>
      <c r="J10" s="30">
        <f t="shared" ref="J10:J71" si="8">E10*H10</f>
        <v>0</v>
      </c>
      <c r="K10" s="30">
        <f t="shared" ref="K10:K71" si="9">G10*I10</f>
        <v>0</v>
      </c>
      <c r="L10" s="30">
        <v>1155</v>
      </c>
      <c r="M10" s="43"/>
      <c r="N10" s="44">
        <f t="shared" ref="N10:N20" si="10">ROUND(IF(J10+K10-L10-M10&lt;0,0,J10+K10-L10-M10),0)</f>
        <v>0</v>
      </c>
      <c r="O10" s="45">
        <f t="shared" ref="O10:O20" si="11">ROUND(IF(J10+K10-L10-M10&lt;0,-(J10+K10-L10-M10),0),0)</f>
        <v>1155</v>
      </c>
    </row>
    <row r="11" s="1" customFormat="1" ht="30" customHeight="1" spans="1:15">
      <c r="A11" s="28">
        <v>601003</v>
      </c>
      <c r="B11" s="29" t="s">
        <v>36</v>
      </c>
      <c r="C11" s="29" t="s">
        <v>36</v>
      </c>
      <c r="D11" s="30">
        <v>7</v>
      </c>
      <c r="E11" s="30">
        <f t="shared" si="6"/>
        <v>26950</v>
      </c>
      <c r="F11" s="30">
        <v>7</v>
      </c>
      <c r="G11" s="30">
        <f t="shared" si="7"/>
        <v>26950</v>
      </c>
      <c r="H11" s="31">
        <v>0.1</v>
      </c>
      <c r="I11" s="31">
        <v>0.3</v>
      </c>
      <c r="J11" s="30">
        <f t="shared" si="8"/>
        <v>2695</v>
      </c>
      <c r="K11" s="30">
        <f t="shared" si="9"/>
        <v>8085</v>
      </c>
      <c r="L11" s="30">
        <v>1540</v>
      </c>
      <c r="M11" s="43"/>
      <c r="N11" s="44">
        <f t="shared" si="10"/>
        <v>9240</v>
      </c>
      <c r="O11" s="45">
        <f t="shared" si="11"/>
        <v>0</v>
      </c>
    </row>
    <row r="12" s="1" customFormat="1" ht="30" customHeight="1" spans="1:15">
      <c r="A12" s="28">
        <v>601004</v>
      </c>
      <c r="B12" s="29" t="s">
        <v>37</v>
      </c>
      <c r="C12" s="29" t="s">
        <v>37</v>
      </c>
      <c r="D12" s="30">
        <v>4</v>
      </c>
      <c r="E12" s="30">
        <f t="shared" si="6"/>
        <v>15400</v>
      </c>
      <c r="F12" s="30">
        <v>4</v>
      </c>
      <c r="G12" s="30">
        <f t="shared" si="7"/>
        <v>15400</v>
      </c>
      <c r="H12" s="31">
        <v>0.1</v>
      </c>
      <c r="I12" s="31">
        <v>0.3</v>
      </c>
      <c r="J12" s="30">
        <f t="shared" si="8"/>
        <v>1540</v>
      </c>
      <c r="K12" s="30">
        <f t="shared" si="9"/>
        <v>4620</v>
      </c>
      <c r="L12" s="30">
        <v>2695</v>
      </c>
      <c r="M12" s="43"/>
      <c r="N12" s="44">
        <f t="shared" si="10"/>
        <v>3465</v>
      </c>
      <c r="O12" s="45">
        <f t="shared" si="11"/>
        <v>0</v>
      </c>
    </row>
    <row r="13" s="1" customFormat="1" ht="30" customHeight="1" spans="1:15">
      <c r="A13" s="28">
        <v>601005</v>
      </c>
      <c r="B13" s="29" t="s">
        <v>38</v>
      </c>
      <c r="C13" s="29" t="s">
        <v>38</v>
      </c>
      <c r="D13" s="30">
        <v>10</v>
      </c>
      <c r="E13" s="30">
        <f t="shared" si="6"/>
        <v>38500</v>
      </c>
      <c r="F13" s="30">
        <v>10</v>
      </c>
      <c r="G13" s="30">
        <f t="shared" si="7"/>
        <v>38500</v>
      </c>
      <c r="H13" s="31">
        <v>0.1</v>
      </c>
      <c r="I13" s="31">
        <v>0.3</v>
      </c>
      <c r="J13" s="30">
        <f t="shared" si="8"/>
        <v>3850</v>
      </c>
      <c r="K13" s="30">
        <f t="shared" si="9"/>
        <v>11550</v>
      </c>
      <c r="L13" s="30">
        <v>1540</v>
      </c>
      <c r="M13" s="43"/>
      <c r="N13" s="44">
        <f t="shared" si="10"/>
        <v>13860</v>
      </c>
      <c r="O13" s="45">
        <f t="shared" si="11"/>
        <v>0</v>
      </c>
    </row>
    <row r="14" s="1" customFormat="1" ht="30" customHeight="1" spans="1:15">
      <c r="A14" s="28">
        <v>601006</v>
      </c>
      <c r="B14" s="29" t="s">
        <v>39</v>
      </c>
      <c r="C14" s="29" t="s">
        <v>39</v>
      </c>
      <c r="D14" s="30">
        <v>0</v>
      </c>
      <c r="E14" s="30">
        <f t="shared" si="6"/>
        <v>0</v>
      </c>
      <c r="F14" s="30">
        <v>81</v>
      </c>
      <c r="G14" s="30">
        <f t="shared" si="7"/>
        <v>311850</v>
      </c>
      <c r="H14" s="31">
        <v>0.1</v>
      </c>
      <c r="I14" s="31">
        <v>0.3</v>
      </c>
      <c r="J14" s="30">
        <f t="shared" si="8"/>
        <v>0</v>
      </c>
      <c r="K14" s="30">
        <f t="shared" si="9"/>
        <v>93555</v>
      </c>
      <c r="L14" s="30">
        <v>3465</v>
      </c>
      <c r="M14" s="43"/>
      <c r="N14" s="44">
        <f t="shared" si="10"/>
        <v>90090</v>
      </c>
      <c r="O14" s="45">
        <f t="shared" si="11"/>
        <v>0</v>
      </c>
    </row>
    <row r="15" s="1" customFormat="1" ht="30" customHeight="1" spans="1:15">
      <c r="A15" s="28">
        <v>601007</v>
      </c>
      <c r="B15" s="29" t="s">
        <v>40</v>
      </c>
      <c r="C15" s="29" t="s">
        <v>40</v>
      </c>
      <c r="D15" s="30">
        <v>81</v>
      </c>
      <c r="E15" s="30">
        <f t="shared" si="6"/>
        <v>311850</v>
      </c>
      <c r="F15" s="30">
        <v>0</v>
      </c>
      <c r="G15" s="30">
        <f t="shared" si="7"/>
        <v>0</v>
      </c>
      <c r="H15" s="31">
        <v>0.1</v>
      </c>
      <c r="I15" s="31">
        <v>0.3</v>
      </c>
      <c r="J15" s="30">
        <f t="shared" si="8"/>
        <v>31185</v>
      </c>
      <c r="K15" s="30">
        <f t="shared" si="9"/>
        <v>0</v>
      </c>
      <c r="L15" s="30">
        <v>0</v>
      </c>
      <c r="M15" s="43">
        <v>1925</v>
      </c>
      <c r="N15" s="44">
        <f t="shared" si="10"/>
        <v>29260</v>
      </c>
      <c r="O15" s="45">
        <f t="shared" si="11"/>
        <v>0</v>
      </c>
    </row>
    <row r="16" s="1" customFormat="1" ht="30" customHeight="1" spans="1:15">
      <c r="A16" s="28">
        <v>601009</v>
      </c>
      <c r="B16" s="29" t="s">
        <v>41</v>
      </c>
      <c r="C16" s="29" t="s">
        <v>41</v>
      </c>
      <c r="D16" s="30">
        <v>0</v>
      </c>
      <c r="E16" s="30">
        <f t="shared" si="6"/>
        <v>0</v>
      </c>
      <c r="F16" s="30">
        <v>0</v>
      </c>
      <c r="G16" s="30">
        <f t="shared" si="7"/>
        <v>0</v>
      </c>
      <c r="H16" s="31">
        <v>0.1</v>
      </c>
      <c r="I16" s="31">
        <v>0.3</v>
      </c>
      <c r="J16" s="30">
        <f t="shared" si="8"/>
        <v>0</v>
      </c>
      <c r="K16" s="30">
        <f t="shared" si="9"/>
        <v>0</v>
      </c>
      <c r="L16" s="30">
        <v>5005</v>
      </c>
      <c r="M16" s="43"/>
      <c r="N16" s="44">
        <f t="shared" si="10"/>
        <v>0</v>
      </c>
      <c r="O16" s="45">
        <f t="shared" si="11"/>
        <v>5005</v>
      </c>
    </row>
    <row r="17" s="1" customFormat="1" ht="30" customHeight="1" spans="1:15">
      <c r="A17" s="28">
        <v>601008</v>
      </c>
      <c r="B17" s="29" t="s">
        <v>42</v>
      </c>
      <c r="C17" s="29" t="s">
        <v>42</v>
      </c>
      <c r="D17" s="30">
        <v>0</v>
      </c>
      <c r="E17" s="30">
        <f t="shared" si="6"/>
        <v>0</v>
      </c>
      <c r="F17" s="30">
        <v>0</v>
      </c>
      <c r="G17" s="30">
        <f t="shared" si="7"/>
        <v>0</v>
      </c>
      <c r="H17" s="31">
        <v>0.1</v>
      </c>
      <c r="I17" s="31">
        <v>0.3</v>
      </c>
      <c r="J17" s="30">
        <f t="shared" si="8"/>
        <v>0</v>
      </c>
      <c r="K17" s="30">
        <f t="shared" si="9"/>
        <v>0</v>
      </c>
      <c r="L17" s="30">
        <v>1155</v>
      </c>
      <c r="M17" s="43"/>
      <c r="N17" s="44">
        <f t="shared" si="10"/>
        <v>0</v>
      </c>
      <c r="O17" s="45">
        <f t="shared" si="11"/>
        <v>1155</v>
      </c>
    </row>
    <row r="18" s="1" customFormat="1" ht="30" customHeight="1" spans="1:15">
      <c r="A18" s="28">
        <v>601013</v>
      </c>
      <c r="B18" s="29" t="s">
        <v>43</v>
      </c>
      <c r="C18" s="29" t="s">
        <v>44</v>
      </c>
      <c r="D18" s="30">
        <v>68</v>
      </c>
      <c r="E18" s="30">
        <f t="shared" si="6"/>
        <v>261800</v>
      </c>
      <c r="F18" s="30">
        <v>68</v>
      </c>
      <c r="G18" s="30">
        <f t="shared" si="7"/>
        <v>261800</v>
      </c>
      <c r="H18" s="31">
        <v>0.1</v>
      </c>
      <c r="I18" s="31">
        <v>0.3</v>
      </c>
      <c r="J18" s="30">
        <f t="shared" si="8"/>
        <v>26180</v>
      </c>
      <c r="K18" s="30">
        <f t="shared" si="9"/>
        <v>78540</v>
      </c>
      <c r="L18" s="30">
        <v>3850</v>
      </c>
      <c r="M18" s="43"/>
      <c r="N18" s="44">
        <f t="shared" si="10"/>
        <v>100870</v>
      </c>
      <c r="O18" s="45">
        <f t="shared" si="11"/>
        <v>0</v>
      </c>
    </row>
    <row r="19" s="1" customFormat="1" ht="30" customHeight="1" spans="1:15">
      <c r="A19" s="28">
        <v>601012</v>
      </c>
      <c r="B19" s="29" t="s">
        <v>45</v>
      </c>
      <c r="C19" s="29" t="s">
        <v>46</v>
      </c>
      <c r="D19" s="30">
        <v>159</v>
      </c>
      <c r="E19" s="30">
        <f t="shared" si="6"/>
        <v>612150</v>
      </c>
      <c r="F19" s="30">
        <v>159</v>
      </c>
      <c r="G19" s="30">
        <f t="shared" si="7"/>
        <v>612150</v>
      </c>
      <c r="H19" s="31">
        <v>0.1</v>
      </c>
      <c r="I19" s="31">
        <v>0.3</v>
      </c>
      <c r="J19" s="30">
        <f t="shared" si="8"/>
        <v>61215</v>
      </c>
      <c r="K19" s="30">
        <f t="shared" si="9"/>
        <v>183645</v>
      </c>
      <c r="L19" s="30">
        <v>3465</v>
      </c>
      <c r="M19" s="43"/>
      <c r="N19" s="44">
        <f t="shared" si="10"/>
        <v>241395</v>
      </c>
      <c r="O19" s="45">
        <f t="shared" si="11"/>
        <v>0</v>
      </c>
    </row>
    <row r="20" s="1" customFormat="1" ht="30" customHeight="1" spans="1:15">
      <c r="A20" s="28">
        <v>601010</v>
      </c>
      <c r="B20" s="29" t="s">
        <v>47</v>
      </c>
      <c r="C20" s="29" t="s">
        <v>47</v>
      </c>
      <c r="D20" s="30">
        <v>0</v>
      </c>
      <c r="E20" s="30">
        <f t="shared" si="6"/>
        <v>0</v>
      </c>
      <c r="F20" s="30">
        <v>0</v>
      </c>
      <c r="G20" s="30">
        <f t="shared" si="7"/>
        <v>0</v>
      </c>
      <c r="H20" s="31">
        <v>0.1</v>
      </c>
      <c r="I20" s="31">
        <v>0.3</v>
      </c>
      <c r="J20" s="30">
        <f t="shared" si="8"/>
        <v>0</v>
      </c>
      <c r="K20" s="30">
        <f t="shared" si="9"/>
        <v>0</v>
      </c>
      <c r="L20" s="30">
        <v>770</v>
      </c>
      <c r="M20" s="43"/>
      <c r="N20" s="44">
        <f t="shared" si="10"/>
        <v>0</v>
      </c>
      <c r="O20" s="45">
        <f t="shared" si="11"/>
        <v>770</v>
      </c>
    </row>
    <row r="21" s="1" customFormat="1" ht="30" customHeight="1" spans="1:15">
      <c r="A21" s="32">
        <v>603</v>
      </c>
      <c r="B21" s="33" t="s">
        <v>48</v>
      </c>
      <c r="C21" s="33" t="s">
        <v>48</v>
      </c>
      <c r="D21" s="27">
        <f>SUM(D22:D25)</f>
        <v>5</v>
      </c>
      <c r="E21" s="27">
        <f>SUM(E22:E25)</f>
        <v>19250</v>
      </c>
      <c r="F21" s="27">
        <f>SUM(F22:F25)</f>
        <v>21</v>
      </c>
      <c r="G21" s="27">
        <f>SUM(G22:G25)</f>
        <v>80850</v>
      </c>
      <c r="H21" s="27"/>
      <c r="I21" s="31"/>
      <c r="J21" s="27">
        <f t="shared" ref="J21:O21" si="12">SUM(J22:J25)</f>
        <v>1925</v>
      </c>
      <c r="K21" s="27">
        <f t="shared" si="12"/>
        <v>24255</v>
      </c>
      <c r="L21" s="27">
        <f t="shared" si="12"/>
        <v>5005</v>
      </c>
      <c r="M21" s="27">
        <f t="shared" si="12"/>
        <v>385</v>
      </c>
      <c r="N21" s="42">
        <f t="shared" si="12"/>
        <v>21945</v>
      </c>
      <c r="O21" s="27">
        <f t="shared" si="12"/>
        <v>1155</v>
      </c>
    </row>
    <row r="22" s="1" customFormat="1" ht="30" customHeight="1" spans="1:15">
      <c r="A22" s="28">
        <v>603001</v>
      </c>
      <c r="B22" s="29" t="s">
        <v>49</v>
      </c>
      <c r="C22" s="29" t="s">
        <v>50</v>
      </c>
      <c r="D22" s="30">
        <v>5</v>
      </c>
      <c r="E22" s="30">
        <f t="shared" si="6"/>
        <v>19250</v>
      </c>
      <c r="F22" s="30">
        <v>20</v>
      </c>
      <c r="G22" s="30">
        <f t="shared" ref="G22:G25" si="13">F22*3850</f>
        <v>77000</v>
      </c>
      <c r="H22" s="31">
        <v>0.1</v>
      </c>
      <c r="I22" s="31">
        <v>0.3</v>
      </c>
      <c r="J22" s="30">
        <f t="shared" si="8"/>
        <v>1925</v>
      </c>
      <c r="K22" s="30">
        <f t="shared" si="9"/>
        <v>23100</v>
      </c>
      <c r="L22" s="30">
        <v>3465</v>
      </c>
      <c r="M22" s="43"/>
      <c r="N22" s="44">
        <f>ROUND(IF(J22+K22-L22-M22&lt;0,0,J22+K22-L22-M22),0)</f>
        <v>21560</v>
      </c>
      <c r="O22" s="45">
        <f>ROUND(IF(J22+K22-L22-M22&lt;0,-(J22+K22-L22-M22),0),0)</f>
        <v>0</v>
      </c>
    </row>
    <row r="23" s="1" customFormat="1" ht="30" customHeight="1" spans="1:15">
      <c r="A23" s="28">
        <v>603002</v>
      </c>
      <c r="B23" s="29" t="s">
        <v>51</v>
      </c>
      <c r="C23" s="29" t="s">
        <v>51</v>
      </c>
      <c r="D23" s="30">
        <v>0</v>
      </c>
      <c r="E23" s="30">
        <f t="shared" si="6"/>
        <v>0</v>
      </c>
      <c r="F23" s="30">
        <v>0</v>
      </c>
      <c r="G23" s="30">
        <f t="shared" si="13"/>
        <v>0</v>
      </c>
      <c r="H23" s="31">
        <v>0.1</v>
      </c>
      <c r="I23" s="31">
        <v>0.3</v>
      </c>
      <c r="J23" s="30">
        <f t="shared" si="8"/>
        <v>0</v>
      </c>
      <c r="K23" s="30">
        <f t="shared" si="9"/>
        <v>0</v>
      </c>
      <c r="L23" s="30">
        <v>770</v>
      </c>
      <c r="M23" s="43"/>
      <c r="N23" s="44">
        <f>ROUND(IF(J23+K23-L23-M23&lt;0,0,J23+K23-L23-M23),0)</f>
        <v>0</v>
      </c>
      <c r="O23" s="45">
        <f>ROUND(IF(J23+K23-L23-M23&lt;0,-(J23+K23-L23-M23),0),0)</f>
        <v>770</v>
      </c>
    </row>
    <row r="24" s="1" customFormat="1" ht="30" customHeight="1" spans="1:15">
      <c r="A24" s="28">
        <v>603001</v>
      </c>
      <c r="B24" s="29" t="s">
        <v>49</v>
      </c>
      <c r="C24" s="29" t="s">
        <v>52</v>
      </c>
      <c r="D24" s="30">
        <v>0</v>
      </c>
      <c r="E24" s="30">
        <f t="shared" si="6"/>
        <v>0</v>
      </c>
      <c r="F24" s="30">
        <v>0</v>
      </c>
      <c r="G24" s="30">
        <f t="shared" si="13"/>
        <v>0</v>
      </c>
      <c r="H24" s="31">
        <v>0.1</v>
      </c>
      <c r="I24" s="31">
        <v>0.3</v>
      </c>
      <c r="J24" s="30">
        <f t="shared" si="8"/>
        <v>0</v>
      </c>
      <c r="K24" s="30">
        <f t="shared" si="9"/>
        <v>0</v>
      </c>
      <c r="L24" s="30">
        <v>0</v>
      </c>
      <c r="M24" s="43">
        <v>385</v>
      </c>
      <c r="N24" s="44">
        <f>ROUND(IF(J24+K24-L24-M24&lt;0,0,J24+K24-L24-M24),0)</f>
        <v>0</v>
      </c>
      <c r="O24" s="45">
        <f>ROUND(IF(J24+K24-L24-M24&lt;0,-(J24+K24-L24-M24),0),0)</f>
        <v>385</v>
      </c>
    </row>
    <row r="25" s="1" customFormat="1" ht="30" customHeight="1" spans="1:15">
      <c r="A25" s="28">
        <v>603003</v>
      </c>
      <c r="B25" s="29" t="s">
        <v>53</v>
      </c>
      <c r="C25" s="29" t="s">
        <v>53</v>
      </c>
      <c r="D25" s="30">
        <v>0</v>
      </c>
      <c r="E25" s="30">
        <f t="shared" si="6"/>
        <v>0</v>
      </c>
      <c r="F25" s="30">
        <v>1</v>
      </c>
      <c r="G25" s="30">
        <f t="shared" si="13"/>
        <v>3850</v>
      </c>
      <c r="H25" s="31">
        <v>0.1</v>
      </c>
      <c r="I25" s="31">
        <v>0.3</v>
      </c>
      <c r="J25" s="30">
        <f t="shared" si="8"/>
        <v>0</v>
      </c>
      <c r="K25" s="30">
        <f t="shared" si="9"/>
        <v>1155</v>
      </c>
      <c r="L25" s="30">
        <v>770</v>
      </c>
      <c r="M25" s="43"/>
      <c r="N25" s="44">
        <f>ROUND(IF(J25+K25-L25-M25&lt;0,0,J25+K25-L25-M25),0)</f>
        <v>385</v>
      </c>
      <c r="O25" s="45">
        <f>ROUND(IF(J25+K25-L25-M25&lt;0,-(J25+K25-L25-M25),0),0)</f>
        <v>0</v>
      </c>
    </row>
    <row r="26" s="1" customFormat="1" ht="30" customHeight="1" spans="1:15">
      <c r="A26" s="32">
        <v>604</v>
      </c>
      <c r="B26" s="33" t="s">
        <v>54</v>
      </c>
      <c r="C26" s="33" t="s">
        <v>54</v>
      </c>
      <c r="D26" s="27">
        <f t="shared" ref="D26:O26" si="14">SUM(D27:D33)</f>
        <v>105</v>
      </c>
      <c r="E26" s="27">
        <f t="shared" si="14"/>
        <v>404250</v>
      </c>
      <c r="F26" s="27">
        <f t="shared" ref="F26:G26" si="15">SUM(F27:F33)</f>
        <v>109</v>
      </c>
      <c r="G26" s="27">
        <f t="shared" si="15"/>
        <v>419650</v>
      </c>
      <c r="H26" s="27"/>
      <c r="I26" s="31"/>
      <c r="J26" s="27">
        <f t="shared" si="14"/>
        <v>282975</v>
      </c>
      <c r="K26" s="27">
        <f t="shared" si="14"/>
        <v>390197.5</v>
      </c>
      <c r="L26" s="27">
        <f t="shared" si="14"/>
        <v>245245</v>
      </c>
      <c r="M26" s="27">
        <f t="shared" si="14"/>
        <v>0</v>
      </c>
      <c r="N26" s="42">
        <f t="shared" si="14"/>
        <v>427928</v>
      </c>
      <c r="O26" s="27">
        <f t="shared" si="14"/>
        <v>0</v>
      </c>
    </row>
    <row r="27" s="1" customFormat="1" ht="30" customHeight="1" spans="1:15">
      <c r="A27" s="28">
        <v>604001</v>
      </c>
      <c r="B27" s="29" t="s">
        <v>55</v>
      </c>
      <c r="C27" s="29" t="s">
        <v>56</v>
      </c>
      <c r="D27" s="30">
        <v>8</v>
      </c>
      <c r="E27" s="30">
        <f t="shared" si="6"/>
        <v>30800</v>
      </c>
      <c r="F27" s="30">
        <v>8</v>
      </c>
      <c r="G27" s="30">
        <f t="shared" ref="G27:G33" si="16">F27*3850</f>
        <v>30800</v>
      </c>
      <c r="H27" s="31">
        <v>0.7</v>
      </c>
      <c r="I27" s="31">
        <v>0.85</v>
      </c>
      <c r="J27" s="30">
        <f t="shared" si="8"/>
        <v>21560</v>
      </c>
      <c r="K27" s="30">
        <f t="shared" si="9"/>
        <v>26180</v>
      </c>
      <c r="L27" s="30">
        <v>24255</v>
      </c>
      <c r="M27" s="43"/>
      <c r="N27" s="44">
        <f t="shared" ref="N27:N33" si="17">ROUND(IF(J27+K27-L27-M27&lt;0,0,J27+K27-L27-M27),0)</f>
        <v>23485</v>
      </c>
      <c r="O27" s="45">
        <f t="shared" ref="O27:O33" si="18">ROUND(IF(J27+K27-L27-M27&lt;0,-(J27+K27-L27-M27),0),0)</f>
        <v>0</v>
      </c>
    </row>
    <row r="28" s="1" customFormat="1" ht="30" customHeight="1" spans="1:15">
      <c r="A28" s="28">
        <v>604002</v>
      </c>
      <c r="B28" s="29" t="s">
        <v>57</v>
      </c>
      <c r="C28" s="29" t="s">
        <v>57</v>
      </c>
      <c r="D28" s="30">
        <v>24</v>
      </c>
      <c r="E28" s="30">
        <f t="shared" si="6"/>
        <v>92400</v>
      </c>
      <c r="F28" s="30">
        <v>20</v>
      </c>
      <c r="G28" s="30">
        <f t="shared" si="16"/>
        <v>77000</v>
      </c>
      <c r="H28" s="31">
        <v>0.7</v>
      </c>
      <c r="I28" s="31">
        <v>0.85</v>
      </c>
      <c r="J28" s="30">
        <f t="shared" si="8"/>
        <v>64680</v>
      </c>
      <c r="K28" s="30">
        <f t="shared" si="9"/>
        <v>65450</v>
      </c>
      <c r="L28" s="30">
        <v>37730</v>
      </c>
      <c r="M28" s="43"/>
      <c r="N28" s="44">
        <f t="shared" si="17"/>
        <v>92400</v>
      </c>
      <c r="O28" s="45">
        <f t="shared" si="18"/>
        <v>0</v>
      </c>
    </row>
    <row r="29" s="1" customFormat="1" ht="30" customHeight="1" spans="1:15">
      <c r="A29" s="28">
        <v>604003</v>
      </c>
      <c r="B29" s="29" t="s">
        <v>58</v>
      </c>
      <c r="C29" s="29" t="s">
        <v>58</v>
      </c>
      <c r="D29" s="30">
        <v>0</v>
      </c>
      <c r="E29" s="30">
        <f t="shared" si="6"/>
        <v>0</v>
      </c>
      <c r="F29" s="30">
        <v>10</v>
      </c>
      <c r="G29" s="30">
        <f t="shared" si="16"/>
        <v>38500</v>
      </c>
      <c r="H29" s="31">
        <v>0.7</v>
      </c>
      <c r="I29" s="31">
        <v>0.85</v>
      </c>
      <c r="J29" s="30">
        <f t="shared" si="8"/>
        <v>0</v>
      </c>
      <c r="K29" s="30">
        <f t="shared" si="9"/>
        <v>32725</v>
      </c>
      <c r="L29" s="30">
        <v>8085</v>
      </c>
      <c r="M29" s="43"/>
      <c r="N29" s="44">
        <f t="shared" si="17"/>
        <v>24640</v>
      </c>
      <c r="O29" s="45">
        <f t="shared" si="18"/>
        <v>0</v>
      </c>
    </row>
    <row r="30" s="1" customFormat="1" ht="30" customHeight="1" spans="1:15">
      <c r="A30" s="28">
        <v>604005</v>
      </c>
      <c r="B30" s="29" t="s">
        <v>59</v>
      </c>
      <c r="C30" s="29" t="s">
        <v>59</v>
      </c>
      <c r="D30" s="30">
        <v>6</v>
      </c>
      <c r="E30" s="30">
        <f t="shared" si="6"/>
        <v>23100</v>
      </c>
      <c r="F30" s="30">
        <v>6</v>
      </c>
      <c r="G30" s="30">
        <f t="shared" si="16"/>
        <v>23100</v>
      </c>
      <c r="H30" s="31">
        <v>0.7</v>
      </c>
      <c r="I30" s="31">
        <v>0.85</v>
      </c>
      <c r="J30" s="30">
        <f t="shared" si="8"/>
        <v>16170</v>
      </c>
      <c r="K30" s="30">
        <f t="shared" si="9"/>
        <v>19635</v>
      </c>
      <c r="L30" s="30">
        <v>16170</v>
      </c>
      <c r="M30" s="43"/>
      <c r="N30" s="44">
        <f t="shared" si="17"/>
        <v>19635</v>
      </c>
      <c r="O30" s="45">
        <f t="shared" si="18"/>
        <v>0</v>
      </c>
    </row>
    <row r="31" s="1" customFormat="1" ht="30" customHeight="1" spans="1:15">
      <c r="A31" s="28">
        <v>604006</v>
      </c>
      <c r="B31" s="29" t="s">
        <v>60</v>
      </c>
      <c r="C31" s="29" t="s">
        <v>60</v>
      </c>
      <c r="D31" s="30">
        <v>32</v>
      </c>
      <c r="E31" s="30">
        <f t="shared" si="6"/>
        <v>123200</v>
      </c>
      <c r="F31" s="30">
        <v>32</v>
      </c>
      <c r="G31" s="30">
        <f t="shared" si="16"/>
        <v>123200</v>
      </c>
      <c r="H31" s="31">
        <v>0.7</v>
      </c>
      <c r="I31" s="31">
        <v>1</v>
      </c>
      <c r="J31" s="30">
        <f t="shared" si="8"/>
        <v>86240</v>
      </c>
      <c r="K31" s="30">
        <f t="shared" si="9"/>
        <v>123200</v>
      </c>
      <c r="L31" s="30">
        <v>64680</v>
      </c>
      <c r="M31" s="43"/>
      <c r="N31" s="44">
        <f t="shared" si="17"/>
        <v>144760</v>
      </c>
      <c r="O31" s="45">
        <f t="shared" si="18"/>
        <v>0</v>
      </c>
    </row>
    <row r="32" s="1" customFormat="1" ht="30" customHeight="1" spans="1:15">
      <c r="A32" s="28">
        <v>604007</v>
      </c>
      <c r="B32" s="29" t="s">
        <v>61</v>
      </c>
      <c r="C32" s="29" t="s">
        <v>61</v>
      </c>
      <c r="D32" s="30">
        <v>28</v>
      </c>
      <c r="E32" s="30">
        <f t="shared" si="6"/>
        <v>107800</v>
      </c>
      <c r="F32" s="30">
        <v>26</v>
      </c>
      <c r="G32" s="30">
        <f t="shared" si="16"/>
        <v>100100</v>
      </c>
      <c r="H32" s="31">
        <v>0.7</v>
      </c>
      <c r="I32" s="31">
        <v>1</v>
      </c>
      <c r="J32" s="30">
        <f t="shared" si="8"/>
        <v>75460</v>
      </c>
      <c r="K32" s="30">
        <f t="shared" si="9"/>
        <v>100100</v>
      </c>
      <c r="L32" s="30">
        <v>67375</v>
      </c>
      <c r="M32" s="43"/>
      <c r="N32" s="44">
        <f t="shared" si="17"/>
        <v>108185</v>
      </c>
      <c r="O32" s="45">
        <f t="shared" si="18"/>
        <v>0</v>
      </c>
    </row>
    <row r="33" s="1" customFormat="1" ht="30" customHeight="1" spans="1:15">
      <c r="A33" s="28">
        <v>604004</v>
      </c>
      <c r="B33" s="29" t="s">
        <v>62</v>
      </c>
      <c r="C33" s="29" t="s">
        <v>62</v>
      </c>
      <c r="D33" s="30">
        <v>7</v>
      </c>
      <c r="E33" s="30">
        <f t="shared" si="6"/>
        <v>26950</v>
      </c>
      <c r="F33" s="30">
        <v>7</v>
      </c>
      <c r="G33" s="30">
        <f t="shared" si="16"/>
        <v>26950</v>
      </c>
      <c r="H33" s="31">
        <v>0.7</v>
      </c>
      <c r="I33" s="31">
        <v>0.85</v>
      </c>
      <c r="J33" s="30">
        <f t="shared" si="8"/>
        <v>18865</v>
      </c>
      <c r="K33" s="30">
        <f t="shared" si="9"/>
        <v>22907.5</v>
      </c>
      <c r="L33" s="30">
        <v>26950</v>
      </c>
      <c r="M33" s="43"/>
      <c r="N33" s="44">
        <f t="shared" si="17"/>
        <v>14823</v>
      </c>
      <c r="O33" s="45">
        <f t="shared" si="18"/>
        <v>0</v>
      </c>
    </row>
    <row r="34" s="1" customFormat="1" ht="30" customHeight="1" spans="1:15">
      <c r="A34" s="32">
        <v>604008</v>
      </c>
      <c r="B34" s="33" t="s">
        <v>63</v>
      </c>
      <c r="C34" s="33" t="s">
        <v>63</v>
      </c>
      <c r="D34" s="27">
        <f t="shared" ref="D34:O34" si="19">SUM(D35)</f>
        <v>1</v>
      </c>
      <c r="E34" s="27">
        <f t="shared" si="19"/>
        <v>3850</v>
      </c>
      <c r="F34" s="27">
        <f t="shared" si="19"/>
        <v>1</v>
      </c>
      <c r="G34" s="27">
        <f t="shared" si="19"/>
        <v>3850</v>
      </c>
      <c r="H34" s="27"/>
      <c r="I34" s="31"/>
      <c r="J34" s="27">
        <f t="shared" si="19"/>
        <v>2695</v>
      </c>
      <c r="K34" s="27">
        <f t="shared" si="19"/>
        <v>3272.5</v>
      </c>
      <c r="L34" s="27">
        <f t="shared" si="19"/>
        <v>2695</v>
      </c>
      <c r="M34" s="27">
        <f t="shared" si="19"/>
        <v>0</v>
      </c>
      <c r="N34" s="42">
        <f t="shared" si="19"/>
        <v>3273</v>
      </c>
      <c r="O34" s="27">
        <f t="shared" si="19"/>
        <v>0</v>
      </c>
    </row>
    <row r="35" s="1" customFormat="1" ht="30" customHeight="1" spans="1:15">
      <c r="A35" s="28">
        <v>604008</v>
      </c>
      <c r="B35" s="29" t="s">
        <v>63</v>
      </c>
      <c r="C35" s="29" t="s">
        <v>63</v>
      </c>
      <c r="D35" s="30">
        <v>1</v>
      </c>
      <c r="E35" s="30">
        <f t="shared" si="6"/>
        <v>3850</v>
      </c>
      <c r="F35" s="30">
        <v>1</v>
      </c>
      <c r="G35" s="30">
        <f t="shared" ref="G35" si="20">F35*3850</f>
        <v>3850</v>
      </c>
      <c r="H35" s="31">
        <v>0.7</v>
      </c>
      <c r="I35" s="31">
        <v>0.85</v>
      </c>
      <c r="J35" s="30">
        <f t="shared" si="8"/>
        <v>2695</v>
      </c>
      <c r="K35" s="30">
        <f t="shared" si="9"/>
        <v>3272.5</v>
      </c>
      <c r="L35" s="30">
        <v>2695</v>
      </c>
      <c r="M35" s="43"/>
      <c r="N35" s="44">
        <f>ROUND(IF(J35+K35-L35-M35&lt;0,0,J35+K35-L35-M35),0)</f>
        <v>3273</v>
      </c>
      <c r="O35" s="45">
        <f>ROUND(IF(J35+K35-L35-M35&lt;0,-(J35+K35-L35-M35),0),0)</f>
        <v>0</v>
      </c>
    </row>
    <row r="36" s="1" customFormat="1" ht="30" customHeight="1" spans="1:15">
      <c r="A36" s="32">
        <v>605</v>
      </c>
      <c r="B36" s="33" t="s">
        <v>64</v>
      </c>
      <c r="C36" s="33" t="s">
        <v>64</v>
      </c>
      <c r="D36" s="27">
        <f t="shared" ref="D36:O36" si="21">SUM(D37:D40)</f>
        <v>32</v>
      </c>
      <c r="E36" s="27">
        <f t="shared" si="21"/>
        <v>123200</v>
      </c>
      <c r="F36" s="27">
        <f t="shared" ref="F36:G36" si="22">SUM(F37:F40)</f>
        <v>35</v>
      </c>
      <c r="G36" s="27">
        <f t="shared" si="22"/>
        <v>134750</v>
      </c>
      <c r="H36" s="27"/>
      <c r="I36" s="31"/>
      <c r="J36" s="27">
        <f t="shared" si="21"/>
        <v>12320</v>
      </c>
      <c r="K36" s="27">
        <f t="shared" si="21"/>
        <v>40425</v>
      </c>
      <c r="L36" s="27">
        <f t="shared" si="21"/>
        <v>10395</v>
      </c>
      <c r="M36" s="27">
        <f t="shared" si="21"/>
        <v>1155</v>
      </c>
      <c r="N36" s="42">
        <f t="shared" si="21"/>
        <v>41580</v>
      </c>
      <c r="O36" s="27">
        <f t="shared" si="21"/>
        <v>385</v>
      </c>
    </row>
    <row r="37" s="1" customFormat="1" ht="30" customHeight="1" spans="1:15">
      <c r="A37" s="28">
        <v>605002</v>
      </c>
      <c r="B37" s="29" t="s">
        <v>65</v>
      </c>
      <c r="C37" s="29" t="s">
        <v>65</v>
      </c>
      <c r="D37" s="30">
        <v>4</v>
      </c>
      <c r="E37" s="30">
        <f t="shared" si="6"/>
        <v>15400</v>
      </c>
      <c r="F37" s="30">
        <v>4</v>
      </c>
      <c r="G37" s="30">
        <f t="shared" ref="G37:G40" si="23">F37*3850</f>
        <v>15400</v>
      </c>
      <c r="H37" s="31">
        <v>0.1</v>
      </c>
      <c r="I37" s="31">
        <v>0.3</v>
      </c>
      <c r="J37" s="30">
        <f t="shared" si="8"/>
        <v>1540</v>
      </c>
      <c r="K37" s="30">
        <f t="shared" si="9"/>
        <v>4620</v>
      </c>
      <c r="L37" s="30">
        <v>0</v>
      </c>
      <c r="M37" s="43">
        <v>1155</v>
      </c>
      <c r="N37" s="44">
        <f>ROUND(IF(J37+K37-L37-M37&lt;0,0,J37+K37-L37-M37),0)</f>
        <v>5005</v>
      </c>
      <c r="O37" s="45">
        <f>ROUND(IF(J37+K37-L37-M37&lt;0,-(J37+K37-L37-M37),0),0)</f>
        <v>0</v>
      </c>
    </row>
    <row r="38" s="1" customFormat="1" ht="30" customHeight="1" spans="1:15">
      <c r="A38" s="28">
        <v>605003</v>
      </c>
      <c r="B38" s="29" t="s">
        <v>66</v>
      </c>
      <c r="C38" s="29" t="s">
        <v>66</v>
      </c>
      <c r="D38" s="30">
        <v>21</v>
      </c>
      <c r="E38" s="30">
        <f t="shared" si="6"/>
        <v>80850</v>
      </c>
      <c r="F38" s="30">
        <v>21</v>
      </c>
      <c r="G38" s="30">
        <f t="shared" si="23"/>
        <v>80850</v>
      </c>
      <c r="H38" s="31">
        <v>0.1</v>
      </c>
      <c r="I38" s="31">
        <v>0.3</v>
      </c>
      <c r="J38" s="30">
        <f t="shared" si="8"/>
        <v>8085</v>
      </c>
      <c r="K38" s="30">
        <f t="shared" si="9"/>
        <v>24255</v>
      </c>
      <c r="L38" s="30">
        <v>7315</v>
      </c>
      <c r="M38" s="43"/>
      <c r="N38" s="44">
        <f>ROUND(IF(J38+K38-L38-M38&lt;0,0,J38+K38-L38-M38),0)</f>
        <v>25025</v>
      </c>
      <c r="O38" s="45">
        <f>ROUND(IF(J38+K38-L38-M38&lt;0,-(J38+K38-L38-M38),0),0)</f>
        <v>0</v>
      </c>
    </row>
    <row r="39" s="1" customFormat="1" ht="30" customHeight="1" spans="1:15">
      <c r="A39" s="28">
        <v>605005</v>
      </c>
      <c r="B39" s="29" t="s">
        <v>67</v>
      </c>
      <c r="C39" s="29" t="s">
        <v>67</v>
      </c>
      <c r="D39" s="30">
        <v>0</v>
      </c>
      <c r="E39" s="30">
        <f t="shared" si="6"/>
        <v>0</v>
      </c>
      <c r="F39" s="30">
        <v>0</v>
      </c>
      <c r="G39" s="30">
        <f t="shared" si="23"/>
        <v>0</v>
      </c>
      <c r="H39" s="31">
        <v>0.1</v>
      </c>
      <c r="I39" s="31">
        <v>0.3</v>
      </c>
      <c r="J39" s="30">
        <f t="shared" si="8"/>
        <v>0</v>
      </c>
      <c r="K39" s="30">
        <f t="shared" si="9"/>
        <v>0</v>
      </c>
      <c r="L39" s="30">
        <v>385</v>
      </c>
      <c r="M39" s="43"/>
      <c r="N39" s="44">
        <f>ROUND(IF(J39+K39-L39-M39&lt;0,0,J39+K39-L39-M39),0)</f>
        <v>0</v>
      </c>
      <c r="O39" s="45">
        <f>ROUND(IF(J39+K39-L39-M39&lt;0,-(J39+K39-L39-M39),0),0)</f>
        <v>385</v>
      </c>
    </row>
    <row r="40" s="1" customFormat="1" ht="30" customHeight="1" spans="1:15">
      <c r="A40" s="28">
        <v>605006</v>
      </c>
      <c r="B40" s="29" t="s">
        <v>68</v>
      </c>
      <c r="C40" s="29" t="s">
        <v>68</v>
      </c>
      <c r="D40" s="30">
        <v>7</v>
      </c>
      <c r="E40" s="30">
        <f t="shared" si="6"/>
        <v>26950</v>
      </c>
      <c r="F40" s="30">
        <v>10</v>
      </c>
      <c r="G40" s="30">
        <f t="shared" si="23"/>
        <v>38500</v>
      </c>
      <c r="H40" s="31">
        <v>0.1</v>
      </c>
      <c r="I40" s="31">
        <v>0.3</v>
      </c>
      <c r="J40" s="30">
        <f t="shared" si="8"/>
        <v>2695</v>
      </c>
      <c r="K40" s="30">
        <f t="shared" si="9"/>
        <v>11550</v>
      </c>
      <c r="L40" s="30">
        <v>2695</v>
      </c>
      <c r="M40" s="43"/>
      <c r="N40" s="44">
        <f>ROUND(IF(J40+K40-L40-M40&lt;0,0,J40+K40-L40-M40),0)</f>
        <v>11550</v>
      </c>
      <c r="O40" s="45">
        <f>ROUND(IF(J40+K40-L40-M40&lt;0,-(J40+K40-L40-M40),0),0)</f>
        <v>0</v>
      </c>
    </row>
    <row r="41" s="1" customFormat="1" ht="30" customHeight="1" spans="1:15">
      <c r="A41" s="32">
        <v>605004</v>
      </c>
      <c r="B41" s="33" t="s">
        <v>69</v>
      </c>
      <c r="C41" s="33" t="s">
        <v>69</v>
      </c>
      <c r="D41" s="27">
        <f t="shared" ref="D41:O41" si="24">SUM(D42)</f>
        <v>4</v>
      </c>
      <c r="E41" s="27">
        <f t="shared" si="24"/>
        <v>15400</v>
      </c>
      <c r="F41" s="27">
        <f t="shared" si="24"/>
        <v>4</v>
      </c>
      <c r="G41" s="27">
        <f t="shared" si="24"/>
        <v>15400</v>
      </c>
      <c r="H41" s="27"/>
      <c r="I41" s="31"/>
      <c r="J41" s="27">
        <f t="shared" si="24"/>
        <v>1540</v>
      </c>
      <c r="K41" s="27">
        <f t="shared" si="24"/>
        <v>4620</v>
      </c>
      <c r="L41" s="27">
        <f t="shared" si="24"/>
        <v>0</v>
      </c>
      <c r="M41" s="27">
        <f t="shared" si="24"/>
        <v>1925</v>
      </c>
      <c r="N41" s="42">
        <f t="shared" si="24"/>
        <v>4235</v>
      </c>
      <c r="O41" s="27">
        <f t="shared" si="24"/>
        <v>0</v>
      </c>
    </row>
    <row r="42" s="1" customFormat="1" ht="30" customHeight="1" spans="1:15">
      <c r="A42" s="28">
        <v>605004</v>
      </c>
      <c r="B42" s="29" t="s">
        <v>69</v>
      </c>
      <c r="C42" s="29" t="s">
        <v>69</v>
      </c>
      <c r="D42" s="30">
        <v>4</v>
      </c>
      <c r="E42" s="30">
        <f t="shared" si="6"/>
        <v>15400</v>
      </c>
      <c r="F42" s="30">
        <v>4</v>
      </c>
      <c r="G42" s="30">
        <f t="shared" ref="G42" si="25">F42*3850</f>
        <v>15400</v>
      </c>
      <c r="H42" s="31">
        <v>0.1</v>
      </c>
      <c r="I42" s="31">
        <v>0.3</v>
      </c>
      <c r="J42" s="30">
        <f t="shared" si="8"/>
        <v>1540</v>
      </c>
      <c r="K42" s="30">
        <f t="shared" si="9"/>
        <v>4620</v>
      </c>
      <c r="L42" s="30">
        <v>0</v>
      </c>
      <c r="M42" s="43">
        <v>1925</v>
      </c>
      <c r="N42" s="44">
        <f>ROUND(IF(J42+K42-L42-M42&lt;0,0,J42+K42-L42-M42),0)</f>
        <v>4235</v>
      </c>
      <c r="O42" s="45">
        <f>ROUND(IF(J42+K42-L42-M42&lt;0,-(J42+K42-L42-M42),0),0)</f>
        <v>0</v>
      </c>
    </row>
    <row r="43" s="1" customFormat="1" ht="30" customHeight="1" spans="1:15">
      <c r="A43" s="32">
        <v>606</v>
      </c>
      <c r="B43" s="33" t="s">
        <v>70</v>
      </c>
      <c r="C43" s="33" t="s">
        <v>70</v>
      </c>
      <c r="D43" s="27">
        <f>SUM(D44:D49)</f>
        <v>32</v>
      </c>
      <c r="E43" s="27">
        <f>SUM(E44:E49)</f>
        <v>123200</v>
      </c>
      <c r="F43" s="27">
        <f>SUM(F44:F49)</f>
        <v>34</v>
      </c>
      <c r="G43" s="27">
        <f>SUM(G44:G49)</f>
        <v>130900</v>
      </c>
      <c r="H43" s="27"/>
      <c r="I43" s="31"/>
      <c r="J43" s="27">
        <f t="shared" ref="J43:O43" si="26">SUM(J44:J49)</f>
        <v>86240</v>
      </c>
      <c r="K43" s="27">
        <f t="shared" si="26"/>
        <v>111265</v>
      </c>
      <c r="L43" s="27">
        <f t="shared" si="26"/>
        <v>132055</v>
      </c>
      <c r="M43" s="27">
        <f t="shared" si="26"/>
        <v>8085</v>
      </c>
      <c r="N43" s="42">
        <f t="shared" si="26"/>
        <v>74307</v>
      </c>
      <c r="O43" s="27">
        <f t="shared" si="26"/>
        <v>16940</v>
      </c>
    </row>
    <row r="44" s="1" customFormat="1" ht="30" customHeight="1" spans="1:15">
      <c r="A44" s="28">
        <v>606001</v>
      </c>
      <c r="B44" s="29" t="s">
        <v>71</v>
      </c>
      <c r="C44" s="29" t="s">
        <v>72</v>
      </c>
      <c r="D44" s="30">
        <v>9</v>
      </c>
      <c r="E44" s="30">
        <f t="shared" si="6"/>
        <v>34650</v>
      </c>
      <c r="F44" s="30">
        <v>11</v>
      </c>
      <c r="G44" s="30">
        <f t="shared" ref="G44:G49" si="27">F44*3850</f>
        <v>42350</v>
      </c>
      <c r="H44" s="31">
        <v>0.7</v>
      </c>
      <c r="I44" s="31">
        <v>0.85</v>
      </c>
      <c r="J44" s="30">
        <f t="shared" si="8"/>
        <v>24255</v>
      </c>
      <c r="K44" s="30">
        <f t="shared" si="9"/>
        <v>35997.5</v>
      </c>
      <c r="L44" s="30">
        <v>32340</v>
      </c>
      <c r="M44" s="43"/>
      <c r="N44" s="44">
        <f t="shared" ref="N44:N49" si="28">ROUND(IF(J44+K44-L44-M44&lt;0,0,J44+K44-L44-M44),0)</f>
        <v>27913</v>
      </c>
      <c r="O44" s="45">
        <f t="shared" ref="O44:O49" si="29">ROUND(IF(J44+K44-L44-M44&lt;0,-(J44+K44-L44-M44),0),0)</f>
        <v>0</v>
      </c>
    </row>
    <row r="45" s="1" customFormat="1" ht="30" customHeight="1" spans="1:15">
      <c r="A45" s="28">
        <v>606002</v>
      </c>
      <c r="B45" s="29" t="s">
        <v>73</v>
      </c>
      <c r="C45" s="29" t="s">
        <v>73</v>
      </c>
      <c r="D45" s="30">
        <v>0</v>
      </c>
      <c r="E45" s="30">
        <f t="shared" si="6"/>
        <v>0</v>
      </c>
      <c r="F45" s="30">
        <v>0</v>
      </c>
      <c r="G45" s="30">
        <f t="shared" si="27"/>
        <v>0</v>
      </c>
      <c r="H45" s="31">
        <v>0.7</v>
      </c>
      <c r="I45" s="31">
        <v>0.85</v>
      </c>
      <c r="J45" s="30">
        <f t="shared" si="8"/>
        <v>0</v>
      </c>
      <c r="K45" s="30">
        <f t="shared" si="9"/>
        <v>0</v>
      </c>
      <c r="L45" s="30">
        <v>0</v>
      </c>
      <c r="M45" s="43">
        <v>8085</v>
      </c>
      <c r="N45" s="44">
        <f t="shared" si="28"/>
        <v>0</v>
      </c>
      <c r="O45" s="45">
        <f t="shared" si="29"/>
        <v>8085</v>
      </c>
    </row>
    <row r="46" s="1" customFormat="1" ht="30" customHeight="1" spans="1:15">
      <c r="A46" s="28">
        <v>606005</v>
      </c>
      <c r="B46" s="29" t="s">
        <v>74</v>
      </c>
      <c r="C46" s="29" t="s">
        <v>74</v>
      </c>
      <c r="D46" s="30">
        <v>3</v>
      </c>
      <c r="E46" s="30">
        <f t="shared" si="6"/>
        <v>11550</v>
      </c>
      <c r="F46" s="30">
        <v>8</v>
      </c>
      <c r="G46" s="30">
        <f t="shared" si="27"/>
        <v>30800</v>
      </c>
      <c r="H46" s="31">
        <v>0.7</v>
      </c>
      <c r="I46" s="31">
        <v>0.85</v>
      </c>
      <c r="J46" s="30">
        <f t="shared" si="8"/>
        <v>8085</v>
      </c>
      <c r="K46" s="30">
        <f t="shared" si="9"/>
        <v>26180</v>
      </c>
      <c r="L46" s="30">
        <v>43120</v>
      </c>
      <c r="M46" s="43"/>
      <c r="N46" s="44">
        <f t="shared" si="28"/>
        <v>0</v>
      </c>
      <c r="O46" s="45">
        <f t="shared" si="29"/>
        <v>8855</v>
      </c>
    </row>
    <row r="47" s="1" customFormat="1" ht="30" customHeight="1" spans="1:15">
      <c r="A47" s="28">
        <v>606004</v>
      </c>
      <c r="B47" s="29" t="s">
        <v>75</v>
      </c>
      <c r="C47" s="29" t="s">
        <v>75</v>
      </c>
      <c r="D47" s="30">
        <v>10</v>
      </c>
      <c r="E47" s="30">
        <f t="shared" si="6"/>
        <v>38500</v>
      </c>
      <c r="F47" s="30">
        <v>7</v>
      </c>
      <c r="G47" s="30">
        <f t="shared" si="27"/>
        <v>26950</v>
      </c>
      <c r="H47" s="31">
        <v>0.7</v>
      </c>
      <c r="I47" s="31">
        <v>0.85</v>
      </c>
      <c r="J47" s="30">
        <f t="shared" si="8"/>
        <v>26950</v>
      </c>
      <c r="K47" s="30">
        <f t="shared" si="9"/>
        <v>22907.5</v>
      </c>
      <c r="L47" s="30">
        <v>21560</v>
      </c>
      <c r="M47" s="43"/>
      <c r="N47" s="44">
        <f t="shared" si="28"/>
        <v>28298</v>
      </c>
      <c r="O47" s="45">
        <f t="shared" si="29"/>
        <v>0</v>
      </c>
    </row>
    <row r="48" s="1" customFormat="1" ht="30" customHeight="1" spans="1:15">
      <c r="A48" s="28">
        <v>606010</v>
      </c>
      <c r="B48" s="29" t="s">
        <v>76</v>
      </c>
      <c r="C48" s="29" t="s">
        <v>76</v>
      </c>
      <c r="D48" s="30">
        <v>5</v>
      </c>
      <c r="E48" s="30">
        <f t="shared" si="6"/>
        <v>19250</v>
      </c>
      <c r="F48" s="30">
        <v>5</v>
      </c>
      <c r="G48" s="30">
        <f t="shared" si="27"/>
        <v>19250</v>
      </c>
      <c r="H48" s="31">
        <v>0.7</v>
      </c>
      <c r="I48" s="31">
        <v>0.85</v>
      </c>
      <c r="J48" s="30">
        <f t="shared" si="8"/>
        <v>13475</v>
      </c>
      <c r="K48" s="30">
        <f t="shared" si="9"/>
        <v>16362.5</v>
      </c>
      <c r="L48" s="30">
        <v>18865</v>
      </c>
      <c r="M48" s="43"/>
      <c r="N48" s="44">
        <f t="shared" si="28"/>
        <v>10973</v>
      </c>
      <c r="O48" s="45">
        <f t="shared" si="29"/>
        <v>0</v>
      </c>
    </row>
    <row r="49" s="1" customFormat="1" ht="30" customHeight="1" spans="1:15">
      <c r="A49" s="28">
        <v>606008</v>
      </c>
      <c r="B49" s="29" t="s">
        <v>77</v>
      </c>
      <c r="C49" s="29" t="s">
        <v>77</v>
      </c>
      <c r="D49" s="30">
        <v>5</v>
      </c>
      <c r="E49" s="30">
        <f t="shared" si="6"/>
        <v>19250</v>
      </c>
      <c r="F49" s="30">
        <v>3</v>
      </c>
      <c r="G49" s="30">
        <f t="shared" si="27"/>
        <v>11550</v>
      </c>
      <c r="H49" s="31">
        <v>0.7</v>
      </c>
      <c r="I49" s="31">
        <v>0.85</v>
      </c>
      <c r="J49" s="30">
        <f t="shared" si="8"/>
        <v>13475</v>
      </c>
      <c r="K49" s="30">
        <f t="shared" si="9"/>
        <v>9817.5</v>
      </c>
      <c r="L49" s="30">
        <v>16170</v>
      </c>
      <c r="M49" s="43"/>
      <c r="N49" s="44">
        <f t="shared" si="28"/>
        <v>7123</v>
      </c>
      <c r="O49" s="45">
        <f t="shared" si="29"/>
        <v>0</v>
      </c>
    </row>
    <row r="50" s="1" customFormat="1" ht="30" customHeight="1" spans="1:15">
      <c r="A50" s="32">
        <v>606009</v>
      </c>
      <c r="B50" s="33" t="s">
        <v>78</v>
      </c>
      <c r="C50" s="33" t="s">
        <v>78</v>
      </c>
      <c r="D50" s="27">
        <f t="shared" ref="D50:O50" si="30">SUM(D51)</f>
        <v>11</v>
      </c>
      <c r="E50" s="27">
        <f t="shared" si="30"/>
        <v>42350</v>
      </c>
      <c r="F50" s="27">
        <f t="shared" si="30"/>
        <v>10</v>
      </c>
      <c r="G50" s="27">
        <f t="shared" si="30"/>
        <v>38500</v>
      </c>
      <c r="H50" s="27"/>
      <c r="I50" s="31"/>
      <c r="J50" s="27">
        <f t="shared" si="30"/>
        <v>29645</v>
      </c>
      <c r="K50" s="27">
        <f t="shared" si="30"/>
        <v>32725</v>
      </c>
      <c r="L50" s="27">
        <f t="shared" si="30"/>
        <v>29645</v>
      </c>
      <c r="M50" s="27">
        <f t="shared" si="30"/>
        <v>0</v>
      </c>
      <c r="N50" s="42">
        <f t="shared" si="30"/>
        <v>32725</v>
      </c>
      <c r="O50" s="27">
        <f t="shared" si="30"/>
        <v>0</v>
      </c>
    </row>
    <row r="51" s="1" customFormat="1" ht="30" customHeight="1" spans="1:15">
      <c r="A51" s="28">
        <v>606009</v>
      </c>
      <c r="B51" s="29" t="s">
        <v>78</v>
      </c>
      <c r="C51" s="29" t="s">
        <v>78</v>
      </c>
      <c r="D51" s="30">
        <v>11</v>
      </c>
      <c r="E51" s="30">
        <f t="shared" si="6"/>
        <v>42350</v>
      </c>
      <c r="F51" s="30">
        <v>10</v>
      </c>
      <c r="G51" s="30">
        <f t="shared" ref="G51" si="31">F51*3850</f>
        <v>38500</v>
      </c>
      <c r="H51" s="31">
        <v>0.7</v>
      </c>
      <c r="I51" s="31">
        <v>0.85</v>
      </c>
      <c r="J51" s="30">
        <f t="shared" si="8"/>
        <v>29645</v>
      </c>
      <c r="K51" s="30">
        <f t="shared" si="9"/>
        <v>32725</v>
      </c>
      <c r="L51" s="30">
        <v>29645</v>
      </c>
      <c r="M51" s="43"/>
      <c r="N51" s="44">
        <f>ROUND(IF(J51+K51-L51-M51&lt;0,0,J51+K51-L51-M51),0)</f>
        <v>32725</v>
      </c>
      <c r="O51" s="45">
        <f>ROUND(IF(J51+K51-L51-M51&lt;0,-(J51+K51-L51-M51),0),0)</f>
        <v>0</v>
      </c>
    </row>
    <row r="52" s="1" customFormat="1" ht="30" customHeight="1" spans="1:15">
      <c r="A52" s="32">
        <v>606011</v>
      </c>
      <c r="B52" s="33" t="s">
        <v>79</v>
      </c>
      <c r="C52" s="33" t="s">
        <v>79</v>
      </c>
      <c r="D52" s="27">
        <f t="shared" ref="D52:O52" si="32">SUM(D53)</f>
        <v>2</v>
      </c>
      <c r="E52" s="27">
        <f t="shared" si="32"/>
        <v>7700</v>
      </c>
      <c r="F52" s="27">
        <f t="shared" si="32"/>
        <v>4</v>
      </c>
      <c r="G52" s="27">
        <f t="shared" si="32"/>
        <v>15400</v>
      </c>
      <c r="H52" s="27"/>
      <c r="I52" s="31"/>
      <c r="J52" s="27">
        <f t="shared" si="32"/>
        <v>5390</v>
      </c>
      <c r="K52" s="27">
        <f t="shared" si="32"/>
        <v>15400</v>
      </c>
      <c r="L52" s="27">
        <f t="shared" si="32"/>
        <v>10780</v>
      </c>
      <c r="M52" s="27">
        <f t="shared" si="32"/>
        <v>0</v>
      </c>
      <c r="N52" s="42">
        <f t="shared" si="32"/>
        <v>10010</v>
      </c>
      <c r="O52" s="27">
        <f t="shared" si="32"/>
        <v>0</v>
      </c>
    </row>
    <row r="53" s="1" customFormat="1" ht="30" customHeight="1" spans="1:15">
      <c r="A53" s="28">
        <v>606011</v>
      </c>
      <c r="B53" s="29" t="s">
        <v>79</v>
      </c>
      <c r="C53" s="29" t="s">
        <v>79</v>
      </c>
      <c r="D53" s="30">
        <v>2</v>
      </c>
      <c r="E53" s="30">
        <f t="shared" si="6"/>
        <v>7700</v>
      </c>
      <c r="F53" s="30">
        <v>4</v>
      </c>
      <c r="G53" s="30">
        <f t="shared" ref="G53" si="33">F53*3850</f>
        <v>15400</v>
      </c>
      <c r="H53" s="31">
        <v>0.7</v>
      </c>
      <c r="I53" s="31">
        <v>1</v>
      </c>
      <c r="J53" s="30">
        <f t="shared" si="8"/>
        <v>5390</v>
      </c>
      <c r="K53" s="30">
        <f t="shared" si="9"/>
        <v>15400</v>
      </c>
      <c r="L53" s="30">
        <v>10780</v>
      </c>
      <c r="M53" s="43"/>
      <c r="N53" s="44">
        <f>ROUND(IF(J53+K53-L53-M53&lt;0,0,J53+K53-L53-M53),0)</f>
        <v>10010</v>
      </c>
      <c r="O53" s="45">
        <f>ROUND(IF(J53+K53-L53-M53&lt;0,-(J53+K53-L53-M53),0),0)</f>
        <v>0</v>
      </c>
    </row>
    <row r="54" s="1" customFormat="1" ht="30" customHeight="1" spans="1:15">
      <c r="A54" s="32">
        <v>606006</v>
      </c>
      <c r="B54" s="33" t="s">
        <v>80</v>
      </c>
      <c r="C54" s="33" t="s">
        <v>80</v>
      </c>
      <c r="D54" s="27">
        <f t="shared" ref="D54:O54" si="34">D55</f>
        <v>7</v>
      </c>
      <c r="E54" s="27">
        <f t="shared" si="34"/>
        <v>26950</v>
      </c>
      <c r="F54" s="27">
        <f t="shared" si="34"/>
        <v>8</v>
      </c>
      <c r="G54" s="27">
        <f t="shared" si="34"/>
        <v>30800</v>
      </c>
      <c r="H54" s="27"/>
      <c r="I54" s="31"/>
      <c r="J54" s="27">
        <f t="shared" si="34"/>
        <v>18865</v>
      </c>
      <c r="K54" s="27">
        <f t="shared" si="34"/>
        <v>30800</v>
      </c>
      <c r="L54" s="27">
        <f t="shared" si="34"/>
        <v>35035</v>
      </c>
      <c r="M54" s="27">
        <f t="shared" si="34"/>
        <v>0</v>
      </c>
      <c r="N54" s="42">
        <f t="shared" si="34"/>
        <v>14630</v>
      </c>
      <c r="O54" s="27">
        <f t="shared" si="34"/>
        <v>0</v>
      </c>
    </row>
    <row r="55" s="1" customFormat="1" ht="30" customHeight="1" spans="1:15">
      <c r="A55" s="28">
        <v>606006</v>
      </c>
      <c r="B55" s="29" t="s">
        <v>80</v>
      </c>
      <c r="C55" s="29" t="s">
        <v>80</v>
      </c>
      <c r="D55" s="30">
        <v>7</v>
      </c>
      <c r="E55" s="30">
        <f t="shared" si="6"/>
        <v>26950</v>
      </c>
      <c r="F55" s="30">
        <v>8</v>
      </c>
      <c r="G55" s="30">
        <f t="shared" ref="G55" si="35">F55*3850</f>
        <v>30800</v>
      </c>
      <c r="H55" s="31">
        <v>0.7</v>
      </c>
      <c r="I55" s="31">
        <v>1</v>
      </c>
      <c r="J55" s="30">
        <f t="shared" si="8"/>
        <v>18865</v>
      </c>
      <c r="K55" s="30">
        <f t="shared" si="9"/>
        <v>30800</v>
      </c>
      <c r="L55" s="30">
        <v>35035</v>
      </c>
      <c r="M55" s="43"/>
      <c r="N55" s="44">
        <f>ROUND(IF(J55+K55-L55-M55&lt;0,0,J55+K55-L55-M55),0)</f>
        <v>14630</v>
      </c>
      <c r="O55" s="45">
        <f>ROUND(IF(J55+K55-L55-M55&lt;0,-(J55+K55-L55-M55),0),0)</f>
        <v>0</v>
      </c>
    </row>
    <row r="56" s="1" customFormat="1" ht="30" customHeight="1" spans="1:15">
      <c r="A56" s="32">
        <v>606007</v>
      </c>
      <c r="B56" s="33" t="s">
        <v>81</v>
      </c>
      <c r="C56" s="33" t="s">
        <v>81</v>
      </c>
      <c r="D56" s="27">
        <f t="shared" ref="D56:O56" si="36">SUM(D57)</f>
        <v>3</v>
      </c>
      <c r="E56" s="27">
        <f t="shared" si="36"/>
        <v>11550</v>
      </c>
      <c r="F56" s="27">
        <f t="shared" si="36"/>
        <v>3</v>
      </c>
      <c r="G56" s="27">
        <f t="shared" si="36"/>
        <v>11550</v>
      </c>
      <c r="H56" s="27"/>
      <c r="I56" s="31"/>
      <c r="J56" s="27">
        <f t="shared" si="36"/>
        <v>8085</v>
      </c>
      <c r="K56" s="27">
        <f t="shared" si="36"/>
        <v>9817.5</v>
      </c>
      <c r="L56" s="27">
        <f t="shared" si="36"/>
        <v>10780</v>
      </c>
      <c r="M56" s="27">
        <f t="shared" si="36"/>
        <v>0</v>
      </c>
      <c r="N56" s="42">
        <f t="shared" si="36"/>
        <v>7123</v>
      </c>
      <c r="O56" s="27">
        <f t="shared" si="36"/>
        <v>0</v>
      </c>
    </row>
    <row r="57" s="1" customFormat="1" ht="30" customHeight="1" spans="1:15">
      <c r="A57" s="28">
        <v>606007</v>
      </c>
      <c r="B57" s="29" t="s">
        <v>81</v>
      </c>
      <c r="C57" s="29" t="s">
        <v>81</v>
      </c>
      <c r="D57" s="30">
        <v>3</v>
      </c>
      <c r="E57" s="30">
        <f t="shared" si="6"/>
        <v>11550</v>
      </c>
      <c r="F57" s="30">
        <v>3</v>
      </c>
      <c r="G57" s="30">
        <f t="shared" ref="G57" si="37">F57*3850</f>
        <v>11550</v>
      </c>
      <c r="H57" s="31">
        <v>0.7</v>
      </c>
      <c r="I57" s="31">
        <v>0.85</v>
      </c>
      <c r="J57" s="30">
        <f t="shared" si="8"/>
        <v>8085</v>
      </c>
      <c r="K57" s="30">
        <f t="shared" si="9"/>
        <v>9817.5</v>
      </c>
      <c r="L57" s="30">
        <v>10780</v>
      </c>
      <c r="M57" s="43"/>
      <c r="N57" s="44">
        <f>ROUND(IF(J57+K57-L57-M57&lt;0,0,J57+K57-L57-M57),0)</f>
        <v>7123</v>
      </c>
      <c r="O57" s="45">
        <f>ROUND(IF(J57+K57-L57-M57&lt;0,-(J57+K57-L57-M57),0),0)</f>
        <v>0</v>
      </c>
    </row>
    <row r="58" s="1" customFormat="1" ht="30" customHeight="1" spans="1:15">
      <c r="A58" s="32">
        <v>607</v>
      </c>
      <c r="B58" s="33" t="s">
        <v>82</v>
      </c>
      <c r="C58" s="33" t="s">
        <v>82</v>
      </c>
      <c r="D58" s="27">
        <f t="shared" ref="D58:O58" si="38">SUM(D59:D62)</f>
        <v>17</v>
      </c>
      <c r="E58" s="27">
        <f t="shared" si="38"/>
        <v>65450</v>
      </c>
      <c r="F58" s="27">
        <f t="shared" ref="F58:G58" si="39">SUM(F59:F62)</f>
        <v>18</v>
      </c>
      <c r="G58" s="27">
        <f t="shared" si="39"/>
        <v>69300</v>
      </c>
      <c r="H58" s="27"/>
      <c r="I58" s="31"/>
      <c r="J58" s="27">
        <f t="shared" si="38"/>
        <v>45815</v>
      </c>
      <c r="K58" s="27">
        <f t="shared" si="38"/>
        <v>64680</v>
      </c>
      <c r="L58" s="27">
        <f t="shared" si="38"/>
        <v>102410</v>
      </c>
      <c r="M58" s="27">
        <f t="shared" si="38"/>
        <v>0</v>
      </c>
      <c r="N58" s="42">
        <f t="shared" si="38"/>
        <v>38500</v>
      </c>
      <c r="O58" s="27">
        <f t="shared" si="38"/>
        <v>30416</v>
      </c>
    </row>
    <row r="59" s="1" customFormat="1" ht="30" customHeight="1" spans="1:15">
      <c r="A59" s="28">
        <v>607001</v>
      </c>
      <c r="B59" s="29" t="s">
        <v>83</v>
      </c>
      <c r="C59" s="29" t="s">
        <v>84</v>
      </c>
      <c r="D59" s="30">
        <v>1</v>
      </c>
      <c r="E59" s="30">
        <f t="shared" si="6"/>
        <v>3850</v>
      </c>
      <c r="F59" s="30">
        <v>2</v>
      </c>
      <c r="G59" s="30">
        <f t="shared" ref="G59:G62" si="40">F59*3850</f>
        <v>7700</v>
      </c>
      <c r="H59" s="31">
        <v>0.7</v>
      </c>
      <c r="I59" s="31">
        <v>0.85</v>
      </c>
      <c r="J59" s="30">
        <f t="shared" si="8"/>
        <v>2695</v>
      </c>
      <c r="K59" s="30">
        <f t="shared" si="9"/>
        <v>6545</v>
      </c>
      <c r="L59" s="30">
        <v>16170</v>
      </c>
      <c r="M59" s="43"/>
      <c r="N59" s="44">
        <f>ROUND(IF(J59+K59-L59-M59&lt;0,0,J59+K59-L59-M59),0)</f>
        <v>0</v>
      </c>
      <c r="O59" s="45">
        <f>ROUND(IF(J59+K59-L59-M59&lt;0,-(J59+K59-L59-M59),0),0)</f>
        <v>6930</v>
      </c>
    </row>
    <row r="60" s="1" customFormat="1" ht="30" customHeight="1" spans="1:15">
      <c r="A60" s="28">
        <v>607002</v>
      </c>
      <c r="B60" s="29" t="s">
        <v>85</v>
      </c>
      <c r="C60" s="29" t="s">
        <v>85</v>
      </c>
      <c r="D60" s="30">
        <v>1</v>
      </c>
      <c r="E60" s="30">
        <f t="shared" si="6"/>
        <v>3850</v>
      </c>
      <c r="F60" s="30">
        <v>1</v>
      </c>
      <c r="G60" s="30">
        <f t="shared" si="40"/>
        <v>3850</v>
      </c>
      <c r="H60" s="31">
        <v>0.7</v>
      </c>
      <c r="I60" s="31">
        <v>0.85</v>
      </c>
      <c r="J60" s="30">
        <f t="shared" si="8"/>
        <v>2695</v>
      </c>
      <c r="K60" s="30">
        <f t="shared" si="9"/>
        <v>3272.5</v>
      </c>
      <c r="L60" s="30">
        <v>8085</v>
      </c>
      <c r="M60" s="43"/>
      <c r="N60" s="44">
        <f>ROUND(IF(J60+K60-L60-M60&lt;0,0,J60+K60-L60-M60),0)</f>
        <v>0</v>
      </c>
      <c r="O60" s="45">
        <f>ROUND(IF(J60+K60-L60-M60&lt;0,-(J60+K60-L60-M60),0),0)</f>
        <v>2118</v>
      </c>
    </row>
    <row r="61" s="1" customFormat="1" ht="30" customHeight="1" spans="1:15">
      <c r="A61" s="28">
        <v>607003</v>
      </c>
      <c r="B61" s="29" t="s">
        <v>86</v>
      </c>
      <c r="C61" s="29" t="s">
        <v>86</v>
      </c>
      <c r="D61" s="30">
        <v>6</v>
      </c>
      <c r="E61" s="30">
        <f t="shared" si="6"/>
        <v>23100</v>
      </c>
      <c r="F61" s="30">
        <v>5</v>
      </c>
      <c r="G61" s="30">
        <f t="shared" si="40"/>
        <v>19250</v>
      </c>
      <c r="H61" s="31">
        <v>0.7</v>
      </c>
      <c r="I61" s="31">
        <v>0.85</v>
      </c>
      <c r="J61" s="30">
        <f t="shared" si="8"/>
        <v>16170</v>
      </c>
      <c r="K61" s="30">
        <f t="shared" si="9"/>
        <v>16362.5</v>
      </c>
      <c r="L61" s="30">
        <v>53900</v>
      </c>
      <c r="M61" s="43"/>
      <c r="N61" s="44">
        <f>ROUND(IF(J61+K61-L61-M61&lt;0,0,J61+K61-L61-M61),0)</f>
        <v>0</v>
      </c>
      <c r="O61" s="45">
        <f>ROUND(IF(J61+K61-L61-M61&lt;0,-(J61+K61-L61-M61),0),0)</f>
        <v>21368</v>
      </c>
    </row>
    <row r="62" s="1" customFormat="1" ht="30" customHeight="1" spans="1:15">
      <c r="A62" s="28">
        <v>607004</v>
      </c>
      <c r="B62" s="29" t="s">
        <v>87</v>
      </c>
      <c r="C62" s="29" t="s">
        <v>87</v>
      </c>
      <c r="D62" s="30">
        <v>9</v>
      </c>
      <c r="E62" s="30">
        <f t="shared" si="6"/>
        <v>34650</v>
      </c>
      <c r="F62" s="30">
        <v>10</v>
      </c>
      <c r="G62" s="30">
        <f t="shared" si="40"/>
        <v>38500</v>
      </c>
      <c r="H62" s="31">
        <v>0.7</v>
      </c>
      <c r="I62" s="31">
        <v>1</v>
      </c>
      <c r="J62" s="30">
        <f t="shared" si="8"/>
        <v>24255</v>
      </c>
      <c r="K62" s="30">
        <f t="shared" si="9"/>
        <v>38500</v>
      </c>
      <c r="L62" s="30">
        <v>24255</v>
      </c>
      <c r="M62" s="43"/>
      <c r="N62" s="44">
        <f>ROUND(IF(J62+K62-L62-M62&lt;0,0,J62+K62-L62-M62),0)</f>
        <v>38500</v>
      </c>
      <c r="O62" s="45">
        <f>ROUND(IF(J62+K62-L62-M62&lt;0,-(J62+K62-L62-M62),0),0)</f>
        <v>0</v>
      </c>
    </row>
    <row r="63" s="1" customFormat="1" ht="30" customHeight="1" spans="1:15">
      <c r="A63" s="32">
        <v>607007</v>
      </c>
      <c r="B63" s="33" t="s">
        <v>88</v>
      </c>
      <c r="C63" s="33" t="s">
        <v>88</v>
      </c>
      <c r="D63" s="27">
        <f t="shared" ref="D63:O63" si="41">SUM(D64)</f>
        <v>9</v>
      </c>
      <c r="E63" s="27">
        <f t="shared" si="41"/>
        <v>34650</v>
      </c>
      <c r="F63" s="27">
        <f t="shared" si="41"/>
        <v>9</v>
      </c>
      <c r="G63" s="27">
        <f t="shared" si="41"/>
        <v>34650</v>
      </c>
      <c r="H63" s="27"/>
      <c r="I63" s="31"/>
      <c r="J63" s="27">
        <f t="shared" si="41"/>
        <v>24255</v>
      </c>
      <c r="K63" s="27">
        <f t="shared" si="41"/>
        <v>34650</v>
      </c>
      <c r="L63" s="27">
        <f t="shared" si="41"/>
        <v>32340</v>
      </c>
      <c r="M63" s="27">
        <f t="shared" si="41"/>
        <v>0</v>
      </c>
      <c r="N63" s="42">
        <f t="shared" si="41"/>
        <v>26565</v>
      </c>
      <c r="O63" s="27">
        <f t="shared" si="41"/>
        <v>0</v>
      </c>
    </row>
    <row r="64" s="1" customFormat="1" ht="30" customHeight="1" spans="1:15">
      <c r="A64" s="28">
        <v>607007</v>
      </c>
      <c r="B64" s="29" t="s">
        <v>88</v>
      </c>
      <c r="C64" s="29" t="s">
        <v>88</v>
      </c>
      <c r="D64" s="30">
        <v>9</v>
      </c>
      <c r="E64" s="30">
        <f t="shared" si="6"/>
        <v>34650</v>
      </c>
      <c r="F64" s="30">
        <v>9</v>
      </c>
      <c r="G64" s="30">
        <f t="shared" ref="G64" si="42">F64*3850</f>
        <v>34650</v>
      </c>
      <c r="H64" s="31">
        <v>0.7</v>
      </c>
      <c r="I64" s="31">
        <v>1</v>
      </c>
      <c r="J64" s="30">
        <f t="shared" si="8"/>
        <v>24255</v>
      </c>
      <c r="K64" s="30">
        <f t="shared" si="9"/>
        <v>34650</v>
      </c>
      <c r="L64" s="30">
        <v>32340</v>
      </c>
      <c r="M64" s="43"/>
      <c r="N64" s="44">
        <f>ROUND(IF(J64+K64-L64-M64&lt;0,0,J64+K64-L64-M64),0)</f>
        <v>26565</v>
      </c>
      <c r="O64" s="45">
        <f>ROUND(IF(J64+K64-L64-M64&lt;0,-(J64+K64-L64-M64),0),0)</f>
        <v>0</v>
      </c>
    </row>
    <row r="65" s="1" customFormat="1" ht="30" customHeight="1" spans="1:15">
      <c r="A65" s="32">
        <v>607005</v>
      </c>
      <c r="B65" s="33" t="s">
        <v>89</v>
      </c>
      <c r="C65" s="33" t="s">
        <v>89</v>
      </c>
      <c r="D65" s="27">
        <f t="shared" ref="D65:O65" si="43">SUM(D66)</f>
        <v>0</v>
      </c>
      <c r="E65" s="27">
        <f t="shared" si="43"/>
        <v>0</v>
      </c>
      <c r="F65" s="27">
        <f t="shared" si="43"/>
        <v>10</v>
      </c>
      <c r="G65" s="27">
        <f t="shared" si="43"/>
        <v>38500</v>
      </c>
      <c r="H65" s="27"/>
      <c r="I65" s="31"/>
      <c r="J65" s="27">
        <f t="shared" si="43"/>
        <v>0</v>
      </c>
      <c r="K65" s="27">
        <f t="shared" si="43"/>
        <v>38500</v>
      </c>
      <c r="L65" s="27">
        <f t="shared" si="43"/>
        <v>40425</v>
      </c>
      <c r="M65" s="27">
        <f t="shared" si="43"/>
        <v>0</v>
      </c>
      <c r="N65" s="42">
        <f t="shared" si="43"/>
        <v>0</v>
      </c>
      <c r="O65" s="27">
        <f t="shared" si="43"/>
        <v>1925</v>
      </c>
    </row>
    <row r="66" s="1" customFormat="1" ht="30" customHeight="1" spans="1:15">
      <c r="A66" s="28">
        <v>607005</v>
      </c>
      <c r="B66" s="29" t="s">
        <v>89</v>
      </c>
      <c r="C66" s="29" t="s">
        <v>89</v>
      </c>
      <c r="D66" s="30">
        <v>0</v>
      </c>
      <c r="E66" s="30">
        <f t="shared" si="6"/>
        <v>0</v>
      </c>
      <c r="F66" s="30">
        <v>10</v>
      </c>
      <c r="G66" s="30">
        <f t="shared" ref="G66" si="44">F66*3850</f>
        <v>38500</v>
      </c>
      <c r="H66" s="31">
        <v>0.7</v>
      </c>
      <c r="I66" s="31">
        <v>1</v>
      </c>
      <c r="J66" s="30">
        <f t="shared" si="8"/>
        <v>0</v>
      </c>
      <c r="K66" s="30">
        <f t="shared" si="9"/>
        <v>38500</v>
      </c>
      <c r="L66" s="30">
        <v>40425</v>
      </c>
      <c r="M66" s="43"/>
      <c r="N66" s="44">
        <f>ROUND(IF(J66+K66-L66-M66&lt;0,0,J66+K66-L66-M66),0)</f>
        <v>0</v>
      </c>
      <c r="O66" s="45">
        <f>ROUND(IF(J66+K66-L66-M66&lt;0,-(J66+K66-L66-M66),0),0)</f>
        <v>1925</v>
      </c>
    </row>
    <row r="67" s="1" customFormat="1" ht="30" customHeight="1" spans="1:15">
      <c r="A67" s="32">
        <v>607006</v>
      </c>
      <c r="B67" s="33" t="s">
        <v>90</v>
      </c>
      <c r="C67" s="33" t="s">
        <v>90</v>
      </c>
      <c r="D67" s="27">
        <f t="shared" ref="D67:O67" si="45">SUM(D68)</f>
        <v>18</v>
      </c>
      <c r="E67" s="27">
        <f t="shared" si="45"/>
        <v>69300</v>
      </c>
      <c r="F67" s="27">
        <f t="shared" si="45"/>
        <v>26</v>
      </c>
      <c r="G67" s="27">
        <f t="shared" si="45"/>
        <v>100100</v>
      </c>
      <c r="H67" s="27"/>
      <c r="I67" s="31"/>
      <c r="J67" s="27">
        <f t="shared" si="45"/>
        <v>48510</v>
      </c>
      <c r="K67" s="27">
        <f t="shared" si="45"/>
        <v>100100</v>
      </c>
      <c r="L67" s="27">
        <f t="shared" si="45"/>
        <v>80850</v>
      </c>
      <c r="M67" s="27">
        <f t="shared" si="45"/>
        <v>0</v>
      </c>
      <c r="N67" s="42">
        <f t="shared" si="45"/>
        <v>67760</v>
      </c>
      <c r="O67" s="27">
        <f t="shared" si="45"/>
        <v>0</v>
      </c>
    </row>
    <row r="68" s="1" customFormat="1" ht="30" customHeight="1" spans="1:15">
      <c r="A68" s="28">
        <v>607006</v>
      </c>
      <c r="B68" s="29" t="s">
        <v>90</v>
      </c>
      <c r="C68" s="29" t="s">
        <v>90</v>
      </c>
      <c r="D68" s="30">
        <v>18</v>
      </c>
      <c r="E68" s="30">
        <f t="shared" si="6"/>
        <v>69300</v>
      </c>
      <c r="F68" s="30">
        <v>26</v>
      </c>
      <c r="G68" s="30">
        <f t="shared" ref="G68" si="46">F68*3850</f>
        <v>100100</v>
      </c>
      <c r="H68" s="31">
        <v>0.7</v>
      </c>
      <c r="I68" s="31">
        <v>1</v>
      </c>
      <c r="J68" s="30">
        <f t="shared" si="8"/>
        <v>48510</v>
      </c>
      <c r="K68" s="30">
        <f t="shared" si="9"/>
        <v>100100</v>
      </c>
      <c r="L68" s="30">
        <v>80850</v>
      </c>
      <c r="M68" s="43"/>
      <c r="N68" s="44">
        <f>ROUND(IF(J68+K68-L68-M68&lt;0,0,J68+K68-L68-M68),0)</f>
        <v>67760</v>
      </c>
      <c r="O68" s="45">
        <f>ROUND(IF(J68+K68-L68-M68&lt;0,-(J68+K68-L68-M68),0),0)</f>
        <v>0</v>
      </c>
    </row>
    <row r="69" s="1" customFormat="1" ht="30" customHeight="1" spans="1:15">
      <c r="A69" s="32">
        <v>608</v>
      </c>
      <c r="B69" s="33" t="s">
        <v>91</v>
      </c>
      <c r="C69" s="33" t="s">
        <v>91</v>
      </c>
      <c r="D69" s="27">
        <f t="shared" ref="D69:O69" si="47">SUM(D70:D74)</f>
        <v>31</v>
      </c>
      <c r="E69" s="27">
        <f t="shared" si="47"/>
        <v>119350</v>
      </c>
      <c r="F69" s="27">
        <f t="shared" ref="F69:G69" si="48">SUM(F70:F74)</f>
        <v>42</v>
      </c>
      <c r="G69" s="27">
        <f t="shared" si="48"/>
        <v>161700</v>
      </c>
      <c r="H69" s="27"/>
      <c r="I69" s="31"/>
      <c r="J69" s="27">
        <f t="shared" si="47"/>
        <v>83545</v>
      </c>
      <c r="K69" s="27">
        <f t="shared" si="47"/>
        <v>159967.5</v>
      </c>
      <c r="L69" s="27">
        <f t="shared" si="47"/>
        <v>80850</v>
      </c>
      <c r="M69" s="27">
        <f t="shared" si="47"/>
        <v>0</v>
      </c>
      <c r="N69" s="42">
        <f t="shared" si="47"/>
        <v>162663</v>
      </c>
      <c r="O69" s="27">
        <f t="shared" si="47"/>
        <v>0</v>
      </c>
    </row>
    <row r="70" s="1" customFormat="1" ht="30" customHeight="1" spans="1:15">
      <c r="A70" s="28">
        <v>608001</v>
      </c>
      <c r="B70" s="29" t="s">
        <v>92</v>
      </c>
      <c r="C70" s="29" t="s">
        <v>93</v>
      </c>
      <c r="D70" s="30">
        <v>3</v>
      </c>
      <c r="E70" s="30">
        <f t="shared" si="6"/>
        <v>11550</v>
      </c>
      <c r="F70" s="30">
        <v>3</v>
      </c>
      <c r="G70" s="30">
        <f t="shared" ref="G70:G74" si="49">F70*3850</f>
        <v>11550</v>
      </c>
      <c r="H70" s="31">
        <v>0.7</v>
      </c>
      <c r="I70" s="31">
        <v>0.85</v>
      </c>
      <c r="J70" s="30">
        <f t="shared" si="8"/>
        <v>8085</v>
      </c>
      <c r="K70" s="30">
        <f t="shared" si="9"/>
        <v>9817.5</v>
      </c>
      <c r="L70" s="30">
        <v>5390</v>
      </c>
      <c r="M70" s="43"/>
      <c r="N70" s="44">
        <f>ROUND(IF(J70+K70-L70-M70&lt;0,0,J70+K70-L70-M70),0)</f>
        <v>12513</v>
      </c>
      <c r="O70" s="45">
        <f>ROUND(IF(J70+K70-L70-M70&lt;0,-(J70+K70-L70-M70),0),0)</f>
        <v>0</v>
      </c>
    </row>
    <row r="71" s="1" customFormat="1" ht="30" customHeight="1" spans="1:15">
      <c r="A71" s="28">
        <v>608002</v>
      </c>
      <c r="B71" s="29" t="s">
        <v>94</v>
      </c>
      <c r="C71" s="29" t="s">
        <v>94</v>
      </c>
      <c r="D71" s="30">
        <v>3</v>
      </c>
      <c r="E71" s="30">
        <f t="shared" ref="E71:E133" si="50">D71*3850</f>
        <v>11550</v>
      </c>
      <c r="F71" s="30">
        <v>3</v>
      </c>
      <c r="G71" s="30">
        <f t="shared" si="49"/>
        <v>11550</v>
      </c>
      <c r="H71" s="31">
        <v>0.7</v>
      </c>
      <c r="I71" s="31">
        <v>1</v>
      </c>
      <c r="J71" s="30">
        <f t="shared" si="8"/>
        <v>8085</v>
      </c>
      <c r="K71" s="30">
        <f t="shared" si="9"/>
        <v>11550</v>
      </c>
      <c r="L71" s="30">
        <v>10780</v>
      </c>
      <c r="M71" s="43"/>
      <c r="N71" s="44">
        <f>ROUND(IF(J71+K71-L71-M71&lt;0,0,J71+K71-L71-M71),0)</f>
        <v>8855</v>
      </c>
      <c r="O71" s="45">
        <f>ROUND(IF(J71+K71-L71-M71&lt;0,-(J71+K71-L71-M71),0),0)</f>
        <v>0</v>
      </c>
    </row>
    <row r="72" s="1" customFormat="1" ht="30" customHeight="1" spans="1:15">
      <c r="A72" s="28">
        <v>608004</v>
      </c>
      <c r="B72" s="29" t="s">
        <v>95</v>
      </c>
      <c r="C72" s="29" t="s">
        <v>96</v>
      </c>
      <c r="D72" s="30">
        <v>6</v>
      </c>
      <c r="E72" s="30">
        <f t="shared" si="50"/>
        <v>23100</v>
      </c>
      <c r="F72" s="30">
        <v>10</v>
      </c>
      <c r="G72" s="30">
        <f t="shared" si="49"/>
        <v>38500</v>
      </c>
      <c r="H72" s="31">
        <v>0.7</v>
      </c>
      <c r="I72" s="31">
        <v>1</v>
      </c>
      <c r="J72" s="30">
        <f t="shared" ref="J72:J133" si="51">E72*H72</f>
        <v>16170</v>
      </c>
      <c r="K72" s="30">
        <f t="shared" ref="K72:K133" si="52">G72*I72</f>
        <v>38500</v>
      </c>
      <c r="L72" s="30">
        <v>18865</v>
      </c>
      <c r="M72" s="43"/>
      <c r="N72" s="44">
        <f>ROUND(IF(J72+K72-L72-M72&lt;0,0,J72+K72-L72-M72),0)</f>
        <v>35805</v>
      </c>
      <c r="O72" s="45">
        <f>ROUND(IF(J72+K72-L72-M72&lt;0,-(J72+K72-L72-M72),0),0)</f>
        <v>0</v>
      </c>
    </row>
    <row r="73" s="1" customFormat="1" ht="30" customHeight="1" spans="1:15">
      <c r="A73" s="28">
        <v>608006</v>
      </c>
      <c r="B73" s="29" t="s">
        <v>97</v>
      </c>
      <c r="C73" s="29" t="s">
        <v>97</v>
      </c>
      <c r="D73" s="30">
        <v>11</v>
      </c>
      <c r="E73" s="30">
        <f t="shared" si="50"/>
        <v>42350</v>
      </c>
      <c r="F73" s="30">
        <v>11</v>
      </c>
      <c r="G73" s="30">
        <f t="shared" si="49"/>
        <v>42350</v>
      </c>
      <c r="H73" s="31">
        <v>0.7</v>
      </c>
      <c r="I73" s="31">
        <v>1</v>
      </c>
      <c r="J73" s="30">
        <f t="shared" si="51"/>
        <v>29645</v>
      </c>
      <c r="K73" s="30">
        <f t="shared" si="52"/>
        <v>42350</v>
      </c>
      <c r="L73" s="30">
        <v>16170</v>
      </c>
      <c r="M73" s="43"/>
      <c r="N73" s="44">
        <f>ROUND(IF(J73+K73-L73-M73&lt;0,0,J73+K73-L73-M73),0)</f>
        <v>55825</v>
      </c>
      <c r="O73" s="45">
        <f>ROUND(IF(J73+K73-L73-M73&lt;0,-(J73+K73-L73-M73),0),0)</f>
        <v>0</v>
      </c>
    </row>
    <row r="74" s="1" customFormat="1" ht="30" customHeight="1" spans="1:15">
      <c r="A74" s="28">
        <v>608005</v>
      </c>
      <c r="B74" s="29" t="s">
        <v>98</v>
      </c>
      <c r="C74" s="29" t="s">
        <v>98</v>
      </c>
      <c r="D74" s="30">
        <v>8</v>
      </c>
      <c r="E74" s="30">
        <f t="shared" si="50"/>
        <v>30800</v>
      </c>
      <c r="F74" s="30">
        <v>15</v>
      </c>
      <c r="G74" s="30">
        <f t="shared" si="49"/>
        <v>57750</v>
      </c>
      <c r="H74" s="31">
        <v>0.7</v>
      </c>
      <c r="I74" s="31">
        <v>1</v>
      </c>
      <c r="J74" s="30">
        <f t="shared" si="51"/>
        <v>21560</v>
      </c>
      <c r="K74" s="30">
        <f t="shared" si="52"/>
        <v>57750</v>
      </c>
      <c r="L74" s="30">
        <v>29645</v>
      </c>
      <c r="M74" s="43"/>
      <c r="N74" s="44">
        <f>ROUND(IF(J74+K74-L74-M74&lt;0,0,J74+K74-L74-M74),0)</f>
        <v>49665</v>
      </c>
      <c r="O74" s="45">
        <f>ROUND(IF(J74+K74-L74-M74&lt;0,-(J74+K74-L74-M74),0),0)</f>
        <v>0</v>
      </c>
    </row>
    <row r="75" s="1" customFormat="1" ht="30" customHeight="1" spans="1:15">
      <c r="A75" s="32">
        <v>608007</v>
      </c>
      <c r="B75" s="33" t="s">
        <v>99</v>
      </c>
      <c r="C75" s="33" t="s">
        <v>99</v>
      </c>
      <c r="D75" s="27">
        <f t="shared" ref="D75:O75" si="53">SUM(D76)</f>
        <v>14</v>
      </c>
      <c r="E75" s="27">
        <f t="shared" si="53"/>
        <v>53900</v>
      </c>
      <c r="F75" s="27">
        <f t="shared" si="53"/>
        <v>14</v>
      </c>
      <c r="G75" s="27">
        <f t="shared" si="53"/>
        <v>53900</v>
      </c>
      <c r="H75" s="27"/>
      <c r="I75" s="31"/>
      <c r="J75" s="27">
        <f t="shared" si="53"/>
        <v>37730</v>
      </c>
      <c r="K75" s="27">
        <f t="shared" si="53"/>
        <v>53900</v>
      </c>
      <c r="L75" s="27">
        <f t="shared" si="53"/>
        <v>29645</v>
      </c>
      <c r="M75" s="27">
        <f t="shared" si="53"/>
        <v>0</v>
      </c>
      <c r="N75" s="42">
        <f t="shared" si="53"/>
        <v>61985</v>
      </c>
      <c r="O75" s="27">
        <f t="shared" si="53"/>
        <v>0</v>
      </c>
    </row>
    <row r="76" s="1" customFormat="1" ht="30" customHeight="1" spans="1:15">
      <c r="A76" s="28">
        <v>608007</v>
      </c>
      <c r="B76" s="29" t="s">
        <v>99</v>
      </c>
      <c r="C76" s="29" t="s">
        <v>99</v>
      </c>
      <c r="D76" s="30">
        <v>14</v>
      </c>
      <c r="E76" s="30">
        <f t="shared" si="50"/>
        <v>53900</v>
      </c>
      <c r="F76" s="30">
        <v>14</v>
      </c>
      <c r="G76" s="30">
        <f t="shared" ref="G76" si="54">F76*3850</f>
        <v>53900</v>
      </c>
      <c r="H76" s="31">
        <v>0.7</v>
      </c>
      <c r="I76" s="31">
        <v>1</v>
      </c>
      <c r="J76" s="30">
        <f t="shared" si="51"/>
        <v>37730</v>
      </c>
      <c r="K76" s="30">
        <f t="shared" si="52"/>
        <v>53900</v>
      </c>
      <c r="L76" s="30">
        <v>29645</v>
      </c>
      <c r="M76" s="43"/>
      <c r="N76" s="44">
        <f>ROUND(IF(J76+K76-L76-M76&lt;0,0,J76+K76-L76-M76),0)</f>
        <v>61985</v>
      </c>
      <c r="O76" s="45">
        <f>ROUND(IF(J76+K76-L76-M76&lt;0,-(J76+K76-L76-M76),0),0)</f>
        <v>0</v>
      </c>
    </row>
    <row r="77" s="1" customFormat="1" ht="30" customHeight="1" spans="1:15">
      <c r="A77" s="32">
        <v>608003</v>
      </c>
      <c r="B77" s="33" t="s">
        <v>100</v>
      </c>
      <c r="C77" s="33" t="s">
        <v>100</v>
      </c>
      <c r="D77" s="27">
        <f t="shared" ref="D77:O77" si="55">SUM(D78)</f>
        <v>14</v>
      </c>
      <c r="E77" s="27">
        <f t="shared" si="55"/>
        <v>53900</v>
      </c>
      <c r="F77" s="27">
        <f t="shared" si="55"/>
        <v>14</v>
      </c>
      <c r="G77" s="27">
        <f t="shared" si="55"/>
        <v>53900</v>
      </c>
      <c r="H77" s="27"/>
      <c r="I77" s="31"/>
      <c r="J77" s="27">
        <f t="shared" si="55"/>
        <v>37730</v>
      </c>
      <c r="K77" s="27">
        <f t="shared" si="55"/>
        <v>53900</v>
      </c>
      <c r="L77" s="27">
        <f t="shared" si="55"/>
        <v>56595</v>
      </c>
      <c r="M77" s="27">
        <f t="shared" si="55"/>
        <v>0</v>
      </c>
      <c r="N77" s="42">
        <f t="shared" si="55"/>
        <v>35035</v>
      </c>
      <c r="O77" s="27">
        <f t="shared" si="55"/>
        <v>0</v>
      </c>
    </row>
    <row r="78" s="1" customFormat="1" ht="30" customHeight="1" spans="1:15">
      <c r="A78" s="28">
        <v>608003</v>
      </c>
      <c r="B78" s="29" t="s">
        <v>100</v>
      </c>
      <c r="C78" s="29" t="s">
        <v>100</v>
      </c>
      <c r="D78" s="30">
        <v>14</v>
      </c>
      <c r="E78" s="30">
        <f t="shared" si="50"/>
        <v>53900</v>
      </c>
      <c r="F78" s="30">
        <v>14</v>
      </c>
      <c r="G78" s="30">
        <f t="shared" ref="G78" si="56">F78*3850</f>
        <v>53900</v>
      </c>
      <c r="H78" s="31">
        <v>0.7</v>
      </c>
      <c r="I78" s="31">
        <v>1</v>
      </c>
      <c r="J78" s="30">
        <f t="shared" si="51"/>
        <v>37730</v>
      </c>
      <c r="K78" s="30">
        <f t="shared" si="52"/>
        <v>53900</v>
      </c>
      <c r="L78" s="30">
        <v>56595</v>
      </c>
      <c r="M78" s="43"/>
      <c r="N78" s="44">
        <f>ROUND(IF(J78+K78-L78-M78&lt;0,0,J78+K78-L78-M78),0)</f>
        <v>35035</v>
      </c>
      <c r="O78" s="45">
        <f>ROUND(IF(J78+K78-L78-M78&lt;0,-(J78+K78-L78-M78),0),0)</f>
        <v>0</v>
      </c>
    </row>
    <row r="79" s="1" customFormat="1" ht="30" customHeight="1" spans="1:15">
      <c r="A79" s="32">
        <v>608009</v>
      </c>
      <c r="B79" s="33" t="s">
        <v>101</v>
      </c>
      <c r="C79" s="33" t="s">
        <v>101</v>
      </c>
      <c r="D79" s="27">
        <f t="shared" ref="D79:O79" si="57">SUM(D80)</f>
        <v>30</v>
      </c>
      <c r="E79" s="27">
        <f t="shared" si="57"/>
        <v>115500</v>
      </c>
      <c r="F79" s="27">
        <f t="shared" si="57"/>
        <v>40</v>
      </c>
      <c r="G79" s="27">
        <f t="shared" si="57"/>
        <v>154000</v>
      </c>
      <c r="H79" s="27"/>
      <c r="I79" s="31"/>
      <c r="J79" s="27">
        <f t="shared" si="57"/>
        <v>80850</v>
      </c>
      <c r="K79" s="27">
        <f t="shared" si="57"/>
        <v>154000</v>
      </c>
      <c r="L79" s="27">
        <f t="shared" si="57"/>
        <v>94325</v>
      </c>
      <c r="M79" s="27">
        <f t="shared" si="57"/>
        <v>0</v>
      </c>
      <c r="N79" s="42">
        <f t="shared" si="57"/>
        <v>140525</v>
      </c>
      <c r="O79" s="27">
        <f t="shared" si="57"/>
        <v>0</v>
      </c>
    </row>
    <row r="80" s="1" customFormat="1" ht="30" customHeight="1" spans="1:15">
      <c r="A80" s="28">
        <v>608009</v>
      </c>
      <c r="B80" s="29" t="s">
        <v>101</v>
      </c>
      <c r="C80" s="29" t="s">
        <v>101</v>
      </c>
      <c r="D80" s="30">
        <v>30</v>
      </c>
      <c r="E80" s="30">
        <f t="shared" si="50"/>
        <v>115500</v>
      </c>
      <c r="F80" s="30">
        <v>40</v>
      </c>
      <c r="G80" s="30">
        <f t="shared" ref="G80" si="58">F80*3850</f>
        <v>154000</v>
      </c>
      <c r="H80" s="31">
        <v>0.7</v>
      </c>
      <c r="I80" s="31">
        <v>1</v>
      </c>
      <c r="J80" s="30">
        <f t="shared" si="51"/>
        <v>80850</v>
      </c>
      <c r="K80" s="30">
        <f t="shared" si="52"/>
        <v>154000</v>
      </c>
      <c r="L80" s="30">
        <v>94325</v>
      </c>
      <c r="M80" s="43"/>
      <c r="N80" s="44">
        <f>ROUND(IF(J80+K80-L80-M80&lt;0,0,J80+K80-L80-M80),0)</f>
        <v>140525</v>
      </c>
      <c r="O80" s="45">
        <f>ROUND(IF(J80+K80-L80-M80&lt;0,-(J80+K80-L80-M80),0),0)</f>
        <v>0</v>
      </c>
    </row>
    <row r="81" s="1" customFormat="1" ht="30" customHeight="1" spans="1:15">
      <c r="A81" s="32">
        <v>608008</v>
      </c>
      <c r="B81" s="33" t="s">
        <v>102</v>
      </c>
      <c r="C81" s="33" t="s">
        <v>102</v>
      </c>
      <c r="D81" s="27">
        <f t="shared" ref="D81:O81" si="59">SUM(D82)</f>
        <v>14</v>
      </c>
      <c r="E81" s="27">
        <f t="shared" si="59"/>
        <v>53900</v>
      </c>
      <c r="F81" s="27">
        <f t="shared" si="59"/>
        <v>14</v>
      </c>
      <c r="G81" s="27">
        <f t="shared" si="59"/>
        <v>53900</v>
      </c>
      <c r="H81" s="27"/>
      <c r="I81" s="31"/>
      <c r="J81" s="27">
        <f t="shared" si="59"/>
        <v>37730</v>
      </c>
      <c r="K81" s="27">
        <f t="shared" si="59"/>
        <v>53900</v>
      </c>
      <c r="L81" s="27">
        <f t="shared" si="59"/>
        <v>43120</v>
      </c>
      <c r="M81" s="27">
        <f t="shared" si="59"/>
        <v>0</v>
      </c>
      <c r="N81" s="42">
        <f t="shared" si="59"/>
        <v>48510</v>
      </c>
      <c r="O81" s="27">
        <f t="shared" si="59"/>
        <v>0</v>
      </c>
    </row>
    <row r="82" s="1" customFormat="1" ht="30" customHeight="1" spans="1:15">
      <c r="A82" s="28">
        <v>608008</v>
      </c>
      <c r="B82" s="29" t="s">
        <v>102</v>
      </c>
      <c r="C82" s="29" t="s">
        <v>102</v>
      </c>
      <c r="D82" s="30">
        <v>14</v>
      </c>
      <c r="E82" s="30">
        <f t="shared" si="50"/>
        <v>53900</v>
      </c>
      <c r="F82" s="30">
        <v>14</v>
      </c>
      <c r="G82" s="30">
        <f t="shared" ref="G82" si="60">F82*3850</f>
        <v>53900</v>
      </c>
      <c r="H82" s="31">
        <v>0.7</v>
      </c>
      <c r="I82" s="31">
        <v>1</v>
      </c>
      <c r="J82" s="30">
        <f t="shared" si="51"/>
        <v>37730</v>
      </c>
      <c r="K82" s="30">
        <f t="shared" si="52"/>
        <v>53900</v>
      </c>
      <c r="L82" s="30">
        <v>43120</v>
      </c>
      <c r="M82" s="43"/>
      <c r="N82" s="44">
        <f>ROUND(IF(J82+K82-L82-M82&lt;0,0,J82+K82-L82-M82),0)</f>
        <v>48510</v>
      </c>
      <c r="O82" s="45">
        <f>ROUND(IF(J82+K82-L82-M82&lt;0,-(J82+K82-L82-M82),0),0)</f>
        <v>0</v>
      </c>
    </row>
    <row r="83" s="1" customFormat="1" ht="30" customHeight="1" spans="1:15">
      <c r="A83" s="32">
        <v>609</v>
      </c>
      <c r="B83" s="33" t="s">
        <v>103</v>
      </c>
      <c r="C83" s="33" t="s">
        <v>103</v>
      </c>
      <c r="D83" s="27">
        <f t="shared" ref="D83:O83" si="61">SUM(D84:D90)</f>
        <v>83</v>
      </c>
      <c r="E83" s="27">
        <f t="shared" si="61"/>
        <v>319550</v>
      </c>
      <c r="F83" s="27">
        <f t="shared" ref="F83:G83" si="62">SUM(F84:F90)</f>
        <v>93</v>
      </c>
      <c r="G83" s="27">
        <f t="shared" si="62"/>
        <v>358050</v>
      </c>
      <c r="H83" s="27"/>
      <c r="I83" s="31"/>
      <c r="J83" s="27">
        <f t="shared" si="61"/>
        <v>223685</v>
      </c>
      <c r="K83" s="27">
        <f t="shared" si="61"/>
        <v>254292.5</v>
      </c>
      <c r="L83" s="27">
        <f t="shared" si="61"/>
        <v>264110</v>
      </c>
      <c r="M83" s="27">
        <f t="shared" si="61"/>
        <v>0</v>
      </c>
      <c r="N83" s="42">
        <f t="shared" si="61"/>
        <v>238893</v>
      </c>
      <c r="O83" s="27">
        <f t="shared" si="61"/>
        <v>25026</v>
      </c>
    </row>
    <row r="84" s="1" customFormat="1" ht="30" customHeight="1" spans="1:15">
      <c r="A84" s="28">
        <v>609001</v>
      </c>
      <c r="B84" s="29" t="s">
        <v>104</v>
      </c>
      <c r="C84" s="29" t="s">
        <v>105</v>
      </c>
      <c r="D84" s="30">
        <v>61</v>
      </c>
      <c r="E84" s="30">
        <f t="shared" si="50"/>
        <v>234850</v>
      </c>
      <c r="F84" s="30">
        <v>69</v>
      </c>
      <c r="G84" s="30">
        <f t="shared" ref="G84:G90" si="63">F84*3850</f>
        <v>265650</v>
      </c>
      <c r="H84" s="31">
        <v>0.7</v>
      </c>
      <c r="I84" s="31">
        <v>0.65</v>
      </c>
      <c r="J84" s="30">
        <f t="shared" si="51"/>
        <v>164395</v>
      </c>
      <c r="K84" s="30">
        <f t="shared" si="52"/>
        <v>172672.5</v>
      </c>
      <c r="L84" s="30">
        <v>175175</v>
      </c>
      <c r="M84" s="43"/>
      <c r="N84" s="44">
        <f t="shared" ref="N84:N90" si="64">ROUND(IF(J84+K84-L84-M84&lt;0,0,J84+K84-L84-M84),0)</f>
        <v>161893</v>
      </c>
      <c r="O84" s="45">
        <f t="shared" ref="O84:O90" si="65">ROUND(IF(J84+K84-L84-M84&lt;0,-(J84+K84-L84-M84),0),0)</f>
        <v>0</v>
      </c>
    </row>
    <row r="85" s="1" customFormat="1" ht="30" customHeight="1" spans="1:15">
      <c r="A85" s="28">
        <v>609002</v>
      </c>
      <c r="B85" s="29" t="s">
        <v>106</v>
      </c>
      <c r="C85" s="29" t="s">
        <v>106</v>
      </c>
      <c r="D85" s="30">
        <v>2</v>
      </c>
      <c r="E85" s="30">
        <f t="shared" si="50"/>
        <v>7700</v>
      </c>
      <c r="F85" s="30">
        <v>4</v>
      </c>
      <c r="G85" s="30">
        <f t="shared" si="63"/>
        <v>15400</v>
      </c>
      <c r="H85" s="31">
        <v>0.7</v>
      </c>
      <c r="I85" s="31">
        <v>0.65</v>
      </c>
      <c r="J85" s="30">
        <f t="shared" si="51"/>
        <v>5390</v>
      </c>
      <c r="K85" s="30">
        <f t="shared" si="52"/>
        <v>10010</v>
      </c>
      <c r="L85" s="30">
        <v>2695</v>
      </c>
      <c r="M85" s="43"/>
      <c r="N85" s="44">
        <f t="shared" si="64"/>
        <v>12705</v>
      </c>
      <c r="O85" s="45">
        <f t="shared" si="65"/>
        <v>0</v>
      </c>
    </row>
    <row r="86" s="1" customFormat="1" ht="30" customHeight="1" spans="1:15">
      <c r="A86" s="28">
        <v>609003</v>
      </c>
      <c r="B86" s="29" t="s">
        <v>107</v>
      </c>
      <c r="C86" s="29" t="s">
        <v>107</v>
      </c>
      <c r="D86" s="30">
        <v>4</v>
      </c>
      <c r="E86" s="30">
        <f t="shared" si="50"/>
        <v>15400</v>
      </c>
      <c r="F86" s="30">
        <v>3</v>
      </c>
      <c r="G86" s="30">
        <f t="shared" si="63"/>
        <v>11550</v>
      </c>
      <c r="H86" s="31">
        <v>0.7</v>
      </c>
      <c r="I86" s="31">
        <v>0.65</v>
      </c>
      <c r="J86" s="30">
        <f t="shared" si="51"/>
        <v>10780</v>
      </c>
      <c r="K86" s="30">
        <f t="shared" si="52"/>
        <v>7507.5</v>
      </c>
      <c r="L86" s="30">
        <v>32340</v>
      </c>
      <c r="M86" s="43"/>
      <c r="N86" s="44">
        <f t="shared" si="64"/>
        <v>0</v>
      </c>
      <c r="O86" s="45">
        <f t="shared" si="65"/>
        <v>14053</v>
      </c>
    </row>
    <row r="87" s="1" customFormat="1" ht="30" customHeight="1" spans="1:15">
      <c r="A87" s="28">
        <v>609004</v>
      </c>
      <c r="B87" s="29" t="s">
        <v>108</v>
      </c>
      <c r="C87" s="29" t="s">
        <v>108</v>
      </c>
      <c r="D87" s="30">
        <v>14</v>
      </c>
      <c r="E87" s="30">
        <f t="shared" si="50"/>
        <v>53900</v>
      </c>
      <c r="F87" s="30">
        <v>16</v>
      </c>
      <c r="G87" s="30">
        <f t="shared" si="63"/>
        <v>61600</v>
      </c>
      <c r="H87" s="31">
        <v>0.7</v>
      </c>
      <c r="I87" s="31">
        <v>1</v>
      </c>
      <c r="J87" s="30">
        <f t="shared" si="51"/>
        <v>37730</v>
      </c>
      <c r="K87" s="30">
        <f t="shared" si="52"/>
        <v>61600</v>
      </c>
      <c r="L87" s="30">
        <v>35035</v>
      </c>
      <c r="M87" s="43"/>
      <c r="N87" s="44">
        <f t="shared" si="64"/>
        <v>64295</v>
      </c>
      <c r="O87" s="45">
        <f t="shared" si="65"/>
        <v>0</v>
      </c>
    </row>
    <row r="88" s="1" customFormat="1" ht="30" customHeight="1" spans="1:15">
      <c r="A88" s="28">
        <v>609006</v>
      </c>
      <c r="B88" s="29" t="s">
        <v>109</v>
      </c>
      <c r="C88" s="29" t="s">
        <v>109</v>
      </c>
      <c r="D88" s="30">
        <v>0</v>
      </c>
      <c r="E88" s="30">
        <f t="shared" si="50"/>
        <v>0</v>
      </c>
      <c r="F88" s="30">
        <v>0</v>
      </c>
      <c r="G88" s="30">
        <f t="shared" si="63"/>
        <v>0</v>
      </c>
      <c r="H88" s="31">
        <v>0.7</v>
      </c>
      <c r="I88" s="31">
        <v>0.85</v>
      </c>
      <c r="J88" s="30">
        <f t="shared" si="51"/>
        <v>0</v>
      </c>
      <c r="K88" s="30">
        <f t="shared" si="52"/>
        <v>0</v>
      </c>
      <c r="L88" s="30">
        <v>10780</v>
      </c>
      <c r="M88" s="43"/>
      <c r="N88" s="44">
        <f t="shared" si="64"/>
        <v>0</v>
      </c>
      <c r="O88" s="45">
        <f t="shared" si="65"/>
        <v>10780</v>
      </c>
    </row>
    <row r="89" s="1" customFormat="1" ht="30" customHeight="1" spans="1:15">
      <c r="A89" s="28">
        <v>609002</v>
      </c>
      <c r="B89" s="29" t="s">
        <v>106</v>
      </c>
      <c r="C89" s="29" t="s">
        <v>110</v>
      </c>
      <c r="D89" s="30">
        <v>1</v>
      </c>
      <c r="E89" s="30">
        <f t="shared" si="50"/>
        <v>3850</v>
      </c>
      <c r="F89" s="30">
        <v>0</v>
      </c>
      <c r="G89" s="30">
        <f t="shared" si="63"/>
        <v>0</v>
      </c>
      <c r="H89" s="31">
        <v>0.7</v>
      </c>
      <c r="I89" s="31">
        <v>0.65</v>
      </c>
      <c r="J89" s="30">
        <f t="shared" si="51"/>
        <v>2695</v>
      </c>
      <c r="K89" s="30">
        <f t="shared" si="52"/>
        <v>0</v>
      </c>
      <c r="L89" s="30">
        <v>2695</v>
      </c>
      <c r="M89" s="43"/>
      <c r="N89" s="44">
        <f t="shared" si="64"/>
        <v>0</v>
      </c>
      <c r="O89" s="45">
        <f t="shared" si="65"/>
        <v>0</v>
      </c>
    </row>
    <row r="90" s="1" customFormat="1" ht="30" customHeight="1" spans="1:15">
      <c r="A90" s="28">
        <v>609002</v>
      </c>
      <c r="B90" s="29" t="s">
        <v>106</v>
      </c>
      <c r="C90" s="29" t="s">
        <v>111</v>
      </c>
      <c r="D90" s="30">
        <v>1</v>
      </c>
      <c r="E90" s="30">
        <f t="shared" si="50"/>
        <v>3850</v>
      </c>
      <c r="F90" s="30">
        <v>1</v>
      </c>
      <c r="G90" s="30">
        <f t="shared" si="63"/>
        <v>3850</v>
      </c>
      <c r="H90" s="31">
        <v>0.7</v>
      </c>
      <c r="I90" s="31">
        <v>0.65</v>
      </c>
      <c r="J90" s="30">
        <f t="shared" si="51"/>
        <v>2695</v>
      </c>
      <c r="K90" s="30">
        <f t="shared" si="52"/>
        <v>2502.5</v>
      </c>
      <c r="L90" s="30">
        <v>5390</v>
      </c>
      <c r="M90" s="43"/>
      <c r="N90" s="44">
        <f t="shared" si="64"/>
        <v>0</v>
      </c>
      <c r="O90" s="45">
        <f t="shared" si="65"/>
        <v>193</v>
      </c>
    </row>
    <row r="91" s="1" customFormat="1" ht="30" customHeight="1" spans="1:15">
      <c r="A91" s="32">
        <v>609005</v>
      </c>
      <c r="B91" s="33" t="s">
        <v>112</v>
      </c>
      <c r="C91" s="33" t="s">
        <v>112</v>
      </c>
      <c r="D91" s="27">
        <f t="shared" ref="D91:O91" si="66">D92</f>
        <v>2</v>
      </c>
      <c r="E91" s="27">
        <f t="shared" si="66"/>
        <v>7700</v>
      </c>
      <c r="F91" s="27">
        <f t="shared" si="66"/>
        <v>0</v>
      </c>
      <c r="G91" s="27">
        <f t="shared" si="66"/>
        <v>0</v>
      </c>
      <c r="H91" s="27"/>
      <c r="I91" s="31"/>
      <c r="J91" s="27">
        <f t="shared" si="66"/>
        <v>5390</v>
      </c>
      <c r="K91" s="27">
        <f t="shared" si="66"/>
        <v>0</v>
      </c>
      <c r="L91" s="27">
        <f t="shared" si="66"/>
        <v>16170</v>
      </c>
      <c r="M91" s="27">
        <f t="shared" si="66"/>
        <v>0</v>
      </c>
      <c r="N91" s="42">
        <f t="shared" si="66"/>
        <v>0</v>
      </c>
      <c r="O91" s="27">
        <f t="shared" si="66"/>
        <v>10780</v>
      </c>
    </row>
    <row r="92" s="1" customFormat="1" ht="30" customHeight="1" spans="1:15">
      <c r="A92" s="28">
        <v>609005</v>
      </c>
      <c r="B92" s="29" t="s">
        <v>112</v>
      </c>
      <c r="C92" s="29" t="s">
        <v>112</v>
      </c>
      <c r="D92" s="30">
        <v>2</v>
      </c>
      <c r="E92" s="30">
        <f t="shared" si="50"/>
        <v>7700</v>
      </c>
      <c r="F92" s="30">
        <v>0</v>
      </c>
      <c r="G92" s="30">
        <f t="shared" ref="G92" si="67">F92*3850</f>
        <v>0</v>
      </c>
      <c r="H92" s="31">
        <v>0.7</v>
      </c>
      <c r="I92" s="31">
        <v>0.65</v>
      </c>
      <c r="J92" s="30">
        <f t="shared" si="51"/>
        <v>5390</v>
      </c>
      <c r="K92" s="30">
        <f t="shared" si="52"/>
        <v>0</v>
      </c>
      <c r="L92" s="30">
        <v>16170</v>
      </c>
      <c r="M92" s="43"/>
      <c r="N92" s="44">
        <f>ROUND(IF(J92+K92-L92-M92&lt;0,0,J92+K92-L92-M92),0)</f>
        <v>0</v>
      </c>
      <c r="O92" s="45">
        <f>ROUND(IF(J92+K92-L92-M92&lt;0,-(J92+K92-L92-M92),0),0)</f>
        <v>10780</v>
      </c>
    </row>
    <row r="93" s="1" customFormat="1" ht="30" customHeight="1" spans="1:15">
      <c r="A93" s="32">
        <v>610</v>
      </c>
      <c r="B93" s="33" t="s">
        <v>113</v>
      </c>
      <c r="C93" s="33" t="s">
        <v>113</v>
      </c>
      <c r="D93" s="27">
        <f t="shared" ref="D93:O93" si="68">SUM(D94:D95)</f>
        <v>3</v>
      </c>
      <c r="E93" s="27">
        <f t="shared" si="68"/>
        <v>11550</v>
      </c>
      <c r="F93" s="27">
        <f t="shared" ref="F93:G93" si="69">SUM(F94:F95)</f>
        <v>3</v>
      </c>
      <c r="G93" s="27">
        <f t="shared" si="69"/>
        <v>11550</v>
      </c>
      <c r="H93" s="27"/>
      <c r="I93" s="31"/>
      <c r="J93" s="27">
        <f t="shared" si="68"/>
        <v>8085</v>
      </c>
      <c r="K93" s="27">
        <f t="shared" si="68"/>
        <v>11550</v>
      </c>
      <c r="L93" s="27">
        <f t="shared" si="68"/>
        <v>10780</v>
      </c>
      <c r="M93" s="27">
        <f t="shared" si="68"/>
        <v>0</v>
      </c>
      <c r="N93" s="42">
        <f t="shared" si="68"/>
        <v>11550</v>
      </c>
      <c r="O93" s="27">
        <f t="shared" si="68"/>
        <v>2695</v>
      </c>
    </row>
    <row r="94" s="1" customFormat="1" ht="30" customHeight="1" spans="1:15">
      <c r="A94" s="28">
        <v>610001</v>
      </c>
      <c r="B94" s="29" t="s">
        <v>114</v>
      </c>
      <c r="C94" s="29" t="s">
        <v>115</v>
      </c>
      <c r="D94" s="30">
        <v>0</v>
      </c>
      <c r="E94" s="30">
        <f t="shared" si="50"/>
        <v>0</v>
      </c>
      <c r="F94" s="30">
        <v>0</v>
      </c>
      <c r="G94" s="30">
        <f t="shared" ref="G94:G95" si="70">F94*3850</f>
        <v>0</v>
      </c>
      <c r="H94" s="31">
        <v>0.7</v>
      </c>
      <c r="I94" s="31">
        <v>0.85</v>
      </c>
      <c r="J94" s="30">
        <f t="shared" si="51"/>
        <v>0</v>
      </c>
      <c r="K94" s="30">
        <f t="shared" si="52"/>
        <v>0</v>
      </c>
      <c r="L94" s="30">
        <v>2695</v>
      </c>
      <c r="M94" s="43"/>
      <c r="N94" s="44">
        <f>ROUND(IF(J94+K94-L94-M94&lt;0,0,J94+K94-L94-M94),0)</f>
        <v>0</v>
      </c>
      <c r="O94" s="45">
        <f>ROUND(IF(J94+K94-L94-M94&lt;0,-(J94+K94-L94-M94),0),0)</f>
        <v>2695</v>
      </c>
    </row>
    <row r="95" s="1" customFormat="1" ht="30" customHeight="1" spans="1:15">
      <c r="A95" s="28">
        <v>610002</v>
      </c>
      <c r="B95" s="29" t="s">
        <v>116</v>
      </c>
      <c r="C95" s="29" t="s">
        <v>116</v>
      </c>
      <c r="D95" s="30">
        <v>3</v>
      </c>
      <c r="E95" s="30">
        <f t="shared" si="50"/>
        <v>11550</v>
      </c>
      <c r="F95" s="30">
        <v>3</v>
      </c>
      <c r="G95" s="30">
        <f t="shared" si="70"/>
        <v>11550</v>
      </c>
      <c r="H95" s="31">
        <v>0.7</v>
      </c>
      <c r="I95" s="31">
        <v>1</v>
      </c>
      <c r="J95" s="30">
        <f t="shared" si="51"/>
        <v>8085</v>
      </c>
      <c r="K95" s="30">
        <f t="shared" si="52"/>
        <v>11550</v>
      </c>
      <c r="L95" s="30">
        <v>8085</v>
      </c>
      <c r="M95" s="43"/>
      <c r="N95" s="44">
        <f>ROUND(IF(J95+K95-L95-M95&lt;0,0,J95+K95-L95-M95),0)</f>
        <v>11550</v>
      </c>
      <c r="O95" s="45">
        <f>ROUND(IF(J95+K95-L95-M95&lt;0,-(J95+K95-L95-M95),0),0)</f>
        <v>0</v>
      </c>
    </row>
    <row r="96" s="1" customFormat="1" ht="30" customHeight="1" spans="1:15">
      <c r="A96" s="46">
        <v>610004</v>
      </c>
      <c r="B96" s="33" t="s">
        <v>117</v>
      </c>
      <c r="C96" s="33" t="s">
        <v>117</v>
      </c>
      <c r="D96" s="27">
        <f t="shared" ref="D96:O96" si="71">SUM(D97:D98)</f>
        <v>14</v>
      </c>
      <c r="E96" s="27">
        <f t="shared" si="71"/>
        <v>53900</v>
      </c>
      <c r="F96" s="27">
        <f t="shared" ref="F96:G96" si="72">SUM(F97:F98)</f>
        <v>10</v>
      </c>
      <c r="G96" s="27">
        <f t="shared" si="72"/>
        <v>38500</v>
      </c>
      <c r="H96" s="27"/>
      <c r="I96" s="31"/>
      <c r="J96" s="27">
        <f t="shared" si="71"/>
        <v>37730</v>
      </c>
      <c r="K96" s="27">
        <f t="shared" si="71"/>
        <v>38500</v>
      </c>
      <c r="L96" s="27">
        <f t="shared" si="71"/>
        <v>40425</v>
      </c>
      <c r="M96" s="27">
        <f t="shared" si="71"/>
        <v>0</v>
      </c>
      <c r="N96" s="42">
        <f t="shared" si="71"/>
        <v>41195</v>
      </c>
      <c r="O96" s="27">
        <f t="shared" si="71"/>
        <v>5390</v>
      </c>
    </row>
    <row r="97" s="1" customFormat="1" ht="30" customHeight="1" spans="1:15">
      <c r="A97" s="28">
        <v>610004</v>
      </c>
      <c r="B97" s="29" t="s">
        <v>117</v>
      </c>
      <c r="C97" s="29" t="s">
        <v>118</v>
      </c>
      <c r="D97" s="30">
        <v>1</v>
      </c>
      <c r="E97" s="30">
        <f t="shared" si="50"/>
        <v>3850</v>
      </c>
      <c r="F97" s="30">
        <v>0</v>
      </c>
      <c r="G97" s="30">
        <f t="shared" ref="G97:G98" si="73">F97*3850</f>
        <v>0</v>
      </c>
      <c r="H97" s="31">
        <v>0.7</v>
      </c>
      <c r="I97" s="31">
        <v>1</v>
      </c>
      <c r="J97" s="30">
        <f t="shared" si="51"/>
        <v>2695</v>
      </c>
      <c r="K97" s="30">
        <f t="shared" si="52"/>
        <v>0</v>
      </c>
      <c r="L97" s="30">
        <v>8085</v>
      </c>
      <c r="M97" s="43"/>
      <c r="N97" s="44">
        <f>ROUND(IF(J97+K97-L97-M97&lt;0,0,J97+K97-L97-M97),0)</f>
        <v>0</v>
      </c>
      <c r="O97" s="45">
        <f>ROUND(IF(J97+K97-L97-M97&lt;0,-(J97+K97-L97-M97),0),0)</f>
        <v>5390</v>
      </c>
    </row>
    <row r="98" s="1" customFormat="1" ht="30" customHeight="1" spans="1:15">
      <c r="A98" s="28">
        <v>610004</v>
      </c>
      <c r="B98" s="29" t="s">
        <v>117</v>
      </c>
      <c r="C98" s="29" t="s">
        <v>117</v>
      </c>
      <c r="D98" s="30">
        <v>13</v>
      </c>
      <c r="E98" s="30">
        <f t="shared" si="50"/>
        <v>50050</v>
      </c>
      <c r="F98" s="30">
        <v>10</v>
      </c>
      <c r="G98" s="30">
        <f t="shared" si="73"/>
        <v>38500</v>
      </c>
      <c r="H98" s="31">
        <v>0.7</v>
      </c>
      <c r="I98" s="31">
        <v>1</v>
      </c>
      <c r="J98" s="30">
        <f t="shared" si="51"/>
        <v>35035</v>
      </c>
      <c r="K98" s="30">
        <f t="shared" si="52"/>
        <v>38500</v>
      </c>
      <c r="L98" s="30">
        <v>32340</v>
      </c>
      <c r="M98" s="43"/>
      <c r="N98" s="44">
        <f>ROUND(IF(J98+K98-L98-M98&lt;0,0,J98+K98-L98-M98),0)</f>
        <v>41195</v>
      </c>
      <c r="O98" s="45">
        <f>ROUND(IF(J98+K98-L98-M98&lt;0,-(J98+K98-L98-M98),0),0)</f>
        <v>0</v>
      </c>
    </row>
    <row r="99" s="1" customFormat="1" ht="30" customHeight="1" spans="1:15">
      <c r="A99" s="46">
        <v>610003</v>
      </c>
      <c r="B99" s="33" t="s">
        <v>119</v>
      </c>
      <c r="C99" s="33" t="s">
        <v>119</v>
      </c>
      <c r="D99" s="27">
        <f t="shared" ref="D99:O99" si="74">SUM(D100:D101)</f>
        <v>18</v>
      </c>
      <c r="E99" s="27">
        <f t="shared" si="74"/>
        <v>69300</v>
      </c>
      <c r="F99" s="27">
        <f t="shared" ref="F99:G99" si="75">SUM(F100:F101)</f>
        <v>18</v>
      </c>
      <c r="G99" s="27">
        <f t="shared" si="75"/>
        <v>69300</v>
      </c>
      <c r="H99" s="27"/>
      <c r="I99" s="31"/>
      <c r="J99" s="27">
        <f t="shared" si="74"/>
        <v>48510</v>
      </c>
      <c r="K99" s="27">
        <f t="shared" si="74"/>
        <v>69300</v>
      </c>
      <c r="L99" s="27">
        <f t="shared" si="74"/>
        <v>37730</v>
      </c>
      <c r="M99" s="27">
        <f t="shared" si="74"/>
        <v>0</v>
      </c>
      <c r="N99" s="42">
        <f t="shared" si="74"/>
        <v>80080</v>
      </c>
      <c r="O99" s="27">
        <f t="shared" si="74"/>
        <v>0</v>
      </c>
    </row>
    <row r="100" s="1" customFormat="1" ht="30" customHeight="1" spans="1:15">
      <c r="A100" s="47">
        <v>610003</v>
      </c>
      <c r="B100" s="29" t="s">
        <v>119</v>
      </c>
      <c r="C100" s="29" t="s">
        <v>119</v>
      </c>
      <c r="D100" s="30">
        <v>17</v>
      </c>
      <c r="E100" s="30">
        <f t="shared" si="50"/>
        <v>65450</v>
      </c>
      <c r="F100" s="30">
        <v>17</v>
      </c>
      <c r="G100" s="30">
        <f t="shared" ref="G100:G101" si="76">F100*3850</f>
        <v>65450</v>
      </c>
      <c r="H100" s="31">
        <v>0.7</v>
      </c>
      <c r="I100" s="31">
        <v>1</v>
      </c>
      <c r="J100" s="30">
        <f t="shared" si="51"/>
        <v>45815</v>
      </c>
      <c r="K100" s="30">
        <f t="shared" si="52"/>
        <v>65450</v>
      </c>
      <c r="L100" s="30">
        <v>35035</v>
      </c>
      <c r="M100" s="43"/>
      <c r="N100" s="44">
        <f>ROUND(IF(J100+K100-L100-M100&lt;0,0,J100+K100-L100-M100),0)</f>
        <v>76230</v>
      </c>
      <c r="O100" s="45">
        <f>ROUND(IF(J100+K100-L100-M100&lt;0,-(J100+K100-L100-M100),0),0)</f>
        <v>0</v>
      </c>
    </row>
    <row r="101" s="1" customFormat="1" ht="30" customHeight="1" spans="1:15">
      <c r="A101" s="47">
        <v>610003</v>
      </c>
      <c r="B101" s="29" t="s">
        <v>119</v>
      </c>
      <c r="C101" s="29" t="s">
        <v>120</v>
      </c>
      <c r="D101" s="30">
        <v>1</v>
      </c>
      <c r="E101" s="30">
        <f t="shared" si="50"/>
        <v>3850</v>
      </c>
      <c r="F101" s="30">
        <v>1</v>
      </c>
      <c r="G101" s="30">
        <f t="shared" si="76"/>
        <v>3850</v>
      </c>
      <c r="H101" s="31">
        <v>0.7</v>
      </c>
      <c r="I101" s="31">
        <v>1</v>
      </c>
      <c r="J101" s="30">
        <f t="shared" si="51"/>
        <v>2695</v>
      </c>
      <c r="K101" s="30">
        <f t="shared" si="52"/>
        <v>3850</v>
      </c>
      <c r="L101" s="30">
        <v>2695</v>
      </c>
      <c r="M101" s="43"/>
      <c r="N101" s="44">
        <f>ROUND(IF(J101+K101-L101-M101&lt;0,0,J101+K101-L101-M101),0)</f>
        <v>3850</v>
      </c>
      <c r="O101" s="45">
        <f>ROUND(IF(J101+K101-L101-M101&lt;0,-(J101+K101-L101-M101),0),0)</f>
        <v>0</v>
      </c>
    </row>
    <row r="102" s="1" customFormat="1" ht="30" customHeight="1" spans="1:15">
      <c r="A102" s="32">
        <v>610005</v>
      </c>
      <c r="B102" s="33" t="s">
        <v>121</v>
      </c>
      <c r="C102" s="33" t="s">
        <v>121</v>
      </c>
      <c r="D102" s="27">
        <f t="shared" ref="D102:O102" si="77">SUM(D103)</f>
        <v>4</v>
      </c>
      <c r="E102" s="27">
        <f t="shared" si="77"/>
        <v>15400</v>
      </c>
      <c r="F102" s="27">
        <f t="shared" si="77"/>
        <v>4</v>
      </c>
      <c r="G102" s="27">
        <f t="shared" si="77"/>
        <v>15400</v>
      </c>
      <c r="H102" s="27"/>
      <c r="I102" s="31"/>
      <c r="J102" s="27">
        <f t="shared" si="77"/>
        <v>10780</v>
      </c>
      <c r="K102" s="27">
        <f t="shared" si="77"/>
        <v>15400</v>
      </c>
      <c r="L102" s="27">
        <f t="shared" si="77"/>
        <v>26950</v>
      </c>
      <c r="M102" s="27">
        <f t="shared" si="77"/>
        <v>0</v>
      </c>
      <c r="N102" s="42">
        <f t="shared" si="77"/>
        <v>0</v>
      </c>
      <c r="O102" s="27">
        <f t="shared" si="77"/>
        <v>770</v>
      </c>
    </row>
    <row r="103" s="1" customFormat="1" ht="30" customHeight="1" spans="1:15">
      <c r="A103" s="28">
        <v>610005</v>
      </c>
      <c r="B103" s="29" t="s">
        <v>121</v>
      </c>
      <c r="C103" s="29" t="s">
        <v>121</v>
      </c>
      <c r="D103" s="30">
        <v>4</v>
      </c>
      <c r="E103" s="30">
        <f t="shared" si="50"/>
        <v>15400</v>
      </c>
      <c r="F103" s="30">
        <v>4</v>
      </c>
      <c r="G103" s="30">
        <f t="shared" ref="G103" si="78">F103*3850</f>
        <v>15400</v>
      </c>
      <c r="H103" s="31">
        <v>0.7</v>
      </c>
      <c r="I103" s="31">
        <v>1</v>
      </c>
      <c r="J103" s="30">
        <f t="shared" si="51"/>
        <v>10780</v>
      </c>
      <c r="K103" s="30">
        <f t="shared" si="52"/>
        <v>15400</v>
      </c>
      <c r="L103" s="30">
        <v>26950</v>
      </c>
      <c r="M103" s="43"/>
      <c r="N103" s="44">
        <f>ROUND(IF(J103+K103-L103-M103&lt;0,0,J103+K103-L103-M103),0)</f>
        <v>0</v>
      </c>
      <c r="O103" s="45">
        <f>ROUND(IF(J103+K103-L103-M103&lt;0,-(J103+K103-L103-M103),0),0)</f>
        <v>770</v>
      </c>
    </row>
    <row r="104" s="1" customFormat="1" ht="30" customHeight="1" spans="1:15">
      <c r="A104" s="32">
        <v>611</v>
      </c>
      <c r="B104" s="33" t="s">
        <v>122</v>
      </c>
      <c r="C104" s="33" t="s">
        <v>122</v>
      </c>
      <c r="D104" s="27">
        <f t="shared" ref="D104:O104" si="79">SUM(D105)</f>
        <v>31</v>
      </c>
      <c r="E104" s="27">
        <f t="shared" si="79"/>
        <v>119350</v>
      </c>
      <c r="F104" s="27">
        <f t="shared" si="79"/>
        <v>31</v>
      </c>
      <c r="G104" s="27">
        <f t="shared" si="79"/>
        <v>119350</v>
      </c>
      <c r="H104" s="27"/>
      <c r="I104" s="31"/>
      <c r="J104" s="27">
        <f t="shared" si="79"/>
        <v>11935</v>
      </c>
      <c r="K104" s="27">
        <f t="shared" si="79"/>
        <v>35805</v>
      </c>
      <c r="L104" s="27">
        <f t="shared" si="79"/>
        <v>12705</v>
      </c>
      <c r="M104" s="27">
        <f t="shared" si="79"/>
        <v>0</v>
      </c>
      <c r="N104" s="42">
        <f t="shared" si="79"/>
        <v>35035</v>
      </c>
      <c r="O104" s="27">
        <f t="shared" si="79"/>
        <v>0</v>
      </c>
    </row>
    <row r="105" s="1" customFormat="1" ht="30" customHeight="1" spans="1:15">
      <c r="A105" s="28">
        <v>611</v>
      </c>
      <c r="B105" s="29" t="s">
        <v>122</v>
      </c>
      <c r="C105" s="29" t="s">
        <v>122</v>
      </c>
      <c r="D105" s="30">
        <v>31</v>
      </c>
      <c r="E105" s="30">
        <f t="shared" si="50"/>
        <v>119350</v>
      </c>
      <c r="F105" s="30">
        <v>31</v>
      </c>
      <c r="G105" s="30">
        <f t="shared" ref="G105" si="80">F105*3850</f>
        <v>119350</v>
      </c>
      <c r="H105" s="31">
        <v>0.1</v>
      </c>
      <c r="I105" s="31">
        <v>0.3</v>
      </c>
      <c r="J105" s="30">
        <f t="shared" si="51"/>
        <v>11935</v>
      </c>
      <c r="K105" s="30">
        <f t="shared" si="52"/>
        <v>35805</v>
      </c>
      <c r="L105" s="30">
        <v>12705</v>
      </c>
      <c r="M105" s="43"/>
      <c r="N105" s="44">
        <f>ROUND(IF(J105+K105-L105-M105&lt;0,0,J105+K105-L105-M105),0)</f>
        <v>35035</v>
      </c>
      <c r="O105" s="45">
        <f>ROUND(IF(J105+K105-L105-M105&lt;0,-(J105+K105-L105-M105),0),0)</f>
        <v>0</v>
      </c>
    </row>
    <row r="106" s="1" customFormat="1" ht="30" customHeight="1" spans="1:15">
      <c r="A106" s="32">
        <v>612</v>
      </c>
      <c r="B106" s="33" t="s">
        <v>123</v>
      </c>
      <c r="C106" s="33" t="s">
        <v>123</v>
      </c>
      <c r="D106" s="27">
        <f t="shared" ref="D106:O106" si="81">SUM(D107)</f>
        <v>80</v>
      </c>
      <c r="E106" s="27">
        <f t="shared" si="81"/>
        <v>308000</v>
      </c>
      <c r="F106" s="27">
        <f t="shared" si="81"/>
        <v>90</v>
      </c>
      <c r="G106" s="27">
        <f t="shared" si="81"/>
        <v>346500</v>
      </c>
      <c r="H106" s="27"/>
      <c r="I106" s="31"/>
      <c r="J106" s="27">
        <f t="shared" si="81"/>
        <v>30800</v>
      </c>
      <c r="K106" s="27">
        <f t="shared" si="81"/>
        <v>103950</v>
      </c>
      <c r="L106" s="27">
        <f t="shared" si="81"/>
        <v>48510</v>
      </c>
      <c r="M106" s="27">
        <f t="shared" si="81"/>
        <v>0</v>
      </c>
      <c r="N106" s="42">
        <f t="shared" si="81"/>
        <v>86240</v>
      </c>
      <c r="O106" s="27">
        <f t="shared" si="81"/>
        <v>0</v>
      </c>
    </row>
    <row r="107" s="1" customFormat="1" ht="30" customHeight="1" spans="1:15">
      <c r="A107" s="28">
        <v>612</v>
      </c>
      <c r="B107" s="29" t="s">
        <v>123</v>
      </c>
      <c r="C107" s="29" t="s">
        <v>123</v>
      </c>
      <c r="D107" s="30">
        <v>80</v>
      </c>
      <c r="E107" s="30">
        <f t="shared" si="50"/>
        <v>308000</v>
      </c>
      <c r="F107" s="30">
        <v>90</v>
      </c>
      <c r="G107" s="30">
        <f t="shared" ref="G107" si="82">F107*3850</f>
        <v>346500</v>
      </c>
      <c r="H107" s="31">
        <v>0.1</v>
      </c>
      <c r="I107" s="31">
        <v>0.3</v>
      </c>
      <c r="J107" s="30">
        <f t="shared" si="51"/>
        <v>30800</v>
      </c>
      <c r="K107" s="30">
        <f t="shared" si="52"/>
        <v>103950</v>
      </c>
      <c r="L107" s="30">
        <v>48510</v>
      </c>
      <c r="M107" s="43"/>
      <c r="N107" s="44">
        <f>ROUND(IF(J107+K107-L107-M107&lt;0,0,J107+K107-L107-M107),0)</f>
        <v>86240</v>
      </c>
      <c r="O107" s="45">
        <f>ROUND(IF(J107+K107-L107-M107&lt;0,-(J107+K107-L107-M107),0),0)</f>
        <v>0</v>
      </c>
    </row>
    <row r="108" s="1" customFormat="1" ht="30" customHeight="1" spans="1:15">
      <c r="A108" s="32">
        <v>613</v>
      </c>
      <c r="B108" s="33" t="s">
        <v>124</v>
      </c>
      <c r="C108" s="33" t="s">
        <v>124</v>
      </c>
      <c r="D108" s="27">
        <f t="shared" ref="D108:O108" si="83">SUM(D109:D116)</f>
        <v>53</v>
      </c>
      <c r="E108" s="27">
        <f t="shared" si="83"/>
        <v>204050</v>
      </c>
      <c r="F108" s="27">
        <f t="shared" ref="F108:G108" si="84">SUM(F109:F116)</f>
        <v>60</v>
      </c>
      <c r="G108" s="27">
        <f t="shared" si="84"/>
        <v>231000</v>
      </c>
      <c r="H108" s="27"/>
      <c r="I108" s="31"/>
      <c r="J108" s="27">
        <f t="shared" si="83"/>
        <v>67413.5</v>
      </c>
      <c r="K108" s="27">
        <f t="shared" si="83"/>
        <v>111072.5</v>
      </c>
      <c r="L108" s="27">
        <f t="shared" si="83"/>
        <v>53399.5</v>
      </c>
      <c r="M108" s="27">
        <f t="shared" si="83"/>
        <v>385</v>
      </c>
      <c r="N108" s="42">
        <f t="shared" si="83"/>
        <v>124703</v>
      </c>
      <c r="O108" s="27">
        <f t="shared" si="83"/>
        <v>0</v>
      </c>
    </row>
    <row r="109" s="1" customFormat="1" ht="30" customHeight="1" spans="1:15">
      <c r="A109" s="28">
        <v>613001</v>
      </c>
      <c r="B109" s="29" t="s">
        <v>125</v>
      </c>
      <c r="C109" s="29" t="s">
        <v>126</v>
      </c>
      <c r="D109" s="30">
        <v>2</v>
      </c>
      <c r="E109" s="30">
        <f t="shared" si="50"/>
        <v>7700</v>
      </c>
      <c r="F109" s="30">
        <v>2</v>
      </c>
      <c r="G109" s="30">
        <f t="shared" ref="G109:G116" si="85">F109*3850</f>
        <v>7700</v>
      </c>
      <c r="H109" s="31">
        <v>0.1</v>
      </c>
      <c r="I109" s="31">
        <v>0.3</v>
      </c>
      <c r="J109" s="30">
        <f t="shared" si="51"/>
        <v>770</v>
      </c>
      <c r="K109" s="30">
        <f t="shared" si="52"/>
        <v>2310</v>
      </c>
      <c r="L109" s="30">
        <v>1540</v>
      </c>
      <c r="M109" s="43"/>
      <c r="N109" s="44">
        <f t="shared" ref="N109:N116" si="86">ROUND(IF(J109+K109-L109-M109&lt;0,0,J109+K109-L109-M109),0)</f>
        <v>1540</v>
      </c>
      <c r="O109" s="45">
        <f t="shared" ref="O109:O116" si="87">ROUND(IF(J109+K109-L109-M109&lt;0,-(J109+K109-L109-M109),0),0)</f>
        <v>0</v>
      </c>
    </row>
    <row r="110" s="1" customFormat="1" ht="30" customHeight="1" spans="1:15">
      <c r="A110" s="28">
        <v>613003</v>
      </c>
      <c r="B110" s="29" t="s">
        <v>127</v>
      </c>
      <c r="C110" s="29" t="s">
        <v>127</v>
      </c>
      <c r="D110" s="30">
        <v>5</v>
      </c>
      <c r="E110" s="30">
        <f t="shared" si="50"/>
        <v>19250</v>
      </c>
      <c r="F110" s="30">
        <v>5</v>
      </c>
      <c r="G110" s="30">
        <f t="shared" si="85"/>
        <v>19250</v>
      </c>
      <c r="H110" s="31">
        <v>0.1</v>
      </c>
      <c r="I110" s="31">
        <v>0.3</v>
      </c>
      <c r="J110" s="30">
        <f t="shared" si="51"/>
        <v>1925</v>
      </c>
      <c r="K110" s="30">
        <f t="shared" si="52"/>
        <v>5775</v>
      </c>
      <c r="L110" s="30">
        <v>770</v>
      </c>
      <c r="M110" s="43"/>
      <c r="N110" s="44">
        <f t="shared" si="86"/>
        <v>6930</v>
      </c>
      <c r="O110" s="45">
        <f t="shared" si="87"/>
        <v>0</v>
      </c>
    </row>
    <row r="111" s="1" customFormat="1" ht="30" customHeight="1" spans="1:15">
      <c r="A111" s="28">
        <v>613002</v>
      </c>
      <c r="B111" s="29" t="s">
        <v>128</v>
      </c>
      <c r="C111" s="29" t="s">
        <v>128</v>
      </c>
      <c r="D111" s="30">
        <v>2</v>
      </c>
      <c r="E111" s="30">
        <f t="shared" si="50"/>
        <v>7700</v>
      </c>
      <c r="F111" s="30">
        <v>2</v>
      </c>
      <c r="G111" s="30">
        <f t="shared" si="85"/>
        <v>7700</v>
      </c>
      <c r="H111" s="31">
        <v>0.1</v>
      </c>
      <c r="I111" s="31">
        <v>0.3</v>
      </c>
      <c r="J111" s="30">
        <f t="shared" si="51"/>
        <v>770</v>
      </c>
      <c r="K111" s="30">
        <f t="shared" si="52"/>
        <v>2310</v>
      </c>
      <c r="L111" s="30">
        <v>770</v>
      </c>
      <c r="M111" s="43"/>
      <c r="N111" s="44">
        <f t="shared" si="86"/>
        <v>2310</v>
      </c>
      <c r="O111" s="45">
        <f t="shared" si="87"/>
        <v>0</v>
      </c>
    </row>
    <row r="112" s="1" customFormat="1" ht="30" customHeight="1" spans="1:15">
      <c r="A112" s="28">
        <v>613004</v>
      </c>
      <c r="B112" s="29" t="s">
        <v>129</v>
      </c>
      <c r="C112" s="29" t="s">
        <v>129</v>
      </c>
      <c r="D112" s="30">
        <v>15</v>
      </c>
      <c r="E112" s="30">
        <f t="shared" si="50"/>
        <v>57750</v>
      </c>
      <c r="F112" s="30">
        <v>20</v>
      </c>
      <c r="G112" s="30">
        <f t="shared" si="85"/>
        <v>77000</v>
      </c>
      <c r="H112" s="31">
        <v>0.1</v>
      </c>
      <c r="I112" s="31">
        <v>0.3</v>
      </c>
      <c r="J112" s="30">
        <f t="shared" si="51"/>
        <v>5775</v>
      </c>
      <c r="K112" s="30">
        <f t="shared" si="52"/>
        <v>23100</v>
      </c>
      <c r="L112" s="30">
        <v>6930</v>
      </c>
      <c r="M112" s="43"/>
      <c r="N112" s="44">
        <f t="shared" si="86"/>
        <v>21945</v>
      </c>
      <c r="O112" s="45">
        <f t="shared" si="87"/>
        <v>0</v>
      </c>
    </row>
    <row r="113" s="1" customFormat="1" ht="30" customHeight="1" spans="1:15">
      <c r="A113" s="28">
        <v>613005</v>
      </c>
      <c r="B113" s="29" t="s">
        <v>130</v>
      </c>
      <c r="C113" s="29" t="s">
        <v>130</v>
      </c>
      <c r="D113" s="30">
        <v>8</v>
      </c>
      <c r="E113" s="30">
        <f t="shared" si="50"/>
        <v>30800</v>
      </c>
      <c r="F113" s="30">
        <v>9</v>
      </c>
      <c r="G113" s="30">
        <f t="shared" si="85"/>
        <v>34650</v>
      </c>
      <c r="H113" s="31">
        <v>0.49</v>
      </c>
      <c r="I113" s="31">
        <v>0.65</v>
      </c>
      <c r="J113" s="30">
        <f t="shared" si="51"/>
        <v>15092</v>
      </c>
      <c r="K113" s="30">
        <f t="shared" si="52"/>
        <v>22522.5</v>
      </c>
      <c r="L113" s="30">
        <v>11319</v>
      </c>
      <c r="M113" s="43"/>
      <c r="N113" s="44">
        <f t="shared" si="86"/>
        <v>26296</v>
      </c>
      <c r="O113" s="45">
        <f t="shared" si="87"/>
        <v>0</v>
      </c>
    </row>
    <row r="114" s="1" customFormat="1" ht="30" customHeight="1" spans="1:15">
      <c r="A114" s="28">
        <v>613006</v>
      </c>
      <c r="B114" s="29" t="s">
        <v>131</v>
      </c>
      <c r="C114" s="29" t="s">
        <v>131</v>
      </c>
      <c r="D114" s="30">
        <v>11</v>
      </c>
      <c r="E114" s="30">
        <f t="shared" si="50"/>
        <v>42350</v>
      </c>
      <c r="F114" s="30">
        <v>11</v>
      </c>
      <c r="G114" s="30">
        <f t="shared" si="85"/>
        <v>42350</v>
      </c>
      <c r="H114" s="31">
        <v>0.49</v>
      </c>
      <c r="I114" s="31">
        <v>0.65</v>
      </c>
      <c r="J114" s="30">
        <f t="shared" si="51"/>
        <v>20751.5</v>
      </c>
      <c r="K114" s="30">
        <f t="shared" si="52"/>
        <v>27527.5</v>
      </c>
      <c r="L114" s="30">
        <v>13205.5</v>
      </c>
      <c r="M114" s="43"/>
      <c r="N114" s="44">
        <f t="shared" si="86"/>
        <v>35074</v>
      </c>
      <c r="O114" s="45">
        <f t="shared" si="87"/>
        <v>0</v>
      </c>
    </row>
    <row r="115" s="1" customFormat="1" ht="30" customHeight="1" spans="1:15">
      <c r="A115" s="28">
        <v>613007</v>
      </c>
      <c r="B115" s="29" t="s">
        <v>132</v>
      </c>
      <c r="C115" s="29" t="s">
        <v>132</v>
      </c>
      <c r="D115" s="30">
        <v>2</v>
      </c>
      <c r="E115" s="30">
        <f t="shared" si="50"/>
        <v>7700</v>
      </c>
      <c r="F115" s="30">
        <v>3</v>
      </c>
      <c r="G115" s="30">
        <f t="shared" si="85"/>
        <v>11550</v>
      </c>
      <c r="H115" s="31">
        <v>0.1</v>
      </c>
      <c r="I115" s="31">
        <v>0.65</v>
      </c>
      <c r="J115" s="30">
        <f t="shared" si="51"/>
        <v>770</v>
      </c>
      <c r="K115" s="30">
        <f t="shared" si="52"/>
        <v>7507.5</v>
      </c>
      <c r="L115" s="30">
        <v>0</v>
      </c>
      <c r="M115" s="43">
        <v>385</v>
      </c>
      <c r="N115" s="44">
        <f t="shared" si="86"/>
        <v>7893</v>
      </c>
      <c r="O115" s="45">
        <f t="shared" si="87"/>
        <v>0</v>
      </c>
    </row>
    <row r="116" s="1" customFormat="1" ht="30" customHeight="1" spans="1:15">
      <c r="A116" s="28">
        <v>613008</v>
      </c>
      <c r="B116" s="29" t="s">
        <v>133</v>
      </c>
      <c r="C116" s="29" t="s">
        <v>133</v>
      </c>
      <c r="D116" s="30">
        <v>8</v>
      </c>
      <c r="E116" s="30">
        <f t="shared" si="50"/>
        <v>30800</v>
      </c>
      <c r="F116" s="30">
        <v>8</v>
      </c>
      <c r="G116" s="30">
        <f t="shared" si="85"/>
        <v>30800</v>
      </c>
      <c r="H116" s="31">
        <v>0.7</v>
      </c>
      <c r="I116" s="31">
        <v>0.65</v>
      </c>
      <c r="J116" s="30">
        <f t="shared" si="51"/>
        <v>21560</v>
      </c>
      <c r="K116" s="30">
        <f t="shared" si="52"/>
        <v>20020</v>
      </c>
      <c r="L116" s="30">
        <v>18865</v>
      </c>
      <c r="M116" s="43"/>
      <c r="N116" s="44">
        <f t="shared" si="86"/>
        <v>22715</v>
      </c>
      <c r="O116" s="45">
        <f t="shared" si="87"/>
        <v>0</v>
      </c>
    </row>
    <row r="117" s="1" customFormat="1" ht="30" customHeight="1" spans="1:15">
      <c r="A117" s="32">
        <v>614</v>
      </c>
      <c r="B117" s="33" t="s">
        <v>134</v>
      </c>
      <c r="C117" s="33" t="s">
        <v>134</v>
      </c>
      <c r="D117" s="27">
        <f>SUM(D118:D120)</f>
        <v>16</v>
      </c>
      <c r="E117" s="27">
        <f>SUM(E118:E120)</f>
        <v>61600</v>
      </c>
      <c r="F117" s="27">
        <f>SUM(F118:F120)</f>
        <v>25</v>
      </c>
      <c r="G117" s="27">
        <f>SUM(G118:G120)</f>
        <v>96250</v>
      </c>
      <c r="H117" s="27"/>
      <c r="I117" s="31"/>
      <c r="J117" s="27">
        <f t="shared" ref="J117:O117" si="88">SUM(J118:J120)</f>
        <v>43120</v>
      </c>
      <c r="K117" s="27">
        <f t="shared" si="88"/>
        <v>81812.5</v>
      </c>
      <c r="L117" s="27">
        <f t="shared" si="88"/>
        <v>72765</v>
      </c>
      <c r="M117" s="27">
        <f t="shared" si="88"/>
        <v>0</v>
      </c>
      <c r="N117" s="42">
        <f t="shared" si="88"/>
        <v>52168</v>
      </c>
      <c r="O117" s="27">
        <f t="shared" si="88"/>
        <v>0</v>
      </c>
    </row>
    <row r="118" s="1" customFormat="1" ht="30" customHeight="1" spans="1:15">
      <c r="A118" s="28">
        <v>614001</v>
      </c>
      <c r="B118" s="29" t="s">
        <v>135</v>
      </c>
      <c r="C118" s="29" t="s">
        <v>136</v>
      </c>
      <c r="D118" s="30">
        <v>6</v>
      </c>
      <c r="E118" s="30">
        <f t="shared" si="50"/>
        <v>23100</v>
      </c>
      <c r="F118" s="30">
        <v>9</v>
      </c>
      <c r="G118" s="30">
        <f t="shared" ref="G118:G120" si="89">F118*3850</f>
        <v>34650</v>
      </c>
      <c r="H118" s="31">
        <v>0.7</v>
      </c>
      <c r="I118" s="31">
        <v>0.85</v>
      </c>
      <c r="J118" s="30">
        <f t="shared" si="51"/>
        <v>16170</v>
      </c>
      <c r="K118" s="30">
        <f t="shared" si="52"/>
        <v>29452.5</v>
      </c>
      <c r="L118" s="30">
        <v>26950</v>
      </c>
      <c r="M118" s="43"/>
      <c r="N118" s="44">
        <f>ROUND(IF(J118+K118-L118-M118&lt;0,0,J118+K118-L118-M118),0)</f>
        <v>18673</v>
      </c>
      <c r="O118" s="45">
        <f>ROUND(IF(J118+K118-L118-M118&lt;0,-(J118+K118-L118-M118),0),0)</f>
        <v>0</v>
      </c>
    </row>
    <row r="119" s="1" customFormat="1" ht="30" customHeight="1" spans="1:15">
      <c r="A119" s="28">
        <v>614004</v>
      </c>
      <c r="B119" s="29" t="s">
        <v>137</v>
      </c>
      <c r="C119" s="29" t="s">
        <v>138</v>
      </c>
      <c r="D119" s="30">
        <v>4</v>
      </c>
      <c r="E119" s="30">
        <f t="shared" si="50"/>
        <v>15400</v>
      </c>
      <c r="F119" s="30">
        <v>10</v>
      </c>
      <c r="G119" s="30">
        <f t="shared" si="89"/>
        <v>38500</v>
      </c>
      <c r="H119" s="31">
        <v>0.7</v>
      </c>
      <c r="I119" s="31">
        <v>0.85</v>
      </c>
      <c r="J119" s="30">
        <f t="shared" si="51"/>
        <v>10780</v>
      </c>
      <c r="K119" s="30">
        <f t="shared" si="52"/>
        <v>32725</v>
      </c>
      <c r="L119" s="30">
        <v>24255</v>
      </c>
      <c r="M119" s="43"/>
      <c r="N119" s="44">
        <f>ROUND(IF(J119+K119-L119-M119&lt;0,0,J119+K119-L119-M119),0)</f>
        <v>19250</v>
      </c>
      <c r="O119" s="45">
        <f>ROUND(IF(J119+K119-L119-M119&lt;0,-(J119+K119-L119-M119),0),0)</f>
        <v>0</v>
      </c>
    </row>
    <row r="120" s="1" customFormat="1" ht="30" customHeight="1" spans="1:15">
      <c r="A120" s="28">
        <v>614005</v>
      </c>
      <c r="B120" s="29" t="s">
        <v>139</v>
      </c>
      <c r="C120" s="29" t="s">
        <v>139</v>
      </c>
      <c r="D120" s="30">
        <v>6</v>
      </c>
      <c r="E120" s="30">
        <f t="shared" si="50"/>
        <v>23100</v>
      </c>
      <c r="F120" s="30">
        <v>6</v>
      </c>
      <c r="G120" s="30">
        <f t="shared" si="89"/>
        <v>23100</v>
      </c>
      <c r="H120" s="31">
        <v>0.7</v>
      </c>
      <c r="I120" s="31">
        <v>0.85</v>
      </c>
      <c r="J120" s="30">
        <f t="shared" si="51"/>
        <v>16170</v>
      </c>
      <c r="K120" s="30">
        <f t="shared" si="52"/>
        <v>19635</v>
      </c>
      <c r="L120" s="30">
        <v>21560</v>
      </c>
      <c r="M120" s="43"/>
      <c r="N120" s="44">
        <f>ROUND(IF(J120+K120-L120-M120&lt;0,0,J120+K120-L120-M120),0)</f>
        <v>14245</v>
      </c>
      <c r="O120" s="45">
        <f>ROUND(IF(J120+K120-L120-M120&lt;0,-(J120+K120-L120-M120),0),0)</f>
        <v>0</v>
      </c>
    </row>
    <row r="121" s="1" customFormat="1" ht="30" customHeight="1" spans="1:15">
      <c r="A121" s="32">
        <v>614003</v>
      </c>
      <c r="B121" s="33" t="s">
        <v>140</v>
      </c>
      <c r="C121" s="33" t="s">
        <v>140</v>
      </c>
      <c r="D121" s="27">
        <f t="shared" ref="D121:O121" si="90">SUM(D122)</f>
        <v>10</v>
      </c>
      <c r="E121" s="27">
        <f t="shared" si="90"/>
        <v>38500</v>
      </c>
      <c r="F121" s="27">
        <f t="shared" si="90"/>
        <v>10</v>
      </c>
      <c r="G121" s="27">
        <f t="shared" si="90"/>
        <v>38500</v>
      </c>
      <c r="H121" s="27"/>
      <c r="I121" s="31"/>
      <c r="J121" s="27">
        <f t="shared" si="90"/>
        <v>26950</v>
      </c>
      <c r="K121" s="27">
        <f t="shared" si="90"/>
        <v>32725</v>
      </c>
      <c r="L121" s="27">
        <f t="shared" si="90"/>
        <v>18865</v>
      </c>
      <c r="M121" s="27">
        <f t="shared" si="90"/>
        <v>0</v>
      </c>
      <c r="N121" s="42">
        <f t="shared" si="90"/>
        <v>40810</v>
      </c>
      <c r="O121" s="27">
        <f t="shared" si="90"/>
        <v>0</v>
      </c>
    </row>
    <row r="122" s="1" customFormat="1" ht="30" customHeight="1" spans="1:15">
      <c r="A122" s="28">
        <v>614003</v>
      </c>
      <c r="B122" s="29" t="s">
        <v>140</v>
      </c>
      <c r="C122" s="29" t="s">
        <v>140</v>
      </c>
      <c r="D122" s="30">
        <v>10</v>
      </c>
      <c r="E122" s="30">
        <f t="shared" si="50"/>
        <v>38500</v>
      </c>
      <c r="F122" s="30">
        <v>10</v>
      </c>
      <c r="G122" s="30">
        <f t="shared" ref="G122" si="91">F122*3850</f>
        <v>38500</v>
      </c>
      <c r="H122" s="31">
        <v>0.7</v>
      </c>
      <c r="I122" s="31">
        <v>0.85</v>
      </c>
      <c r="J122" s="30">
        <f t="shared" si="51"/>
        <v>26950</v>
      </c>
      <c r="K122" s="30">
        <f t="shared" si="52"/>
        <v>32725</v>
      </c>
      <c r="L122" s="30">
        <v>18865</v>
      </c>
      <c r="M122" s="43"/>
      <c r="N122" s="44">
        <f>ROUND(IF(J122+K122-L122-M122&lt;0,0,J122+K122-L122-M122),0)</f>
        <v>40810</v>
      </c>
      <c r="O122" s="45">
        <f>ROUND(IF(J122+K122-L122-M122&lt;0,-(J122+K122-L122-M122),0),0)</f>
        <v>0</v>
      </c>
    </row>
    <row r="123" s="1" customFormat="1" ht="30" customHeight="1" spans="1:15">
      <c r="A123" s="32">
        <v>615</v>
      </c>
      <c r="B123" s="33" t="s">
        <v>141</v>
      </c>
      <c r="C123" s="33" t="s">
        <v>141</v>
      </c>
      <c r="D123" s="27">
        <f t="shared" ref="D123:O123" si="92">SUM(D124:D131)</f>
        <v>84</v>
      </c>
      <c r="E123" s="27">
        <f t="shared" si="92"/>
        <v>323400</v>
      </c>
      <c r="F123" s="27">
        <f t="shared" ref="F123:G123" si="93">SUM(F124:F131)</f>
        <v>95</v>
      </c>
      <c r="G123" s="27">
        <f t="shared" si="93"/>
        <v>365750</v>
      </c>
      <c r="H123" s="27"/>
      <c r="I123" s="31"/>
      <c r="J123" s="27">
        <f t="shared" si="92"/>
        <v>226380</v>
      </c>
      <c r="K123" s="27">
        <f t="shared" si="92"/>
        <v>310887.5</v>
      </c>
      <c r="L123" s="27">
        <f t="shared" si="92"/>
        <v>245245</v>
      </c>
      <c r="M123" s="27">
        <f t="shared" si="92"/>
        <v>2695</v>
      </c>
      <c r="N123" s="42">
        <f t="shared" si="92"/>
        <v>289330</v>
      </c>
      <c r="O123" s="27">
        <f t="shared" si="92"/>
        <v>0</v>
      </c>
    </row>
    <row r="124" s="1" customFormat="1" ht="30" customHeight="1" spans="1:15">
      <c r="A124" s="28">
        <v>615001</v>
      </c>
      <c r="B124" s="29" t="s">
        <v>142</v>
      </c>
      <c r="C124" s="29" t="s">
        <v>143</v>
      </c>
      <c r="D124" s="30">
        <v>14</v>
      </c>
      <c r="E124" s="30">
        <f t="shared" si="50"/>
        <v>53900</v>
      </c>
      <c r="F124" s="30">
        <v>15</v>
      </c>
      <c r="G124" s="30">
        <f t="shared" ref="G124:G131" si="94">F124*3850</f>
        <v>57750</v>
      </c>
      <c r="H124" s="31">
        <v>0.7</v>
      </c>
      <c r="I124" s="31">
        <v>0.85</v>
      </c>
      <c r="J124" s="30">
        <f t="shared" si="51"/>
        <v>37730</v>
      </c>
      <c r="K124" s="30">
        <f t="shared" si="52"/>
        <v>49087.5</v>
      </c>
      <c r="L124" s="30">
        <v>35035</v>
      </c>
      <c r="M124" s="43"/>
      <c r="N124" s="44">
        <f t="shared" ref="N124:N131" si="95">ROUND(IF(J124+K124-L124-M124&lt;0,0,J124+K124-L124-M124),0)</f>
        <v>51783</v>
      </c>
      <c r="O124" s="45">
        <f t="shared" ref="O124:O131" si="96">ROUND(IF(J124+K124-L124-M124&lt;0,-(J124+K124-L124-M124),0),0)</f>
        <v>0</v>
      </c>
    </row>
    <row r="125" s="1" customFormat="1" ht="30" customHeight="1" spans="1:15">
      <c r="A125" s="28">
        <v>615002</v>
      </c>
      <c r="B125" s="29" t="s">
        <v>144</v>
      </c>
      <c r="C125" s="29" t="s">
        <v>144</v>
      </c>
      <c r="D125" s="30">
        <v>2</v>
      </c>
      <c r="E125" s="30">
        <f t="shared" si="50"/>
        <v>7700</v>
      </c>
      <c r="F125" s="30">
        <v>3</v>
      </c>
      <c r="G125" s="30">
        <f t="shared" si="94"/>
        <v>11550</v>
      </c>
      <c r="H125" s="31">
        <v>0.7</v>
      </c>
      <c r="I125" s="31">
        <v>0.85</v>
      </c>
      <c r="J125" s="30">
        <f t="shared" si="51"/>
        <v>5390</v>
      </c>
      <c r="K125" s="30">
        <f t="shared" si="52"/>
        <v>9817.5</v>
      </c>
      <c r="L125" s="30">
        <v>2695</v>
      </c>
      <c r="M125" s="43"/>
      <c r="N125" s="44">
        <f t="shared" si="95"/>
        <v>12513</v>
      </c>
      <c r="O125" s="45">
        <f t="shared" si="96"/>
        <v>0</v>
      </c>
    </row>
    <row r="126" s="1" customFormat="1" ht="30" customHeight="1" spans="1:15">
      <c r="A126" s="48">
        <v>615003</v>
      </c>
      <c r="B126" s="49" t="s">
        <v>145</v>
      </c>
      <c r="C126" s="49" t="s">
        <v>145</v>
      </c>
      <c r="D126" s="30">
        <v>10</v>
      </c>
      <c r="E126" s="30">
        <f t="shared" si="50"/>
        <v>38500</v>
      </c>
      <c r="F126" s="30">
        <v>10</v>
      </c>
      <c r="G126" s="30">
        <f t="shared" si="94"/>
        <v>38500</v>
      </c>
      <c r="H126" s="31">
        <v>0.7</v>
      </c>
      <c r="I126" s="31">
        <v>0.85</v>
      </c>
      <c r="J126" s="30">
        <f t="shared" si="51"/>
        <v>26950</v>
      </c>
      <c r="K126" s="30">
        <f t="shared" si="52"/>
        <v>32725</v>
      </c>
      <c r="L126" s="30">
        <v>32340</v>
      </c>
      <c r="M126" s="43"/>
      <c r="N126" s="44">
        <f t="shared" si="95"/>
        <v>27335</v>
      </c>
      <c r="O126" s="45">
        <f t="shared" si="96"/>
        <v>0</v>
      </c>
    </row>
    <row r="127" s="1" customFormat="1" ht="30" customHeight="1" spans="1:15">
      <c r="A127" s="48">
        <v>615003</v>
      </c>
      <c r="B127" s="49" t="s">
        <v>145</v>
      </c>
      <c r="C127" s="49" t="s">
        <v>146</v>
      </c>
      <c r="D127" s="30">
        <v>4</v>
      </c>
      <c r="E127" s="30">
        <f t="shared" si="50"/>
        <v>15400</v>
      </c>
      <c r="F127" s="30">
        <v>4</v>
      </c>
      <c r="G127" s="30">
        <f t="shared" si="94"/>
        <v>15400</v>
      </c>
      <c r="H127" s="31">
        <v>0.7</v>
      </c>
      <c r="I127" s="31">
        <v>0.85</v>
      </c>
      <c r="J127" s="30">
        <f t="shared" si="51"/>
        <v>10780</v>
      </c>
      <c r="K127" s="30">
        <f t="shared" si="52"/>
        <v>13090</v>
      </c>
      <c r="L127" s="30">
        <v>10780</v>
      </c>
      <c r="M127" s="43"/>
      <c r="N127" s="44">
        <f t="shared" si="95"/>
        <v>13090</v>
      </c>
      <c r="O127" s="45">
        <f t="shared" si="96"/>
        <v>0</v>
      </c>
    </row>
    <row r="128" s="1" customFormat="1" ht="30" customHeight="1" spans="1:15">
      <c r="A128" s="28">
        <v>615004</v>
      </c>
      <c r="B128" s="29" t="s">
        <v>147</v>
      </c>
      <c r="C128" s="29" t="s">
        <v>147</v>
      </c>
      <c r="D128" s="30">
        <v>10</v>
      </c>
      <c r="E128" s="30">
        <f t="shared" si="50"/>
        <v>38500</v>
      </c>
      <c r="F128" s="30">
        <v>22</v>
      </c>
      <c r="G128" s="30">
        <f t="shared" si="94"/>
        <v>84700</v>
      </c>
      <c r="H128" s="31">
        <v>0.7</v>
      </c>
      <c r="I128" s="31">
        <v>0.85</v>
      </c>
      <c r="J128" s="30">
        <f t="shared" si="51"/>
        <v>26950</v>
      </c>
      <c r="K128" s="30">
        <f t="shared" si="52"/>
        <v>71995</v>
      </c>
      <c r="L128" s="30">
        <v>26950</v>
      </c>
      <c r="M128" s="43"/>
      <c r="N128" s="44">
        <f t="shared" si="95"/>
        <v>71995</v>
      </c>
      <c r="O128" s="45">
        <f t="shared" si="96"/>
        <v>0</v>
      </c>
    </row>
    <row r="129" s="1" customFormat="1" ht="30" customHeight="1" spans="1:15">
      <c r="A129" s="28">
        <v>615005</v>
      </c>
      <c r="B129" s="29" t="s">
        <v>148</v>
      </c>
      <c r="C129" s="29" t="s">
        <v>148</v>
      </c>
      <c r="D129" s="30">
        <v>6</v>
      </c>
      <c r="E129" s="30">
        <f t="shared" si="50"/>
        <v>23100</v>
      </c>
      <c r="F129" s="30">
        <v>5</v>
      </c>
      <c r="G129" s="30">
        <f t="shared" si="94"/>
        <v>19250</v>
      </c>
      <c r="H129" s="31">
        <v>0.7</v>
      </c>
      <c r="I129" s="31">
        <v>0.85</v>
      </c>
      <c r="J129" s="30">
        <f t="shared" si="51"/>
        <v>16170</v>
      </c>
      <c r="K129" s="30">
        <f t="shared" si="52"/>
        <v>16362.5</v>
      </c>
      <c r="L129" s="30">
        <v>8085</v>
      </c>
      <c r="M129" s="43">
        <v>2695</v>
      </c>
      <c r="N129" s="44">
        <f t="shared" si="95"/>
        <v>21753</v>
      </c>
      <c r="O129" s="45">
        <f t="shared" si="96"/>
        <v>0</v>
      </c>
    </row>
    <row r="130" s="1" customFormat="1" ht="30" customHeight="1" spans="1:15">
      <c r="A130" s="28">
        <v>615008</v>
      </c>
      <c r="B130" s="29" t="s">
        <v>149</v>
      </c>
      <c r="C130" s="29" t="s">
        <v>149</v>
      </c>
      <c r="D130" s="30">
        <v>15</v>
      </c>
      <c r="E130" s="30">
        <f t="shared" si="50"/>
        <v>57750</v>
      </c>
      <c r="F130" s="30">
        <v>13</v>
      </c>
      <c r="G130" s="30">
        <f t="shared" si="94"/>
        <v>50050</v>
      </c>
      <c r="H130" s="31">
        <v>0.7</v>
      </c>
      <c r="I130" s="31">
        <v>0.85</v>
      </c>
      <c r="J130" s="30">
        <f t="shared" si="51"/>
        <v>40425</v>
      </c>
      <c r="K130" s="30">
        <f t="shared" si="52"/>
        <v>42542.5</v>
      </c>
      <c r="L130" s="30">
        <v>48510</v>
      </c>
      <c r="M130" s="43"/>
      <c r="N130" s="44">
        <f t="shared" si="95"/>
        <v>34458</v>
      </c>
      <c r="O130" s="45">
        <f t="shared" si="96"/>
        <v>0</v>
      </c>
    </row>
    <row r="131" s="1" customFormat="1" ht="30" customHeight="1" spans="1:15">
      <c r="A131" s="28">
        <v>615009</v>
      </c>
      <c r="B131" s="29" t="s">
        <v>150</v>
      </c>
      <c r="C131" s="29" t="s">
        <v>150</v>
      </c>
      <c r="D131" s="30">
        <v>23</v>
      </c>
      <c r="E131" s="30">
        <f t="shared" si="50"/>
        <v>88550</v>
      </c>
      <c r="F131" s="30">
        <v>23</v>
      </c>
      <c r="G131" s="30">
        <f t="shared" si="94"/>
        <v>88550</v>
      </c>
      <c r="H131" s="31">
        <v>0.7</v>
      </c>
      <c r="I131" s="31">
        <v>0.85</v>
      </c>
      <c r="J131" s="30">
        <f t="shared" si="51"/>
        <v>61985</v>
      </c>
      <c r="K131" s="30">
        <f t="shared" si="52"/>
        <v>75267.5</v>
      </c>
      <c r="L131" s="30">
        <v>80850</v>
      </c>
      <c r="M131" s="43"/>
      <c r="N131" s="44">
        <f t="shared" si="95"/>
        <v>56403</v>
      </c>
      <c r="O131" s="45">
        <f t="shared" si="96"/>
        <v>0</v>
      </c>
    </row>
    <row r="132" s="1" customFormat="1" ht="30" customHeight="1" spans="1:15">
      <c r="A132" s="32">
        <v>615006</v>
      </c>
      <c r="B132" s="33" t="s">
        <v>151</v>
      </c>
      <c r="C132" s="33" t="s">
        <v>151</v>
      </c>
      <c r="D132" s="27">
        <f t="shared" ref="D132:O132" si="97">SUM(D133)</f>
        <v>24</v>
      </c>
      <c r="E132" s="27">
        <f t="shared" si="97"/>
        <v>92400</v>
      </c>
      <c r="F132" s="27">
        <f t="shared" si="97"/>
        <v>25</v>
      </c>
      <c r="G132" s="27">
        <f t="shared" si="97"/>
        <v>96250</v>
      </c>
      <c r="H132" s="27"/>
      <c r="I132" s="31"/>
      <c r="J132" s="27">
        <f t="shared" si="97"/>
        <v>64680</v>
      </c>
      <c r="K132" s="27">
        <f t="shared" si="97"/>
        <v>81812.5</v>
      </c>
      <c r="L132" s="27">
        <f t="shared" si="97"/>
        <v>194040</v>
      </c>
      <c r="M132" s="27">
        <f t="shared" si="97"/>
        <v>0</v>
      </c>
      <c r="N132" s="42">
        <f t="shared" si="97"/>
        <v>0</v>
      </c>
      <c r="O132" s="27">
        <f t="shared" si="97"/>
        <v>47548</v>
      </c>
    </row>
    <row r="133" s="1" customFormat="1" ht="30" customHeight="1" spans="1:15">
      <c r="A133" s="28">
        <v>615006</v>
      </c>
      <c r="B133" s="29" t="s">
        <v>151</v>
      </c>
      <c r="C133" s="29" t="s">
        <v>151</v>
      </c>
      <c r="D133" s="30">
        <v>24</v>
      </c>
      <c r="E133" s="30">
        <f t="shared" si="50"/>
        <v>92400</v>
      </c>
      <c r="F133" s="30">
        <v>25</v>
      </c>
      <c r="G133" s="30">
        <f t="shared" ref="G133" si="98">F133*3850</f>
        <v>96250</v>
      </c>
      <c r="H133" s="31">
        <v>0.7</v>
      </c>
      <c r="I133" s="31">
        <v>0.85</v>
      </c>
      <c r="J133" s="30">
        <f t="shared" si="51"/>
        <v>64680</v>
      </c>
      <c r="K133" s="30">
        <f t="shared" si="52"/>
        <v>81812.5</v>
      </c>
      <c r="L133" s="30">
        <v>194040</v>
      </c>
      <c r="M133" s="43"/>
      <c r="N133" s="44">
        <f>ROUND(IF(J133+K133-L133-M133&lt;0,0,J133+K133-L133-M133),0)</f>
        <v>0</v>
      </c>
      <c r="O133" s="45">
        <f>ROUND(IF(J133+K133-L133-M133&lt;0,-(J133+K133-L133-M133),0),0)</f>
        <v>47548</v>
      </c>
    </row>
    <row r="134" s="1" customFormat="1" ht="30" customHeight="1" spans="1:15">
      <c r="A134" s="32">
        <v>615007</v>
      </c>
      <c r="B134" s="33" t="s">
        <v>152</v>
      </c>
      <c r="C134" s="33" t="s">
        <v>152</v>
      </c>
      <c r="D134" s="27">
        <f t="shared" ref="D134:O134" si="99">SUM(D135)</f>
        <v>34</v>
      </c>
      <c r="E134" s="27">
        <f t="shared" si="99"/>
        <v>130900</v>
      </c>
      <c r="F134" s="27">
        <f t="shared" si="99"/>
        <v>48</v>
      </c>
      <c r="G134" s="27">
        <f t="shared" si="99"/>
        <v>184800</v>
      </c>
      <c r="H134" s="27"/>
      <c r="I134" s="31"/>
      <c r="J134" s="27">
        <f t="shared" si="99"/>
        <v>91630</v>
      </c>
      <c r="K134" s="27">
        <f t="shared" si="99"/>
        <v>157080</v>
      </c>
      <c r="L134" s="27">
        <f t="shared" si="99"/>
        <v>83545</v>
      </c>
      <c r="M134" s="27">
        <f t="shared" si="99"/>
        <v>0</v>
      </c>
      <c r="N134" s="42">
        <f t="shared" si="99"/>
        <v>165165</v>
      </c>
      <c r="O134" s="27">
        <f t="shared" si="99"/>
        <v>0</v>
      </c>
    </row>
    <row r="135" s="1" customFormat="1" ht="30" customHeight="1" spans="1:15">
      <c r="A135" s="28">
        <v>615007</v>
      </c>
      <c r="B135" s="29" t="s">
        <v>152</v>
      </c>
      <c r="C135" s="29" t="s">
        <v>152</v>
      </c>
      <c r="D135" s="30">
        <v>34</v>
      </c>
      <c r="E135" s="30">
        <f t="shared" ref="E135:E197" si="100">D135*3850</f>
        <v>130900</v>
      </c>
      <c r="F135" s="30">
        <v>48</v>
      </c>
      <c r="G135" s="30">
        <f t="shared" ref="G135" si="101">F135*3850</f>
        <v>184800</v>
      </c>
      <c r="H135" s="31">
        <v>0.7</v>
      </c>
      <c r="I135" s="31">
        <v>0.85</v>
      </c>
      <c r="J135" s="30">
        <f t="shared" ref="J135:J198" si="102">E135*H135</f>
        <v>91630</v>
      </c>
      <c r="K135" s="30">
        <f t="shared" ref="K135:K198" si="103">G135*I135</f>
        <v>157080</v>
      </c>
      <c r="L135" s="30">
        <v>83545</v>
      </c>
      <c r="M135" s="43"/>
      <c r="N135" s="44">
        <f>ROUND(IF(J135+K135-L135-M135&lt;0,0,J135+K135-L135-M135),0)</f>
        <v>165165</v>
      </c>
      <c r="O135" s="45">
        <f>ROUND(IF(J135+K135-L135-M135&lt;0,-(J135+K135-L135-M135),0),0)</f>
        <v>0</v>
      </c>
    </row>
    <row r="136" s="1" customFormat="1" ht="30" customHeight="1" spans="1:15">
      <c r="A136" s="32">
        <v>615010</v>
      </c>
      <c r="B136" s="33" t="s">
        <v>153</v>
      </c>
      <c r="C136" s="33" t="s">
        <v>153</v>
      </c>
      <c r="D136" s="27">
        <f t="shared" ref="D136:O136" si="104">SUM(D137)</f>
        <v>14</v>
      </c>
      <c r="E136" s="27">
        <f t="shared" si="104"/>
        <v>53900</v>
      </c>
      <c r="F136" s="27">
        <f t="shared" si="104"/>
        <v>20</v>
      </c>
      <c r="G136" s="27">
        <f t="shared" si="104"/>
        <v>77000</v>
      </c>
      <c r="H136" s="27"/>
      <c r="I136" s="31"/>
      <c r="J136" s="27">
        <f t="shared" si="104"/>
        <v>37730</v>
      </c>
      <c r="K136" s="27">
        <f t="shared" si="104"/>
        <v>65450</v>
      </c>
      <c r="L136" s="27">
        <f t="shared" si="104"/>
        <v>78155</v>
      </c>
      <c r="M136" s="27">
        <f t="shared" si="104"/>
        <v>0</v>
      </c>
      <c r="N136" s="42">
        <f t="shared" si="104"/>
        <v>25025</v>
      </c>
      <c r="O136" s="27">
        <f t="shared" si="104"/>
        <v>0</v>
      </c>
    </row>
    <row r="137" s="1" customFormat="1" ht="30" customHeight="1" spans="1:15">
      <c r="A137" s="28">
        <v>615010</v>
      </c>
      <c r="B137" s="29" t="s">
        <v>153</v>
      </c>
      <c r="C137" s="29" t="s">
        <v>153</v>
      </c>
      <c r="D137" s="30">
        <v>14</v>
      </c>
      <c r="E137" s="30">
        <f t="shared" si="100"/>
        <v>53900</v>
      </c>
      <c r="F137" s="30">
        <v>20</v>
      </c>
      <c r="G137" s="30">
        <f t="shared" ref="G137" si="105">F137*3850</f>
        <v>77000</v>
      </c>
      <c r="H137" s="31">
        <v>0.7</v>
      </c>
      <c r="I137" s="31">
        <v>0.85</v>
      </c>
      <c r="J137" s="30">
        <f t="shared" si="102"/>
        <v>37730</v>
      </c>
      <c r="K137" s="30">
        <f t="shared" si="103"/>
        <v>65450</v>
      </c>
      <c r="L137" s="30">
        <v>78155</v>
      </c>
      <c r="M137" s="43"/>
      <c r="N137" s="44">
        <f>ROUND(IF(J137+K137-L137-M137&lt;0,0,J137+K137-L137-M137),0)</f>
        <v>25025</v>
      </c>
      <c r="O137" s="45">
        <f>ROUND(IF(J137+K137-L137-M137&lt;0,-(J137+K137-L137-M137),0),0)</f>
        <v>0</v>
      </c>
    </row>
    <row r="138" s="1" customFormat="1" ht="30" customHeight="1" spans="1:15">
      <c r="A138" s="32">
        <v>616</v>
      </c>
      <c r="B138" s="33" t="s">
        <v>154</v>
      </c>
      <c r="C138" s="33" t="s">
        <v>154</v>
      </c>
      <c r="D138" s="27">
        <f t="shared" ref="D138:O138" si="106">SUM(D139:D143)</f>
        <v>78</v>
      </c>
      <c r="E138" s="27">
        <f t="shared" si="106"/>
        <v>300300</v>
      </c>
      <c r="F138" s="27">
        <f t="shared" ref="F138:G138" si="107">SUM(F139:F143)</f>
        <v>88</v>
      </c>
      <c r="G138" s="27">
        <f t="shared" si="107"/>
        <v>338800</v>
      </c>
      <c r="H138" s="27"/>
      <c r="I138" s="31"/>
      <c r="J138" s="27">
        <f t="shared" si="106"/>
        <v>210210</v>
      </c>
      <c r="K138" s="27">
        <f t="shared" si="106"/>
        <v>287980</v>
      </c>
      <c r="L138" s="27">
        <f t="shared" si="106"/>
        <v>215600</v>
      </c>
      <c r="M138" s="27">
        <f t="shared" si="106"/>
        <v>16170</v>
      </c>
      <c r="N138" s="42">
        <f t="shared" si="106"/>
        <v>266420</v>
      </c>
      <c r="O138" s="27">
        <f t="shared" si="106"/>
        <v>0</v>
      </c>
    </row>
    <row r="139" s="1" customFormat="1" ht="30" customHeight="1" spans="1:15">
      <c r="A139" s="28">
        <v>616001</v>
      </c>
      <c r="B139" s="29" t="s">
        <v>155</v>
      </c>
      <c r="C139" s="29" t="s">
        <v>156</v>
      </c>
      <c r="D139" s="30">
        <v>7</v>
      </c>
      <c r="E139" s="30">
        <f t="shared" si="100"/>
        <v>26950</v>
      </c>
      <c r="F139" s="30">
        <v>8</v>
      </c>
      <c r="G139" s="30">
        <f t="shared" ref="G139:G143" si="108">F139*3850</f>
        <v>30800</v>
      </c>
      <c r="H139" s="31">
        <v>0.7</v>
      </c>
      <c r="I139" s="31">
        <v>0.85</v>
      </c>
      <c r="J139" s="30">
        <f t="shared" si="102"/>
        <v>18865</v>
      </c>
      <c r="K139" s="30">
        <f t="shared" si="103"/>
        <v>26180</v>
      </c>
      <c r="L139" s="30">
        <v>24255</v>
      </c>
      <c r="M139" s="43"/>
      <c r="N139" s="44">
        <f>ROUND(IF(J139+K139-L139-M139&lt;0,0,J139+K139-L139-M139),0)</f>
        <v>20790</v>
      </c>
      <c r="O139" s="45">
        <f>ROUND(IF(J139+K139-L139-M139&lt;0,-(J139+K139-L139-M139),0),0)</f>
        <v>0</v>
      </c>
    </row>
    <row r="140" s="1" customFormat="1" ht="30" customHeight="1" spans="1:15">
      <c r="A140" s="28">
        <v>616002</v>
      </c>
      <c r="B140" s="29" t="s">
        <v>157</v>
      </c>
      <c r="C140" s="29" t="s">
        <v>157</v>
      </c>
      <c r="D140" s="30">
        <v>9</v>
      </c>
      <c r="E140" s="30">
        <f t="shared" si="100"/>
        <v>34650</v>
      </c>
      <c r="F140" s="30">
        <v>8</v>
      </c>
      <c r="G140" s="30">
        <f t="shared" si="108"/>
        <v>30800</v>
      </c>
      <c r="H140" s="31">
        <v>0.7</v>
      </c>
      <c r="I140" s="31">
        <v>0.85</v>
      </c>
      <c r="J140" s="30">
        <f t="shared" si="102"/>
        <v>24255</v>
      </c>
      <c r="K140" s="30">
        <f t="shared" si="103"/>
        <v>26180</v>
      </c>
      <c r="L140" s="30">
        <v>13475</v>
      </c>
      <c r="M140" s="43">
        <v>13475</v>
      </c>
      <c r="N140" s="44">
        <f>ROUND(IF(J140+K140-L140-M140&lt;0,0,J140+K140-L140-M140),0)</f>
        <v>23485</v>
      </c>
      <c r="O140" s="45">
        <f>ROUND(IF(J140+K140-L140-M140&lt;0,-(J140+K140-L140-M140),0),0)</f>
        <v>0</v>
      </c>
    </row>
    <row r="141" s="1" customFormat="1" ht="30" customHeight="1" spans="1:15">
      <c r="A141" s="28">
        <v>616007</v>
      </c>
      <c r="B141" s="29" t="s">
        <v>158</v>
      </c>
      <c r="C141" s="29" t="s">
        <v>159</v>
      </c>
      <c r="D141" s="30">
        <v>1</v>
      </c>
      <c r="E141" s="30">
        <f t="shared" si="100"/>
        <v>3850</v>
      </c>
      <c r="F141" s="30">
        <v>2</v>
      </c>
      <c r="G141" s="30">
        <f t="shared" si="108"/>
        <v>7700</v>
      </c>
      <c r="H141" s="31">
        <v>0.7</v>
      </c>
      <c r="I141" s="31">
        <v>0.85</v>
      </c>
      <c r="J141" s="30">
        <f t="shared" si="102"/>
        <v>2695</v>
      </c>
      <c r="K141" s="30">
        <f t="shared" si="103"/>
        <v>6545</v>
      </c>
      <c r="L141" s="30">
        <v>0</v>
      </c>
      <c r="M141" s="43">
        <v>2695</v>
      </c>
      <c r="N141" s="44">
        <f>ROUND(IF(J141+K141-L141-M141&lt;0,0,J141+K141-L141-M141),0)</f>
        <v>6545</v>
      </c>
      <c r="O141" s="45">
        <f>ROUND(IF(J141+K141-L141-M141&lt;0,-(J141+K141-L141-M141),0),0)</f>
        <v>0</v>
      </c>
    </row>
    <row r="142" s="1" customFormat="1" ht="30" customHeight="1" spans="1:15">
      <c r="A142" s="28">
        <v>616007</v>
      </c>
      <c r="B142" s="29" t="s">
        <v>158</v>
      </c>
      <c r="C142" s="29" t="s">
        <v>160</v>
      </c>
      <c r="D142" s="30">
        <v>26</v>
      </c>
      <c r="E142" s="30">
        <f t="shared" si="100"/>
        <v>100100</v>
      </c>
      <c r="F142" s="30">
        <v>34</v>
      </c>
      <c r="G142" s="30">
        <f t="shared" si="108"/>
        <v>130900</v>
      </c>
      <c r="H142" s="31">
        <v>0.7</v>
      </c>
      <c r="I142" s="31">
        <v>0.85</v>
      </c>
      <c r="J142" s="30">
        <f t="shared" si="102"/>
        <v>70070</v>
      </c>
      <c r="K142" s="30">
        <f t="shared" si="103"/>
        <v>111265</v>
      </c>
      <c r="L142" s="30">
        <v>83545</v>
      </c>
      <c r="M142" s="43"/>
      <c r="N142" s="44">
        <f>ROUND(IF(J142+K142-L142-M142&lt;0,0,J142+K142-L142-M142),0)</f>
        <v>97790</v>
      </c>
      <c r="O142" s="45">
        <f>ROUND(IF(J142+K142-L142-M142&lt;0,-(J142+K142-L142-M142),0),0)</f>
        <v>0</v>
      </c>
    </row>
    <row r="143" s="1" customFormat="1" ht="30" customHeight="1" spans="1:15">
      <c r="A143" s="28">
        <v>616004</v>
      </c>
      <c r="B143" s="29" t="s">
        <v>161</v>
      </c>
      <c r="C143" s="29" t="s">
        <v>161</v>
      </c>
      <c r="D143" s="30">
        <v>35</v>
      </c>
      <c r="E143" s="30">
        <f t="shared" si="100"/>
        <v>134750</v>
      </c>
      <c r="F143" s="30">
        <v>36</v>
      </c>
      <c r="G143" s="30">
        <f t="shared" si="108"/>
        <v>138600</v>
      </c>
      <c r="H143" s="31">
        <v>0.7</v>
      </c>
      <c r="I143" s="31">
        <v>0.85</v>
      </c>
      <c r="J143" s="30">
        <f t="shared" si="102"/>
        <v>94325</v>
      </c>
      <c r="K143" s="30">
        <f t="shared" si="103"/>
        <v>117810</v>
      </c>
      <c r="L143" s="30">
        <v>94325</v>
      </c>
      <c r="M143" s="43"/>
      <c r="N143" s="44">
        <f>ROUND(IF(J143+K143-L143-M143&lt;0,0,J143+K143-L143-M143),0)</f>
        <v>117810</v>
      </c>
      <c r="O143" s="45">
        <f>ROUND(IF(J143+K143-L143-M143&lt;0,-(J143+K143-L143-M143),0),0)</f>
        <v>0</v>
      </c>
    </row>
    <row r="144" s="1" customFormat="1" ht="30" customHeight="1" spans="1:15">
      <c r="A144" s="32">
        <v>616006</v>
      </c>
      <c r="B144" s="33" t="s">
        <v>162</v>
      </c>
      <c r="C144" s="33" t="s">
        <v>162</v>
      </c>
      <c r="D144" s="27">
        <f t="shared" ref="D144:O144" si="109">SUM(D145)</f>
        <v>44</v>
      </c>
      <c r="E144" s="27">
        <f t="shared" si="109"/>
        <v>169400</v>
      </c>
      <c r="F144" s="27">
        <f t="shared" si="109"/>
        <v>36</v>
      </c>
      <c r="G144" s="27">
        <f t="shared" si="109"/>
        <v>138600</v>
      </c>
      <c r="H144" s="27"/>
      <c r="I144" s="31"/>
      <c r="J144" s="27">
        <f t="shared" si="109"/>
        <v>118580</v>
      </c>
      <c r="K144" s="27">
        <f t="shared" si="109"/>
        <v>117810</v>
      </c>
      <c r="L144" s="27">
        <f t="shared" si="109"/>
        <v>118580</v>
      </c>
      <c r="M144" s="27">
        <f t="shared" si="109"/>
        <v>0</v>
      </c>
      <c r="N144" s="42">
        <f t="shared" si="109"/>
        <v>117810</v>
      </c>
      <c r="O144" s="27">
        <f t="shared" si="109"/>
        <v>0</v>
      </c>
    </row>
    <row r="145" s="1" customFormat="1" ht="30" customHeight="1" spans="1:15">
      <c r="A145" s="28">
        <v>616006</v>
      </c>
      <c r="B145" s="29" t="s">
        <v>162</v>
      </c>
      <c r="C145" s="29" t="s">
        <v>162</v>
      </c>
      <c r="D145" s="30">
        <v>44</v>
      </c>
      <c r="E145" s="30">
        <f t="shared" si="100"/>
        <v>169400</v>
      </c>
      <c r="F145" s="30">
        <v>36</v>
      </c>
      <c r="G145" s="30">
        <f t="shared" ref="G145" si="110">F145*3850</f>
        <v>138600</v>
      </c>
      <c r="H145" s="31">
        <v>0.7</v>
      </c>
      <c r="I145" s="31">
        <v>0.85</v>
      </c>
      <c r="J145" s="30">
        <f t="shared" si="102"/>
        <v>118580</v>
      </c>
      <c r="K145" s="30">
        <f t="shared" si="103"/>
        <v>117810</v>
      </c>
      <c r="L145" s="30">
        <v>118580</v>
      </c>
      <c r="M145" s="43"/>
      <c r="N145" s="44">
        <f>ROUND(IF(J145+K145-L145-M145&lt;0,0,J145+K145-L145-M145),0)</f>
        <v>117810</v>
      </c>
      <c r="O145" s="45">
        <f>ROUND(IF(J145+K145-L145-M145&lt;0,-(J145+K145-L145-M145),0),0)</f>
        <v>0</v>
      </c>
    </row>
    <row r="146" s="1" customFormat="1" ht="30" customHeight="1" spans="1:15">
      <c r="A146" s="32">
        <v>616005</v>
      </c>
      <c r="B146" s="33" t="s">
        <v>163</v>
      </c>
      <c r="C146" s="33" t="s">
        <v>163</v>
      </c>
      <c r="D146" s="27">
        <f t="shared" ref="D146:O146" si="111">SUM(D147)</f>
        <v>30</v>
      </c>
      <c r="E146" s="27">
        <f t="shared" si="111"/>
        <v>115500</v>
      </c>
      <c r="F146" s="27">
        <f t="shared" si="111"/>
        <v>44</v>
      </c>
      <c r="G146" s="27">
        <f t="shared" si="111"/>
        <v>169400</v>
      </c>
      <c r="H146" s="27"/>
      <c r="I146" s="31"/>
      <c r="J146" s="27">
        <f t="shared" si="111"/>
        <v>80850</v>
      </c>
      <c r="K146" s="27">
        <f t="shared" si="111"/>
        <v>143990</v>
      </c>
      <c r="L146" s="27">
        <f t="shared" si="111"/>
        <v>99715</v>
      </c>
      <c r="M146" s="27">
        <f t="shared" si="111"/>
        <v>0</v>
      </c>
      <c r="N146" s="42">
        <f t="shared" si="111"/>
        <v>125125</v>
      </c>
      <c r="O146" s="27">
        <f t="shared" si="111"/>
        <v>0</v>
      </c>
    </row>
    <row r="147" s="1" customFormat="1" ht="30" customHeight="1" spans="1:15">
      <c r="A147" s="28">
        <v>616005</v>
      </c>
      <c r="B147" s="29" t="s">
        <v>163</v>
      </c>
      <c r="C147" s="29" t="s">
        <v>163</v>
      </c>
      <c r="D147" s="30">
        <v>30</v>
      </c>
      <c r="E147" s="30">
        <f t="shared" si="100"/>
        <v>115500</v>
      </c>
      <c r="F147" s="30">
        <v>44</v>
      </c>
      <c r="G147" s="30">
        <f t="shared" ref="G147" si="112">F147*3850</f>
        <v>169400</v>
      </c>
      <c r="H147" s="31">
        <v>0.7</v>
      </c>
      <c r="I147" s="31">
        <v>0.85</v>
      </c>
      <c r="J147" s="30">
        <f t="shared" si="102"/>
        <v>80850</v>
      </c>
      <c r="K147" s="30">
        <f t="shared" si="103"/>
        <v>143990</v>
      </c>
      <c r="L147" s="30">
        <v>99715</v>
      </c>
      <c r="M147" s="43"/>
      <c r="N147" s="44">
        <f>ROUND(IF(J147+K147-L147-M147&lt;0,0,J147+K147-L147-M147),0)</f>
        <v>125125</v>
      </c>
      <c r="O147" s="45">
        <f>ROUND(IF(J147+K147-L147-M147&lt;0,-(J147+K147-L147-M147),0),0)</f>
        <v>0</v>
      </c>
    </row>
    <row r="148" s="1" customFormat="1" ht="30" customHeight="1" spans="1:15">
      <c r="A148" s="32">
        <v>617</v>
      </c>
      <c r="B148" s="33" t="s">
        <v>164</v>
      </c>
      <c r="C148" s="33" t="s">
        <v>164</v>
      </c>
      <c r="D148" s="27">
        <f t="shared" ref="D148:O148" si="113">SUM(D149:D154)</f>
        <v>16</v>
      </c>
      <c r="E148" s="27">
        <f t="shared" si="113"/>
        <v>61600</v>
      </c>
      <c r="F148" s="27">
        <f t="shared" ref="F148:G148" si="114">SUM(F149:F154)</f>
        <v>17</v>
      </c>
      <c r="G148" s="27">
        <f t="shared" si="114"/>
        <v>65450</v>
      </c>
      <c r="H148" s="27"/>
      <c r="I148" s="31"/>
      <c r="J148" s="27">
        <f t="shared" si="113"/>
        <v>43120</v>
      </c>
      <c r="K148" s="27">
        <f t="shared" si="113"/>
        <v>42542.5</v>
      </c>
      <c r="L148" s="27">
        <f t="shared" si="113"/>
        <v>51205</v>
      </c>
      <c r="M148" s="27">
        <f t="shared" si="113"/>
        <v>5390</v>
      </c>
      <c r="N148" s="42">
        <f t="shared" si="113"/>
        <v>48126</v>
      </c>
      <c r="O148" s="27">
        <f t="shared" si="113"/>
        <v>19058</v>
      </c>
    </row>
    <row r="149" s="1" customFormat="1" ht="30" customHeight="1" spans="1:15">
      <c r="A149" s="28">
        <v>617001</v>
      </c>
      <c r="B149" s="29" t="s">
        <v>165</v>
      </c>
      <c r="C149" s="29" t="s">
        <v>166</v>
      </c>
      <c r="D149" s="30">
        <v>3</v>
      </c>
      <c r="E149" s="30">
        <f t="shared" si="100"/>
        <v>11550</v>
      </c>
      <c r="F149" s="30">
        <v>3</v>
      </c>
      <c r="G149" s="30">
        <f t="shared" ref="G149:G154" si="115">F149*3850</f>
        <v>11550</v>
      </c>
      <c r="H149" s="31">
        <v>0.7</v>
      </c>
      <c r="I149" s="31">
        <v>0.65</v>
      </c>
      <c r="J149" s="30">
        <f t="shared" si="102"/>
        <v>8085</v>
      </c>
      <c r="K149" s="30">
        <f t="shared" si="103"/>
        <v>7507.5</v>
      </c>
      <c r="L149" s="30">
        <v>8085</v>
      </c>
      <c r="M149" s="43"/>
      <c r="N149" s="44">
        <f t="shared" ref="N149:N154" si="116">ROUND(IF(J149+K149-L149-M149&lt;0,0,J149+K149-L149-M149),0)</f>
        <v>7508</v>
      </c>
      <c r="O149" s="45">
        <f t="shared" ref="O149:O154" si="117">ROUND(IF(J149+K149-L149-M149&lt;0,-(J149+K149-L149-M149),0),0)</f>
        <v>0</v>
      </c>
    </row>
    <row r="150" s="1" customFormat="1" ht="30" customHeight="1" spans="1:15">
      <c r="A150" s="28">
        <v>617003</v>
      </c>
      <c r="B150" s="29" t="s">
        <v>167</v>
      </c>
      <c r="C150" s="29" t="s">
        <v>167</v>
      </c>
      <c r="D150" s="30">
        <v>2</v>
      </c>
      <c r="E150" s="30">
        <f t="shared" si="100"/>
        <v>7700</v>
      </c>
      <c r="F150" s="30">
        <v>2</v>
      </c>
      <c r="G150" s="30">
        <f t="shared" si="115"/>
        <v>7700</v>
      </c>
      <c r="H150" s="31">
        <v>0.7</v>
      </c>
      <c r="I150" s="31">
        <v>0.65</v>
      </c>
      <c r="J150" s="30">
        <f t="shared" si="102"/>
        <v>5390</v>
      </c>
      <c r="K150" s="30">
        <f t="shared" si="103"/>
        <v>5005</v>
      </c>
      <c r="L150" s="30">
        <v>2695</v>
      </c>
      <c r="M150" s="43"/>
      <c r="N150" s="44">
        <f t="shared" si="116"/>
        <v>7700</v>
      </c>
      <c r="O150" s="45">
        <f t="shared" si="117"/>
        <v>0</v>
      </c>
    </row>
    <row r="151" s="1" customFormat="1" ht="30" customHeight="1" spans="1:15">
      <c r="A151" s="28">
        <v>617002</v>
      </c>
      <c r="B151" s="29" t="s">
        <v>168</v>
      </c>
      <c r="C151" s="29" t="s">
        <v>168</v>
      </c>
      <c r="D151" s="30">
        <v>8</v>
      </c>
      <c r="E151" s="30">
        <f t="shared" si="100"/>
        <v>30800</v>
      </c>
      <c r="F151" s="30">
        <v>9</v>
      </c>
      <c r="G151" s="30">
        <f t="shared" si="115"/>
        <v>34650</v>
      </c>
      <c r="H151" s="31">
        <v>0.7</v>
      </c>
      <c r="I151" s="31">
        <v>0.65</v>
      </c>
      <c r="J151" s="30">
        <f t="shared" si="102"/>
        <v>21560</v>
      </c>
      <c r="K151" s="30">
        <f t="shared" si="103"/>
        <v>22522.5</v>
      </c>
      <c r="L151" s="30">
        <v>16170</v>
      </c>
      <c r="M151" s="43"/>
      <c r="N151" s="44">
        <f t="shared" si="116"/>
        <v>27913</v>
      </c>
      <c r="O151" s="45">
        <f t="shared" si="117"/>
        <v>0</v>
      </c>
    </row>
    <row r="152" s="1" customFormat="1" ht="30" customHeight="1" spans="1:15">
      <c r="A152" s="28">
        <v>617005</v>
      </c>
      <c r="B152" s="29" t="s">
        <v>169</v>
      </c>
      <c r="C152" s="29" t="s">
        <v>170</v>
      </c>
      <c r="D152" s="30">
        <v>0</v>
      </c>
      <c r="E152" s="30">
        <f t="shared" si="100"/>
        <v>0</v>
      </c>
      <c r="F152" s="30">
        <v>1</v>
      </c>
      <c r="G152" s="30">
        <f t="shared" si="115"/>
        <v>3850</v>
      </c>
      <c r="H152" s="31">
        <v>0.7</v>
      </c>
      <c r="I152" s="31">
        <v>0.65</v>
      </c>
      <c r="J152" s="30">
        <f t="shared" si="102"/>
        <v>0</v>
      </c>
      <c r="K152" s="30">
        <f t="shared" si="103"/>
        <v>2502.5</v>
      </c>
      <c r="L152" s="30">
        <v>18865</v>
      </c>
      <c r="M152" s="43"/>
      <c r="N152" s="44">
        <f t="shared" si="116"/>
        <v>0</v>
      </c>
      <c r="O152" s="45">
        <f t="shared" si="117"/>
        <v>16363</v>
      </c>
    </row>
    <row r="153" s="1" customFormat="1" ht="30" customHeight="1" spans="1:15">
      <c r="A153" s="28">
        <v>617004</v>
      </c>
      <c r="B153" s="29" t="s">
        <v>171</v>
      </c>
      <c r="C153" s="29" t="s">
        <v>171</v>
      </c>
      <c r="D153" s="30">
        <v>2</v>
      </c>
      <c r="E153" s="30">
        <f t="shared" si="100"/>
        <v>7700</v>
      </c>
      <c r="F153" s="30">
        <v>2</v>
      </c>
      <c r="G153" s="30">
        <f t="shared" si="115"/>
        <v>7700</v>
      </c>
      <c r="H153" s="31">
        <v>0.7</v>
      </c>
      <c r="I153" s="31">
        <v>0.65</v>
      </c>
      <c r="J153" s="30">
        <f t="shared" si="102"/>
        <v>5390</v>
      </c>
      <c r="K153" s="30">
        <f t="shared" si="103"/>
        <v>5005</v>
      </c>
      <c r="L153" s="30">
        <v>5390</v>
      </c>
      <c r="M153" s="43"/>
      <c r="N153" s="44">
        <f t="shared" si="116"/>
        <v>5005</v>
      </c>
      <c r="O153" s="45">
        <f t="shared" si="117"/>
        <v>0</v>
      </c>
    </row>
    <row r="154" s="1" customFormat="1" ht="30" customHeight="1" spans="1:15">
      <c r="A154" s="28">
        <v>617004</v>
      </c>
      <c r="B154" s="29" t="s">
        <v>171</v>
      </c>
      <c r="C154" s="29" t="s">
        <v>172</v>
      </c>
      <c r="D154" s="30">
        <v>1</v>
      </c>
      <c r="E154" s="30">
        <f t="shared" si="100"/>
        <v>3850</v>
      </c>
      <c r="F154" s="30">
        <v>0</v>
      </c>
      <c r="G154" s="30">
        <f t="shared" si="115"/>
        <v>0</v>
      </c>
      <c r="H154" s="31">
        <v>0.7</v>
      </c>
      <c r="I154" s="31">
        <v>0.65</v>
      </c>
      <c r="J154" s="30">
        <f t="shared" si="102"/>
        <v>2695</v>
      </c>
      <c r="K154" s="30">
        <f t="shared" si="103"/>
        <v>0</v>
      </c>
      <c r="L154" s="30">
        <v>0</v>
      </c>
      <c r="M154" s="43">
        <v>5390</v>
      </c>
      <c r="N154" s="44">
        <f t="shared" si="116"/>
        <v>0</v>
      </c>
      <c r="O154" s="45">
        <f t="shared" si="117"/>
        <v>2695</v>
      </c>
    </row>
    <row r="155" s="1" customFormat="1" ht="30" customHeight="1" spans="1:15">
      <c r="A155" s="32">
        <v>617006</v>
      </c>
      <c r="B155" s="33" t="s">
        <v>173</v>
      </c>
      <c r="C155" s="33" t="s">
        <v>173</v>
      </c>
      <c r="D155" s="27">
        <f t="shared" ref="D155:O155" si="118">SUM(D156)</f>
        <v>0</v>
      </c>
      <c r="E155" s="27">
        <f t="shared" si="118"/>
        <v>0</v>
      </c>
      <c r="F155" s="27">
        <f t="shared" si="118"/>
        <v>6</v>
      </c>
      <c r="G155" s="27">
        <f t="shared" si="118"/>
        <v>23100</v>
      </c>
      <c r="H155" s="27"/>
      <c r="I155" s="31"/>
      <c r="J155" s="27">
        <f t="shared" si="118"/>
        <v>0</v>
      </c>
      <c r="K155" s="27">
        <f t="shared" si="118"/>
        <v>19635</v>
      </c>
      <c r="L155" s="27">
        <f t="shared" si="118"/>
        <v>8085</v>
      </c>
      <c r="M155" s="27">
        <f t="shared" si="118"/>
        <v>0</v>
      </c>
      <c r="N155" s="42">
        <f t="shared" si="118"/>
        <v>11550</v>
      </c>
      <c r="O155" s="27">
        <f t="shared" si="118"/>
        <v>0</v>
      </c>
    </row>
    <row r="156" s="1" customFormat="1" ht="30" customHeight="1" spans="1:15">
      <c r="A156" s="28">
        <v>617006</v>
      </c>
      <c r="B156" s="29" t="s">
        <v>173</v>
      </c>
      <c r="C156" s="29" t="s">
        <v>173</v>
      </c>
      <c r="D156" s="30">
        <v>0</v>
      </c>
      <c r="E156" s="30">
        <f t="shared" si="100"/>
        <v>0</v>
      </c>
      <c r="F156" s="30">
        <v>6</v>
      </c>
      <c r="G156" s="30">
        <f t="shared" ref="G156" si="119">F156*3850</f>
        <v>23100</v>
      </c>
      <c r="H156" s="31">
        <v>0.7</v>
      </c>
      <c r="I156" s="31">
        <v>0.85</v>
      </c>
      <c r="J156" s="30">
        <f t="shared" si="102"/>
        <v>0</v>
      </c>
      <c r="K156" s="30">
        <f t="shared" si="103"/>
        <v>19635</v>
      </c>
      <c r="L156" s="30">
        <v>8085</v>
      </c>
      <c r="M156" s="43"/>
      <c r="N156" s="44">
        <f>ROUND(IF(J156+K156-L156-M156&lt;0,0,J156+K156-L156-M156),0)</f>
        <v>11550</v>
      </c>
      <c r="O156" s="45">
        <f>ROUND(IF(J156+K156-L156-M156&lt;0,-(J156+K156-L156-M156),0),0)</f>
        <v>0</v>
      </c>
    </row>
    <row r="157" s="1" customFormat="1" ht="30" customHeight="1" spans="1:15">
      <c r="A157" s="32">
        <v>617007</v>
      </c>
      <c r="B157" s="33" t="s">
        <v>174</v>
      </c>
      <c r="C157" s="33" t="s">
        <v>174</v>
      </c>
      <c r="D157" s="27">
        <f t="shared" ref="D157:O157" si="120">SUM(D158)</f>
        <v>9</v>
      </c>
      <c r="E157" s="27">
        <f t="shared" si="120"/>
        <v>34650</v>
      </c>
      <c r="F157" s="27">
        <f t="shared" si="120"/>
        <v>9</v>
      </c>
      <c r="G157" s="27">
        <f t="shared" si="120"/>
        <v>34650</v>
      </c>
      <c r="H157" s="27"/>
      <c r="I157" s="31"/>
      <c r="J157" s="27">
        <f t="shared" si="120"/>
        <v>24255</v>
      </c>
      <c r="K157" s="27">
        <f t="shared" si="120"/>
        <v>29452.5</v>
      </c>
      <c r="L157" s="27">
        <f t="shared" si="120"/>
        <v>21560</v>
      </c>
      <c r="M157" s="27">
        <f t="shared" si="120"/>
        <v>0</v>
      </c>
      <c r="N157" s="42">
        <f t="shared" si="120"/>
        <v>32148</v>
      </c>
      <c r="O157" s="27">
        <f t="shared" si="120"/>
        <v>0</v>
      </c>
    </row>
    <row r="158" s="1" customFormat="1" ht="30" customHeight="1" spans="1:15">
      <c r="A158" s="28">
        <v>617007</v>
      </c>
      <c r="B158" s="29" t="s">
        <v>174</v>
      </c>
      <c r="C158" s="29" t="s">
        <v>174</v>
      </c>
      <c r="D158" s="30">
        <v>9</v>
      </c>
      <c r="E158" s="30">
        <f t="shared" si="100"/>
        <v>34650</v>
      </c>
      <c r="F158" s="30">
        <v>9</v>
      </c>
      <c r="G158" s="30">
        <f t="shared" ref="G158" si="121">F158*3850</f>
        <v>34650</v>
      </c>
      <c r="H158" s="31">
        <v>0.7</v>
      </c>
      <c r="I158" s="31">
        <v>0.85</v>
      </c>
      <c r="J158" s="30">
        <f t="shared" si="102"/>
        <v>24255</v>
      </c>
      <c r="K158" s="30">
        <f t="shared" si="103"/>
        <v>29452.5</v>
      </c>
      <c r="L158" s="30">
        <v>21560</v>
      </c>
      <c r="M158" s="43"/>
      <c r="N158" s="44">
        <f>ROUND(IF(J158+K158-L158-M158&lt;0,0,J158+K158-L158-M158),0)</f>
        <v>32148</v>
      </c>
      <c r="O158" s="45">
        <f>ROUND(IF(J158+K158-L158-M158&lt;0,-(J158+K158-L158-M158),0),0)</f>
        <v>0</v>
      </c>
    </row>
    <row r="159" s="1" customFormat="1" ht="30" customHeight="1" spans="1:15">
      <c r="A159" s="32">
        <v>617008</v>
      </c>
      <c r="B159" s="33" t="s">
        <v>175</v>
      </c>
      <c r="C159" s="33" t="s">
        <v>175</v>
      </c>
      <c r="D159" s="27">
        <f t="shared" ref="D159:O159" si="122">SUM(D160)</f>
        <v>15</v>
      </c>
      <c r="E159" s="27">
        <f t="shared" si="122"/>
        <v>57750</v>
      </c>
      <c r="F159" s="27">
        <f t="shared" si="122"/>
        <v>6</v>
      </c>
      <c r="G159" s="27">
        <f t="shared" si="122"/>
        <v>23100</v>
      </c>
      <c r="H159" s="27"/>
      <c r="I159" s="31"/>
      <c r="J159" s="27">
        <f t="shared" si="122"/>
        <v>40425</v>
      </c>
      <c r="K159" s="27">
        <f t="shared" si="122"/>
        <v>19635</v>
      </c>
      <c r="L159" s="27">
        <f t="shared" si="122"/>
        <v>51205</v>
      </c>
      <c r="M159" s="27">
        <f t="shared" si="122"/>
        <v>0</v>
      </c>
      <c r="N159" s="42">
        <f t="shared" si="122"/>
        <v>8855</v>
      </c>
      <c r="O159" s="27">
        <f t="shared" si="122"/>
        <v>0</v>
      </c>
    </row>
    <row r="160" s="1" customFormat="1" ht="30" customHeight="1" spans="1:15">
      <c r="A160" s="28">
        <v>617008</v>
      </c>
      <c r="B160" s="29" t="s">
        <v>175</v>
      </c>
      <c r="C160" s="29" t="s">
        <v>175</v>
      </c>
      <c r="D160" s="30">
        <v>15</v>
      </c>
      <c r="E160" s="30">
        <f t="shared" si="100"/>
        <v>57750</v>
      </c>
      <c r="F160" s="30">
        <v>6</v>
      </c>
      <c r="G160" s="30">
        <f t="shared" ref="G160" si="123">F160*3850</f>
        <v>23100</v>
      </c>
      <c r="H160" s="31">
        <v>0.7</v>
      </c>
      <c r="I160" s="31">
        <v>0.85</v>
      </c>
      <c r="J160" s="30">
        <f t="shared" si="102"/>
        <v>40425</v>
      </c>
      <c r="K160" s="30">
        <f t="shared" si="103"/>
        <v>19635</v>
      </c>
      <c r="L160" s="30">
        <v>51205</v>
      </c>
      <c r="M160" s="43"/>
      <c r="N160" s="44">
        <f>ROUND(IF(J160+K160-L160-M160&lt;0,0,J160+K160-L160-M160),0)</f>
        <v>8855</v>
      </c>
      <c r="O160" s="45">
        <f>ROUND(IF(J160+K160-L160-M160&lt;0,-(J160+K160-L160-M160),0),0)</f>
        <v>0</v>
      </c>
    </row>
    <row r="161" s="1" customFormat="1" ht="30" customHeight="1" spans="1:15">
      <c r="A161" s="32">
        <v>617009</v>
      </c>
      <c r="B161" s="33" t="s">
        <v>176</v>
      </c>
      <c r="C161" s="33" t="s">
        <v>176</v>
      </c>
      <c r="D161" s="27">
        <f t="shared" ref="D161:O161" si="124">SUM(D162)</f>
        <v>23</v>
      </c>
      <c r="E161" s="27">
        <f t="shared" si="124"/>
        <v>88550</v>
      </c>
      <c r="F161" s="27">
        <f t="shared" si="124"/>
        <v>29</v>
      </c>
      <c r="G161" s="27">
        <f t="shared" si="124"/>
        <v>111650</v>
      </c>
      <c r="H161" s="27"/>
      <c r="I161" s="31"/>
      <c r="J161" s="27">
        <f t="shared" si="124"/>
        <v>61985</v>
      </c>
      <c r="K161" s="27">
        <f t="shared" si="124"/>
        <v>94902.5</v>
      </c>
      <c r="L161" s="27">
        <f t="shared" si="124"/>
        <v>56595</v>
      </c>
      <c r="M161" s="27">
        <f t="shared" si="124"/>
        <v>0</v>
      </c>
      <c r="N161" s="42">
        <f t="shared" si="124"/>
        <v>100293</v>
      </c>
      <c r="O161" s="27">
        <f t="shared" si="124"/>
        <v>0</v>
      </c>
    </row>
    <row r="162" s="1" customFormat="1" ht="30" customHeight="1" spans="1:15">
      <c r="A162" s="28">
        <v>617009</v>
      </c>
      <c r="B162" s="29" t="s">
        <v>176</v>
      </c>
      <c r="C162" s="29" t="s">
        <v>176</v>
      </c>
      <c r="D162" s="30">
        <v>23</v>
      </c>
      <c r="E162" s="30">
        <f t="shared" si="100"/>
        <v>88550</v>
      </c>
      <c r="F162" s="30">
        <v>29</v>
      </c>
      <c r="G162" s="30">
        <f t="shared" ref="G162" si="125">F162*3850</f>
        <v>111650</v>
      </c>
      <c r="H162" s="31">
        <v>0.7</v>
      </c>
      <c r="I162" s="31">
        <v>0.85</v>
      </c>
      <c r="J162" s="30">
        <f t="shared" si="102"/>
        <v>61985</v>
      </c>
      <c r="K162" s="30">
        <f t="shared" si="103"/>
        <v>94902.5</v>
      </c>
      <c r="L162" s="30">
        <v>56595</v>
      </c>
      <c r="M162" s="43"/>
      <c r="N162" s="44">
        <f>ROUND(IF(J162+K162-L162-M162&lt;0,0,J162+K162-L162-M162),0)</f>
        <v>100293</v>
      </c>
      <c r="O162" s="45">
        <f>ROUND(IF(J162+K162-L162-M162&lt;0,-(J162+K162-L162-M162),0),0)</f>
        <v>0</v>
      </c>
    </row>
    <row r="163" s="1" customFormat="1" ht="30" customHeight="1" spans="1:15">
      <c r="A163" s="32">
        <v>618</v>
      </c>
      <c r="B163" s="33" t="s">
        <v>177</v>
      </c>
      <c r="C163" s="33" t="s">
        <v>177</v>
      </c>
      <c r="D163" s="27">
        <f t="shared" ref="D163:O163" si="126">SUM(D164:D168)</f>
        <v>55</v>
      </c>
      <c r="E163" s="27">
        <f t="shared" si="126"/>
        <v>211750</v>
      </c>
      <c r="F163" s="27">
        <f t="shared" ref="F163:G163" si="127">SUM(F164:F168)</f>
        <v>55</v>
      </c>
      <c r="G163" s="27">
        <f t="shared" si="127"/>
        <v>211750</v>
      </c>
      <c r="H163" s="27"/>
      <c r="I163" s="31"/>
      <c r="J163" s="27">
        <f t="shared" si="126"/>
        <v>148225</v>
      </c>
      <c r="K163" s="27">
        <f t="shared" si="126"/>
        <v>179987.5</v>
      </c>
      <c r="L163" s="27">
        <f t="shared" si="126"/>
        <v>148225</v>
      </c>
      <c r="M163" s="27">
        <f t="shared" si="126"/>
        <v>0</v>
      </c>
      <c r="N163" s="42">
        <f t="shared" si="126"/>
        <v>179988</v>
      </c>
      <c r="O163" s="27">
        <f t="shared" si="126"/>
        <v>0</v>
      </c>
    </row>
    <row r="164" s="1" customFormat="1" ht="30" customHeight="1" spans="1:15">
      <c r="A164" s="47">
        <v>618001</v>
      </c>
      <c r="B164" s="29" t="s">
        <v>178</v>
      </c>
      <c r="C164" s="29" t="s">
        <v>179</v>
      </c>
      <c r="D164" s="30">
        <v>19</v>
      </c>
      <c r="E164" s="30">
        <f t="shared" si="100"/>
        <v>73150</v>
      </c>
      <c r="F164" s="30">
        <v>19</v>
      </c>
      <c r="G164" s="30">
        <f t="shared" ref="G164:G168" si="128">F164*3850</f>
        <v>73150</v>
      </c>
      <c r="H164" s="31">
        <v>0.7</v>
      </c>
      <c r="I164" s="31">
        <v>0.85</v>
      </c>
      <c r="J164" s="30">
        <f t="shared" si="102"/>
        <v>51205</v>
      </c>
      <c r="K164" s="30">
        <f t="shared" si="103"/>
        <v>62177.5</v>
      </c>
      <c r="L164" s="30">
        <v>37730</v>
      </c>
      <c r="M164" s="43"/>
      <c r="N164" s="44">
        <f>ROUND(IF(J164+K164-L164-M164&lt;0,0,J164+K164-L164-M164),0)</f>
        <v>75653</v>
      </c>
      <c r="O164" s="45">
        <f>ROUND(IF(J164+K164-L164-M164&lt;0,-(J164+K164-L164-M164),0),0)</f>
        <v>0</v>
      </c>
    </row>
    <row r="165" s="1" customFormat="1" ht="30" customHeight="1" spans="1:15">
      <c r="A165" s="47">
        <v>618003</v>
      </c>
      <c r="B165" s="29" t="s">
        <v>180</v>
      </c>
      <c r="C165" s="29" t="s">
        <v>181</v>
      </c>
      <c r="D165" s="30">
        <v>10</v>
      </c>
      <c r="E165" s="30">
        <f t="shared" si="100"/>
        <v>38500</v>
      </c>
      <c r="F165" s="30">
        <v>10</v>
      </c>
      <c r="G165" s="30">
        <f t="shared" si="128"/>
        <v>38500</v>
      </c>
      <c r="H165" s="31">
        <v>0.7</v>
      </c>
      <c r="I165" s="31">
        <v>0.85</v>
      </c>
      <c r="J165" s="30">
        <f t="shared" si="102"/>
        <v>26950</v>
      </c>
      <c r="K165" s="30">
        <f t="shared" si="103"/>
        <v>32725</v>
      </c>
      <c r="L165" s="30">
        <v>48510</v>
      </c>
      <c r="M165" s="43"/>
      <c r="N165" s="44">
        <f>ROUND(IF(J165+K165-L165-M165&lt;0,0,J165+K165-L165-M165),0)</f>
        <v>11165</v>
      </c>
      <c r="O165" s="45">
        <f>ROUND(IF(J165+K165-L165-M165&lt;0,-(J165+K165-L165-M165),0),0)</f>
        <v>0</v>
      </c>
    </row>
    <row r="166" s="1" customFormat="1" ht="30" customHeight="1" spans="1:15">
      <c r="A166" s="28">
        <v>618005</v>
      </c>
      <c r="B166" s="29" t="s">
        <v>182</v>
      </c>
      <c r="C166" s="29" t="s">
        <v>182</v>
      </c>
      <c r="D166" s="30">
        <v>16</v>
      </c>
      <c r="E166" s="30">
        <f t="shared" si="100"/>
        <v>61600</v>
      </c>
      <c r="F166" s="30">
        <v>16</v>
      </c>
      <c r="G166" s="30">
        <f t="shared" si="128"/>
        <v>61600</v>
      </c>
      <c r="H166" s="31">
        <v>0.7</v>
      </c>
      <c r="I166" s="31">
        <v>0.85</v>
      </c>
      <c r="J166" s="30">
        <f t="shared" si="102"/>
        <v>43120</v>
      </c>
      <c r="K166" s="30">
        <f t="shared" si="103"/>
        <v>52360</v>
      </c>
      <c r="L166" s="30">
        <v>37730</v>
      </c>
      <c r="M166" s="43"/>
      <c r="N166" s="44">
        <f>ROUND(IF(J166+K166-L166-M166&lt;0,0,J166+K166-L166-M166),0)</f>
        <v>57750</v>
      </c>
      <c r="O166" s="45">
        <f>ROUND(IF(J166+K166-L166-M166&lt;0,-(J166+K166-L166-M166),0),0)</f>
        <v>0</v>
      </c>
    </row>
    <row r="167" s="1" customFormat="1" ht="30" customHeight="1" spans="1:15">
      <c r="A167" s="28">
        <v>618006</v>
      </c>
      <c r="B167" s="29" t="s">
        <v>183</v>
      </c>
      <c r="C167" s="29" t="s">
        <v>183</v>
      </c>
      <c r="D167" s="30">
        <v>4</v>
      </c>
      <c r="E167" s="30">
        <f t="shared" si="100"/>
        <v>15400</v>
      </c>
      <c r="F167" s="30">
        <v>4</v>
      </c>
      <c r="G167" s="30">
        <f t="shared" si="128"/>
        <v>15400</v>
      </c>
      <c r="H167" s="31">
        <v>0.7</v>
      </c>
      <c r="I167" s="31">
        <v>0.85</v>
      </c>
      <c r="J167" s="30">
        <f t="shared" si="102"/>
        <v>10780</v>
      </c>
      <c r="K167" s="30">
        <f t="shared" si="103"/>
        <v>13090</v>
      </c>
      <c r="L167" s="30">
        <v>8085</v>
      </c>
      <c r="M167" s="43"/>
      <c r="N167" s="44">
        <f>ROUND(IF(J167+K167-L167-M167&lt;0,0,J167+K167-L167-M167),0)</f>
        <v>15785</v>
      </c>
      <c r="O167" s="45">
        <f>ROUND(IF(J167+K167-L167-M167&lt;0,-(J167+K167-L167-M167),0),0)</f>
        <v>0</v>
      </c>
    </row>
    <row r="168" s="1" customFormat="1" ht="30" customHeight="1" spans="1:15">
      <c r="A168" s="28">
        <v>618009</v>
      </c>
      <c r="B168" s="29" t="s">
        <v>184</v>
      </c>
      <c r="C168" s="29" t="s">
        <v>184</v>
      </c>
      <c r="D168" s="30">
        <v>6</v>
      </c>
      <c r="E168" s="30">
        <f t="shared" si="100"/>
        <v>23100</v>
      </c>
      <c r="F168" s="30">
        <v>6</v>
      </c>
      <c r="G168" s="30">
        <f t="shared" si="128"/>
        <v>23100</v>
      </c>
      <c r="H168" s="31">
        <v>0.7</v>
      </c>
      <c r="I168" s="31">
        <v>0.85</v>
      </c>
      <c r="J168" s="30">
        <f t="shared" si="102"/>
        <v>16170</v>
      </c>
      <c r="K168" s="30">
        <f t="shared" si="103"/>
        <v>19635</v>
      </c>
      <c r="L168" s="30">
        <v>16170</v>
      </c>
      <c r="M168" s="43"/>
      <c r="N168" s="44">
        <f>ROUND(IF(J168+K168-L168-M168&lt;0,0,J168+K168-L168-M168),0)</f>
        <v>19635</v>
      </c>
      <c r="O168" s="45">
        <f>ROUND(IF(J168+K168-L168-M168&lt;0,-(J168+K168-L168-M168),0),0)</f>
        <v>0</v>
      </c>
    </row>
    <row r="169" s="1" customFormat="1" ht="30" customHeight="1" spans="1:15">
      <c r="A169" s="32">
        <v>618007</v>
      </c>
      <c r="B169" s="33" t="s">
        <v>185</v>
      </c>
      <c r="C169" s="33" t="s">
        <v>185</v>
      </c>
      <c r="D169" s="27">
        <f t="shared" ref="D169:O169" si="129">SUM(D170)</f>
        <v>1</v>
      </c>
      <c r="E169" s="27">
        <f t="shared" si="129"/>
        <v>3850</v>
      </c>
      <c r="F169" s="27">
        <f t="shared" si="129"/>
        <v>1</v>
      </c>
      <c r="G169" s="27">
        <f t="shared" si="129"/>
        <v>3850</v>
      </c>
      <c r="H169" s="27"/>
      <c r="I169" s="31"/>
      <c r="J169" s="27">
        <f t="shared" si="129"/>
        <v>2695</v>
      </c>
      <c r="K169" s="27">
        <f t="shared" si="129"/>
        <v>3850</v>
      </c>
      <c r="L169" s="27">
        <f t="shared" si="129"/>
        <v>0</v>
      </c>
      <c r="M169" s="27">
        <f t="shared" si="129"/>
        <v>8085</v>
      </c>
      <c r="N169" s="42">
        <f t="shared" si="129"/>
        <v>0</v>
      </c>
      <c r="O169" s="27">
        <f t="shared" si="129"/>
        <v>1540</v>
      </c>
    </row>
    <row r="170" s="1" customFormat="1" ht="30" customHeight="1" spans="1:15">
      <c r="A170" s="28">
        <v>618007</v>
      </c>
      <c r="B170" s="29" t="s">
        <v>185</v>
      </c>
      <c r="C170" s="29" t="s">
        <v>185</v>
      </c>
      <c r="D170" s="30">
        <v>1</v>
      </c>
      <c r="E170" s="30">
        <f t="shared" si="100"/>
        <v>3850</v>
      </c>
      <c r="F170" s="30">
        <v>1</v>
      </c>
      <c r="G170" s="30">
        <f t="shared" ref="G170" si="130">F170*3850</f>
        <v>3850</v>
      </c>
      <c r="H170" s="31">
        <v>0.7</v>
      </c>
      <c r="I170" s="31">
        <v>1</v>
      </c>
      <c r="J170" s="30">
        <f t="shared" si="102"/>
        <v>2695</v>
      </c>
      <c r="K170" s="30">
        <f t="shared" si="103"/>
        <v>3850</v>
      </c>
      <c r="L170" s="30">
        <v>0</v>
      </c>
      <c r="M170" s="43">
        <v>8085</v>
      </c>
      <c r="N170" s="44">
        <f>ROUND(IF(J170+K170-L170-M170&lt;0,0,J170+K170-L170-M170),0)</f>
        <v>0</v>
      </c>
      <c r="O170" s="45">
        <f>ROUND(IF(J170+K170-L170-M170&lt;0,-(J170+K170-L170-M170),0),0)</f>
        <v>1540</v>
      </c>
    </row>
    <row r="171" s="1" customFormat="1" ht="30" customHeight="1" spans="1:15">
      <c r="A171" s="32">
        <v>618008</v>
      </c>
      <c r="B171" s="33" t="s">
        <v>186</v>
      </c>
      <c r="C171" s="33" t="s">
        <v>186</v>
      </c>
      <c r="D171" s="27">
        <f t="shared" ref="D171:O171" si="131">SUM(D172)</f>
        <v>12</v>
      </c>
      <c r="E171" s="27">
        <f t="shared" si="131"/>
        <v>46200</v>
      </c>
      <c r="F171" s="27">
        <f t="shared" si="131"/>
        <v>12</v>
      </c>
      <c r="G171" s="27">
        <f t="shared" si="131"/>
        <v>46200</v>
      </c>
      <c r="H171" s="27"/>
      <c r="I171" s="31"/>
      <c r="J171" s="27">
        <f t="shared" si="131"/>
        <v>32340</v>
      </c>
      <c r="K171" s="27">
        <f t="shared" si="131"/>
        <v>46200</v>
      </c>
      <c r="L171" s="27">
        <f t="shared" si="131"/>
        <v>16170</v>
      </c>
      <c r="M171" s="27">
        <f t="shared" si="131"/>
        <v>0</v>
      </c>
      <c r="N171" s="42">
        <f t="shared" si="131"/>
        <v>62370</v>
      </c>
      <c r="O171" s="27">
        <f t="shared" si="131"/>
        <v>0</v>
      </c>
    </row>
    <row r="172" s="1" customFormat="1" ht="30" customHeight="1" spans="1:15">
      <c r="A172" s="28">
        <v>618008</v>
      </c>
      <c r="B172" s="29" t="s">
        <v>186</v>
      </c>
      <c r="C172" s="29" t="s">
        <v>186</v>
      </c>
      <c r="D172" s="30">
        <v>12</v>
      </c>
      <c r="E172" s="30">
        <f t="shared" si="100"/>
        <v>46200</v>
      </c>
      <c r="F172" s="30">
        <v>12</v>
      </c>
      <c r="G172" s="30">
        <f t="shared" ref="G172" si="132">F172*3850</f>
        <v>46200</v>
      </c>
      <c r="H172" s="31">
        <v>0.7</v>
      </c>
      <c r="I172" s="31">
        <v>1</v>
      </c>
      <c r="J172" s="30">
        <f t="shared" si="102"/>
        <v>32340</v>
      </c>
      <c r="K172" s="30">
        <f t="shared" si="103"/>
        <v>46200</v>
      </c>
      <c r="L172" s="30">
        <v>16170</v>
      </c>
      <c r="M172" s="43"/>
      <c r="N172" s="44">
        <f>ROUND(IF(J172+K172-L172-M172&lt;0,0,J172+K172-L172-M172),0)</f>
        <v>62370</v>
      </c>
      <c r="O172" s="45">
        <f>ROUND(IF(J172+K172-L172-M172&lt;0,-(J172+K172-L172-M172),0),0)</f>
        <v>0</v>
      </c>
    </row>
    <row r="173" s="1" customFormat="1" ht="30" customHeight="1" spans="1:15">
      <c r="A173" s="32">
        <v>618004</v>
      </c>
      <c r="B173" s="33" t="s">
        <v>187</v>
      </c>
      <c r="C173" s="33" t="s">
        <v>187</v>
      </c>
      <c r="D173" s="27">
        <f t="shared" ref="D173:O173" si="133">SUM(D174)</f>
        <v>18</v>
      </c>
      <c r="E173" s="27">
        <f t="shared" si="133"/>
        <v>69300</v>
      </c>
      <c r="F173" s="27">
        <f t="shared" si="133"/>
        <v>18</v>
      </c>
      <c r="G173" s="27">
        <f t="shared" si="133"/>
        <v>69300</v>
      </c>
      <c r="H173" s="27"/>
      <c r="I173" s="31"/>
      <c r="J173" s="27">
        <f t="shared" si="133"/>
        <v>48510</v>
      </c>
      <c r="K173" s="27">
        <f t="shared" si="133"/>
        <v>58905</v>
      </c>
      <c r="L173" s="27">
        <f t="shared" si="133"/>
        <v>32340</v>
      </c>
      <c r="M173" s="27">
        <f t="shared" si="133"/>
        <v>0</v>
      </c>
      <c r="N173" s="42">
        <f t="shared" si="133"/>
        <v>75075</v>
      </c>
      <c r="O173" s="27">
        <f t="shared" si="133"/>
        <v>0</v>
      </c>
    </row>
    <row r="174" s="1" customFormat="1" ht="30" customHeight="1" spans="1:15">
      <c r="A174" s="28">
        <v>618004</v>
      </c>
      <c r="B174" s="29" t="s">
        <v>187</v>
      </c>
      <c r="C174" s="29" t="s">
        <v>187</v>
      </c>
      <c r="D174" s="30">
        <v>18</v>
      </c>
      <c r="E174" s="30">
        <f t="shared" si="100"/>
        <v>69300</v>
      </c>
      <c r="F174" s="30">
        <v>18</v>
      </c>
      <c r="G174" s="30">
        <f t="shared" ref="G174" si="134">F174*3850</f>
        <v>69300</v>
      </c>
      <c r="H174" s="31">
        <v>0.7</v>
      </c>
      <c r="I174" s="31">
        <v>0.85</v>
      </c>
      <c r="J174" s="30">
        <f t="shared" si="102"/>
        <v>48510</v>
      </c>
      <c r="K174" s="30">
        <f t="shared" si="103"/>
        <v>58905</v>
      </c>
      <c r="L174" s="30">
        <v>32340</v>
      </c>
      <c r="M174" s="43"/>
      <c r="N174" s="44">
        <f>ROUND(IF(J174+K174-L174-M174&lt;0,0,J174+K174-L174-M174),0)</f>
        <v>75075</v>
      </c>
      <c r="O174" s="45">
        <f>ROUND(IF(J174+K174-L174-M174&lt;0,-(J174+K174-L174-M174),0),0)</f>
        <v>0</v>
      </c>
    </row>
    <row r="175" s="1" customFormat="1" ht="30" customHeight="1" spans="1:15">
      <c r="A175" s="32">
        <v>619</v>
      </c>
      <c r="B175" s="33" t="s">
        <v>188</v>
      </c>
      <c r="C175" s="33" t="s">
        <v>188</v>
      </c>
      <c r="D175" s="27">
        <f t="shared" ref="D175:O175" si="135">SUM(D176:D179)</f>
        <v>14</v>
      </c>
      <c r="E175" s="27">
        <f t="shared" si="135"/>
        <v>53900</v>
      </c>
      <c r="F175" s="27">
        <f t="shared" ref="F175:G175" si="136">SUM(F176:F179)</f>
        <v>18</v>
      </c>
      <c r="G175" s="27">
        <f t="shared" si="136"/>
        <v>69300</v>
      </c>
      <c r="H175" s="27"/>
      <c r="I175" s="31"/>
      <c r="J175" s="27">
        <f t="shared" si="135"/>
        <v>37730</v>
      </c>
      <c r="K175" s="27">
        <f t="shared" si="135"/>
        <v>58905</v>
      </c>
      <c r="L175" s="27">
        <f t="shared" si="135"/>
        <v>59290</v>
      </c>
      <c r="M175" s="27">
        <f t="shared" si="135"/>
        <v>0</v>
      </c>
      <c r="N175" s="42">
        <f t="shared" si="135"/>
        <v>39464</v>
      </c>
      <c r="O175" s="27">
        <f t="shared" si="135"/>
        <v>2118</v>
      </c>
    </row>
    <row r="176" s="1" customFormat="1" ht="30" customHeight="1" spans="1:15">
      <c r="A176" s="28">
        <v>619001</v>
      </c>
      <c r="B176" s="29" t="s">
        <v>189</v>
      </c>
      <c r="C176" s="29" t="s">
        <v>190</v>
      </c>
      <c r="D176" s="30">
        <v>1</v>
      </c>
      <c r="E176" s="30">
        <f t="shared" si="100"/>
        <v>3850</v>
      </c>
      <c r="F176" s="30">
        <v>1</v>
      </c>
      <c r="G176" s="30">
        <f t="shared" ref="G176:G179" si="137">F176*3850</f>
        <v>3850</v>
      </c>
      <c r="H176" s="31">
        <v>0.7</v>
      </c>
      <c r="I176" s="31">
        <v>0.85</v>
      </c>
      <c r="J176" s="30">
        <f t="shared" si="102"/>
        <v>2695</v>
      </c>
      <c r="K176" s="30">
        <f t="shared" si="103"/>
        <v>3272.5</v>
      </c>
      <c r="L176" s="30">
        <v>8085</v>
      </c>
      <c r="M176" s="43"/>
      <c r="N176" s="44">
        <f>ROUND(IF(J176+K176-L176-M176&lt;0,0,J176+K176-L176-M176),0)</f>
        <v>0</v>
      </c>
      <c r="O176" s="45">
        <f>ROUND(IF(J176+K176-L176-M176&lt;0,-(J176+K176-L176-M176),0),0)</f>
        <v>2118</v>
      </c>
    </row>
    <row r="177" s="1" customFormat="1" ht="30" customHeight="1" spans="1:15">
      <c r="A177" s="28">
        <v>619004</v>
      </c>
      <c r="B177" s="29" t="s">
        <v>191</v>
      </c>
      <c r="C177" s="29" t="s">
        <v>192</v>
      </c>
      <c r="D177" s="30">
        <v>11</v>
      </c>
      <c r="E177" s="30">
        <f t="shared" si="100"/>
        <v>42350</v>
      </c>
      <c r="F177" s="30">
        <v>11</v>
      </c>
      <c r="G177" s="30">
        <f t="shared" si="137"/>
        <v>42350</v>
      </c>
      <c r="H177" s="31">
        <v>0.7</v>
      </c>
      <c r="I177" s="31">
        <v>0.85</v>
      </c>
      <c r="J177" s="30">
        <f t="shared" si="102"/>
        <v>29645</v>
      </c>
      <c r="K177" s="30">
        <f t="shared" si="103"/>
        <v>35997.5</v>
      </c>
      <c r="L177" s="30">
        <v>35035</v>
      </c>
      <c r="M177" s="43"/>
      <c r="N177" s="44">
        <f>ROUND(IF(J177+K177-L177-M177&lt;0,0,J177+K177-L177-M177),0)</f>
        <v>30608</v>
      </c>
      <c r="O177" s="45">
        <f>ROUND(IF(J177+K177-L177-M177&lt;0,-(J177+K177-L177-M177),0),0)</f>
        <v>0</v>
      </c>
    </row>
    <row r="178" s="1" customFormat="1" ht="30" customHeight="1" spans="1:15">
      <c r="A178" s="28">
        <v>619004</v>
      </c>
      <c r="B178" s="29" t="s">
        <v>191</v>
      </c>
      <c r="C178" s="29" t="s">
        <v>193</v>
      </c>
      <c r="D178" s="30">
        <v>1</v>
      </c>
      <c r="E178" s="30">
        <f t="shared" si="100"/>
        <v>3850</v>
      </c>
      <c r="F178" s="30">
        <v>1</v>
      </c>
      <c r="G178" s="30">
        <f t="shared" si="137"/>
        <v>3850</v>
      </c>
      <c r="H178" s="31">
        <v>0.7</v>
      </c>
      <c r="I178" s="31">
        <v>0.85</v>
      </c>
      <c r="J178" s="30">
        <f t="shared" si="102"/>
        <v>2695</v>
      </c>
      <c r="K178" s="30">
        <f t="shared" si="103"/>
        <v>3272.5</v>
      </c>
      <c r="L178" s="30">
        <v>5390</v>
      </c>
      <c r="M178" s="43"/>
      <c r="N178" s="44">
        <f>ROUND(IF(J178+K178-L178-M178&lt;0,0,J178+K178-L178-M178),0)</f>
        <v>578</v>
      </c>
      <c r="O178" s="45">
        <f>ROUND(IF(J178+K178-L178-M178&lt;0,-(J178+K178-L178-M178),0),0)</f>
        <v>0</v>
      </c>
    </row>
    <row r="179" s="1" customFormat="1" ht="30" customHeight="1" spans="1:15">
      <c r="A179" s="28">
        <v>619002</v>
      </c>
      <c r="B179" s="29" t="s">
        <v>194</v>
      </c>
      <c r="C179" s="29" t="s">
        <v>194</v>
      </c>
      <c r="D179" s="30">
        <v>1</v>
      </c>
      <c r="E179" s="30">
        <f t="shared" si="100"/>
        <v>3850</v>
      </c>
      <c r="F179" s="30">
        <v>5</v>
      </c>
      <c r="G179" s="30">
        <f t="shared" si="137"/>
        <v>19250</v>
      </c>
      <c r="H179" s="31">
        <v>0.7</v>
      </c>
      <c r="I179" s="31">
        <v>0.85</v>
      </c>
      <c r="J179" s="30">
        <f t="shared" si="102"/>
        <v>2695</v>
      </c>
      <c r="K179" s="30">
        <f t="shared" si="103"/>
        <v>16362.5</v>
      </c>
      <c r="L179" s="30">
        <v>10780</v>
      </c>
      <c r="M179" s="43"/>
      <c r="N179" s="44">
        <f>ROUND(IF(J179+K179-L179-M179&lt;0,0,J179+K179-L179-M179),0)</f>
        <v>8278</v>
      </c>
      <c r="O179" s="45">
        <f>ROUND(IF(J179+K179-L179-M179&lt;0,-(J179+K179-L179-M179),0),0)</f>
        <v>0</v>
      </c>
    </row>
    <row r="180" s="1" customFormat="1" ht="30" customHeight="1" spans="1:15">
      <c r="A180" s="32">
        <v>619003</v>
      </c>
      <c r="B180" s="33" t="s">
        <v>195</v>
      </c>
      <c r="C180" s="33" t="s">
        <v>195</v>
      </c>
      <c r="D180" s="27">
        <f t="shared" ref="D180:O180" si="138">SUM(D181)</f>
        <v>27</v>
      </c>
      <c r="E180" s="27">
        <f t="shared" si="138"/>
        <v>103950</v>
      </c>
      <c r="F180" s="27">
        <f t="shared" si="138"/>
        <v>25</v>
      </c>
      <c r="G180" s="27">
        <f t="shared" si="138"/>
        <v>96250</v>
      </c>
      <c r="H180" s="27"/>
      <c r="I180" s="31"/>
      <c r="J180" s="27">
        <f t="shared" si="138"/>
        <v>72765</v>
      </c>
      <c r="K180" s="27">
        <f t="shared" si="138"/>
        <v>96250</v>
      </c>
      <c r="L180" s="27">
        <f t="shared" si="138"/>
        <v>48510</v>
      </c>
      <c r="M180" s="27">
        <f t="shared" si="138"/>
        <v>0</v>
      </c>
      <c r="N180" s="42">
        <f t="shared" si="138"/>
        <v>120505</v>
      </c>
      <c r="O180" s="27">
        <f t="shared" si="138"/>
        <v>0</v>
      </c>
    </row>
    <row r="181" s="1" customFormat="1" ht="30" customHeight="1" spans="1:15">
      <c r="A181" s="28">
        <v>619003</v>
      </c>
      <c r="B181" s="29" t="s">
        <v>195</v>
      </c>
      <c r="C181" s="29" t="s">
        <v>195</v>
      </c>
      <c r="D181" s="30">
        <v>27</v>
      </c>
      <c r="E181" s="30">
        <f t="shared" si="100"/>
        <v>103950</v>
      </c>
      <c r="F181" s="30">
        <v>25</v>
      </c>
      <c r="G181" s="30">
        <f t="shared" ref="G181" si="139">F181*3850</f>
        <v>96250</v>
      </c>
      <c r="H181" s="31">
        <v>0.7</v>
      </c>
      <c r="I181" s="31">
        <v>1</v>
      </c>
      <c r="J181" s="30">
        <f t="shared" si="102"/>
        <v>72765</v>
      </c>
      <c r="K181" s="30">
        <f t="shared" si="103"/>
        <v>96250</v>
      </c>
      <c r="L181" s="30">
        <v>48510</v>
      </c>
      <c r="M181" s="43"/>
      <c r="N181" s="44">
        <f>ROUND(IF(J181+K181-L181-M181&lt;0,0,J181+K181-L181-M181),0)</f>
        <v>120505</v>
      </c>
      <c r="O181" s="45">
        <f>ROUND(IF(J181+K181-L181-M181&lt;0,-(J181+K181-L181-M181),0),0)</f>
        <v>0</v>
      </c>
    </row>
    <row r="182" s="1" customFormat="1" ht="30" customHeight="1" spans="1:15">
      <c r="A182" s="32">
        <v>620</v>
      </c>
      <c r="B182" s="33" t="s">
        <v>196</v>
      </c>
      <c r="C182" s="33" t="s">
        <v>196</v>
      </c>
      <c r="D182" s="27">
        <f t="shared" ref="D182:O182" si="140">SUM(D183:D187)</f>
        <v>26</v>
      </c>
      <c r="E182" s="27">
        <f t="shared" si="140"/>
        <v>100100</v>
      </c>
      <c r="F182" s="27">
        <f t="shared" ref="F182:G182" si="141">SUM(F183:F187)</f>
        <v>30</v>
      </c>
      <c r="G182" s="27">
        <f t="shared" si="141"/>
        <v>115500</v>
      </c>
      <c r="H182" s="27"/>
      <c r="I182" s="31"/>
      <c r="J182" s="27">
        <f t="shared" si="140"/>
        <v>70070</v>
      </c>
      <c r="K182" s="27">
        <f t="shared" si="140"/>
        <v>98175</v>
      </c>
      <c r="L182" s="27">
        <f t="shared" si="140"/>
        <v>118580</v>
      </c>
      <c r="M182" s="27">
        <f t="shared" si="140"/>
        <v>0</v>
      </c>
      <c r="N182" s="42">
        <f t="shared" si="140"/>
        <v>74305</v>
      </c>
      <c r="O182" s="27">
        <f t="shared" si="140"/>
        <v>24640</v>
      </c>
    </row>
    <row r="183" s="1" customFormat="1" ht="30" customHeight="1" spans="1:15">
      <c r="A183" s="47">
        <v>620001</v>
      </c>
      <c r="B183" s="29" t="s">
        <v>197</v>
      </c>
      <c r="C183" s="29" t="s">
        <v>198</v>
      </c>
      <c r="D183" s="30">
        <v>4</v>
      </c>
      <c r="E183" s="30">
        <f t="shared" si="100"/>
        <v>15400</v>
      </c>
      <c r="F183" s="30">
        <v>4</v>
      </c>
      <c r="G183" s="30">
        <f t="shared" ref="G183:G187" si="142">F183*3850</f>
        <v>15400</v>
      </c>
      <c r="H183" s="31">
        <v>0.7</v>
      </c>
      <c r="I183" s="31">
        <v>0.85</v>
      </c>
      <c r="J183" s="30">
        <f t="shared" si="102"/>
        <v>10780</v>
      </c>
      <c r="K183" s="30">
        <f t="shared" si="103"/>
        <v>13090</v>
      </c>
      <c r="L183" s="30">
        <v>48510</v>
      </c>
      <c r="M183" s="43"/>
      <c r="N183" s="44">
        <f>ROUND(IF(J183+K183-L183-M183&lt;0,0,J183+K183-L183-M183),0)</f>
        <v>0</v>
      </c>
      <c r="O183" s="45">
        <f>ROUND(IF(J183+K183-L183-M183&lt;0,-(J183+K183-L183-M183),0),0)</f>
        <v>24640</v>
      </c>
    </row>
    <row r="184" s="1" customFormat="1" ht="30" customHeight="1" spans="1:15">
      <c r="A184" s="47">
        <v>620002</v>
      </c>
      <c r="B184" s="29" t="s">
        <v>199</v>
      </c>
      <c r="C184" s="29" t="s">
        <v>200</v>
      </c>
      <c r="D184" s="30">
        <v>4</v>
      </c>
      <c r="E184" s="30">
        <f t="shared" si="100"/>
        <v>15400</v>
      </c>
      <c r="F184" s="30">
        <v>6</v>
      </c>
      <c r="G184" s="30">
        <f t="shared" si="142"/>
        <v>23100</v>
      </c>
      <c r="H184" s="31">
        <v>0.7</v>
      </c>
      <c r="I184" s="31">
        <v>0.85</v>
      </c>
      <c r="J184" s="30">
        <f t="shared" si="102"/>
        <v>10780</v>
      </c>
      <c r="K184" s="30">
        <f t="shared" si="103"/>
        <v>19635</v>
      </c>
      <c r="L184" s="30">
        <v>10780</v>
      </c>
      <c r="M184" s="43"/>
      <c r="N184" s="44">
        <f>ROUND(IF(J184+K184-L184-M184&lt;0,0,J184+K184-L184-M184),0)</f>
        <v>19635</v>
      </c>
      <c r="O184" s="45">
        <f>ROUND(IF(J184+K184-L184-M184&lt;0,-(J184+K184-L184-M184),0),0)</f>
        <v>0</v>
      </c>
    </row>
    <row r="185" s="1" customFormat="1" ht="30" customHeight="1" spans="1:15">
      <c r="A185" s="47">
        <v>620002</v>
      </c>
      <c r="B185" s="29" t="s">
        <v>199</v>
      </c>
      <c r="C185" s="29" t="s">
        <v>199</v>
      </c>
      <c r="D185" s="30">
        <v>7</v>
      </c>
      <c r="E185" s="30">
        <f t="shared" si="100"/>
        <v>26950</v>
      </c>
      <c r="F185" s="30">
        <v>10</v>
      </c>
      <c r="G185" s="30">
        <f t="shared" si="142"/>
        <v>38500</v>
      </c>
      <c r="H185" s="31">
        <v>0.7</v>
      </c>
      <c r="I185" s="31">
        <v>0.85</v>
      </c>
      <c r="J185" s="30">
        <f t="shared" si="102"/>
        <v>18865</v>
      </c>
      <c r="K185" s="30">
        <f t="shared" si="103"/>
        <v>32725</v>
      </c>
      <c r="L185" s="30">
        <v>13475</v>
      </c>
      <c r="M185" s="43"/>
      <c r="N185" s="44">
        <f>ROUND(IF(J185+K185-L185-M185&lt;0,0,J185+K185-L185-M185),0)</f>
        <v>38115</v>
      </c>
      <c r="O185" s="45">
        <f>ROUND(IF(J185+K185-L185-M185&lt;0,-(J185+K185-L185-M185),0),0)</f>
        <v>0</v>
      </c>
    </row>
    <row r="186" s="1" customFormat="1" ht="30" customHeight="1" spans="1:15">
      <c r="A186" s="50">
        <v>620003</v>
      </c>
      <c r="B186" s="51" t="s">
        <v>201</v>
      </c>
      <c r="C186" s="51" t="s">
        <v>202</v>
      </c>
      <c r="D186" s="30">
        <v>5</v>
      </c>
      <c r="E186" s="30">
        <f t="shared" si="100"/>
        <v>19250</v>
      </c>
      <c r="F186" s="30">
        <v>4</v>
      </c>
      <c r="G186" s="30">
        <f t="shared" si="142"/>
        <v>15400</v>
      </c>
      <c r="H186" s="31">
        <v>0.7</v>
      </c>
      <c r="I186" s="31">
        <v>0.85</v>
      </c>
      <c r="J186" s="30">
        <f t="shared" si="102"/>
        <v>13475</v>
      </c>
      <c r="K186" s="30">
        <f t="shared" si="103"/>
        <v>13090</v>
      </c>
      <c r="L186" s="30">
        <v>13475</v>
      </c>
      <c r="M186" s="43"/>
      <c r="N186" s="44">
        <f>ROUND(IF(J186+K186-L186-M186&lt;0,0,J186+K186-L186-M186),0)</f>
        <v>13090</v>
      </c>
      <c r="O186" s="45">
        <f>ROUND(IF(J186+K186-L186-M186&lt;0,-(J186+K186-L186-M186),0),0)</f>
        <v>0</v>
      </c>
    </row>
    <row r="187" s="1" customFormat="1" ht="30" customHeight="1" spans="1:15">
      <c r="A187" s="47">
        <v>620003</v>
      </c>
      <c r="B187" s="29" t="s">
        <v>201</v>
      </c>
      <c r="C187" s="29" t="s">
        <v>203</v>
      </c>
      <c r="D187" s="30">
        <v>6</v>
      </c>
      <c r="E187" s="30">
        <f t="shared" si="100"/>
        <v>23100</v>
      </c>
      <c r="F187" s="30">
        <v>6</v>
      </c>
      <c r="G187" s="30">
        <f t="shared" si="142"/>
        <v>23100</v>
      </c>
      <c r="H187" s="31">
        <v>0.7</v>
      </c>
      <c r="I187" s="31">
        <v>0.85</v>
      </c>
      <c r="J187" s="30">
        <f t="shared" si="102"/>
        <v>16170</v>
      </c>
      <c r="K187" s="30">
        <f t="shared" si="103"/>
        <v>19635</v>
      </c>
      <c r="L187" s="30">
        <v>32340</v>
      </c>
      <c r="M187" s="43"/>
      <c r="N187" s="44">
        <f>ROUND(IF(J187+K187-L187-M187&lt;0,0,J187+K187-L187-M187),0)</f>
        <v>3465</v>
      </c>
      <c r="O187" s="45">
        <f>ROUND(IF(J187+K187-L187-M187&lt;0,-(J187+K187-L187-M187),0),0)</f>
        <v>0</v>
      </c>
    </row>
    <row r="188" s="1" customFormat="1" ht="30" customHeight="1" spans="1:15">
      <c r="A188" s="32">
        <v>620006</v>
      </c>
      <c r="B188" s="33" t="s">
        <v>204</v>
      </c>
      <c r="C188" s="33" t="s">
        <v>204</v>
      </c>
      <c r="D188" s="27">
        <f t="shared" ref="D188:O188" si="143">SUM(D189)</f>
        <v>0</v>
      </c>
      <c r="E188" s="27">
        <f t="shared" si="143"/>
        <v>0</v>
      </c>
      <c r="F188" s="27">
        <f t="shared" si="143"/>
        <v>45</v>
      </c>
      <c r="G188" s="27">
        <f t="shared" si="143"/>
        <v>173250</v>
      </c>
      <c r="H188" s="27"/>
      <c r="I188" s="31"/>
      <c r="J188" s="27">
        <f t="shared" si="143"/>
        <v>0</v>
      </c>
      <c r="K188" s="27">
        <f t="shared" si="143"/>
        <v>173250</v>
      </c>
      <c r="L188" s="27">
        <f t="shared" si="143"/>
        <v>78155</v>
      </c>
      <c r="M188" s="27">
        <f t="shared" si="143"/>
        <v>0</v>
      </c>
      <c r="N188" s="42">
        <f t="shared" si="143"/>
        <v>95095</v>
      </c>
      <c r="O188" s="27">
        <f t="shared" si="143"/>
        <v>0</v>
      </c>
    </row>
    <row r="189" s="1" customFormat="1" ht="30" customHeight="1" spans="1:15">
      <c r="A189" s="28">
        <v>620006</v>
      </c>
      <c r="B189" s="29" t="s">
        <v>204</v>
      </c>
      <c r="C189" s="29" t="s">
        <v>204</v>
      </c>
      <c r="D189" s="30">
        <v>0</v>
      </c>
      <c r="E189" s="30">
        <f t="shared" si="100"/>
        <v>0</v>
      </c>
      <c r="F189" s="30">
        <v>45</v>
      </c>
      <c r="G189" s="30">
        <f t="shared" ref="G189" si="144">F189*3850</f>
        <v>173250</v>
      </c>
      <c r="H189" s="31">
        <v>0.7</v>
      </c>
      <c r="I189" s="31">
        <v>1</v>
      </c>
      <c r="J189" s="30">
        <f t="shared" si="102"/>
        <v>0</v>
      </c>
      <c r="K189" s="30">
        <f t="shared" si="103"/>
        <v>173250</v>
      </c>
      <c r="L189" s="30">
        <v>78155</v>
      </c>
      <c r="M189" s="43"/>
      <c r="N189" s="44">
        <f>ROUND(IF(J189+K189-L189-M189&lt;0,0,J189+K189-L189-M189),0)</f>
        <v>95095</v>
      </c>
      <c r="O189" s="45">
        <f>ROUND(IF(J189+K189-L189-M189&lt;0,-(J189+K189-L189-M189),0),0)</f>
        <v>0</v>
      </c>
    </row>
    <row r="190" s="1" customFormat="1" ht="30" customHeight="1" spans="1:15">
      <c r="A190" s="32">
        <v>620004</v>
      </c>
      <c r="B190" s="33" t="s">
        <v>205</v>
      </c>
      <c r="C190" s="33" t="s">
        <v>205</v>
      </c>
      <c r="D190" s="27">
        <f t="shared" ref="D190:O190" si="145">SUM(D191)</f>
        <v>29</v>
      </c>
      <c r="E190" s="27">
        <f t="shared" si="145"/>
        <v>111650</v>
      </c>
      <c r="F190" s="27">
        <f t="shared" si="145"/>
        <v>30</v>
      </c>
      <c r="G190" s="27">
        <f t="shared" si="145"/>
        <v>115500</v>
      </c>
      <c r="H190" s="27"/>
      <c r="I190" s="31"/>
      <c r="J190" s="27">
        <f t="shared" si="145"/>
        <v>78155</v>
      </c>
      <c r="K190" s="27">
        <f t="shared" si="145"/>
        <v>115500</v>
      </c>
      <c r="L190" s="27">
        <f t="shared" si="145"/>
        <v>78155</v>
      </c>
      <c r="M190" s="27">
        <f t="shared" si="145"/>
        <v>0</v>
      </c>
      <c r="N190" s="42">
        <f t="shared" si="145"/>
        <v>115500</v>
      </c>
      <c r="O190" s="27">
        <f t="shared" si="145"/>
        <v>0</v>
      </c>
    </row>
    <row r="191" s="1" customFormat="1" ht="30" customHeight="1" spans="1:15">
      <c r="A191" s="28">
        <v>620004</v>
      </c>
      <c r="B191" s="29" t="s">
        <v>205</v>
      </c>
      <c r="C191" s="29" t="s">
        <v>205</v>
      </c>
      <c r="D191" s="30">
        <v>29</v>
      </c>
      <c r="E191" s="30">
        <f t="shared" si="100"/>
        <v>111650</v>
      </c>
      <c r="F191" s="30">
        <v>30</v>
      </c>
      <c r="G191" s="30">
        <f t="shared" ref="G191" si="146">F191*3850</f>
        <v>115500</v>
      </c>
      <c r="H191" s="31">
        <v>0.7</v>
      </c>
      <c r="I191" s="31">
        <v>1</v>
      </c>
      <c r="J191" s="30">
        <f t="shared" si="102"/>
        <v>78155</v>
      </c>
      <c r="K191" s="30">
        <f t="shared" si="103"/>
        <v>115500</v>
      </c>
      <c r="L191" s="30">
        <v>78155</v>
      </c>
      <c r="M191" s="43"/>
      <c r="N191" s="44">
        <f>ROUND(IF(J191+K191-L191-M191&lt;0,0,J191+K191-L191-M191),0)</f>
        <v>115500</v>
      </c>
      <c r="O191" s="45">
        <f>ROUND(IF(J191+K191-L191-M191&lt;0,-(J191+K191-L191-M191),0),0)</f>
        <v>0</v>
      </c>
    </row>
    <row r="192" s="1" customFormat="1" ht="30" customHeight="1" spans="1:15">
      <c r="A192" s="32">
        <v>620005</v>
      </c>
      <c r="B192" s="33" t="s">
        <v>206</v>
      </c>
      <c r="C192" s="33" t="s">
        <v>206</v>
      </c>
      <c r="D192" s="27">
        <f t="shared" ref="D192:O192" si="147">SUM(D193)</f>
        <v>21</v>
      </c>
      <c r="E192" s="27">
        <f t="shared" si="147"/>
        <v>80850</v>
      </c>
      <c r="F192" s="27">
        <f t="shared" si="147"/>
        <v>25</v>
      </c>
      <c r="G192" s="27">
        <f t="shared" si="147"/>
        <v>96250</v>
      </c>
      <c r="H192" s="27"/>
      <c r="I192" s="31"/>
      <c r="J192" s="27">
        <f t="shared" si="147"/>
        <v>56595</v>
      </c>
      <c r="K192" s="27">
        <f t="shared" si="147"/>
        <v>96250</v>
      </c>
      <c r="L192" s="27">
        <f t="shared" si="147"/>
        <v>56595</v>
      </c>
      <c r="M192" s="27">
        <f t="shared" si="147"/>
        <v>0</v>
      </c>
      <c r="N192" s="42">
        <f t="shared" si="147"/>
        <v>96250</v>
      </c>
      <c r="O192" s="27">
        <f t="shared" si="147"/>
        <v>0</v>
      </c>
    </row>
    <row r="193" s="1" customFormat="1" ht="30" customHeight="1" spans="1:15">
      <c r="A193" s="28">
        <v>620005</v>
      </c>
      <c r="B193" s="29" t="s">
        <v>206</v>
      </c>
      <c r="C193" s="29" t="s">
        <v>206</v>
      </c>
      <c r="D193" s="30">
        <v>21</v>
      </c>
      <c r="E193" s="30">
        <f t="shared" si="100"/>
        <v>80850</v>
      </c>
      <c r="F193" s="30">
        <v>25</v>
      </c>
      <c r="G193" s="30">
        <f t="shared" ref="G193" si="148">F193*3850</f>
        <v>96250</v>
      </c>
      <c r="H193" s="31">
        <v>0.7</v>
      </c>
      <c r="I193" s="31">
        <v>1</v>
      </c>
      <c r="J193" s="30">
        <f t="shared" si="102"/>
        <v>56595</v>
      </c>
      <c r="K193" s="30">
        <f t="shared" si="103"/>
        <v>96250</v>
      </c>
      <c r="L193" s="30">
        <v>56595</v>
      </c>
      <c r="M193" s="43"/>
      <c r="N193" s="44">
        <f>ROUND(IF(J193+K193-L193-M193&lt;0,0,J193+K193-L193-M193),0)</f>
        <v>96250</v>
      </c>
      <c r="O193" s="45">
        <f>ROUND(IF(J193+K193-L193-M193&lt;0,-(J193+K193-L193-M193),0),0)</f>
        <v>0</v>
      </c>
    </row>
    <row r="194" s="1" customFormat="1" ht="30" customHeight="1" spans="1:15">
      <c r="A194" s="32">
        <v>621</v>
      </c>
      <c r="B194" s="33" t="s">
        <v>207</v>
      </c>
      <c r="C194" s="33" t="s">
        <v>207</v>
      </c>
      <c r="D194" s="27">
        <f t="shared" ref="D194:O194" si="149">SUM(D195:D198)</f>
        <v>11</v>
      </c>
      <c r="E194" s="27">
        <f t="shared" si="149"/>
        <v>42350</v>
      </c>
      <c r="F194" s="27">
        <f t="shared" ref="F194:G194" si="150">SUM(F195:F198)</f>
        <v>11</v>
      </c>
      <c r="G194" s="27">
        <f t="shared" si="150"/>
        <v>42350</v>
      </c>
      <c r="H194" s="27"/>
      <c r="I194" s="31"/>
      <c r="J194" s="27">
        <f t="shared" si="149"/>
        <v>29645</v>
      </c>
      <c r="K194" s="27">
        <f t="shared" si="149"/>
        <v>35997.5</v>
      </c>
      <c r="L194" s="27">
        <f t="shared" si="149"/>
        <v>61985</v>
      </c>
      <c r="M194" s="27">
        <f t="shared" si="149"/>
        <v>0</v>
      </c>
      <c r="N194" s="42">
        <f t="shared" si="149"/>
        <v>16940</v>
      </c>
      <c r="O194" s="27">
        <f t="shared" si="149"/>
        <v>13283</v>
      </c>
    </row>
    <row r="195" s="1" customFormat="1" ht="30" customHeight="1" spans="1:15">
      <c r="A195" s="28">
        <v>621001</v>
      </c>
      <c r="B195" s="29" t="s">
        <v>208</v>
      </c>
      <c r="C195" s="29" t="s">
        <v>209</v>
      </c>
      <c r="D195" s="30">
        <v>1</v>
      </c>
      <c r="E195" s="30">
        <f t="shared" si="100"/>
        <v>3850</v>
      </c>
      <c r="F195" s="30">
        <v>1</v>
      </c>
      <c r="G195" s="30">
        <f t="shared" ref="G195:G198" si="151">F195*3850</f>
        <v>3850</v>
      </c>
      <c r="H195" s="31">
        <v>0.7</v>
      </c>
      <c r="I195" s="31">
        <v>0.85</v>
      </c>
      <c r="J195" s="30">
        <f t="shared" si="102"/>
        <v>2695</v>
      </c>
      <c r="K195" s="30">
        <f t="shared" si="103"/>
        <v>3272.5</v>
      </c>
      <c r="L195" s="30">
        <v>8085</v>
      </c>
      <c r="M195" s="43"/>
      <c r="N195" s="44">
        <f>ROUND(IF(J195+K195-L195-M195&lt;0,0,J195+K195-L195-M195),0)</f>
        <v>0</v>
      </c>
      <c r="O195" s="45">
        <f>ROUND(IF(J195+K195-L195-M195&lt;0,-(J195+K195-L195-M195),0),0)</f>
        <v>2118</v>
      </c>
    </row>
    <row r="196" s="1" customFormat="1" ht="30" customHeight="1" spans="1:15">
      <c r="A196" s="28">
        <v>621002</v>
      </c>
      <c r="B196" s="29" t="s">
        <v>210</v>
      </c>
      <c r="C196" s="29" t="s">
        <v>210</v>
      </c>
      <c r="D196" s="30">
        <v>2</v>
      </c>
      <c r="E196" s="30">
        <f t="shared" si="100"/>
        <v>7700</v>
      </c>
      <c r="F196" s="30">
        <v>2</v>
      </c>
      <c r="G196" s="30">
        <f t="shared" si="151"/>
        <v>7700</v>
      </c>
      <c r="H196" s="31">
        <v>0.7</v>
      </c>
      <c r="I196" s="31">
        <v>0.85</v>
      </c>
      <c r="J196" s="30">
        <f t="shared" si="102"/>
        <v>5390</v>
      </c>
      <c r="K196" s="30">
        <f t="shared" si="103"/>
        <v>6545</v>
      </c>
      <c r="L196" s="30">
        <v>18865</v>
      </c>
      <c r="M196" s="43"/>
      <c r="N196" s="44">
        <f>ROUND(IF(J196+K196-L196-M196&lt;0,0,J196+K196-L196-M196),0)</f>
        <v>0</v>
      </c>
      <c r="O196" s="45">
        <f>ROUND(IF(J196+K196-L196-M196&lt;0,-(J196+K196-L196-M196),0),0)</f>
        <v>6930</v>
      </c>
    </row>
    <row r="197" s="1" customFormat="1" ht="30" customHeight="1" spans="1:15">
      <c r="A197" s="28">
        <v>621005</v>
      </c>
      <c r="B197" s="29" t="s">
        <v>211</v>
      </c>
      <c r="C197" s="29" t="s">
        <v>211</v>
      </c>
      <c r="D197" s="30">
        <v>2</v>
      </c>
      <c r="E197" s="30">
        <f t="shared" si="100"/>
        <v>7700</v>
      </c>
      <c r="F197" s="30">
        <v>2</v>
      </c>
      <c r="G197" s="30">
        <f t="shared" si="151"/>
        <v>7700</v>
      </c>
      <c r="H197" s="31">
        <v>0.7</v>
      </c>
      <c r="I197" s="31">
        <v>0.85</v>
      </c>
      <c r="J197" s="30">
        <f t="shared" si="102"/>
        <v>5390</v>
      </c>
      <c r="K197" s="30">
        <f t="shared" si="103"/>
        <v>6545</v>
      </c>
      <c r="L197" s="30">
        <v>16170</v>
      </c>
      <c r="M197" s="43"/>
      <c r="N197" s="44">
        <f>ROUND(IF(J197+K197-L197-M197&lt;0,0,J197+K197-L197-M197),0)</f>
        <v>0</v>
      </c>
      <c r="O197" s="45">
        <f>ROUND(IF(J197+K197-L197-M197&lt;0,-(J197+K197-L197-M197),0),0)</f>
        <v>4235</v>
      </c>
    </row>
    <row r="198" s="1" customFormat="1" ht="30" customHeight="1" spans="1:15">
      <c r="A198" s="28">
        <v>621006</v>
      </c>
      <c r="B198" s="29" t="s">
        <v>212</v>
      </c>
      <c r="C198" s="29" t="s">
        <v>213</v>
      </c>
      <c r="D198" s="30">
        <v>6</v>
      </c>
      <c r="E198" s="30">
        <f t="shared" ref="E198:E202" si="152">D198*3850</f>
        <v>23100</v>
      </c>
      <c r="F198" s="30">
        <v>6</v>
      </c>
      <c r="G198" s="30">
        <f t="shared" si="151"/>
        <v>23100</v>
      </c>
      <c r="H198" s="31">
        <v>0.7</v>
      </c>
      <c r="I198" s="31">
        <v>0.85</v>
      </c>
      <c r="J198" s="30">
        <f t="shared" si="102"/>
        <v>16170</v>
      </c>
      <c r="K198" s="30">
        <f t="shared" si="103"/>
        <v>19635</v>
      </c>
      <c r="L198" s="30">
        <v>18865</v>
      </c>
      <c r="M198" s="43"/>
      <c r="N198" s="44">
        <f>ROUND(IF(J198+K198-L198-M198&lt;0,0,J198+K198-L198-M198),0)</f>
        <v>16940</v>
      </c>
      <c r="O198" s="45">
        <f>ROUND(IF(J198+K198-L198-M198&lt;0,-(J198+K198-L198-M198),0),0)</f>
        <v>0</v>
      </c>
    </row>
    <row r="199" s="1" customFormat="1" ht="30" customHeight="1" spans="1:15">
      <c r="A199" s="32">
        <v>621004</v>
      </c>
      <c r="B199" s="33" t="s">
        <v>214</v>
      </c>
      <c r="C199" s="33" t="s">
        <v>214</v>
      </c>
      <c r="D199" s="27">
        <f t="shared" ref="D199:O199" si="153">SUM(D200)</f>
        <v>4</v>
      </c>
      <c r="E199" s="27">
        <f t="shared" si="153"/>
        <v>15400</v>
      </c>
      <c r="F199" s="27">
        <f t="shared" si="153"/>
        <v>4</v>
      </c>
      <c r="G199" s="27">
        <f t="shared" si="153"/>
        <v>15400</v>
      </c>
      <c r="H199" s="27"/>
      <c r="I199" s="31"/>
      <c r="J199" s="27">
        <f t="shared" si="153"/>
        <v>10780</v>
      </c>
      <c r="K199" s="27">
        <f t="shared" si="153"/>
        <v>13090</v>
      </c>
      <c r="L199" s="27">
        <f t="shared" si="153"/>
        <v>35035</v>
      </c>
      <c r="M199" s="27">
        <f t="shared" si="153"/>
        <v>0</v>
      </c>
      <c r="N199" s="42">
        <f t="shared" si="153"/>
        <v>0</v>
      </c>
      <c r="O199" s="27">
        <f t="shared" si="153"/>
        <v>11165</v>
      </c>
    </row>
    <row r="200" s="1" customFormat="1" ht="30" customHeight="1" spans="1:15">
      <c r="A200" s="28">
        <v>621004</v>
      </c>
      <c r="B200" s="29" t="s">
        <v>214</v>
      </c>
      <c r="C200" s="29" t="s">
        <v>214</v>
      </c>
      <c r="D200" s="30">
        <v>4</v>
      </c>
      <c r="E200" s="30">
        <f t="shared" si="152"/>
        <v>15400</v>
      </c>
      <c r="F200" s="30">
        <v>4</v>
      </c>
      <c r="G200" s="30">
        <f t="shared" ref="G200" si="154">F200*3850</f>
        <v>15400</v>
      </c>
      <c r="H200" s="31">
        <v>0.7</v>
      </c>
      <c r="I200" s="31">
        <v>0.85</v>
      </c>
      <c r="J200" s="30">
        <f t="shared" ref="J200:J202" si="155">E200*H200</f>
        <v>10780</v>
      </c>
      <c r="K200" s="30">
        <f t="shared" ref="K200:K202" si="156">G200*I200</f>
        <v>13090</v>
      </c>
      <c r="L200" s="30">
        <v>35035</v>
      </c>
      <c r="M200" s="43"/>
      <c r="N200" s="44">
        <f>ROUND(IF(J200+K200-L200-M200&lt;0,0,J200+K200-L200-M200),0)</f>
        <v>0</v>
      </c>
      <c r="O200" s="45">
        <f>ROUND(IF(J200+K200-L200-M200&lt;0,-(J200+K200-L200-M200),0),0)</f>
        <v>11165</v>
      </c>
    </row>
    <row r="201" s="1" customFormat="1" ht="30" customHeight="1" spans="1:15">
      <c r="A201" s="32">
        <v>621003</v>
      </c>
      <c r="B201" s="33" t="s">
        <v>215</v>
      </c>
      <c r="C201" s="33" t="s">
        <v>215</v>
      </c>
      <c r="D201" s="27">
        <f t="shared" ref="D201:O201" si="157">SUM(D202)</f>
        <v>11</v>
      </c>
      <c r="E201" s="27">
        <f t="shared" si="157"/>
        <v>42350</v>
      </c>
      <c r="F201" s="27">
        <f t="shared" si="157"/>
        <v>13</v>
      </c>
      <c r="G201" s="27">
        <f t="shared" si="157"/>
        <v>50050</v>
      </c>
      <c r="H201" s="27"/>
      <c r="I201" s="31"/>
      <c r="J201" s="27">
        <f t="shared" si="157"/>
        <v>29645</v>
      </c>
      <c r="K201" s="27">
        <f t="shared" si="157"/>
        <v>42542.5</v>
      </c>
      <c r="L201" s="27">
        <f t="shared" si="157"/>
        <v>123970</v>
      </c>
      <c r="M201" s="27">
        <f t="shared" si="157"/>
        <v>0</v>
      </c>
      <c r="N201" s="42">
        <f t="shared" si="157"/>
        <v>0</v>
      </c>
      <c r="O201" s="27">
        <f t="shared" si="157"/>
        <v>51783</v>
      </c>
    </row>
    <row r="202" s="1" customFormat="1" ht="30" customHeight="1" spans="1:15">
      <c r="A202" s="28">
        <v>621003</v>
      </c>
      <c r="B202" s="29" t="s">
        <v>215</v>
      </c>
      <c r="C202" s="29" t="s">
        <v>215</v>
      </c>
      <c r="D202" s="30">
        <v>11</v>
      </c>
      <c r="E202" s="30">
        <f t="shared" si="152"/>
        <v>42350</v>
      </c>
      <c r="F202" s="30">
        <v>13</v>
      </c>
      <c r="G202" s="30">
        <f t="shared" ref="G202" si="158">F202*3850</f>
        <v>50050</v>
      </c>
      <c r="H202" s="31">
        <v>0.7</v>
      </c>
      <c r="I202" s="31">
        <v>0.85</v>
      </c>
      <c r="J202" s="30">
        <f t="shared" si="155"/>
        <v>29645</v>
      </c>
      <c r="K202" s="30">
        <f t="shared" si="156"/>
        <v>42542.5</v>
      </c>
      <c r="L202" s="30">
        <v>123970</v>
      </c>
      <c r="M202" s="43"/>
      <c r="N202" s="44">
        <f>ROUND(IF(J202+K202-L202-M202&lt;0,0,J202+K202-L202-M202),0)</f>
        <v>0</v>
      </c>
      <c r="O202" s="45">
        <f>ROUND(IF(J202+K202-L202-M202&lt;0,-(J202+K202-L202-M202),0),0)</f>
        <v>51783</v>
      </c>
    </row>
    <row r="203" s="1" customFormat="1" spans="1:3">
      <c r="A203" s="52"/>
      <c r="B203" s="53"/>
      <c r="C203" s="53"/>
    </row>
    <row r="204" s="1" customFormat="1" spans="1:3">
      <c r="A204" s="52"/>
      <c r="B204" s="53"/>
      <c r="C204" s="53"/>
    </row>
    <row r="205" s="1" customFormat="1" spans="1:3">
      <c r="A205" s="52"/>
      <c r="B205" s="53"/>
      <c r="C205" s="53"/>
    </row>
    <row r="206" s="1" customFormat="1" spans="1:3">
      <c r="A206" s="52"/>
      <c r="B206" s="53"/>
      <c r="C206" s="53"/>
    </row>
  </sheetData>
  <mergeCells count="13">
    <mergeCell ref="A2:O2"/>
    <mergeCell ref="D4:E4"/>
    <mergeCell ref="F4:G4"/>
    <mergeCell ref="J4:M4"/>
    <mergeCell ref="A6:C6"/>
    <mergeCell ref="A7:C7"/>
    <mergeCell ref="A4:A5"/>
    <mergeCell ref="B4:B5"/>
    <mergeCell ref="C4:C5"/>
    <mergeCell ref="H4:H5"/>
    <mergeCell ref="I4:I5"/>
    <mergeCell ref="N4:N5"/>
    <mergeCell ref="O4:O5"/>
  </mergeCells>
  <printOptions horizontalCentered="1"/>
  <pageMargins left="0.15625" right="0.118055555555556" top="0.313888888888889" bottom="0.275" header="0.15625" footer="0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䷸ᅛ䵘ᅛ䵨ᅛ܀ტހტࢀტऀტ</cp:lastModifiedBy>
  <dcterms:created xsi:type="dcterms:W3CDTF">2016-10-22T08:01:00Z</dcterms:created>
  <cp:lastPrinted>2018-11-01T07:42:00Z</cp:lastPrinted>
  <dcterms:modified xsi:type="dcterms:W3CDTF">2018-12-12T11:32:47Z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