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95" windowHeight="9795" tabRatio="713" activeTab="0"/>
  </bookViews>
  <sheets>
    <sheet name="资金下达格式 (改2.0)" sheetId="1" r:id="rId1"/>
    <sheet name="Sheet2" sheetId="2" state="hidden" r:id="rId2"/>
    <sheet name="Sheet3" sheetId="3" state="hidden" r:id="rId3"/>
    <sheet name="Sheet1" sheetId="4" state="hidden" r:id="rId4"/>
  </sheets>
  <externalReferences>
    <externalReference r:id="rId7"/>
  </externalReferences>
  <definedNames>
    <definedName name="_xlnm.Print_Area" localSheetId="0">'资金下达格式 (改2.0)'!$A$1:$R$203</definedName>
    <definedName name="_xlnm.Print_Titles" localSheetId="0">'资金下达格式 (改2.0)'!$2:$4</definedName>
    <definedName name="_xlnm._FilterDatabase" localSheetId="0" hidden="1">'资金下达格式 (改2.0)'!$A$4:$IP$203</definedName>
  </definedNames>
  <calcPr fullCalcOnLoad="1"/>
</workbook>
</file>

<file path=xl/sharedStrings.xml><?xml version="1.0" encoding="utf-8"?>
<sst xmlns="http://schemas.openxmlformats.org/spreadsheetml/2006/main" count="675" uniqueCount="346">
  <si>
    <t>提前下达2018年及清算2017年城乡义务教育公用经费补助资金明细表</t>
  </si>
  <si>
    <t>地区</t>
  </si>
  <si>
    <t>地区编码</t>
  </si>
  <si>
    <t>2016年城乡义务教育学校在校生（人）</t>
  </si>
  <si>
    <t>补助标准
（元/人）</t>
  </si>
  <si>
    <t>省财政分担比例</t>
  </si>
  <si>
    <t>应提前下达2018年城乡义务教育公用经费总额（万元）（按2016年学生人数）</t>
  </si>
  <si>
    <t>清算2017年城乡义务教育公用经费（万元）（按2016年学生人数）</t>
  </si>
  <si>
    <t>本次省财政（含中央）实际提前下达金额（万元）</t>
  </si>
  <si>
    <t>待2018年年中追加下达资金
（万元）</t>
  </si>
  <si>
    <t>待2018年清算资金
（万元）</t>
  </si>
  <si>
    <t>合计</t>
  </si>
  <si>
    <t>小学</t>
  </si>
  <si>
    <t>初中</t>
  </si>
  <si>
    <t>其中：省财政（含中央）分担</t>
  </si>
  <si>
    <t>市县分担</t>
  </si>
  <si>
    <t>2017年已下达金额（按2015年学生人数）</t>
  </si>
  <si>
    <t>本次应清算金额</t>
  </si>
  <si>
    <t>其中:中央资金</t>
  </si>
  <si>
    <t>省级资金</t>
  </si>
  <si>
    <t>列序号</t>
  </si>
  <si>
    <t>5=2-4</t>
  </si>
  <si>
    <t>6=2+5-9-10</t>
  </si>
  <si>
    <t>8=6-7</t>
  </si>
  <si>
    <t>*</t>
  </si>
  <si>
    <t>广州市</t>
  </si>
  <si>
    <t>市本级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</si>
  <si>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</si>
  <si>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</si>
  <si>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</si>
  <si>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</si>
  <si>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</si>
  <si>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</si>
  <si>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</si>
  <si>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</si>
  <si>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</si>
  <si>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</si>
  <si>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</si>
  <si>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深圳市</t>
  </si>
  <si>
    <t>福田区</t>
  </si>
  <si>
    <t>罗湖区</t>
  </si>
  <si>
    <t>盐田区</t>
  </si>
  <si>
    <t>南山区</t>
  </si>
  <si>
    <t>宝安区</t>
  </si>
  <si>
    <t>龙岗区</t>
  </si>
  <si>
    <t>珠海市</t>
  </si>
  <si>
    <t>香洲区</t>
  </si>
  <si>
    <t>金湾区</t>
  </si>
  <si>
    <t>斗门区</t>
  </si>
  <si>
    <t>汕头市</t>
  </si>
  <si>
    <t>金平区</t>
  </si>
  <si>
    <t>龙湖区</t>
  </si>
  <si>
    <t>澄海区</t>
  </si>
  <si>
    <t>濠江区</t>
  </si>
  <si>
    <t>潮阳区</t>
  </si>
  <si>
    <t>潮南区</t>
  </si>
  <si>
    <t>南澳县</t>
  </si>
  <si>
    <t>佛山市</t>
  </si>
  <si>
    <t>禅城区</t>
  </si>
  <si>
    <t>南海区</t>
  </si>
  <si>
    <t>高明区</t>
  </si>
  <si>
    <t>三水区</t>
  </si>
  <si>
    <t>顺德区</t>
  </si>
  <si>
    <t>韶关市</t>
  </si>
  <si>
    <t>浈江区</t>
  </si>
  <si>
    <t>武江区</t>
  </si>
  <si>
    <t>曲江区</t>
  </si>
  <si>
    <t>乐昌市</t>
  </si>
  <si>
    <t>始兴县</t>
  </si>
  <si>
    <t>新丰县</t>
  </si>
  <si>
    <t>南雄市</t>
  </si>
  <si>
    <t>仁化县</t>
  </si>
  <si>
    <t>翁源县</t>
  </si>
  <si>
    <t>乳源县</t>
  </si>
  <si>
    <t>河源市</t>
  </si>
  <si>
    <t>源城区</t>
  </si>
  <si>
    <t>东源县</t>
  </si>
  <si>
    <t>和平县</t>
  </si>
  <si>
    <t>龙川县</t>
  </si>
  <si>
    <t>紫金县</t>
  </si>
  <si>
    <t>连平县</t>
  </si>
  <si>
    <t>梅州市</t>
  </si>
  <si>
    <t>梅江区</t>
  </si>
  <si>
    <t>梅县区</t>
  </si>
  <si>
    <t>平远县</t>
  </si>
  <si>
    <t>蕉岭县</t>
  </si>
  <si>
    <t>大埔县</t>
  </si>
  <si>
    <t>兴宁市</t>
  </si>
  <si>
    <t>丰顺县</t>
  </si>
  <si>
    <t>五华县</t>
  </si>
  <si>
    <t>惠州市</t>
  </si>
  <si>
    <t>惠城区</t>
  </si>
  <si>
    <t>惠阳区</t>
  </si>
  <si>
    <t>惠东县</t>
  </si>
  <si>
    <t>龙门县</t>
  </si>
  <si>
    <t>博罗县</t>
  </si>
  <si>
    <t>汕尾市</t>
  </si>
  <si>
    <t>城区</t>
  </si>
  <si>
    <t>海丰县</t>
  </si>
  <si>
    <t>陆丰市</t>
  </si>
  <si>
    <t>陆河县</t>
  </si>
  <si>
    <t>东莞市</t>
  </si>
  <si>
    <t>中山市</t>
  </si>
  <si>
    <t>江门市</t>
  </si>
  <si>
    <t>蓬江区</t>
  </si>
  <si>
    <t>江海区</t>
  </si>
  <si>
    <t>新会区</t>
  </si>
  <si>
    <t>台山市</t>
  </si>
  <si>
    <t>开平市</t>
  </si>
  <si>
    <t>鹤山市</t>
  </si>
  <si>
    <t>恩平市</t>
  </si>
  <si>
    <t>阳江市</t>
  </si>
  <si>
    <t>江城区</t>
  </si>
  <si>
    <t>阳东区</t>
  </si>
  <si>
    <t>阳西县</t>
  </si>
  <si>
    <t>阳春市</t>
  </si>
  <si>
    <t>湛江市</t>
  </si>
  <si>
    <t>赤坎区</t>
  </si>
  <si>
    <t>霞山区</t>
  </si>
  <si>
    <t>麻章区</t>
  </si>
  <si>
    <t>坡头区</t>
  </si>
  <si>
    <t>吴川市</t>
  </si>
  <si>
    <t>遂溪县</t>
  </si>
  <si>
    <t>雷州市</t>
  </si>
  <si>
    <t>廉江市</t>
  </si>
  <si>
    <t>徐闻县</t>
  </si>
  <si>
    <t>茂名市</t>
  </si>
  <si>
    <t>茂南区</t>
  </si>
  <si>
    <t>信宜市</t>
  </si>
  <si>
    <t>电白区</t>
  </si>
  <si>
    <t>化州市</t>
  </si>
  <si>
    <t>高州市</t>
  </si>
  <si>
    <t>肇庆市</t>
  </si>
  <si>
    <t>端州区</t>
  </si>
  <si>
    <t>鼎湖区</t>
  </si>
  <si>
    <t>四会市</t>
  </si>
  <si>
    <t>高要市</t>
  </si>
  <si>
    <t>广宁县</t>
  </si>
  <si>
    <t>德庆县</t>
  </si>
  <si>
    <t>封开县</t>
  </si>
  <si>
    <t>怀集县</t>
  </si>
  <si>
    <t>清远市</t>
  </si>
  <si>
    <t>清城区</t>
  </si>
  <si>
    <t>清新区</t>
  </si>
  <si>
    <t>连州市</t>
  </si>
  <si>
    <t>佛冈县</t>
  </si>
  <si>
    <t>阳山县</t>
  </si>
  <si>
    <t>连山县</t>
  </si>
  <si>
    <t>连南县</t>
  </si>
  <si>
    <t>英德市</t>
  </si>
  <si>
    <t>潮州市</t>
  </si>
  <si>
    <t>湘桥区</t>
  </si>
  <si>
    <t>潮安区</t>
  </si>
  <si>
    <t>饶平县</t>
  </si>
  <si>
    <t>揭阳市</t>
  </si>
  <si>
    <t>市本级
（不含普侨区）</t>
  </si>
  <si>
    <t>市本级
（普侨区）</t>
  </si>
  <si>
    <t>榕城区</t>
  </si>
  <si>
    <t>揭东区</t>
  </si>
  <si>
    <t>揭西县</t>
  </si>
  <si>
    <t>普宁市</t>
  </si>
  <si>
    <t>惠来县</t>
  </si>
  <si>
    <t>云浮市</t>
  </si>
  <si>
    <t>云城区</t>
  </si>
  <si>
    <t>郁南县</t>
  </si>
  <si>
    <t>云安县</t>
  </si>
  <si>
    <t>新兴县</t>
  </si>
  <si>
    <t>罗定市</t>
  </si>
  <si>
    <t>金额</t>
  </si>
  <si>
    <t/>
  </si>
  <si>
    <t>1,198,770,000.00</t>
  </si>
  <si>
    <t>684,430,000.00</t>
  </si>
  <si>
    <t>33,710,000.00</t>
  </si>
  <si>
    <t>2,100,000.00</t>
  </si>
  <si>
    <t>2,370,000.00</t>
  </si>
  <si>
    <t>1,770,000.00</t>
  </si>
  <si>
    <t>3,590,000.00</t>
  </si>
  <si>
    <t>4,130,000.00</t>
  </si>
  <si>
    <t>2,610,000.00</t>
  </si>
  <si>
    <t>6,540,000.00</t>
  </si>
  <si>
    <t>5,240,000.00</t>
  </si>
  <si>
    <t>1,820,000.00</t>
  </si>
  <si>
    <t>740,000.00</t>
  </si>
  <si>
    <t>2,800,000.00</t>
  </si>
  <si>
    <t>6,160,000.00</t>
  </si>
  <si>
    <t>3,560,000.00</t>
  </si>
  <si>
    <t>980,000.00</t>
  </si>
  <si>
    <t>1,620,000.00</t>
  </si>
  <si>
    <t>93,960,000.00</t>
  </si>
  <si>
    <t>1,040,000.00</t>
  </si>
  <si>
    <t>11,060,000.00</t>
  </si>
  <si>
    <t>8,760,000.00</t>
  </si>
  <si>
    <t>14,260,000.00</t>
  </si>
  <si>
    <t>2,490,000.00</t>
  </si>
  <si>
    <t>30,630,000.00</t>
  </si>
  <si>
    <t>25,720,000.00</t>
  </si>
  <si>
    <t>13,430,000.00</t>
  </si>
  <si>
    <t>2,000,000.00</t>
  </si>
  <si>
    <t>8,090,000.00</t>
  </si>
  <si>
    <t>1,380,000.00</t>
  </si>
  <si>
    <t>1,960,000.00</t>
  </si>
  <si>
    <t>29,510,000.00</t>
  </si>
  <si>
    <t>3,670,000.00</t>
  </si>
  <si>
    <t>4,880,000.00</t>
  </si>
  <si>
    <t>4,660,000.00</t>
  </si>
  <si>
    <t>9,040,000.00</t>
  </si>
  <si>
    <t>3,190,000.00</t>
  </si>
  <si>
    <t>4,070,000.00</t>
  </si>
  <si>
    <t>29,250,000.00</t>
  </si>
  <si>
    <t>2,710,000.00</t>
  </si>
  <si>
    <t>8,800,000.00</t>
  </si>
  <si>
    <t>7,630,000.00</t>
  </si>
  <si>
    <t>10,110,000.00</t>
  </si>
  <si>
    <t>25,660,000.00</t>
  </si>
  <si>
    <t>1,240,000.00</t>
  </si>
  <si>
    <t>7,770,000.00</t>
  </si>
  <si>
    <t>9,730,000.00</t>
  </si>
  <si>
    <t>3,700,000.00</t>
  </si>
  <si>
    <t>3,220,000.00</t>
  </si>
  <si>
    <t>76,850,000.00</t>
  </si>
  <si>
    <t>26,580,000.00</t>
  </si>
  <si>
    <t>24,650,000.00</t>
  </si>
  <si>
    <t>20,140,000.00</t>
  </si>
  <si>
    <t>5,480,000.00</t>
  </si>
  <si>
    <t>4,870,000.00</t>
  </si>
  <si>
    <t>1,130,000.00</t>
  </si>
  <si>
    <t>3,740,000.00</t>
  </si>
  <si>
    <t>31,580,000.00</t>
  </si>
  <si>
    <t>10,610,000.00</t>
  </si>
  <si>
    <t>45,430,000.00</t>
  </si>
  <si>
    <t>950,000.00</t>
  </si>
  <si>
    <t>6,930,000.00</t>
  </si>
  <si>
    <t>2,560,000.00</t>
  </si>
  <si>
    <t>8,150,000.00</t>
  </si>
  <si>
    <t>7,700,000.00</t>
  </si>
  <si>
    <t>8,380,000.00</t>
  </si>
  <si>
    <t>4,600,000.00</t>
  </si>
  <si>
    <t>26,260,000.00</t>
  </si>
  <si>
    <t>2,330,000.00</t>
  </si>
  <si>
    <t>8,350,000.00</t>
  </si>
  <si>
    <t>8,900,000.00</t>
  </si>
  <si>
    <t>6,680,000.00</t>
  </si>
  <si>
    <t>48,950,000.00</t>
  </si>
  <si>
    <t>5,680,000.00</t>
  </si>
  <si>
    <t>8,480,000.00</t>
  </si>
  <si>
    <t>7,580,000.00</t>
  </si>
  <si>
    <t>2,550,000.00</t>
  </si>
  <si>
    <t>14,770,000.00</t>
  </si>
  <si>
    <t>9,890,000.00</t>
  </si>
  <si>
    <t>63,460,000.00</t>
  </si>
  <si>
    <t>8,540,000.00</t>
  </si>
  <si>
    <t>5,710,000.00</t>
  </si>
  <si>
    <t>21,300,000.00</t>
  </si>
  <si>
    <t>27,910,000.00</t>
  </si>
  <si>
    <t>32,050,000.00</t>
  </si>
  <si>
    <t>7,390,000.00</t>
  </si>
  <si>
    <t>10,770,000.00</t>
  </si>
  <si>
    <t>11,560,000.00</t>
  </si>
  <si>
    <t>44,970,000.00</t>
  </si>
  <si>
    <t>12,700,000.00</t>
  </si>
  <si>
    <t>12,140,000.00</t>
  </si>
  <si>
    <t>8,080,000.00</t>
  </si>
  <si>
    <t>6,210,000.00</t>
  </si>
  <si>
    <t>5,840,000.00</t>
  </si>
  <si>
    <t>24,680,000.00</t>
  </si>
  <si>
    <t>260,000.00</t>
  </si>
  <si>
    <t>6,500,000.00</t>
  </si>
  <si>
    <t>17,920,000.00</t>
  </si>
  <si>
    <t>25,430,000.00</t>
  </si>
  <si>
    <t>130,000.00</t>
  </si>
  <si>
    <t>410,000.00</t>
  </si>
  <si>
    <t>12,360,000.00</t>
  </si>
  <si>
    <t>12,530,000.00</t>
  </si>
  <si>
    <t>17,610,000.00</t>
  </si>
  <si>
    <t>240,000.00</t>
  </si>
  <si>
    <t>8,070,000.00</t>
  </si>
  <si>
    <t>6,710,000.00</t>
  </si>
  <si>
    <t>2,590,000.00</t>
  </si>
  <si>
    <t>514,340,000.00</t>
  </si>
  <si>
    <t>630,000.00</t>
  </si>
  <si>
    <t>6,360,000.00</t>
  </si>
  <si>
    <t>7,780,000.00</t>
  </si>
  <si>
    <t>3,300,000.00</t>
  </si>
  <si>
    <t>5,370,000.00</t>
  </si>
  <si>
    <t>4,150,000.00</t>
  </si>
  <si>
    <t>17,240,000.00</t>
  </si>
  <si>
    <t>15,280,000.00</t>
  </si>
  <si>
    <t>7,800,000.00</t>
  </si>
  <si>
    <t>17,220,000.00</t>
  </si>
  <si>
    <t>7,830,000.00</t>
  </si>
  <si>
    <t>9,780,000.00</t>
  </si>
  <si>
    <t>23,230,000.00</t>
  </si>
  <si>
    <t>24,740,000.00</t>
  </si>
  <si>
    <t>26,250,000.00</t>
  </si>
  <si>
    <t>20,010,000.00</t>
  </si>
  <si>
    <t>5,660,000.00</t>
  </si>
  <si>
    <t>15,880,000.00</t>
  </si>
  <si>
    <t>18,290,000.00</t>
  </si>
  <si>
    <t>23,910,000.00</t>
  </si>
  <si>
    <t>10,310,000.00</t>
  </si>
  <si>
    <t>27,530,000.00</t>
  </si>
  <si>
    <t>30,960,000.00</t>
  </si>
  <si>
    <t>7,090,000.00</t>
  </si>
  <si>
    <t>7,040,000.00</t>
  </si>
  <si>
    <t>7,380,000.00</t>
  </si>
  <si>
    <t>16,450,000.00</t>
  </si>
  <si>
    <t>16,170,000.00</t>
  </si>
  <si>
    <t>1,980,000.00</t>
  </si>
  <si>
    <t>3,230,000.00</t>
  </si>
  <si>
    <t>13,820,000.00</t>
  </si>
  <si>
    <t>48,920,000.00</t>
  </si>
  <si>
    <t>12,480,000.00</t>
  </si>
  <si>
    <t>23,500,000.00</t>
  </si>
  <si>
    <t>20,070,000.00</t>
  </si>
  <si>
    <t>6,700,000.00</t>
  </si>
  <si>
    <t>辅助类型</t>
  </si>
  <si>
    <t>2016年核定下达金额</t>
  </si>
  <si>
    <t>因素分配得分</t>
  </si>
  <si>
    <t>2016年预下达金额</t>
  </si>
  <si>
    <t>601广州市</t>
  </si>
  <si>
    <t>萝岗区</t>
  </si>
  <si>
    <t>从化市</t>
  </si>
  <si>
    <t>增城市</t>
  </si>
  <si>
    <t>603珠海市</t>
  </si>
  <si>
    <t>604汕头市</t>
  </si>
  <si>
    <t>省直管县</t>
  </si>
  <si>
    <t>605佛山市</t>
  </si>
  <si>
    <t>606韶关市</t>
  </si>
  <si>
    <t>607河源市</t>
  </si>
  <si>
    <t>608梅州市</t>
  </si>
  <si>
    <t>609惠州市</t>
  </si>
  <si>
    <t>610汕尾市</t>
  </si>
  <si>
    <t>611东莞市</t>
  </si>
  <si>
    <t>612中山市</t>
  </si>
  <si>
    <t>613江门市</t>
  </si>
  <si>
    <t>614阳江市</t>
  </si>
  <si>
    <t>615湛江市</t>
  </si>
  <si>
    <t>616茂名市</t>
  </si>
  <si>
    <t>617肇庆市</t>
  </si>
  <si>
    <t>618清远市</t>
  </si>
  <si>
    <t>619潮州市</t>
  </si>
  <si>
    <t>620揭阳市</t>
  </si>
  <si>
    <t>市本级（不含普侨区）</t>
  </si>
  <si>
    <t>市本级（普侨区）</t>
  </si>
  <si>
    <t>621云浮市</t>
  </si>
  <si>
    <t>云安区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</si>
</sst>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  <numFmt numFmtId="179" formatCode="0.00_);[Red]\(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20"/>
      <color indexed="8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8" borderId="0" applyNumberFormat="0" applyBorder="0" applyAlignment="0" applyProtection="0"/>
    <xf numFmtId="0" fontId="28" fillId="4" borderId="5" applyNumberFormat="0" applyAlignment="0" applyProtection="0"/>
    <xf numFmtId="0" fontId="19" fillId="4" borderId="1" applyNumberFormat="0" applyAlignment="0" applyProtection="0"/>
    <xf numFmtId="0" fontId="18" fillId="9" borderId="6" applyNumberFormat="0" applyAlignment="0" applyProtection="0"/>
    <xf numFmtId="0" fontId="9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0" borderId="7" applyNumberFormat="0" applyFill="0" applyAlignment="0" applyProtection="0"/>
    <xf numFmtId="0" fontId="8" fillId="0" borderId="8" applyNumberFormat="0" applyFill="0" applyAlignment="0" applyProtection="0"/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24" fillId="8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1" fillId="16" borderId="0" applyNumberFormat="0" applyBorder="0" applyAlignment="0" applyProtection="0"/>
    <xf numFmtId="0" fontId="9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9" fillId="8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</cellStyleXfs>
  <cellXfs count="64">
    <xf numFmtId="0" fontId="0" fillId="0" borderId="0" xfId="0" applyAlignment="1">
      <alignment/>
    </xf>
    <xf numFmtId="0" fontId="0" fillId="0" borderId="9" xfId="65" applyNumberFormat="1" applyFont="1" applyFill="1" applyBorder="1" applyAlignment="1" applyProtection="1">
      <alignment horizontal="center" vertical="center" wrapText="1"/>
      <protection/>
    </xf>
    <xf numFmtId="41" fontId="0" fillId="0" borderId="9" xfId="45" applyNumberFormat="1" applyFont="1" applyFill="1" applyBorder="1" applyAlignment="1">
      <alignment horizontal="center" vertical="center" wrapText="1"/>
      <protection/>
    </xf>
    <xf numFmtId="176" fontId="0" fillId="0" borderId="9" xfId="45" applyNumberFormat="1" applyFont="1" applyFill="1" applyBorder="1" applyAlignment="1">
      <alignment horizontal="center" vertical="center" wrapText="1"/>
      <protection/>
    </xf>
    <xf numFmtId="177" fontId="0" fillId="0" borderId="9" xfId="4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0" fontId="1" fillId="0" borderId="9" xfId="65" applyNumberFormat="1" applyFont="1" applyFill="1" applyBorder="1" applyAlignment="1" applyProtection="1">
      <alignment horizontal="center" vertical="center" wrapText="1"/>
      <protection/>
    </xf>
    <xf numFmtId="178" fontId="0" fillId="0" borderId="9" xfId="45" applyNumberFormat="1" applyFont="1" applyFill="1" applyBorder="1" applyAlignment="1">
      <alignment horizontal="center" vertical="center" wrapText="1"/>
      <protection/>
    </xf>
    <xf numFmtId="9" fontId="0" fillId="0" borderId="9" xfId="65" applyNumberFormat="1" applyFont="1" applyFill="1" applyBorder="1" applyAlignment="1">
      <alignment horizontal="center" vertical="center" wrapText="1"/>
      <protection/>
    </xf>
    <xf numFmtId="177" fontId="0" fillId="0" borderId="9" xfId="64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0" fillId="0" borderId="9" xfId="45" applyFont="1" applyFill="1" applyBorder="1" applyAlignment="1">
      <alignment horizontal="center" vertical="center"/>
      <protection/>
    </xf>
    <xf numFmtId="0" fontId="0" fillId="0" borderId="9" xfId="45" applyFill="1" applyBorder="1" applyAlignment="1">
      <alignment horizontal="center" vertical="center"/>
      <protection/>
    </xf>
    <xf numFmtId="41" fontId="0" fillId="2" borderId="11" xfId="45" applyNumberForma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 wrapText="1"/>
    </xf>
    <xf numFmtId="0" fontId="0" fillId="0" borderId="9" xfId="64" applyBorder="1" applyAlignment="1">
      <alignment horizontal="center" vertical="center"/>
      <protection/>
    </xf>
    <xf numFmtId="0" fontId="0" fillId="0" borderId="9" xfId="64" applyFill="1" applyBorder="1" applyAlignment="1">
      <alignment horizontal="center" vertical="center"/>
      <protection/>
    </xf>
    <xf numFmtId="0" fontId="0" fillId="0" borderId="0" xfId="45" applyFill="1" applyAlignment="1">
      <alignment horizontal="center" vertical="center" wrapText="1"/>
      <protection/>
    </xf>
    <xf numFmtId="0" fontId="0" fillId="3" borderId="0" xfId="45" applyFill="1">
      <alignment vertical="center"/>
      <protection/>
    </xf>
    <xf numFmtId="0" fontId="0" fillId="2" borderId="0" xfId="45" applyFill="1">
      <alignment vertical="center"/>
      <protection/>
    </xf>
    <xf numFmtId="0" fontId="0" fillId="0" borderId="0" xfId="45" applyFill="1" applyAlignment="1">
      <alignment horizontal="center" vertical="center"/>
      <protection/>
    </xf>
    <xf numFmtId="0" fontId="0" fillId="0" borderId="0" xfId="45" applyFill="1">
      <alignment vertical="center"/>
      <protection/>
    </xf>
    <xf numFmtId="0" fontId="5" fillId="0" borderId="0" xfId="0" applyFont="1" applyAlignment="1">
      <alignment horizontal="center" vertical="center"/>
    </xf>
    <xf numFmtId="0" fontId="6" fillId="0" borderId="9" xfId="45" applyFont="1" applyFill="1" applyBorder="1" applyAlignment="1">
      <alignment horizontal="center" vertical="center"/>
      <protection/>
    </xf>
    <xf numFmtId="0" fontId="6" fillId="0" borderId="9" xfId="0" applyFont="1" applyBorder="1" applyAlignment="1">
      <alignment horizontal="center" vertical="center" wrapText="1"/>
    </xf>
    <xf numFmtId="179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9" fontId="0" fillId="0" borderId="9" xfId="0" applyNumberFormat="1" applyFont="1" applyFill="1" applyBorder="1" applyAlignment="1">
      <alignment horizontal="center" vertical="center" wrapText="1"/>
    </xf>
    <xf numFmtId="0" fontId="7" fillId="3" borderId="12" xfId="45" applyFont="1" applyFill="1" applyBorder="1" applyAlignment="1">
      <alignment horizontal="center" vertical="center"/>
      <protection/>
    </xf>
    <xf numFmtId="0" fontId="7" fillId="3" borderId="12" xfId="45" applyFont="1" applyFill="1" applyBorder="1" applyAlignment="1">
      <alignment horizontal="center" vertical="center"/>
      <protection/>
    </xf>
    <xf numFmtId="41" fontId="7" fillId="3" borderId="12" xfId="45" applyNumberFormat="1" applyFont="1" applyFill="1" applyBorder="1" applyAlignment="1">
      <alignment horizontal="center" vertical="center"/>
      <protection/>
    </xf>
    <xf numFmtId="177" fontId="7" fillId="3" borderId="9" xfId="45" applyNumberFormat="1" applyFont="1" applyFill="1" applyBorder="1" applyAlignment="1">
      <alignment horizontal="center" vertical="center"/>
      <protection/>
    </xf>
    <xf numFmtId="0" fontId="7" fillId="3" borderId="11" xfId="45" applyFont="1" applyFill="1" applyBorder="1" applyAlignment="1">
      <alignment horizontal="center" vertical="center"/>
      <protection/>
    </xf>
    <xf numFmtId="0" fontId="7" fillId="3" borderId="9" xfId="45" applyFont="1" applyFill="1" applyBorder="1" applyAlignment="1">
      <alignment horizontal="center" vertical="center"/>
      <protection/>
    </xf>
    <xf numFmtId="0" fontId="7" fillId="3" borderId="9" xfId="45" applyFont="1" applyFill="1" applyBorder="1" applyAlignment="1">
      <alignment horizontal="center" vertical="center"/>
      <protection/>
    </xf>
    <xf numFmtId="41" fontId="7" fillId="3" borderId="9" xfId="45" applyNumberFormat="1" applyFont="1" applyFill="1" applyBorder="1" applyAlignment="1">
      <alignment horizontal="center" vertical="center"/>
      <protection/>
    </xf>
    <xf numFmtId="41" fontId="0" fillId="18" borderId="9" xfId="45" applyNumberFormat="1" applyFill="1" applyBorder="1" applyAlignment="1">
      <alignment horizontal="center" vertical="center"/>
      <protection/>
    </xf>
    <xf numFmtId="41" fontId="0" fillId="0" borderId="9" xfId="45" applyNumberFormat="1" applyFill="1" applyBorder="1" applyAlignment="1">
      <alignment horizontal="center" vertical="center"/>
      <protection/>
    </xf>
    <xf numFmtId="177" fontId="0" fillId="18" borderId="9" xfId="45" applyNumberFormat="1" applyFill="1" applyBorder="1" applyAlignment="1">
      <alignment horizontal="center" vertical="center"/>
      <protection/>
    </xf>
    <xf numFmtId="177" fontId="0" fillId="0" borderId="9" xfId="45" applyNumberFormat="1" applyFill="1" applyBorder="1" applyAlignment="1">
      <alignment horizontal="center" vertical="center"/>
      <protection/>
    </xf>
    <xf numFmtId="0" fontId="0" fillId="0" borderId="11" xfId="45" applyFill="1" applyBorder="1" applyAlignment="1">
      <alignment horizontal="center" vertical="center"/>
      <protection/>
    </xf>
    <xf numFmtId="0" fontId="7" fillId="3" borderId="11" xfId="45" applyFont="1" applyFill="1" applyBorder="1" applyAlignment="1">
      <alignment horizontal="center" vertical="center"/>
      <protection/>
    </xf>
    <xf numFmtId="0" fontId="7" fillId="3" borderId="9" xfId="64" applyFont="1" applyFill="1" applyBorder="1" applyAlignment="1">
      <alignment horizontal="center" vertical="center"/>
      <protection/>
    </xf>
    <xf numFmtId="0" fontId="6" fillId="2" borderId="9" xfId="45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2" borderId="9" xfId="45" applyNumberFormat="1" applyFill="1" applyBorder="1" applyAlignment="1">
      <alignment horizontal="center" vertical="center" wrapText="1"/>
      <protection/>
    </xf>
    <xf numFmtId="0" fontId="0" fillId="2" borderId="9" xfId="45" applyFill="1" applyBorder="1" applyAlignment="1">
      <alignment horizontal="center" vertical="center"/>
      <protection/>
    </xf>
    <xf numFmtId="0" fontId="9" fillId="2" borderId="9" xfId="0" applyFont="1" applyFill="1" applyBorder="1" applyAlignment="1">
      <alignment horizontal="center" vertical="center" wrapText="1"/>
    </xf>
    <xf numFmtId="41" fontId="0" fillId="2" borderId="9" xfId="45" applyNumberFormat="1" applyFill="1" applyBorder="1" applyAlignment="1">
      <alignment horizontal="center" vertical="center"/>
      <protection/>
    </xf>
    <xf numFmtId="41" fontId="0" fillId="2" borderId="9" xfId="45" applyNumberFormat="1" applyFill="1" applyBorder="1">
      <alignment vertical="center"/>
      <protection/>
    </xf>
    <xf numFmtId="0" fontId="6" fillId="0" borderId="9" xfId="45" applyNumberFormat="1" applyFont="1" applyFill="1" applyBorder="1" applyAlignment="1">
      <alignment horizontal="center" vertical="center" wrapText="1"/>
      <protection/>
    </xf>
    <xf numFmtId="0" fontId="0" fillId="2" borderId="0" xfId="45" applyFill="1" applyAlignment="1">
      <alignment horizontal="center" vertical="center" wrapText="1"/>
      <protection/>
    </xf>
    <xf numFmtId="0" fontId="1" fillId="0" borderId="9" xfId="45" applyFont="1" applyFill="1" applyBorder="1" applyAlignment="1">
      <alignment horizontal="center" vertical="center" wrapText="1"/>
      <protection/>
    </xf>
    <xf numFmtId="41" fontId="0" fillId="0" borderId="9" xfId="45" applyNumberFormat="1" applyFill="1" applyBorder="1">
      <alignment vertical="center"/>
      <protection/>
    </xf>
    <xf numFmtId="0" fontId="0" fillId="0" borderId="9" xfId="45" applyFill="1" applyBorder="1">
      <alignment vertical="center"/>
      <protection/>
    </xf>
    <xf numFmtId="0" fontId="0" fillId="0" borderId="9" xfId="45" applyFont="1" applyFill="1" applyBorder="1" applyAlignment="1">
      <alignment horizontal="center" vertical="center" wrapText="1"/>
      <protection/>
    </xf>
    <xf numFmtId="0" fontId="10" fillId="0" borderId="9" xfId="45" applyFont="1" applyFill="1" applyBorder="1" applyAlignment="1">
      <alignment horizontal="center" vertical="center" wrapText="1"/>
      <protection/>
    </xf>
    <xf numFmtId="177" fontId="0" fillId="2" borderId="9" xfId="45" applyNumberFormat="1" applyFill="1" applyBorder="1" applyAlignment="1">
      <alignment horizontal="center" vertical="center"/>
      <protection/>
    </xf>
    <xf numFmtId="0" fontId="0" fillId="2" borderId="0" xfId="45" applyFill="1" applyBorder="1">
      <alignment vertical="center"/>
      <protection/>
    </xf>
    <xf numFmtId="0" fontId="0" fillId="0" borderId="9" xfId="65" applyNumberFormat="1" applyFont="1" applyFill="1" applyBorder="1" applyAlignment="1" applyProtection="1" quotePrefix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2012年全省义务教育在校生数情况表(报省财政厅）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单位信息表" xfId="64"/>
    <cellStyle name="常规_提前下达2016年城乡免费义务教育公用经费补助资金预算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\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参数表"/>
      <sheetName val="Sheet3"/>
    </sheetNames>
    <sheetDataSet>
      <sheetData sheetId="0">
        <row r="6">
          <cell r="A6">
            <v>601</v>
          </cell>
          <cell r="B6" t="str">
            <v>广州市</v>
          </cell>
          <cell r="C6">
            <v>1297941</v>
          </cell>
          <cell r="D6">
            <v>968531</v>
          </cell>
          <cell r="E6">
            <v>329410</v>
          </cell>
          <cell r="F6">
            <v>1150</v>
          </cell>
          <cell r="G6">
            <v>1950</v>
          </cell>
          <cell r="H6" t="str">
            <v>*</v>
          </cell>
          <cell r="I6">
            <v>175617</v>
          </cell>
          <cell r="J6">
            <v>87811</v>
          </cell>
          <cell r="K6">
            <v>87806</v>
          </cell>
          <cell r="L6">
            <v>87811</v>
          </cell>
        </row>
        <row r="7">
          <cell r="A7">
            <v>601001</v>
          </cell>
          <cell r="B7" t="str">
            <v>市辖区</v>
          </cell>
          <cell r="C7">
            <v>0</v>
          </cell>
          <cell r="D7">
            <v>0</v>
          </cell>
          <cell r="E7">
            <v>0</v>
          </cell>
          <cell r="F7">
            <v>1150</v>
          </cell>
          <cell r="G7">
            <v>1950</v>
          </cell>
          <cell r="H7">
            <v>0.5</v>
          </cell>
          <cell r="I7">
            <v>0</v>
          </cell>
          <cell r="J7">
            <v>0</v>
          </cell>
          <cell r="L7">
            <v>0</v>
          </cell>
        </row>
        <row r="8">
          <cell r="A8">
            <v>601004</v>
          </cell>
          <cell r="B8" t="str">
            <v>荔湾区</v>
          </cell>
          <cell r="C8">
            <v>81991</v>
          </cell>
          <cell r="D8">
            <v>59479</v>
          </cell>
          <cell r="E8">
            <v>22512</v>
          </cell>
          <cell r="F8">
            <v>1150</v>
          </cell>
          <cell r="G8">
            <v>1950</v>
          </cell>
          <cell r="H8">
            <v>0.5</v>
          </cell>
          <cell r="I8">
            <v>11230</v>
          </cell>
          <cell r="J8">
            <v>5615</v>
          </cell>
          <cell r="K8">
            <v>5615</v>
          </cell>
          <cell r="L8">
            <v>5615</v>
          </cell>
        </row>
        <row r="9">
          <cell r="A9">
            <v>601002</v>
          </cell>
          <cell r="B9" t="str">
            <v>越秀区</v>
          </cell>
          <cell r="C9">
            <v>95701</v>
          </cell>
          <cell r="D9">
            <v>65333</v>
          </cell>
          <cell r="E9">
            <v>30368</v>
          </cell>
          <cell r="F9">
            <v>1150</v>
          </cell>
          <cell r="G9">
            <v>1950</v>
          </cell>
          <cell r="H9">
            <v>0.5</v>
          </cell>
          <cell r="I9">
            <v>13435</v>
          </cell>
          <cell r="J9">
            <v>6718</v>
          </cell>
          <cell r="K9">
            <v>6717</v>
          </cell>
          <cell r="L9">
            <v>6718</v>
          </cell>
        </row>
        <row r="10">
          <cell r="A10">
            <v>601003</v>
          </cell>
          <cell r="B10" t="str">
            <v>海珠区</v>
          </cell>
          <cell r="C10">
            <v>115618</v>
          </cell>
          <cell r="D10">
            <v>85298</v>
          </cell>
          <cell r="E10">
            <v>30320</v>
          </cell>
          <cell r="F10">
            <v>1150</v>
          </cell>
          <cell r="G10">
            <v>1950</v>
          </cell>
          <cell r="H10">
            <v>0.5</v>
          </cell>
          <cell r="I10">
            <v>15722</v>
          </cell>
          <cell r="J10">
            <v>7861</v>
          </cell>
          <cell r="K10">
            <v>7861</v>
          </cell>
          <cell r="L10">
            <v>7861</v>
          </cell>
        </row>
        <row r="11">
          <cell r="A11">
            <v>601005</v>
          </cell>
          <cell r="B11" t="str">
            <v>天河区</v>
          </cell>
          <cell r="C11">
            <v>142550</v>
          </cell>
          <cell r="D11">
            <v>107903</v>
          </cell>
          <cell r="E11">
            <v>34647</v>
          </cell>
          <cell r="F11">
            <v>1150</v>
          </cell>
          <cell r="G11">
            <v>1950</v>
          </cell>
          <cell r="H11">
            <v>0.5</v>
          </cell>
          <cell r="I11">
            <v>19165</v>
          </cell>
          <cell r="J11">
            <v>9583</v>
          </cell>
          <cell r="K11">
            <v>9582</v>
          </cell>
          <cell r="L11">
            <v>9583</v>
          </cell>
        </row>
        <row r="12">
          <cell r="A12">
            <v>601006</v>
          </cell>
          <cell r="B12" t="str">
            <v>白云区</v>
          </cell>
          <cell r="C12">
            <v>193318</v>
          </cell>
          <cell r="D12">
            <v>151034</v>
          </cell>
          <cell r="E12">
            <v>42284</v>
          </cell>
          <cell r="F12">
            <v>1150</v>
          </cell>
          <cell r="G12">
            <v>1950</v>
          </cell>
          <cell r="H12">
            <v>0.5</v>
          </cell>
          <cell r="I12">
            <v>25614</v>
          </cell>
          <cell r="J12">
            <v>12807</v>
          </cell>
          <cell r="K12">
            <v>12807</v>
          </cell>
          <cell r="L12">
            <v>12807</v>
          </cell>
        </row>
        <row r="13">
          <cell r="A13">
            <v>601007</v>
          </cell>
          <cell r="B13" t="str">
            <v>黄埔区</v>
          </cell>
          <cell r="C13">
            <v>78226</v>
          </cell>
          <cell r="D13">
            <v>57414</v>
          </cell>
          <cell r="E13">
            <v>20812</v>
          </cell>
          <cell r="F13">
            <v>1150</v>
          </cell>
          <cell r="G13">
            <v>1950</v>
          </cell>
          <cell r="H13">
            <v>0.5</v>
          </cell>
          <cell r="I13">
            <v>10661</v>
          </cell>
          <cell r="J13">
            <v>5331</v>
          </cell>
          <cell r="K13">
            <v>5330</v>
          </cell>
          <cell r="L13">
            <v>5331</v>
          </cell>
        </row>
        <row r="14">
          <cell r="A14">
            <v>601009</v>
          </cell>
          <cell r="B14" t="str">
            <v>番禺区</v>
          </cell>
          <cell r="C14">
            <v>178032</v>
          </cell>
          <cell r="D14">
            <v>133279</v>
          </cell>
          <cell r="E14">
            <v>44753</v>
          </cell>
          <cell r="F14">
            <v>1150</v>
          </cell>
          <cell r="G14">
            <v>1950</v>
          </cell>
          <cell r="H14">
            <v>0.5</v>
          </cell>
          <cell r="I14">
            <v>24054</v>
          </cell>
          <cell r="J14">
            <v>12027</v>
          </cell>
          <cell r="K14">
            <v>12027</v>
          </cell>
          <cell r="L14">
            <v>12027</v>
          </cell>
        </row>
        <row r="15">
          <cell r="A15">
            <v>601008</v>
          </cell>
          <cell r="B15" t="str">
            <v>花都区</v>
          </cell>
          <cell r="C15">
            <v>177408</v>
          </cell>
          <cell r="D15">
            <v>136205</v>
          </cell>
          <cell r="E15">
            <v>41203</v>
          </cell>
          <cell r="F15">
            <v>1150</v>
          </cell>
          <cell r="G15">
            <v>1950</v>
          </cell>
          <cell r="H15">
            <v>0.5</v>
          </cell>
          <cell r="I15">
            <v>23698</v>
          </cell>
          <cell r="J15">
            <v>11849</v>
          </cell>
          <cell r="K15">
            <v>11849</v>
          </cell>
          <cell r="L15">
            <v>11849</v>
          </cell>
        </row>
        <row r="16">
          <cell r="A16">
            <v>601010</v>
          </cell>
          <cell r="B16" t="str">
            <v>南沙区</v>
          </cell>
          <cell r="C16">
            <v>56743</v>
          </cell>
          <cell r="D16">
            <v>41067</v>
          </cell>
          <cell r="E16">
            <v>15676</v>
          </cell>
          <cell r="F16">
            <v>1150</v>
          </cell>
          <cell r="G16">
            <v>1950</v>
          </cell>
          <cell r="H16">
            <v>0.5</v>
          </cell>
          <cell r="I16">
            <v>7780</v>
          </cell>
          <cell r="J16">
            <v>3890</v>
          </cell>
          <cell r="K16">
            <v>3890</v>
          </cell>
          <cell r="L16">
            <v>3890</v>
          </cell>
        </row>
        <row r="17">
          <cell r="A17">
            <v>601011</v>
          </cell>
          <cell r="B17" t="str">
            <v>萝岗区</v>
          </cell>
          <cell r="C17">
            <v>0</v>
          </cell>
          <cell r="D17">
            <v>0</v>
          </cell>
          <cell r="E17">
            <v>0</v>
          </cell>
          <cell r="F17">
            <v>1150</v>
          </cell>
          <cell r="G17">
            <v>1950</v>
          </cell>
          <cell r="H17">
            <v>0.5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>
            <v>601012</v>
          </cell>
          <cell r="B18" t="str">
            <v>从化区</v>
          </cell>
          <cell r="C18">
            <v>61905</v>
          </cell>
          <cell r="D18">
            <v>44806</v>
          </cell>
          <cell r="E18">
            <v>17099</v>
          </cell>
          <cell r="F18">
            <v>1150</v>
          </cell>
          <cell r="G18">
            <v>1950</v>
          </cell>
          <cell r="H18">
            <v>0.5</v>
          </cell>
          <cell r="I18">
            <v>8487</v>
          </cell>
          <cell r="J18">
            <v>4244</v>
          </cell>
          <cell r="K18">
            <v>4243</v>
          </cell>
          <cell r="L18">
            <v>4244</v>
          </cell>
        </row>
        <row r="19">
          <cell r="A19">
            <v>601013</v>
          </cell>
          <cell r="B19" t="str">
            <v>增城区</v>
          </cell>
          <cell r="C19">
            <v>116449</v>
          </cell>
          <cell r="D19">
            <v>86713</v>
          </cell>
          <cell r="E19">
            <v>29736</v>
          </cell>
          <cell r="F19">
            <v>1150</v>
          </cell>
          <cell r="G19">
            <v>1950</v>
          </cell>
          <cell r="H19">
            <v>0.5</v>
          </cell>
          <cell r="I19">
            <v>15771</v>
          </cell>
          <cell r="J19">
            <v>7886</v>
          </cell>
          <cell r="K19">
            <v>7885</v>
          </cell>
          <cell r="L19">
            <v>7886</v>
          </cell>
        </row>
        <row r="20">
          <cell r="A20">
            <v>606</v>
          </cell>
          <cell r="B20" t="str">
            <v>韶关市</v>
          </cell>
          <cell r="C20">
            <v>324543</v>
          </cell>
          <cell r="D20">
            <v>227248</v>
          </cell>
          <cell r="E20">
            <v>97295</v>
          </cell>
          <cell r="F20">
            <v>1150</v>
          </cell>
          <cell r="G20">
            <v>1950</v>
          </cell>
          <cell r="H20" t="str">
            <v>*</v>
          </cell>
          <cell r="I20">
            <v>45106</v>
          </cell>
          <cell r="J20">
            <v>37826</v>
          </cell>
          <cell r="K20">
            <v>7280</v>
          </cell>
          <cell r="L20">
            <v>37826</v>
          </cell>
        </row>
        <row r="21">
          <cell r="A21">
            <v>606001</v>
          </cell>
          <cell r="B21" t="str">
            <v>市辖区</v>
          </cell>
          <cell r="C21">
            <v>0</v>
          </cell>
          <cell r="D21">
            <v>0</v>
          </cell>
          <cell r="E21">
            <v>0</v>
          </cell>
          <cell r="F21">
            <v>1150</v>
          </cell>
          <cell r="G21">
            <v>1950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>
            <v>606003</v>
          </cell>
          <cell r="B22" t="str">
            <v>武江区</v>
          </cell>
          <cell r="C22">
            <v>39248</v>
          </cell>
          <cell r="D22">
            <v>26382</v>
          </cell>
          <cell r="E22">
            <v>12866</v>
          </cell>
          <cell r="F22">
            <v>1150</v>
          </cell>
          <cell r="G22">
            <v>1950</v>
          </cell>
          <cell r="H22">
            <v>0.6</v>
          </cell>
          <cell r="I22">
            <v>5543</v>
          </cell>
          <cell r="J22">
            <v>3326</v>
          </cell>
          <cell r="K22">
            <v>2217</v>
          </cell>
          <cell r="L22">
            <v>3326</v>
          </cell>
        </row>
        <row r="23">
          <cell r="A23">
            <v>606002</v>
          </cell>
          <cell r="B23" t="str">
            <v>浈江区</v>
          </cell>
          <cell r="C23">
            <v>34204</v>
          </cell>
          <cell r="D23">
            <v>24186</v>
          </cell>
          <cell r="E23">
            <v>10018</v>
          </cell>
          <cell r="F23">
            <v>1150</v>
          </cell>
          <cell r="G23">
            <v>1950</v>
          </cell>
          <cell r="H23">
            <v>0.6</v>
          </cell>
          <cell r="I23">
            <v>4735</v>
          </cell>
          <cell r="J23">
            <v>2841</v>
          </cell>
          <cell r="K23">
            <v>1894</v>
          </cell>
          <cell r="L23">
            <v>2841</v>
          </cell>
        </row>
        <row r="24">
          <cell r="A24">
            <v>606004</v>
          </cell>
          <cell r="B24" t="str">
            <v>曲江区</v>
          </cell>
          <cell r="C24">
            <v>32670</v>
          </cell>
          <cell r="D24">
            <v>23920</v>
          </cell>
          <cell r="E24">
            <v>8750</v>
          </cell>
          <cell r="F24">
            <v>1150</v>
          </cell>
          <cell r="G24">
            <v>1950</v>
          </cell>
          <cell r="H24">
            <v>0.8</v>
          </cell>
          <cell r="I24">
            <v>4457</v>
          </cell>
          <cell r="J24">
            <v>3566</v>
          </cell>
          <cell r="K24">
            <v>891</v>
          </cell>
          <cell r="L24">
            <v>3566</v>
          </cell>
        </row>
        <row r="25">
          <cell r="A25">
            <v>606008</v>
          </cell>
          <cell r="B25" t="str">
            <v>始兴县</v>
          </cell>
          <cell r="C25">
            <v>22540</v>
          </cell>
          <cell r="D25">
            <v>15339</v>
          </cell>
          <cell r="E25">
            <v>7201</v>
          </cell>
          <cell r="F25">
            <v>1150</v>
          </cell>
          <cell r="G25">
            <v>1950</v>
          </cell>
          <cell r="H25">
            <v>0.8</v>
          </cell>
          <cell r="I25">
            <v>3168</v>
          </cell>
          <cell r="J25">
            <v>2534</v>
          </cell>
          <cell r="K25">
            <v>634</v>
          </cell>
          <cell r="L25">
            <v>2534</v>
          </cell>
        </row>
        <row r="26">
          <cell r="A26">
            <v>606007</v>
          </cell>
          <cell r="B26" t="str">
            <v>仁化县</v>
          </cell>
          <cell r="C26">
            <v>22259</v>
          </cell>
          <cell r="D26">
            <v>15924</v>
          </cell>
          <cell r="E26">
            <v>6335</v>
          </cell>
          <cell r="F26">
            <v>1150</v>
          </cell>
          <cell r="G26">
            <v>1950</v>
          </cell>
          <cell r="H26">
            <v>0.8</v>
          </cell>
          <cell r="I26">
            <v>3067</v>
          </cell>
          <cell r="J26">
            <v>2454</v>
          </cell>
          <cell r="K26">
            <v>613</v>
          </cell>
          <cell r="L26">
            <v>2454</v>
          </cell>
        </row>
        <row r="27">
          <cell r="A27">
            <v>606009</v>
          </cell>
          <cell r="B27" t="str">
            <v>翁源县</v>
          </cell>
          <cell r="C27">
            <v>37241</v>
          </cell>
          <cell r="D27">
            <v>26349</v>
          </cell>
          <cell r="E27">
            <v>10892</v>
          </cell>
          <cell r="F27">
            <v>1150</v>
          </cell>
          <cell r="G27">
            <v>1950</v>
          </cell>
          <cell r="H27">
            <v>0.8</v>
          </cell>
          <cell r="I27">
            <v>5154</v>
          </cell>
          <cell r="J27">
            <v>4123</v>
          </cell>
          <cell r="K27">
            <v>1031</v>
          </cell>
          <cell r="L27">
            <v>4123</v>
          </cell>
        </row>
        <row r="28">
          <cell r="A28">
            <v>606011</v>
          </cell>
          <cell r="B28" t="str">
            <v>乳源县</v>
          </cell>
          <cell r="C28">
            <v>22131</v>
          </cell>
          <cell r="D28">
            <v>15837</v>
          </cell>
          <cell r="E28">
            <v>6294</v>
          </cell>
          <cell r="F28">
            <v>1150</v>
          </cell>
          <cell r="G28">
            <v>1950</v>
          </cell>
          <cell r="H28">
            <v>1</v>
          </cell>
          <cell r="I28">
            <v>3049</v>
          </cell>
          <cell r="J28">
            <v>3049</v>
          </cell>
          <cell r="K28">
            <v>0</v>
          </cell>
          <cell r="L28">
            <v>3049</v>
          </cell>
        </row>
        <row r="29">
          <cell r="A29">
            <v>606010</v>
          </cell>
          <cell r="B29" t="str">
            <v>新丰县</v>
          </cell>
          <cell r="C29">
            <v>22919</v>
          </cell>
          <cell r="D29">
            <v>16072</v>
          </cell>
          <cell r="E29">
            <v>6847</v>
          </cell>
          <cell r="F29">
            <v>1150</v>
          </cell>
          <cell r="G29">
            <v>1950</v>
          </cell>
          <cell r="H29">
            <v>1</v>
          </cell>
          <cell r="I29">
            <v>3183</v>
          </cell>
          <cell r="J29">
            <v>3183</v>
          </cell>
          <cell r="K29">
            <v>0</v>
          </cell>
          <cell r="L29">
            <v>3183</v>
          </cell>
        </row>
        <row r="30">
          <cell r="A30">
            <v>606005</v>
          </cell>
          <cell r="B30" t="str">
            <v>乐昌市</v>
          </cell>
          <cell r="C30">
            <v>49813</v>
          </cell>
          <cell r="D30">
            <v>34827</v>
          </cell>
          <cell r="E30">
            <v>14986</v>
          </cell>
          <cell r="F30">
            <v>1150</v>
          </cell>
          <cell r="G30">
            <v>1950</v>
          </cell>
          <cell r="H30">
            <v>1</v>
          </cell>
          <cell r="I30">
            <v>6927</v>
          </cell>
          <cell r="J30">
            <v>6927</v>
          </cell>
          <cell r="K30">
            <v>0</v>
          </cell>
          <cell r="L30">
            <v>6927</v>
          </cell>
        </row>
        <row r="31">
          <cell r="A31">
            <v>606006</v>
          </cell>
          <cell r="B31" t="str">
            <v>南雄市</v>
          </cell>
          <cell r="C31">
            <v>41518</v>
          </cell>
          <cell r="D31">
            <v>28412</v>
          </cell>
          <cell r="E31">
            <v>13106</v>
          </cell>
          <cell r="F31">
            <v>1150</v>
          </cell>
          <cell r="G31">
            <v>1950</v>
          </cell>
          <cell r="H31">
            <v>1</v>
          </cell>
          <cell r="I31">
            <v>5823</v>
          </cell>
          <cell r="J31">
            <v>5823</v>
          </cell>
          <cell r="K31">
            <v>0</v>
          </cell>
          <cell r="L31">
            <v>5823</v>
          </cell>
        </row>
        <row r="32">
          <cell r="A32">
            <v>603</v>
          </cell>
          <cell r="B32" t="str">
            <v>珠海市</v>
          </cell>
          <cell r="C32">
            <v>212912</v>
          </cell>
          <cell r="D32">
            <v>155269</v>
          </cell>
          <cell r="E32">
            <v>57643</v>
          </cell>
          <cell r="F32">
            <v>1150</v>
          </cell>
          <cell r="G32">
            <v>1950</v>
          </cell>
          <cell r="H32" t="str">
            <v>*</v>
          </cell>
          <cell r="I32">
            <v>29096</v>
          </cell>
          <cell r="J32">
            <v>14550</v>
          </cell>
          <cell r="K32">
            <v>14546</v>
          </cell>
          <cell r="L32">
            <v>14550</v>
          </cell>
        </row>
        <row r="33">
          <cell r="A33">
            <v>603001</v>
          </cell>
          <cell r="B33" t="str">
            <v>市辖区</v>
          </cell>
          <cell r="C33">
            <v>1776</v>
          </cell>
          <cell r="D33">
            <v>247</v>
          </cell>
          <cell r="E33">
            <v>1529</v>
          </cell>
          <cell r="F33">
            <v>1150</v>
          </cell>
          <cell r="G33">
            <v>1950</v>
          </cell>
          <cell r="H33">
            <v>0.5</v>
          </cell>
          <cell r="I33">
            <v>327</v>
          </cell>
          <cell r="J33">
            <v>164</v>
          </cell>
          <cell r="K33">
            <v>163</v>
          </cell>
          <cell r="L33">
            <v>164</v>
          </cell>
        </row>
        <row r="34">
          <cell r="A34">
            <v>603002</v>
          </cell>
          <cell r="B34" t="str">
            <v>香洲区</v>
          </cell>
          <cell r="C34">
            <v>120289</v>
          </cell>
          <cell r="D34">
            <v>88686</v>
          </cell>
          <cell r="E34">
            <v>31603</v>
          </cell>
          <cell r="F34">
            <v>1150</v>
          </cell>
          <cell r="G34">
            <v>1950</v>
          </cell>
          <cell r="H34">
            <v>0.5</v>
          </cell>
          <cell r="I34">
            <v>16361</v>
          </cell>
          <cell r="J34">
            <v>8181</v>
          </cell>
          <cell r="K34">
            <v>8180</v>
          </cell>
          <cell r="L34">
            <v>8181</v>
          </cell>
        </row>
        <row r="35">
          <cell r="A35">
            <v>603004</v>
          </cell>
          <cell r="B35" t="str">
            <v>斗门区</v>
          </cell>
          <cell r="C35">
            <v>50650</v>
          </cell>
          <cell r="D35">
            <v>36898</v>
          </cell>
          <cell r="E35">
            <v>13752</v>
          </cell>
          <cell r="F35">
            <v>1150</v>
          </cell>
          <cell r="G35">
            <v>1950</v>
          </cell>
          <cell r="H35">
            <v>0.5</v>
          </cell>
          <cell r="I35">
            <v>6925</v>
          </cell>
          <cell r="J35">
            <v>3463</v>
          </cell>
          <cell r="K35">
            <v>3462</v>
          </cell>
          <cell r="L35">
            <v>3463</v>
          </cell>
        </row>
        <row r="36">
          <cell r="A36">
            <v>603003</v>
          </cell>
          <cell r="B36" t="str">
            <v>金湾区</v>
          </cell>
          <cell r="C36">
            <v>40197</v>
          </cell>
          <cell r="D36">
            <v>29438</v>
          </cell>
          <cell r="E36">
            <v>10759</v>
          </cell>
          <cell r="F36">
            <v>1150</v>
          </cell>
          <cell r="G36">
            <v>1950</v>
          </cell>
          <cell r="H36">
            <v>0.5</v>
          </cell>
          <cell r="I36">
            <v>5483</v>
          </cell>
          <cell r="J36">
            <v>2742</v>
          </cell>
          <cell r="K36">
            <v>2741</v>
          </cell>
          <cell r="L36">
            <v>2742</v>
          </cell>
        </row>
        <row r="37">
          <cell r="A37">
            <v>603003</v>
          </cell>
          <cell r="B37" t="str">
            <v>其中：高新区</v>
          </cell>
          <cell r="C37">
            <v>10830</v>
          </cell>
          <cell r="D37">
            <v>7797</v>
          </cell>
          <cell r="E37">
            <v>3033</v>
          </cell>
          <cell r="F37">
            <v>1150</v>
          </cell>
          <cell r="G37">
            <v>1950</v>
          </cell>
          <cell r="H37">
            <v>0.5</v>
          </cell>
          <cell r="I37">
            <v>1488</v>
          </cell>
          <cell r="J37">
            <v>744</v>
          </cell>
          <cell r="K37">
            <v>744</v>
          </cell>
          <cell r="L37">
            <v>744</v>
          </cell>
        </row>
        <row r="38">
          <cell r="A38">
            <v>603003</v>
          </cell>
          <cell r="B38" t="str">
            <v>     高栏港区</v>
          </cell>
          <cell r="C38">
            <v>9978</v>
          </cell>
          <cell r="D38">
            <v>7311</v>
          </cell>
          <cell r="E38">
            <v>2667</v>
          </cell>
          <cell r="F38">
            <v>1150</v>
          </cell>
          <cell r="G38">
            <v>1950</v>
          </cell>
          <cell r="H38">
            <v>0.5</v>
          </cell>
          <cell r="I38">
            <v>1361</v>
          </cell>
          <cell r="J38">
            <v>681</v>
          </cell>
          <cell r="K38">
            <v>680</v>
          </cell>
          <cell r="L38">
            <v>681</v>
          </cell>
        </row>
        <row r="39">
          <cell r="A39">
            <v>603003</v>
          </cell>
          <cell r="B39" t="str">
            <v>     万山区</v>
          </cell>
          <cell r="C39">
            <v>132</v>
          </cell>
          <cell r="D39">
            <v>132</v>
          </cell>
          <cell r="E39">
            <v>0</v>
          </cell>
          <cell r="F39">
            <v>1150</v>
          </cell>
          <cell r="G39">
            <v>1950</v>
          </cell>
          <cell r="H39">
            <v>0.5</v>
          </cell>
          <cell r="I39">
            <v>15</v>
          </cell>
          <cell r="J39">
            <v>8</v>
          </cell>
          <cell r="K39">
            <v>7</v>
          </cell>
          <cell r="L39">
            <v>8</v>
          </cell>
        </row>
        <row r="40">
          <cell r="A40">
            <v>603003</v>
          </cell>
          <cell r="B40" t="str">
            <v>     横琴新区</v>
          </cell>
          <cell r="C40">
            <v>810</v>
          </cell>
          <cell r="D40">
            <v>566</v>
          </cell>
          <cell r="E40">
            <v>244</v>
          </cell>
          <cell r="F40">
            <v>1150</v>
          </cell>
          <cell r="G40">
            <v>1950</v>
          </cell>
          <cell r="H40">
            <v>0.5</v>
          </cell>
          <cell r="I40">
            <v>113</v>
          </cell>
          <cell r="J40">
            <v>57</v>
          </cell>
          <cell r="K40">
            <v>56</v>
          </cell>
          <cell r="L40">
            <v>57</v>
          </cell>
        </row>
        <row r="41">
          <cell r="A41">
            <v>604</v>
          </cell>
          <cell r="B41" t="str">
            <v>汕头市</v>
          </cell>
          <cell r="C41">
            <v>737506</v>
          </cell>
          <cell r="D41">
            <v>516195</v>
          </cell>
          <cell r="E41">
            <v>221311</v>
          </cell>
          <cell r="F41">
            <v>1150</v>
          </cell>
          <cell r="G41">
            <v>1950</v>
          </cell>
          <cell r="H41" t="str">
            <v>*</v>
          </cell>
          <cell r="I41">
            <v>102517</v>
          </cell>
          <cell r="J41">
            <v>76006</v>
          </cell>
          <cell r="K41">
            <v>26511</v>
          </cell>
          <cell r="L41">
            <v>76006</v>
          </cell>
        </row>
        <row r="42">
          <cell r="A42">
            <v>604001</v>
          </cell>
          <cell r="B42" t="str">
            <v>市辖区</v>
          </cell>
          <cell r="C42">
            <v>5885</v>
          </cell>
          <cell r="D42">
            <v>768</v>
          </cell>
          <cell r="E42">
            <v>5117</v>
          </cell>
          <cell r="F42">
            <v>1150</v>
          </cell>
          <cell r="G42">
            <v>1950</v>
          </cell>
          <cell r="H42">
            <v>0.6</v>
          </cell>
          <cell r="I42">
            <v>1086</v>
          </cell>
          <cell r="J42">
            <v>652</v>
          </cell>
          <cell r="K42">
            <v>434</v>
          </cell>
          <cell r="L42">
            <v>652</v>
          </cell>
        </row>
        <row r="43">
          <cell r="A43">
            <v>604003</v>
          </cell>
          <cell r="B43" t="str">
            <v>龙湖区</v>
          </cell>
          <cell r="C43">
            <v>78116</v>
          </cell>
          <cell r="D43">
            <v>57791</v>
          </cell>
          <cell r="E43">
            <v>20325</v>
          </cell>
          <cell r="F43">
            <v>1150</v>
          </cell>
          <cell r="G43">
            <v>1950</v>
          </cell>
          <cell r="H43">
            <v>0.6</v>
          </cell>
          <cell r="I43">
            <v>10609</v>
          </cell>
          <cell r="J43">
            <v>6365</v>
          </cell>
          <cell r="K43">
            <v>4244</v>
          </cell>
          <cell r="L43">
            <v>6365</v>
          </cell>
        </row>
        <row r="44">
          <cell r="A44">
            <v>604002</v>
          </cell>
          <cell r="B44" t="str">
            <v>金平区</v>
          </cell>
          <cell r="C44">
            <v>103526</v>
          </cell>
          <cell r="D44">
            <v>72491</v>
          </cell>
          <cell r="E44">
            <v>31035</v>
          </cell>
          <cell r="F44">
            <v>1150</v>
          </cell>
          <cell r="G44">
            <v>1950</v>
          </cell>
          <cell r="H44">
            <v>0.6</v>
          </cell>
          <cell r="I44">
            <v>14388</v>
          </cell>
          <cell r="J44">
            <v>8633</v>
          </cell>
          <cell r="K44">
            <v>5755</v>
          </cell>
          <cell r="L44">
            <v>8633</v>
          </cell>
        </row>
        <row r="45">
          <cell r="A45">
            <v>604005</v>
          </cell>
          <cell r="B45" t="str">
            <v>濠江区</v>
          </cell>
          <cell r="C45">
            <v>28709</v>
          </cell>
          <cell r="D45">
            <v>20561</v>
          </cell>
          <cell r="E45">
            <v>8148</v>
          </cell>
          <cell r="F45">
            <v>1150</v>
          </cell>
          <cell r="G45">
            <v>1950</v>
          </cell>
          <cell r="H45">
            <v>0.6</v>
          </cell>
          <cell r="I45">
            <v>3953</v>
          </cell>
          <cell r="J45">
            <v>2372</v>
          </cell>
          <cell r="K45">
            <v>1581</v>
          </cell>
          <cell r="L45">
            <v>2372</v>
          </cell>
        </row>
        <row r="46">
          <cell r="A46">
            <v>604006</v>
          </cell>
          <cell r="B46" t="str">
            <v>潮阳区</v>
          </cell>
          <cell r="C46">
            <v>232848</v>
          </cell>
          <cell r="D46">
            <v>157577</v>
          </cell>
          <cell r="E46">
            <v>75271</v>
          </cell>
          <cell r="F46">
            <v>1150</v>
          </cell>
          <cell r="G46">
            <v>1950</v>
          </cell>
          <cell r="H46">
            <v>0.8</v>
          </cell>
          <cell r="I46">
            <v>32799</v>
          </cell>
          <cell r="J46">
            <v>26239</v>
          </cell>
          <cell r="K46">
            <v>6560</v>
          </cell>
          <cell r="L46">
            <v>26239</v>
          </cell>
        </row>
        <row r="47">
          <cell r="A47">
            <v>604007</v>
          </cell>
          <cell r="B47" t="str">
            <v>潮南区</v>
          </cell>
          <cell r="C47">
            <v>189316</v>
          </cell>
          <cell r="D47">
            <v>132034</v>
          </cell>
          <cell r="E47">
            <v>57282</v>
          </cell>
          <cell r="F47">
            <v>1150</v>
          </cell>
          <cell r="G47">
            <v>1950</v>
          </cell>
          <cell r="H47">
            <v>0.8</v>
          </cell>
          <cell r="I47">
            <v>26354</v>
          </cell>
          <cell r="J47">
            <v>21083</v>
          </cell>
          <cell r="K47">
            <v>5271</v>
          </cell>
          <cell r="L47">
            <v>21083</v>
          </cell>
        </row>
        <row r="48">
          <cell r="A48">
            <v>604004</v>
          </cell>
          <cell r="B48" t="str">
            <v>澄海区</v>
          </cell>
          <cell r="C48">
            <v>94752</v>
          </cell>
          <cell r="D48">
            <v>71773</v>
          </cell>
          <cell r="E48">
            <v>22979</v>
          </cell>
          <cell r="F48">
            <v>1150</v>
          </cell>
          <cell r="G48">
            <v>1950</v>
          </cell>
          <cell r="H48">
            <v>0.8</v>
          </cell>
          <cell r="I48">
            <v>12735</v>
          </cell>
          <cell r="J48">
            <v>10188</v>
          </cell>
          <cell r="K48">
            <v>2547</v>
          </cell>
          <cell r="L48">
            <v>10188</v>
          </cell>
        </row>
        <row r="49">
          <cell r="A49">
            <v>604008</v>
          </cell>
          <cell r="B49" t="str">
            <v>南澳县</v>
          </cell>
          <cell r="C49">
            <v>4354</v>
          </cell>
          <cell r="D49">
            <v>3200</v>
          </cell>
          <cell r="E49">
            <v>1154</v>
          </cell>
          <cell r="F49">
            <v>1150</v>
          </cell>
          <cell r="G49">
            <v>1950</v>
          </cell>
          <cell r="H49">
            <v>0.8</v>
          </cell>
          <cell r="I49">
            <v>593</v>
          </cell>
          <cell r="J49">
            <v>474</v>
          </cell>
          <cell r="K49">
            <v>119</v>
          </cell>
          <cell r="L49">
            <v>474</v>
          </cell>
        </row>
        <row r="50">
          <cell r="A50">
            <v>605</v>
          </cell>
          <cell r="B50" t="str">
            <v>佛山市</v>
          </cell>
          <cell r="C50">
            <v>709459</v>
          </cell>
          <cell r="D50">
            <v>512455</v>
          </cell>
          <cell r="E50">
            <v>197004</v>
          </cell>
          <cell r="F50">
            <v>1150</v>
          </cell>
          <cell r="G50">
            <v>1950</v>
          </cell>
          <cell r="H50" t="str">
            <v>*</v>
          </cell>
          <cell r="I50">
            <v>97348</v>
          </cell>
          <cell r="J50">
            <v>48675</v>
          </cell>
          <cell r="K50">
            <v>48673</v>
          </cell>
          <cell r="L50">
            <v>48675</v>
          </cell>
        </row>
        <row r="51">
          <cell r="A51">
            <v>605001</v>
          </cell>
          <cell r="B51" t="str">
            <v>市辖区</v>
          </cell>
          <cell r="C51">
            <v>0</v>
          </cell>
          <cell r="D51">
            <v>0</v>
          </cell>
          <cell r="E51">
            <v>0</v>
          </cell>
          <cell r="F51">
            <v>1150</v>
          </cell>
          <cell r="G51">
            <v>1950</v>
          </cell>
          <cell r="H51">
            <v>0.5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A52">
            <v>605002</v>
          </cell>
          <cell r="B52" t="str">
            <v>禅城区</v>
          </cell>
          <cell r="C52">
            <v>98512</v>
          </cell>
          <cell r="D52">
            <v>73023</v>
          </cell>
          <cell r="E52">
            <v>25489</v>
          </cell>
          <cell r="F52">
            <v>1150</v>
          </cell>
          <cell r="G52">
            <v>1950</v>
          </cell>
          <cell r="H52">
            <v>0.5</v>
          </cell>
          <cell r="I52">
            <v>13368</v>
          </cell>
          <cell r="J52">
            <v>6684</v>
          </cell>
          <cell r="K52">
            <v>6684</v>
          </cell>
          <cell r="L52">
            <v>6684</v>
          </cell>
        </row>
        <row r="53">
          <cell r="A53">
            <v>605003</v>
          </cell>
          <cell r="B53" t="str">
            <v>南海区</v>
          </cell>
          <cell r="C53">
            <v>255419</v>
          </cell>
          <cell r="D53">
            <v>185538</v>
          </cell>
          <cell r="E53">
            <v>69881</v>
          </cell>
          <cell r="F53">
            <v>1150</v>
          </cell>
          <cell r="G53">
            <v>1950</v>
          </cell>
          <cell r="H53">
            <v>0.5</v>
          </cell>
          <cell r="I53">
            <v>34964</v>
          </cell>
          <cell r="J53">
            <v>17482</v>
          </cell>
          <cell r="K53">
            <v>17482</v>
          </cell>
          <cell r="L53">
            <v>17482</v>
          </cell>
        </row>
        <row r="54">
          <cell r="A54">
            <v>605004</v>
          </cell>
          <cell r="B54" t="str">
            <v>顺德区</v>
          </cell>
          <cell r="C54">
            <v>246273</v>
          </cell>
          <cell r="D54">
            <v>175197</v>
          </cell>
          <cell r="E54">
            <v>71076</v>
          </cell>
          <cell r="F54">
            <v>1150</v>
          </cell>
          <cell r="G54">
            <v>1950</v>
          </cell>
          <cell r="H54">
            <v>0.5</v>
          </cell>
          <cell r="I54">
            <v>34007</v>
          </cell>
          <cell r="J54">
            <v>17004</v>
          </cell>
          <cell r="K54">
            <v>17003</v>
          </cell>
          <cell r="L54">
            <v>17004</v>
          </cell>
        </row>
        <row r="55">
          <cell r="A55">
            <v>605006</v>
          </cell>
          <cell r="B55" t="str">
            <v>三水区</v>
          </cell>
          <cell r="C55">
            <v>67748</v>
          </cell>
          <cell r="D55">
            <v>47793</v>
          </cell>
          <cell r="E55">
            <v>19955</v>
          </cell>
          <cell r="F55">
            <v>1150</v>
          </cell>
          <cell r="G55">
            <v>1950</v>
          </cell>
          <cell r="H55">
            <v>0.5</v>
          </cell>
          <cell r="I55">
            <v>9387</v>
          </cell>
          <cell r="J55">
            <v>4694</v>
          </cell>
          <cell r="K55">
            <v>4693</v>
          </cell>
          <cell r="L55">
            <v>4694</v>
          </cell>
        </row>
        <row r="56">
          <cell r="A56">
            <v>605005</v>
          </cell>
          <cell r="B56" t="str">
            <v>高明区</v>
          </cell>
          <cell r="C56">
            <v>41507</v>
          </cell>
          <cell r="D56">
            <v>30904</v>
          </cell>
          <cell r="E56">
            <v>10603</v>
          </cell>
          <cell r="F56">
            <v>1150</v>
          </cell>
          <cell r="G56">
            <v>1950</v>
          </cell>
          <cell r="H56">
            <v>0.5</v>
          </cell>
          <cell r="I56">
            <v>5622</v>
          </cell>
          <cell r="J56">
            <v>2811</v>
          </cell>
          <cell r="K56">
            <v>2811</v>
          </cell>
          <cell r="L56">
            <v>2811</v>
          </cell>
        </row>
        <row r="57">
          <cell r="A57">
            <v>613</v>
          </cell>
          <cell r="B57" t="str">
            <v>江门市</v>
          </cell>
          <cell r="C57">
            <v>446212</v>
          </cell>
          <cell r="D57">
            <v>313894</v>
          </cell>
          <cell r="E57">
            <v>132318</v>
          </cell>
          <cell r="F57">
            <v>1150</v>
          </cell>
          <cell r="G57">
            <v>1950</v>
          </cell>
          <cell r="H57" t="str">
            <v>*</v>
          </cell>
          <cell r="I57">
            <v>61900</v>
          </cell>
          <cell r="J57">
            <v>34911</v>
          </cell>
          <cell r="K57">
            <v>26989</v>
          </cell>
          <cell r="L57">
            <v>34911</v>
          </cell>
        </row>
        <row r="58">
          <cell r="A58">
            <v>613001</v>
          </cell>
          <cell r="B58" t="str">
            <v>市辖区</v>
          </cell>
          <cell r="C58">
            <v>7496</v>
          </cell>
          <cell r="D58">
            <v>2822</v>
          </cell>
          <cell r="E58">
            <v>4674</v>
          </cell>
          <cell r="F58">
            <v>1150</v>
          </cell>
          <cell r="G58">
            <v>1950</v>
          </cell>
          <cell r="H58">
            <v>0.5</v>
          </cell>
          <cell r="I58">
            <v>1236</v>
          </cell>
          <cell r="J58">
            <v>618</v>
          </cell>
          <cell r="K58">
            <v>618</v>
          </cell>
          <cell r="L58">
            <v>618</v>
          </cell>
        </row>
        <row r="59">
          <cell r="A59">
            <v>613002</v>
          </cell>
          <cell r="B59" t="str">
            <v>蓬江区</v>
          </cell>
          <cell r="C59">
            <v>76744</v>
          </cell>
          <cell r="D59">
            <v>57142</v>
          </cell>
          <cell r="E59">
            <v>19602</v>
          </cell>
          <cell r="F59">
            <v>1150</v>
          </cell>
          <cell r="G59">
            <v>1950</v>
          </cell>
          <cell r="H59">
            <v>0.5</v>
          </cell>
          <cell r="I59">
            <v>10394</v>
          </cell>
          <cell r="J59">
            <v>5197</v>
          </cell>
          <cell r="K59">
            <v>5197</v>
          </cell>
          <cell r="L59">
            <v>5197</v>
          </cell>
        </row>
        <row r="60">
          <cell r="A60">
            <v>613003</v>
          </cell>
          <cell r="B60" t="str">
            <v>江海区</v>
          </cell>
          <cell r="C60">
            <v>28449</v>
          </cell>
          <cell r="D60">
            <v>21234</v>
          </cell>
          <cell r="E60">
            <v>7215</v>
          </cell>
          <cell r="F60">
            <v>1150</v>
          </cell>
          <cell r="G60">
            <v>1950</v>
          </cell>
          <cell r="H60">
            <v>0.5</v>
          </cell>
          <cell r="I60">
            <v>3849</v>
          </cell>
          <cell r="J60">
            <v>1925</v>
          </cell>
          <cell r="K60">
            <v>1924</v>
          </cell>
          <cell r="L60">
            <v>1925</v>
          </cell>
        </row>
        <row r="61">
          <cell r="A61">
            <v>613004</v>
          </cell>
          <cell r="B61" t="str">
            <v>新会区</v>
          </cell>
          <cell r="C61">
            <v>89232</v>
          </cell>
          <cell r="D61">
            <v>62125</v>
          </cell>
          <cell r="E61">
            <v>27107</v>
          </cell>
          <cell r="F61">
            <v>1150</v>
          </cell>
          <cell r="G61">
            <v>1950</v>
          </cell>
          <cell r="H61">
            <v>0.5</v>
          </cell>
          <cell r="I61">
            <v>12430</v>
          </cell>
          <cell r="J61">
            <v>6215</v>
          </cell>
          <cell r="K61">
            <v>6215</v>
          </cell>
          <cell r="L61">
            <v>6215</v>
          </cell>
        </row>
        <row r="62">
          <cell r="A62">
            <v>613005</v>
          </cell>
          <cell r="B62" t="str">
            <v>台山市</v>
          </cell>
          <cell r="C62">
            <v>71736</v>
          </cell>
          <cell r="D62">
            <v>49817</v>
          </cell>
          <cell r="E62">
            <v>21919</v>
          </cell>
          <cell r="F62">
            <v>1150</v>
          </cell>
          <cell r="G62">
            <v>1950</v>
          </cell>
          <cell r="H62">
            <v>0.6</v>
          </cell>
          <cell r="I62">
            <v>10003</v>
          </cell>
          <cell r="J62">
            <v>6002</v>
          </cell>
          <cell r="K62">
            <v>4001</v>
          </cell>
          <cell r="L62">
            <v>6002</v>
          </cell>
        </row>
        <row r="63">
          <cell r="A63">
            <v>613006</v>
          </cell>
          <cell r="B63" t="str">
            <v>开平市</v>
          </cell>
          <cell r="C63">
            <v>78473</v>
          </cell>
          <cell r="D63">
            <v>53513</v>
          </cell>
          <cell r="E63">
            <v>24960</v>
          </cell>
          <cell r="F63">
            <v>1150</v>
          </cell>
          <cell r="G63">
            <v>1950</v>
          </cell>
          <cell r="H63">
            <v>0.6</v>
          </cell>
          <cell r="I63">
            <v>11021</v>
          </cell>
          <cell r="J63">
            <v>6613</v>
          </cell>
          <cell r="K63">
            <v>4408</v>
          </cell>
          <cell r="L63">
            <v>6613</v>
          </cell>
        </row>
        <row r="64">
          <cell r="A64">
            <v>613007</v>
          </cell>
          <cell r="B64" t="str">
            <v>鹤山市</v>
          </cell>
          <cell r="C64">
            <v>49214</v>
          </cell>
          <cell r="D64">
            <v>35284</v>
          </cell>
          <cell r="E64">
            <v>13930</v>
          </cell>
          <cell r="F64">
            <v>1150</v>
          </cell>
          <cell r="G64">
            <v>1950</v>
          </cell>
          <cell r="H64">
            <v>0.5</v>
          </cell>
          <cell r="I64">
            <v>6774</v>
          </cell>
          <cell r="J64">
            <v>3387</v>
          </cell>
          <cell r="K64">
            <v>3387</v>
          </cell>
          <cell r="L64">
            <v>3387</v>
          </cell>
        </row>
        <row r="65">
          <cell r="A65">
            <v>613008</v>
          </cell>
          <cell r="B65" t="str">
            <v>恩平市</v>
          </cell>
          <cell r="C65">
            <v>44868</v>
          </cell>
          <cell r="D65">
            <v>31957</v>
          </cell>
          <cell r="E65">
            <v>12911</v>
          </cell>
          <cell r="F65">
            <v>1150</v>
          </cell>
          <cell r="G65">
            <v>1950</v>
          </cell>
          <cell r="H65">
            <v>0.8</v>
          </cell>
          <cell r="I65">
            <v>6193</v>
          </cell>
          <cell r="J65">
            <v>4954</v>
          </cell>
          <cell r="K65">
            <v>1239</v>
          </cell>
          <cell r="L65">
            <v>4954</v>
          </cell>
        </row>
        <row r="66">
          <cell r="A66">
            <v>615</v>
          </cell>
          <cell r="B66" t="str">
            <v>湛江市</v>
          </cell>
          <cell r="C66">
            <v>868570</v>
          </cell>
          <cell r="D66">
            <v>602486</v>
          </cell>
          <cell r="E66">
            <v>266084</v>
          </cell>
          <cell r="F66">
            <v>1150</v>
          </cell>
          <cell r="G66">
            <v>1950</v>
          </cell>
          <cell r="H66" t="str">
            <v>*</v>
          </cell>
          <cell r="I66">
            <v>121171</v>
          </cell>
          <cell r="J66">
            <v>90706</v>
          </cell>
          <cell r="K66">
            <v>30465</v>
          </cell>
          <cell r="L66">
            <v>90706</v>
          </cell>
        </row>
        <row r="67">
          <cell r="A67">
            <v>615001</v>
          </cell>
          <cell r="B67" t="str">
            <v>市辖区</v>
          </cell>
          <cell r="C67">
            <v>0</v>
          </cell>
          <cell r="D67">
            <v>0</v>
          </cell>
          <cell r="E67">
            <v>0</v>
          </cell>
          <cell r="F67">
            <v>1150</v>
          </cell>
          <cell r="G67">
            <v>1950</v>
          </cell>
          <cell r="H67">
            <v>0.6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>
            <v>615002</v>
          </cell>
          <cell r="B68" t="str">
            <v>赤坎区</v>
          </cell>
          <cell r="C68">
            <v>49125</v>
          </cell>
          <cell r="D68">
            <v>32364</v>
          </cell>
          <cell r="E68">
            <v>16761</v>
          </cell>
          <cell r="F68">
            <v>1150</v>
          </cell>
          <cell r="G68">
            <v>1950</v>
          </cell>
          <cell r="H68">
            <v>0.6</v>
          </cell>
          <cell r="I68">
            <v>6990</v>
          </cell>
          <cell r="J68">
            <v>4194</v>
          </cell>
          <cell r="K68">
            <v>2796</v>
          </cell>
          <cell r="L68">
            <v>4194</v>
          </cell>
        </row>
        <row r="69">
          <cell r="A69">
            <v>615003</v>
          </cell>
          <cell r="B69" t="str">
            <v>霞山区</v>
          </cell>
          <cell r="C69">
            <v>74860</v>
          </cell>
          <cell r="D69">
            <v>52445</v>
          </cell>
          <cell r="E69">
            <v>22415</v>
          </cell>
          <cell r="F69">
            <v>1150</v>
          </cell>
          <cell r="G69">
            <v>1950</v>
          </cell>
          <cell r="H69">
            <v>0.6</v>
          </cell>
          <cell r="I69">
            <v>10402</v>
          </cell>
          <cell r="J69">
            <v>6241</v>
          </cell>
          <cell r="K69">
            <v>4161</v>
          </cell>
          <cell r="L69">
            <v>6241</v>
          </cell>
        </row>
        <row r="70">
          <cell r="A70">
            <v>615005</v>
          </cell>
          <cell r="B70" t="str">
            <v>坡头区</v>
          </cell>
          <cell r="C70">
            <v>28736</v>
          </cell>
          <cell r="D70">
            <v>21037</v>
          </cell>
          <cell r="E70">
            <v>7699</v>
          </cell>
          <cell r="F70">
            <v>1150</v>
          </cell>
          <cell r="G70">
            <v>1950</v>
          </cell>
          <cell r="H70">
            <v>0.6</v>
          </cell>
          <cell r="I70">
            <v>3921</v>
          </cell>
          <cell r="J70">
            <v>2353</v>
          </cell>
          <cell r="K70">
            <v>1568</v>
          </cell>
          <cell r="L70">
            <v>2353</v>
          </cell>
        </row>
        <row r="71">
          <cell r="A71">
            <v>615005</v>
          </cell>
          <cell r="B71" t="str">
            <v>其中:南三区</v>
          </cell>
          <cell r="C71">
            <v>0</v>
          </cell>
          <cell r="D71">
            <v>0</v>
          </cell>
          <cell r="E71">
            <v>0</v>
          </cell>
          <cell r="F71">
            <v>1150</v>
          </cell>
          <cell r="G71">
            <v>1950</v>
          </cell>
          <cell r="H71">
            <v>0.6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>
            <v>615004</v>
          </cell>
          <cell r="B72" t="str">
            <v>麻章区</v>
          </cell>
          <cell r="C72">
            <v>70137</v>
          </cell>
          <cell r="D72">
            <v>47903</v>
          </cell>
          <cell r="E72">
            <v>22234</v>
          </cell>
          <cell r="F72">
            <v>1150</v>
          </cell>
          <cell r="G72">
            <v>1950</v>
          </cell>
          <cell r="H72">
            <v>0.6</v>
          </cell>
          <cell r="I72">
            <v>9844</v>
          </cell>
          <cell r="J72">
            <v>5906</v>
          </cell>
          <cell r="K72">
            <v>3938</v>
          </cell>
          <cell r="L72">
            <v>5906</v>
          </cell>
        </row>
        <row r="73">
          <cell r="A73">
            <v>615004</v>
          </cell>
          <cell r="B73" t="str">
            <v>其中:开发区</v>
          </cell>
          <cell r="C73">
            <v>36819</v>
          </cell>
          <cell r="D73">
            <v>25881</v>
          </cell>
          <cell r="E73">
            <v>10938</v>
          </cell>
          <cell r="F73">
            <v>1150</v>
          </cell>
          <cell r="G73">
            <v>1950</v>
          </cell>
          <cell r="H73">
            <v>0.6</v>
          </cell>
          <cell r="I73">
            <v>5109</v>
          </cell>
          <cell r="J73">
            <v>3065</v>
          </cell>
          <cell r="K73">
            <v>2044</v>
          </cell>
          <cell r="L73">
            <v>3065</v>
          </cell>
        </row>
        <row r="74">
          <cell r="A74">
            <v>615009</v>
          </cell>
          <cell r="B74" t="str">
            <v>遂溪县</v>
          </cell>
          <cell r="C74">
            <v>91494</v>
          </cell>
          <cell r="D74">
            <v>63823</v>
          </cell>
          <cell r="E74">
            <v>27671</v>
          </cell>
          <cell r="F74">
            <v>1150</v>
          </cell>
          <cell r="G74">
            <v>1950</v>
          </cell>
          <cell r="H74">
            <v>0.8</v>
          </cell>
          <cell r="I74">
            <v>12735</v>
          </cell>
          <cell r="J74">
            <v>10188</v>
          </cell>
          <cell r="K74">
            <v>2547</v>
          </cell>
          <cell r="L74">
            <v>10188</v>
          </cell>
        </row>
        <row r="75">
          <cell r="A75">
            <v>615010</v>
          </cell>
          <cell r="B75" t="str">
            <v>徐闻县</v>
          </cell>
          <cell r="C75">
            <v>79836</v>
          </cell>
          <cell r="D75">
            <v>57385</v>
          </cell>
          <cell r="E75">
            <v>22451</v>
          </cell>
          <cell r="F75">
            <v>1150</v>
          </cell>
          <cell r="G75">
            <v>1950</v>
          </cell>
          <cell r="H75">
            <v>0.8</v>
          </cell>
          <cell r="I75">
            <v>10977</v>
          </cell>
          <cell r="J75">
            <v>8782</v>
          </cell>
          <cell r="K75">
            <v>2195</v>
          </cell>
          <cell r="L75">
            <v>8782</v>
          </cell>
        </row>
        <row r="76">
          <cell r="A76">
            <v>615007</v>
          </cell>
          <cell r="B76" t="str">
            <v>廉江市</v>
          </cell>
          <cell r="C76">
            <v>180901</v>
          </cell>
          <cell r="D76">
            <v>126560</v>
          </cell>
          <cell r="E76">
            <v>54341</v>
          </cell>
          <cell r="F76">
            <v>1150</v>
          </cell>
          <cell r="G76">
            <v>1950</v>
          </cell>
          <cell r="H76">
            <v>0.8</v>
          </cell>
          <cell r="I76">
            <v>25151</v>
          </cell>
          <cell r="J76">
            <v>20121</v>
          </cell>
          <cell r="K76">
            <v>5030</v>
          </cell>
          <cell r="L76">
            <v>20121</v>
          </cell>
        </row>
        <row r="77">
          <cell r="A77">
            <v>615006</v>
          </cell>
          <cell r="B77" t="str">
            <v>雷州市</v>
          </cell>
          <cell r="C77">
            <v>176323</v>
          </cell>
          <cell r="D77">
            <v>123834</v>
          </cell>
          <cell r="E77">
            <v>52489</v>
          </cell>
          <cell r="F77">
            <v>1150</v>
          </cell>
          <cell r="G77">
            <v>1950</v>
          </cell>
          <cell r="H77">
            <v>0.8</v>
          </cell>
          <cell r="I77">
            <v>24476</v>
          </cell>
          <cell r="J77">
            <v>19581</v>
          </cell>
          <cell r="K77">
            <v>4895</v>
          </cell>
          <cell r="L77">
            <v>19581</v>
          </cell>
        </row>
        <row r="78">
          <cell r="A78">
            <v>615008</v>
          </cell>
          <cell r="B78" t="str">
            <v>吴川市</v>
          </cell>
          <cell r="C78">
            <v>117158</v>
          </cell>
          <cell r="D78">
            <v>77135</v>
          </cell>
          <cell r="E78">
            <v>40023</v>
          </cell>
          <cell r="F78">
            <v>1150</v>
          </cell>
          <cell r="G78">
            <v>1950</v>
          </cell>
          <cell r="H78">
            <v>0.8</v>
          </cell>
          <cell r="I78">
            <v>16675</v>
          </cell>
          <cell r="J78">
            <v>13340</v>
          </cell>
          <cell r="K78">
            <v>3335</v>
          </cell>
          <cell r="L78">
            <v>13340</v>
          </cell>
        </row>
        <row r="79">
          <cell r="A79">
            <v>616</v>
          </cell>
          <cell r="B79" t="str">
            <v>茂名市</v>
          </cell>
          <cell r="C79">
            <v>882526</v>
          </cell>
          <cell r="D79">
            <v>598560</v>
          </cell>
          <cell r="E79">
            <v>283966</v>
          </cell>
          <cell r="F79">
            <v>1150</v>
          </cell>
          <cell r="G79">
            <v>1950</v>
          </cell>
          <cell r="H79" t="str">
            <v>*</v>
          </cell>
          <cell r="I79">
            <v>124208</v>
          </cell>
          <cell r="J79">
            <v>95992</v>
          </cell>
          <cell r="K79">
            <v>28216</v>
          </cell>
          <cell r="L79">
            <v>95992</v>
          </cell>
        </row>
        <row r="80">
          <cell r="A80">
            <v>616001</v>
          </cell>
          <cell r="B80" t="str">
            <v>市辖区</v>
          </cell>
          <cell r="C80">
            <v>70420</v>
          </cell>
          <cell r="D80">
            <v>46261</v>
          </cell>
          <cell r="E80">
            <v>24159</v>
          </cell>
          <cell r="F80">
            <v>1150</v>
          </cell>
          <cell r="G80">
            <v>1950</v>
          </cell>
          <cell r="H80">
            <v>0.6</v>
          </cell>
          <cell r="I80">
            <v>10031</v>
          </cell>
          <cell r="J80">
            <v>6019</v>
          </cell>
          <cell r="K80">
            <v>4012</v>
          </cell>
          <cell r="L80">
            <v>6019</v>
          </cell>
        </row>
        <row r="81">
          <cell r="A81">
            <v>616002</v>
          </cell>
          <cell r="B81" t="str">
            <v>茂南区</v>
          </cell>
          <cell r="C81">
            <v>49811</v>
          </cell>
          <cell r="D81">
            <v>35798</v>
          </cell>
          <cell r="E81">
            <v>14013</v>
          </cell>
          <cell r="F81">
            <v>1150</v>
          </cell>
          <cell r="G81">
            <v>1950</v>
          </cell>
          <cell r="H81">
            <v>0.6</v>
          </cell>
          <cell r="I81">
            <v>6849</v>
          </cell>
          <cell r="J81">
            <v>4109</v>
          </cell>
          <cell r="K81">
            <v>2740</v>
          </cell>
          <cell r="L81">
            <v>4109</v>
          </cell>
        </row>
        <row r="82">
          <cell r="A82">
            <v>616007</v>
          </cell>
          <cell r="B82" t="str">
            <v>电白区</v>
          </cell>
          <cell r="C82">
            <v>206396</v>
          </cell>
          <cell r="D82">
            <v>143443</v>
          </cell>
          <cell r="E82">
            <v>62953</v>
          </cell>
          <cell r="F82">
            <v>1150</v>
          </cell>
          <cell r="G82">
            <v>1950</v>
          </cell>
          <cell r="H82">
            <v>0.8</v>
          </cell>
          <cell r="I82">
            <v>28772</v>
          </cell>
          <cell r="J82">
            <v>23018</v>
          </cell>
          <cell r="K82">
            <v>5754</v>
          </cell>
          <cell r="L82">
            <v>23018</v>
          </cell>
        </row>
        <row r="83">
          <cell r="A83">
            <v>616007</v>
          </cell>
          <cell r="B83" t="str">
            <v>其中:滨海新区</v>
          </cell>
          <cell r="C83">
            <v>25913</v>
          </cell>
          <cell r="D83">
            <v>18907</v>
          </cell>
          <cell r="E83">
            <v>7006</v>
          </cell>
          <cell r="F83">
            <v>1150</v>
          </cell>
          <cell r="G83">
            <v>1950</v>
          </cell>
          <cell r="H83">
            <v>0.8</v>
          </cell>
          <cell r="I83">
            <v>3540</v>
          </cell>
          <cell r="J83">
            <v>2832</v>
          </cell>
          <cell r="K83">
            <v>708</v>
          </cell>
          <cell r="L83">
            <v>2832</v>
          </cell>
        </row>
        <row r="84">
          <cell r="A84">
            <v>616007</v>
          </cell>
          <cell r="B84" t="str">
            <v>    高新区</v>
          </cell>
          <cell r="C84">
            <v>5460</v>
          </cell>
          <cell r="D84">
            <v>3739</v>
          </cell>
          <cell r="E84">
            <v>1721</v>
          </cell>
          <cell r="F84">
            <v>1150</v>
          </cell>
          <cell r="G84">
            <v>1950</v>
          </cell>
          <cell r="H84">
            <v>0.8</v>
          </cell>
          <cell r="I84">
            <v>766</v>
          </cell>
          <cell r="J84">
            <v>613</v>
          </cell>
          <cell r="K84">
            <v>153</v>
          </cell>
          <cell r="L84">
            <v>613</v>
          </cell>
        </row>
        <row r="85">
          <cell r="A85">
            <v>616005</v>
          </cell>
          <cell r="B85" t="str">
            <v>高州市</v>
          </cell>
          <cell r="C85">
            <v>187770</v>
          </cell>
          <cell r="D85">
            <v>123222</v>
          </cell>
          <cell r="E85">
            <v>64548</v>
          </cell>
          <cell r="F85">
            <v>1150</v>
          </cell>
          <cell r="G85">
            <v>1950</v>
          </cell>
          <cell r="H85">
            <v>0.8</v>
          </cell>
          <cell r="I85">
            <v>26757</v>
          </cell>
          <cell r="J85">
            <v>21406</v>
          </cell>
          <cell r="K85">
            <v>5351</v>
          </cell>
          <cell r="L85">
            <v>21406</v>
          </cell>
        </row>
        <row r="86">
          <cell r="A86">
            <v>616006</v>
          </cell>
          <cell r="B86" t="str">
            <v>化州市</v>
          </cell>
          <cell r="C86">
            <v>208252</v>
          </cell>
          <cell r="D86">
            <v>141657</v>
          </cell>
          <cell r="E86">
            <v>66595</v>
          </cell>
          <cell r="F86">
            <v>1150</v>
          </cell>
          <cell r="G86">
            <v>1950</v>
          </cell>
          <cell r="H86">
            <v>0.8</v>
          </cell>
          <cell r="I86">
            <v>29277</v>
          </cell>
          <cell r="J86">
            <v>23422</v>
          </cell>
          <cell r="K86">
            <v>5855</v>
          </cell>
          <cell r="L86">
            <v>23422</v>
          </cell>
        </row>
        <row r="87">
          <cell r="A87">
            <v>616004</v>
          </cell>
          <cell r="B87" t="str">
            <v>信宜市</v>
          </cell>
          <cell r="C87">
            <v>159877</v>
          </cell>
          <cell r="D87">
            <v>108179</v>
          </cell>
          <cell r="E87">
            <v>51698</v>
          </cell>
          <cell r="F87">
            <v>1150</v>
          </cell>
          <cell r="G87">
            <v>1950</v>
          </cell>
          <cell r="H87">
            <v>0.8</v>
          </cell>
          <cell r="I87">
            <v>22522</v>
          </cell>
          <cell r="J87">
            <v>18018</v>
          </cell>
          <cell r="K87">
            <v>4504</v>
          </cell>
          <cell r="L87">
            <v>18018</v>
          </cell>
        </row>
        <row r="88">
          <cell r="A88">
            <v>617</v>
          </cell>
          <cell r="B88" t="str">
            <v>肇庆市</v>
          </cell>
          <cell r="C88">
            <v>510511</v>
          </cell>
          <cell r="D88">
            <v>356373</v>
          </cell>
          <cell r="E88">
            <v>154138</v>
          </cell>
          <cell r="F88">
            <v>1150</v>
          </cell>
          <cell r="G88">
            <v>1950</v>
          </cell>
          <cell r="H88" t="str">
            <v>*</v>
          </cell>
          <cell r="I88">
            <v>71041</v>
          </cell>
          <cell r="J88">
            <v>54653</v>
          </cell>
          <cell r="K88">
            <v>16388</v>
          </cell>
          <cell r="L88">
            <v>54653</v>
          </cell>
        </row>
        <row r="89">
          <cell r="A89">
            <v>617001</v>
          </cell>
          <cell r="B89" t="str">
            <v>市辖区</v>
          </cell>
          <cell r="C89">
            <v>0</v>
          </cell>
          <cell r="D89">
            <v>0</v>
          </cell>
          <cell r="E89">
            <v>0</v>
          </cell>
          <cell r="F89">
            <v>1150</v>
          </cell>
          <cell r="G89">
            <v>1950</v>
          </cell>
          <cell r="H89">
            <v>0.6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>
            <v>617002</v>
          </cell>
          <cell r="B90" t="str">
            <v>端州区</v>
          </cell>
          <cell r="C90">
            <v>59994</v>
          </cell>
          <cell r="D90">
            <v>42324</v>
          </cell>
          <cell r="E90">
            <v>17670</v>
          </cell>
          <cell r="F90">
            <v>1150</v>
          </cell>
          <cell r="G90">
            <v>1950</v>
          </cell>
          <cell r="H90">
            <v>0.6</v>
          </cell>
          <cell r="I90">
            <v>8313</v>
          </cell>
          <cell r="J90">
            <v>4988</v>
          </cell>
          <cell r="K90">
            <v>3325</v>
          </cell>
          <cell r="L90">
            <v>4988</v>
          </cell>
        </row>
        <row r="91">
          <cell r="A91">
            <v>617003</v>
          </cell>
          <cell r="B91" t="str">
            <v>鼎湖区</v>
          </cell>
          <cell r="C91">
            <v>19008</v>
          </cell>
          <cell r="D91">
            <v>14048</v>
          </cell>
          <cell r="E91">
            <v>4960</v>
          </cell>
          <cell r="F91">
            <v>1150</v>
          </cell>
          <cell r="G91">
            <v>1950</v>
          </cell>
          <cell r="H91">
            <v>0.6</v>
          </cell>
          <cell r="I91">
            <v>2583</v>
          </cell>
          <cell r="J91">
            <v>1550</v>
          </cell>
          <cell r="K91">
            <v>1033</v>
          </cell>
          <cell r="L91">
            <v>1550</v>
          </cell>
        </row>
        <row r="92">
          <cell r="A92">
            <v>617006</v>
          </cell>
          <cell r="B92" t="str">
            <v>广宁县</v>
          </cell>
          <cell r="C92">
            <v>57370</v>
          </cell>
          <cell r="D92">
            <v>35631</v>
          </cell>
          <cell r="E92">
            <v>21739</v>
          </cell>
          <cell r="F92">
            <v>1150</v>
          </cell>
          <cell r="G92">
            <v>1950</v>
          </cell>
          <cell r="H92">
            <v>0.8</v>
          </cell>
          <cell r="I92">
            <v>8337</v>
          </cell>
          <cell r="J92">
            <v>6670</v>
          </cell>
          <cell r="K92">
            <v>1667</v>
          </cell>
          <cell r="L92">
            <v>6670</v>
          </cell>
        </row>
        <row r="93">
          <cell r="A93">
            <v>617009</v>
          </cell>
          <cell r="B93" t="str">
            <v>怀集县</v>
          </cell>
          <cell r="C93">
            <v>99804</v>
          </cell>
          <cell r="D93">
            <v>87051</v>
          </cell>
          <cell r="E93">
            <v>12753</v>
          </cell>
          <cell r="F93">
            <v>1150</v>
          </cell>
          <cell r="G93">
            <v>1950</v>
          </cell>
          <cell r="H93">
            <v>0.8</v>
          </cell>
          <cell r="I93">
            <v>12498</v>
          </cell>
          <cell r="J93">
            <v>9998</v>
          </cell>
          <cell r="K93">
            <v>2500</v>
          </cell>
          <cell r="L93">
            <v>9998</v>
          </cell>
        </row>
        <row r="94">
          <cell r="A94">
            <v>617008</v>
          </cell>
          <cell r="B94" t="str">
            <v>封开县</v>
          </cell>
          <cell r="C94">
            <v>81101</v>
          </cell>
          <cell r="D94">
            <v>34775</v>
          </cell>
          <cell r="E94">
            <v>46326</v>
          </cell>
          <cell r="F94">
            <v>1150</v>
          </cell>
          <cell r="G94">
            <v>1950</v>
          </cell>
          <cell r="H94">
            <v>0.8</v>
          </cell>
          <cell r="I94">
            <v>13033</v>
          </cell>
          <cell r="J94">
            <v>10426</v>
          </cell>
          <cell r="K94">
            <v>2607</v>
          </cell>
          <cell r="L94">
            <v>10426</v>
          </cell>
        </row>
        <row r="95">
          <cell r="A95">
            <v>617007</v>
          </cell>
          <cell r="B95" t="str">
            <v>德庆县</v>
          </cell>
          <cell r="C95">
            <v>53893</v>
          </cell>
          <cell r="D95">
            <v>34142</v>
          </cell>
          <cell r="E95">
            <v>19751</v>
          </cell>
          <cell r="F95">
            <v>1150</v>
          </cell>
          <cell r="G95">
            <v>1950</v>
          </cell>
          <cell r="H95">
            <v>0.8</v>
          </cell>
          <cell r="I95">
            <v>7778</v>
          </cell>
          <cell r="J95">
            <v>6222</v>
          </cell>
          <cell r="K95">
            <v>1556</v>
          </cell>
          <cell r="L95">
            <v>6222</v>
          </cell>
        </row>
        <row r="96">
          <cell r="A96">
            <v>617005</v>
          </cell>
          <cell r="B96" t="str">
            <v>高要区</v>
          </cell>
          <cell r="C96">
            <v>69330</v>
          </cell>
          <cell r="D96">
            <v>56686</v>
          </cell>
          <cell r="E96">
            <v>12644</v>
          </cell>
          <cell r="F96">
            <v>1150</v>
          </cell>
          <cell r="G96">
            <v>1950</v>
          </cell>
          <cell r="H96">
            <v>0.8</v>
          </cell>
          <cell r="I96">
            <v>8984</v>
          </cell>
          <cell r="J96">
            <v>7187</v>
          </cell>
          <cell r="K96">
            <v>1797</v>
          </cell>
          <cell r="L96">
            <v>7187</v>
          </cell>
        </row>
        <row r="97">
          <cell r="A97">
            <v>617004</v>
          </cell>
          <cell r="B97" t="str">
            <v>四会市</v>
          </cell>
          <cell r="C97">
            <v>70011</v>
          </cell>
          <cell r="D97">
            <v>51716</v>
          </cell>
          <cell r="E97">
            <v>18295</v>
          </cell>
          <cell r="F97">
            <v>1150</v>
          </cell>
          <cell r="G97">
            <v>1950</v>
          </cell>
          <cell r="H97">
            <v>0.8</v>
          </cell>
          <cell r="I97">
            <v>9515</v>
          </cell>
          <cell r="J97">
            <v>7612</v>
          </cell>
          <cell r="K97">
            <v>1903</v>
          </cell>
          <cell r="L97">
            <v>7612</v>
          </cell>
        </row>
        <row r="98">
          <cell r="A98">
            <v>617004</v>
          </cell>
          <cell r="B98" t="str">
            <v>其中:大旺区</v>
          </cell>
          <cell r="C98">
            <v>13155</v>
          </cell>
          <cell r="D98">
            <v>9800</v>
          </cell>
          <cell r="E98">
            <v>3355</v>
          </cell>
          <cell r="F98">
            <v>1150</v>
          </cell>
          <cell r="G98">
            <v>1950</v>
          </cell>
          <cell r="H98">
            <v>0.8</v>
          </cell>
          <cell r="I98">
            <v>1781</v>
          </cell>
          <cell r="J98">
            <v>1425</v>
          </cell>
          <cell r="K98">
            <v>356</v>
          </cell>
          <cell r="L98">
            <v>1425</v>
          </cell>
        </row>
        <row r="99">
          <cell r="A99">
            <v>609</v>
          </cell>
          <cell r="B99" t="str">
            <v>惠州市</v>
          </cell>
          <cell r="C99">
            <v>715268</v>
          </cell>
          <cell r="D99">
            <v>530498</v>
          </cell>
          <cell r="E99">
            <v>184770</v>
          </cell>
          <cell r="F99">
            <v>1150</v>
          </cell>
          <cell r="G99">
            <v>1950</v>
          </cell>
          <cell r="H99" t="str">
            <v>*</v>
          </cell>
          <cell r="I99">
            <v>97039</v>
          </cell>
          <cell r="J99">
            <v>71497</v>
          </cell>
          <cell r="K99">
            <v>25542</v>
          </cell>
          <cell r="L99">
            <v>71497</v>
          </cell>
        </row>
        <row r="100">
          <cell r="A100">
            <v>609001</v>
          </cell>
          <cell r="B100" t="str">
            <v>市辖区</v>
          </cell>
          <cell r="C100">
            <v>0</v>
          </cell>
          <cell r="D100">
            <v>0</v>
          </cell>
          <cell r="E100">
            <v>0</v>
          </cell>
          <cell r="F100">
            <v>1150</v>
          </cell>
          <cell r="G100">
            <v>1950</v>
          </cell>
          <cell r="H100">
            <v>0.6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A101">
            <v>609002</v>
          </cell>
          <cell r="B101" t="str">
            <v>惠城区</v>
          </cell>
          <cell r="C101">
            <v>228821</v>
          </cell>
          <cell r="D101">
            <v>174343</v>
          </cell>
          <cell r="E101">
            <v>54478</v>
          </cell>
          <cell r="F101">
            <v>1150</v>
          </cell>
          <cell r="G101">
            <v>1950</v>
          </cell>
          <cell r="H101">
            <v>0.6</v>
          </cell>
          <cell r="I101">
            <v>30673</v>
          </cell>
          <cell r="J101">
            <v>18404</v>
          </cell>
          <cell r="K101">
            <v>12269</v>
          </cell>
          <cell r="L101">
            <v>18404</v>
          </cell>
        </row>
        <row r="102">
          <cell r="A102">
            <v>609002</v>
          </cell>
          <cell r="B102" t="str">
            <v>其中:仲恺区</v>
          </cell>
          <cell r="C102">
            <v>55692</v>
          </cell>
          <cell r="D102">
            <v>43940</v>
          </cell>
          <cell r="E102">
            <v>11752</v>
          </cell>
          <cell r="F102">
            <v>1150</v>
          </cell>
          <cell r="G102">
            <v>1950</v>
          </cell>
          <cell r="H102">
            <v>0.6</v>
          </cell>
          <cell r="I102">
            <v>7345</v>
          </cell>
          <cell r="J102">
            <v>4407</v>
          </cell>
          <cell r="K102">
            <v>2938</v>
          </cell>
          <cell r="L102">
            <v>4407</v>
          </cell>
        </row>
        <row r="103">
          <cell r="A103">
            <v>609003</v>
          </cell>
          <cell r="B103" t="str">
            <v>惠阳区</v>
          </cell>
          <cell r="C103">
            <v>152432</v>
          </cell>
          <cell r="D103">
            <v>108932</v>
          </cell>
          <cell r="E103">
            <v>43500</v>
          </cell>
          <cell r="F103">
            <v>1150</v>
          </cell>
          <cell r="G103">
            <v>1950</v>
          </cell>
          <cell r="H103">
            <v>0.8</v>
          </cell>
          <cell r="I103">
            <v>21010</v>
          </cell>
          <cell r="J103">
            <v>16808</v>
          </cell>
          <cell r="K103">
            <v>4202</v>
          </cell>
          <cell r="L103">
            <v>16808</v>
          </cell>
        </row>
        <row r="104">
          <cell r="A104">
            <v>609003</v>
          </cell>
          <cell r="B104" t="str">
            <v>其中:大亚湾区</v>
          </cell>
          <cell r="C104">
            <v>24618</v>
          </cell>
          <cell r="D104">
            <v>19608</v>
          </cell>
          <cell r="E104">
            <v>5010</v>
          </cell>
          <cell r="F104">
            <v>1150</v>
          </cell>
          <cell r="G104">
            <v>1950</v>
          </cell>
          <cell r="H104">
            <v>0.8</v>
          </cell>
          <cell r="I104">
            <v>3232</v>
          </cell>
          <cell r="J104">
            <v>2586</v>
          </cell>
          <cell r="K104">
            <v>646</v>
          </cell>
          <cell r="L104">
            <v>2586</v>
          </cell>
        </row>
        <row r="105">
          <cell r="A105">
            <v>609005</v>
          </cell>
          <cell r="B105" t="str">
            <v>博罗县</v>
          </cell>
          <cell r="C105">
            <v>156410</v>
          </cell>
          <cell r="D105">
            <v>116279</v>
          </cell>
          <cell r="E105">
            <v>40131</v>
          </cell>
          <cell r="F105">
            <v>1150</v>
          </cell>
          <cell r="G105">
            <v>1950</v>
          </cell>
          <cell r="H105">
            <v>0.8</v>
          </cell>
          <cell r="I105">
            <v>21198</v>
          </cell>
          <cell r="J105">
            <v>16958</v>
          </cell>
          <cell r="K105">
            <v>4240</v>
          </cell>
          <cell r="L105">
            <v>16958</v>
          </cell>
        </row>
        <row r="106">
          <cell r="A106">
            <v>609004</v>
          </cell>
          <cell r="B106" t="str">
            <v>惠东县</v>
          </cell>
          <cell r="C106">
            <v>140681</v>
          </cell>
          <cell r="D106">
            <v>103013</v>
          </cell>
          <cell r="E106">
            <v>37668</v>
          </cell>
          <cell r="F106">
            <v>1150</v>
          </cell>
          <cell r="G106">
            <v>1950</v>
          </cell>
          <cell r="H106">
            <v>0.8</v>
          </cell>
          <cell r="I106">
            <v>19192</v>
          </cell>
          <cell r="J106">
            <v>15354</v>
          </cell>
          <cell r="K106">
            <v>3838</v>
          </cell>
          <cell r="L106">
            <v>15354</v>
          </cell>
        </row>
        <row r="107">
          <cell r="A107">
            <v>609006</v>
          </cell>
          <cell r="B107" t="str">
            <v>龙门县</v>
          </cell>
          <cell r="C107">
            <v>36924</v>
          </cell>
          <cell r="D107">
            <v>27931</v>
          </cell>
          <cell r="E107">
            <v>8993</v>
          </cell>
          <cell r="F107">
            <v>1150</v>
          </cell>
          <cell r="G107">
            <v>1950</v>
          </cell>
          <cell r="H107">
            <v>0.8</v>
          </cell>
          <cell r="I107">
            <v>4966</v>
          </cell>
          <cell r="J107">
            <v>3973</v>
          </cell>
          <cell r="K107">
            <v>993</v>
          </cell>
          <cell r="L107">
            <v>3973</v>
          </cell>
        </row>
        <row r="108">
          <cell r="A108">
            <v>608</v>
          </cell>
          <cell r="B108" t="str">
            <v>梅州市</v>
          </cell>
          <cell r="C108">
            <v>468473</v>
          </cell>
          <cell r="D108">
            <v>330179</v>
          </cell>
          <cell r="E108">
            <v>138294</v>
          </cell>
          <cell r="F108">
            <v>1150</v>
          </cell>
          <cell r="G108">
            <v>1950</v>
          </cell>
          <cell r="H108" t="str">
            <v>*</v>
          </cell>
          <cell r="I108">
            <v>64938</v>
          </cell>
          <cell r="J108">
            <v>64289</v>
          </cell>
          <cell r="K108">
            <v>649</v>
          </cell>
          <cell r="L108">
            <v>64289</v>
          </cell>
        </row>
        <row r="109">
          <cell r="A109">
            <v>608001</v>
          </cell>
          <cell r="B109" t="str">
            <v>市辖区</v>
          </cell>
          <cell r="C109">
            <v>8470</v>
          </cell>
          <cell r="D109">
            <v>374</v>
          </cell>
          <cell r="E109">
            <v>8096</v>
          </cell>
          <cell r="F109">
            <v>1150</v>
          </cell>
          <cell r="G109">
            <v>1950</v>
          </cell>
          <cell r="H109">
            <v>0.6</v>
          </cell>
          <cell r="I109">
            <v>1622</v>
          </cell>
          <cell r="J109">
            <v>973</v>
          </cell>
          <cell r="K109">
            <v>649</v>
          </cell>
          <cell r="L109">
            <v>973</v>
          </cell>
        </row>
        <row r="110">
          <cell r="A110">
            <v>608002</v>
          </cell>
          <cell r="B110" t="str">
            <v>梅江区</v>
          </cell>
          <cell r="C110">
            <v>40616</v>
          </cell>
          <cell r="D110">
            <v>31825</v>
          </cell>
          <cell r="E110">
            <v>8791</v>
          </cell>
          <cell r="F110">
            <v>1150</v>
          </cell>
          <cell r="G110">
            <v>1950</v>
          </cell>
          <cell r="H110">
            <v>1</v>
          </cell>
          <cell r="I110">
            <v>5374</v>
          </cell>
          <cell r="J110">
            <v>5374</v>
          </cell>
          <cell r="K110">
            <v>0</v>
          </cell>
          <cell r="L110">
            <v>5374</v>
          </cell>
        </row>
        <row r="111">
          <cell r="A111">
            <v>608004</v>
          </cell>
          <cell r="B111" t="str">
            <v>梅县区</v>
          </cell>
          <cell r="C111">
            <v>51652</v>
          </cell>
          <cell r="D111">
            <v>38968</v>
          </cell>
          <cell r="E111">
            <v>12684</v>
          </cell>
          <cell r="F111">
            <v>1150</v>
          </cell>
          <cell r="G111">
            <v>1950</v>
          </cell>
          <cell r="H111">
            <v>1</v>
          </cell>
          <cell r="I111">
            <v>6955</v>
          </cell>
          <cell r="J111">
            <v>6955</v>
          </cell>
          <cell r="K111">
            <v>0</v>
          </cell>
          <cell r="L111">
            <v>6955</v>
          </cell>
        </row>
        <row r="112">
          <cell r="A112">
            <v>608007</v>
          </cell>
          <cell r="B112" t="str">
            <v>大埔县</v>
          </cell>
          <cell r="C112">
            <v>40525</v>
          </cell>
          <cell r="D112">
            <v>28609</v>
          </cell>
          <cell r="E112">
            <v>11916</v>
          </cell>
          <cell r="F112">
            <v>1150</v>
          </cell>
          <cell r="G112">
            <v>1950</v>
          </cell>
          <cell r="H112">
            <v>1</v>
          </cell>
          <cell r="I112">
            <v>5614</v>
          </cell>
          <cell r="J112">
            <v>5614</v>
          </cell>
          <cell r="K112">
            <v>0</v>
          </cell>
          <cell r="L112">
            <v>5614</v>
          </cell>
        </row>
        <row r="113">
          <cell r="A113">
            <v>608008</v>
          </cell>
          <cell r="B113" t="str">
            <v>丰顺县</v>
          </cell>
          <cell r="C113">
            <v>58544</v>
          </cell>
          <cell r="D113">
            <v>41508</v>
          </cell>
          <cell r="E113">
            <v>17036</v>
          </cell>
          <cell r="F113">
            <v>1150</v>
          </cell>
          <cell r="G113">
            <v>1950</v>
          </cell>
          <cell r="H113">
            <v>1</v>
          </cell>
          <cell r="I113">
            <v>8095</v>
          </cell>
          <cell r="J113">
            <v>8095</v>
          </cell>
          <cell r="K113">
            <v>0</v>
          </cell>
          <cell r="L113">
            <v>8095</v>
          </cell>
        </row>
        <row r="114">
          <cell r="A114">
            <v>608009</v>
          </cell>
          <cell r="B114" t="str">
            <v>五华县</v>
          </cell>
          <cell r="C114">
            <v>139932</v>
          </cell>
          <cell r="D114">
            <v>95973</v>
          </cell>
          <cell r="E114">
            <v>43959</v>
          </cell>
          <cell r="F114">
            <v>1150</v>
          </cell>
          <cell r="G114">
            <v>1950</v>
          </cell>
          <cell r="H114">
            <v>1</v>
          </cell>
          <cell r="I114">
            <v>19609</v>
          </cell>
          <cell r="J114">
            <v>19609</v>
          </cell>
          <cell r="K114">
            <v>0</v>
          </cell>
          <cell r="L114">
            <v>19609</v>
          </cell>
        </row>
        <row r="115">
          <cell r="A115">
            <v>608005</v>
          </cell>
          <cell r="B115" t="str">
            <v>平远县</v>
          </cell>
          <cell r="C115">
            <v>20105</v>
          </cell>
          <cell r="D115">
            <v>14365</v>
          </cell>
          <cell r="E115">
            <v>5740</v>
          </cell>
          <cell r="F115">
            <v>1150</v>
          </cell>
          <cell r="G115">
            <v>1950</v>
          </cell>
          <cell r="H115">
            <v>1</v>
          </cell>
          <cell r="I115">
            <v>2771</v>
          </cell>
          <cell r="J115">
            <v>2771</v>
          </cell>
          <cell r="K115">
            <v>0</v>
          </cell>
          <cell r="L115">
            <v>2771</v>
          </cell>
        </row>
        <row r="116">
          <cell r="A116">
            <v>608006</v>
          </cell>
          <cell r="B116" t="str">
            <v>蕉岭县</v>
          </cell>
          <cell r="C116">
            <v>17165</v>
          </cell>
          <cell r="D116">
            <v>12489</v>
          </cell>
          <cell r="E116">
            <v>4676</v>
          </cell>
          <cell r="F116">
            <v>1150</v>
          </cell>
          <cell r="G116">
            <v>1950</v>
          </cell>
          <cell r="H116">
            <v>1</v>
          </cell>
          <cell r="I116">
            <v>2348</v>
          </cell>
          <cell r="J116">
            <v>2348</v>
          </cell>
          <cell r="K116">
            <v>0</v>
          </cell>
          <cell r="L116">
            <v>2348</v>
          </cell>
        </row>
        <row r="117">
          <cell r="A117">
            <v>608003</v>
          </cell>
          <cell r="B117" t="str">
            <v>兴宁市</v>
          </cell>
          <cell r="C117">
            <v>91464</v>
          </cell>
          <cell r="D117">
            <v>66068</v>
          </cell>
          <cell r="E117">
            <v>25396</v>
          </cell>
          <cell r="F117">
            <v>1150</v>
          </cell>
          <cell r="G117">
            <v>1950</v>
          </cell>
          <cell r="H117">
            <v>1</v>
          </cell>
          <cell r="I117">
            <v>12550</v>
          </cell>
          <cell r="J117">
            <v>12550</v>
          </cell>
          <cell r="K117">
            <v>0</v>
          </cell>
          <cell r="L117">
            <v>12550</v>
          </cell>
        </row>
        <row r="118">
          <cell r="A118">
            <v>610</v>
          </cell>
          <cell r="B118" t="str">
            <v>汕尾市</v>
          </cell>
          <cell r="C118">
            <v>367659</v>
          </cell>
          <cell r="D118">
            <v>250227</v>
          </cell>
          <cell r="E118">
            <v>117432</v>
          </cell>
          <cell r="F118">
            <v>1150</v>
          </cell>
          <cell r="G118">
            <v>1950</v>
          </cell>
          <cell r="H118" t="str">
            <v>*</v>
          </cell>
          <cell r="I118">
            <v>51675</v>
          </cell>
          <cell r="J118">
            <v>48984</v>
          </cell>
          <cell r="K118">
            <v>2691</v>
          </cell>
          <cell r="L118">
            <v>48984</v>
          </cell>
        </row>
        <row r="119">
          <cell r="A119">
            <v>610001</v>
          </cell>
          <cell r="B119" t="str">
            <v>市辖区</v>
          </cell>
          <cell r="C119">
            <v>7838</v>
          </cell>
          <cell r="D119">
            <v>4600</v>
          </cell>
          <cell r="E119">
            <v>3238</v>
          </cell>
          <cell r="F119">
            <v>1150</v>
          </cell>
          <cell r="G119">
            <v>1950</v>
          </cell>
          <cell r="H119">
            <v>0.6</v>
          </cell>
          <cell r="I119">
            <v>1160</v>
          </cell>
          <cell r="J119">
            <v>696</v>
          </cell>
          <cell r="K119">
            <v>464</v>
          </cell>
          <cell r="L119">
            <v>696</v>
          </cell>
        </row>
        <row r="120">
          <cell r="A120">
            <v>610002</v>
          </cell>
          <cell r="B120" t="str">
            <v>城区</v>
          </cell>
          <cell r="C120">
            <v>39835</v>
          </cell>
          <cell r="D120">
            <v>27504</v>
          </cell>
          <cell r="E120">
            <v>12331</v>
          </cell>
          <cell r="F120">
            <v>1150</v>
          </cell>
          <cell r="G120">
            <v>1950</v>
          </cell>
          <cell r="H120">
            <v>0.6</v>
          </cell>
          <cell r="I120">
            <v>5568</v>
          </cell>
          <cell r="J120">
            <v>3341</v>
          </cell>
          <cell r="K120">
            <v>2227</v>
          </cell>
          <cell r="L120">
            <v>3341</v>
          </cell>
        </row>
        <row r="121">
          <cell r="A121">
            <v>610004</v>
          </cell>
          <cell r="B121" t="str">
            <v>海丰县</v>
          </cell>
          <cell r="C121">
            <v>107541</v>
          </cell>
          <cell r="D121">
            <v>77817</v>
          </cell>
          <cell r="E121">
            <v>29724</v>
          </cell>
          <cell r="F121">
            <v>1150</v>
          </cell>
          <cell r="G121">
            <v>1950</v>
          </cell>
          <cell r="H121">
            <v>1</v>
          </cell>
          <cell r="I121">
            <v>14745</v>
          </cell>
          <cell r="J121">
            <v>14745</v>
          </cell>
          <cell r="K121">
            <v>0</v>
          </cell>
          <cell r="L121">
            <v>14745</v>
          </cell>
        </row>
        <row r="122">
          <cell r="A122">
            <v>610004</v>
          </cell>
          <cell r="B122" t="str">
            <v>其中:红海湾区</v>
          </cell>
          <cell r="C122">
            <v>6210</v>
          </cell>
          <cell r="D122">
            <v>4053</v>
          </cell>
          <cell r="E122">
            <v>2157</v>
          </cell>
          <cell r="F122">
            <v>1150</v>
          </cell>
          <cell r="G122">
            <v>1950</v>
          </cell>
          <cell r="H122">
            <v>1</v>
          </cell>
          <cell r="I122">
            <v>887</v>
          </cell>
          <cell r="J122">
            <v>887</v>
          </cell>
          <cell r="K122">
            <v>0</v>
          </cell>
          <cell r="L122">
            <v>887</v>
          </cell>
        </row>
        <row r="123">
          <cell r="A123">
            <v>610005</v>
          </cell>
          <cell r="B123" t="str">
            <v>陆河县</v>
          </cell>
          <cell r="C123">
            <v>34351</v>
          </cell>
          <cell r="D123">
            <v>22791</v>
          </cell>
          <cell r="E123">
            <v>11560</v>
          </cell>
          <cell r="F123">
            <v>1150</v>
          </cell>
          <cell r="G123">
            <v>1950</v>
          </cell>
          <cell r="H123">
            <v>1</v>
          </cell>
          <cell r="I123">
            <v>4875</v>
          </cell>
          <cell r="J123">
            <v>4875</v>
          </cell>
          <cell r="K123">
            <v>0</v>
          </cell>
          <cell r="L123">
            <v>4875</v>
          </cell>
        </row>
        <row r="124">
          <cell r="A124">
            <v>610003</v>
          </cell>
          <cell r="B124" t="str">
            <v>陆丰市</v>
          </cell>
          <cell r="C124">
            <v>178094</v>
          </cell>
          <cell r="D124">
            <v>117515</v>
          </cell>
          <cell r="E124">
            <v>60579</v>
          </cell>
          <cell r="F124">
            <v>1150</v>
          </cell>
          <cell r="G124">
            <v>1950</v>
          </cell>
          <cell r="H124">
            <v>1</v>
          </cell>
          <cell r="I124">
            <v>25327</v>
          </cell>
          <cell r="J124">
            <v>25327</v>
          </cell>
          <cell r="K124">
            <v>0</v>
          </cell>
          <cell r="L124">
            <v>25327</v>
          </cell>
        </row>
        <row r="125">
          <cell r="A125">
            <v>610003</v>
          </cell>
          <cell r="B125" t="str">
            <v>其中:华侨管理区</v>
          </cell>
          <cell r="C125">
            <v>2745</v>
          </cell>
          <cell r="D125">
            <v>1679</v>
          </cell>
          <cell r="E125">
            <v>1066</v>
          </cell>
          <cell r="F125">
            <v>1150</v>
          </cell>
          <cell r="G125">
            <v>1950</v>
          </cell>
          <cell r="H125">
            <v>1</v>
          </cell>
          <cell r="I125">
            <v>401</v>
          </cell>
          <cell r="J125">
            <v>401</v>
          </cell>
          <cell r="K125">
            <v>0</v>
          </cell>
          <cell r="L125">
            <v>401</v>
          </cell>
        </row>
        <row r="126">
          <cell r="A126">
            <v>607</v>
          </cell>
          <cell r="B126" t="str">
            <v>河源市</v>
          </cell>
          <cell r="C126">
            <v>404033</v>
          </cell>
          <cell r="D126">
            <v>291572</v>
          </cell>
          <cell r="E126">
            <v>112461</v>
          </cell>
          <cell r="F126">
            <v>1150</v>
          </cell>
          <cell r="G126">
            <v>1950</v>
          </cell>
          <cell r="H126" t="str">
            <v>*</v>
          </cell>
          <cell r="I126">
            <v>55461</v>
          </cell>
          <cell r="J126">
            <v>50467</v>
          </cell>
          <cell r="K126">
            <v>4994</v>
          </cell>
          <cell r="L126">
            <v>50467</v>
          </cell>
        </row>
        <row r="127">
          <cell r="A127">
            <v>607001</v>
          </cell>
          <cell r="B127" t="str">
            <v>市辖区</v>
          </cell>
          <cell r="C127">
            <v>0</v>
          </cell>
          <cell r="D127">
            <v>0</v>
          </cell>
          <cell r="E127">
            <v>0</v>
          </cell>
          <cell r="F127">
            <v>1150</v>
          </cell>
          <cell r="G127">
            <v>1950</v>
          </cell>
          <cell r="H127">
            <v>0.6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A128">
            <v>607002</v>
          </cell>
          <cell r="B128" t="str">
            <v>源城区</v>
          </cell>
          <cell r="C128">
            <v>91435</v>
          </cell>
          <cell r="D128">
            <v>66805</v>
          </cell>
          <cell r="E128">
            <v>24630</v>
          </cell>
          <cell r="F128">
            <v>1150</v>
          </cell>
          <cell r="G128">
            <v>1950</v>
          </cell>
          <cell r="H128">
            <v>0.6</v>
          </cell>
          <cell r="I128">
            <v>12485</v>
          </cell>
          <cell r="J128">
            <v>7491</v>
          </cell>
          <cell r="K128">
            <v>4994</v>
          </cell>
          <cell r="L128">
            <v>7491</v>
          </cell>
        </row>
        <row r="129">
          <cell r="A129">
            <v>607006</v>
          </cell>
          <cell r="B129" t="str">
            <v>紫金县</v>
          </cell>
          <cell r="C129">
            <v>87355</v>
          </cell>
          <cell r="D129">
            <v>61732</v>
          </cell>
          <cell r="E129">
            <v>25623</v>
          </cell>
          <cell r="F129">
            <v>1150</v>
          </cell>
          <cell r="G129">
            <v>1950</v>
          </cell>
          <cell r="H129">
            <v>1</v>
          </cell>
          <cell r="I129">
            <v>12096</v>
          </cell>
          <cell r="J129">
            <v>12096</v>
          </cell>
          <cell r="K129">
            <v>0</v>
          </cell>
          <cell r="L129">
            <v>12096</v>
          </cell>
        </row>
        <row r="130">
          <cell r="A130">
            <v>607005</v>
          </cell>
          <cell r="B130" t="str">
            <v>龙川县</v>
          </cell>
          <cell r="C130">
            <v>92227</v>
          </cell>
          <cell r="D130">
            <v>65356</v>
          </cell>
          <cell r="E130">
            <v>26871</v>
          </cell>
          <cell r="F130">
            <v>1150</v>
          </cell>
          <cell r="G130">
            <v>1950</v>
          </cell>
          <cell r="H130">
            <v>1</v>
          </cell>
          <cell r="I130">
            <v>12756</v>
          </cell>
          <cell r="J130">
            <v>12756</v>
          </cell>
          <cell r="K130">
            <v>0</v>
          </cell>
          <cell r="L130">
            <v>12756</v>
          </cell>
        </row>
        <row r="131">
          <cell r="A131">
            <v>607007</v>
          </cell>
          <cell r="B131" t="str">
            <v>连平县</v>
          </cell>
          <cell r="C131">
            <v>39820</v>
          </cell>
          <cell r="D131">
            <v>29468</v>
          </cell>
          <cell r="E131">
            <v>10352</v>
          </cell>
          <cell r="F131">
            <v>1150</v>
          </cell>
          <cell r="G131">
            <v>1950</v>
          </cell>
          <cell r="H131">
            <v>1</v>
          </cell>
          <cell r="I131">
            <v>5407</v>
          </cell>
          <cell r="J131">
            <v>5407</v>
          </cell>
          <cell r="K131">
            <v>0</v>
          </cell>
          <cell r="L131">
            <v>5407</v>
          </cell>
        </row>
        <row r="132">
          <cell r="A132">
            <v>607004</v>
          </cell>
          <cell r="B132" t="str">
            <v>和平县</v>
          </cell>
          <cell r="C132">
            <v>51646</v>
          </cell>
          <cell r="D132">
            <v>38718</v>
          </cell>
          <cell r="E132">
            <v>12928</v>
          </cell>
          <cell r="F132">
            <v>1150</v>
          </cell>
          <cell r="G132">
            <v>1950</v>
          </cell>
          <cell r="H132">
            <v>1</v>
          </cell>
          <cell r="I132">
            <v>6974</v>
          </cell>
          <cell r="J132">
            <v>6974</v>
          </cell>
          <cell r="K132">
            <v>0</v>
          </cell>
          <cell r="L132">
            <v>6974</v>
          </cell>
        </row>
        <row r="133">
          <cell r="A133">
            <v>607003</v>
          </cell>
          <cell r="B133" t="str">
            <v>东源县</v>
          </cell>
          <cell r="C133">
            <v>41550</v>
          </cell>
          <cell r="D133">
            <v>29493</v>
          </cell>
          <cell r="E133">
            <v>12057</v>
          </cell>
          <cell r="F133">
            <v>1150</v>
          </cell>
          <cell r="G133">
            <v>1950</v>
          </cell>
          <cell r="H133">
            <v>1</v>
          </cell>
          <cell r="I133">
            <v>5743</v>
          </cell>
          <cell r="J133">
            <v>5743</v>
          </cell>
          <cell r="K133">
            <v>0</v>
          </cell>
          <cell r="L133">
            <v>5743</v>
          </cell>
        </row>
        <row r="134">
          <cell r="A134">
            <v>614</v>
          </cell>
          <cell r="B134" t="str">
            <v>阳江市</v>
          </cell>
          <cell r="C134">
            <v>298041</v>
          </cell>
          <cell r="D134">
            <v>219779</v>
          </cell>
          <cell r="E134">
            <v>78262</v>
          </cell>
          <cell r="F134">
            <v>1150</v>
          </cell>
          <cell r="G134">
            <v>1950</v>
          </cell>
          <cell r="H134" t="str">
            <v>*</v>
          </cell>
          <cell r="I134">
            <v>40536</v>
          </cell>
          <cell r="J134">
            <v>30006</v>
          </cell>
          <cell r="K134">
            <v>10530</v>
          </cell>
          <cell r="L134">
            <v>30006</v>
          </cell>
          <cell r="M134" t="str">
            <v>不含阳江农垦局</v>
          </cell>
        </row>
        <row r="135">
          <cell r="A135">
            <v>614001</v>
          </cell>
          <cell r="B135" t="str">
            <v>市辖区</v>
          </cell>
          <cell r="C135">
            <v>19600</v>
          </cell>
          <cell r="D135">
            <v>12004</v>
          </cell>
          <cell r="E135">
            <v>7596</v>
          </cell>
          <cell r="F135">
            <v>1150</v>
          </cell>
          <cell r="G135">
            <v>1950</v>
          </cell>
          <cell r="H135">
            <v>0.6</v>
          </cell>
          <cell r="I135">
            <v>2862</v>
          </cell>
          <cell r="J135">
            <v>1717</v>
          </cell>
          <cell r="K135">
            <v>1145</v>
          </cell>
          <cell r="L135">
            <v>1717</v>
          </cell>
        </row>
        <row r="136">
          <cell r="A136">
            <v>614001</v>
          </cell>
          <cell r="B136" t="str">
            <v>其中:海陵岛试验区</v>
          </cell>
          <cell r="C136">
            <v>6597</v>
          </cell>
          <cell r="D136">
            <v>4991</v>
          </cell>
          <cell r="E136">
            <v>1606</v>
          </cell>
          <cell r="F136">
            <v>1150</v>
          </cell>
          <cell r="G136">
            <v>1950</v>
          </cell>
          <cell r="H136">
            <v>0.6</v>
          </cell>
          <cell r="I136">
            <v>887</v>
          </cell>
          <cell r="J136">
            <v>532</v>
          </cell>
          <cell r="K136">
            <v>355</v>
          </cell>
          <cell r="L136">
            <v>532</v>
          </cell>
        </row>
        <row r="137">
          <cell r="A137">
            <v>614001</v>
          </cell>
          <cell r="B137" t="str">
            <v>    高新区</v>
          </cell>
          <cell r="C137">
            <v>4587</v>
          </cell>
          <cell r="D137">
            <v>3372</v>
          </cell>
          <cell r="E137">
            <v>1215</v>
          </cell>
          <cell r="F137">
            <v>1150</v>
          </cell>
          <cell r="G137">
            <v>1950</v>
          </cell>
          <cell r="H137">
            <v>0.6</v>
          </cell>
          <cell r="I137">
            <v>625</v>
          </cell>
          <cell r="J137">
            <v>375</v>
          </cell>
          <cell r="K137">
            <v>250</v>
          </cell>
          <cell r="L137">
            <v>375</v>
          </cell>
        </row>
        <row r="138">
          <cell r="A138">
            <v>614002</v>
          </cell>
          <cell r="B138" t="str">
            <v>江城区</v>
          </cell>
          <cell r="C138">
            <v>68776</v>
          </cell>
          <cell r="D138">
            <v>52016</v>
          </cell>
          <cell r="E138">
            <v>16760</v>
          </cell>
          <cell r="F138">
            <v>1150</v>
          </cell>
          <cell r="G138">
            <v>1950</v>
          </cell>
          <cell r="H138">
            <v>0.6</v>
          </cell>
          <cell r="I138">
            <v>9250</v>
          </cell>
          <cell r="J138">
            <v>5550</v>
          </cell>
          <cell r="K138">
            <v>3700</v>
          </cell>
          <cell r="L138">
            <v>5550</v>
          </cell>
        </row>
        <row r="139">
          <cell r="A139">
            <v>614005</v>
          </cell>
          <cell r="B139" t="str">
            <v>阳西县</v>
          </cell>
          <cell r="C139">
            <v>47484</v>
          </cell>
          <cell r="D139">
            <v>33989</v>
          </cell>
          <cell r="E139">
            <v>13495</v>
          </cell>
          <cell r="F139">
            <v>1150</v>
          </cell>
          <cell r="G139">
            <v>1950</v>
          </cell>
          <cell r="H139">
            <v>0.8</v>
          </cell>
          <cell r="I139">
            <v>6540</v>
          </cell>
          <cell r="J139">
            <v>5232</v>
          </cell>
          <cell r="K139">
            <v>1308</v>
          </cell>
          <cell r="L139">
            <v>5232</v>
          </cell>
        </row>
        <row r="140">
          <cell r="A140">
            <v>614004</v>
          </cell>
          <cell r="B140" t="str">
            <v>阳东区</v>
          </cell>
          <cell r="C140">
            <v>55274</v>
          </cell>
          <cell r="D140">
            <v>41699</v>
          </cell>
          <cell r="E140">
            <v>13575</v>
          </cell>
          <cell r="F140">
            <v>1150</v>
          </cell>
          <cell r="G140">
            <v>1950</v>
          </cell>
          <cell r="H140">
            <v>0.8</v>
          </cell>
          <cell r="I140">
            <v>7443</v>
          </cell>
          <cell r="J140">
            <v>5954</v>
          </cell>
          <cell r="K140">
            <v>1489</v>
          </cell>
          <cell r="L140">
            <v>5954</v>
          </cell>
        </row>
        <row r="141">
          <cell r="A141">
            <v>614003</v>
          </cell>
          <cell r="B141" t="str">
            <v>阳春市</v>
          </cell>
          <cell r="C141">
            <v>106907</v>
          </cell>
          <cell r="D141">
            <v>80071</v>
          </cell>
          <cell r="E141">
            <v>26836</v>
          </cell>
          <cell r="F141">
            <v>1150</v>
          </cell>
          <cell r="G141">
            <v>1950</v>
          </cell>
          <cell r="H141">
            <v>0.8</v>
          </cell>
          <cell r="I141">
            <v>14441</v>
          </cell>
          <cell r="J141">
            <v>11553</v>
          </cell>
          <cell r="K141">
            <v>2888</v>
          </cell>
          <cell r="L141">
            <v>11553</v>
          </cell>
        </row>
        <row r="142">
          <cell r="A142">
            <v>618</v>
          </cell>
          <cell r="B142" t="str">
            <v>清远市</v>
          </cell>
          <cell r="C142">
            <v>444022</v>
          </cell>
          <cell r="D142">
            <v>320395</v>
          </cell>
          <cell r="E142">
            <v>123627</v>
          </cell>
          <cell r="F142">
            <v>1150</v>
          </cell>
          <cell r="G142">
            <v>1950</v>
          </cell>
          <cell r="H142" t="str">
            <v>*</v>
          </cell>
          <cell r="I142">
            <v>60953</v>
          </cell>
          <cell r="J142">
            <v>48639</v>
          </cell>
          <cell r="K142">
            <v>12314</v>
          </cell>
          <cell r="L142">
            <v>48639</v>
          </cell>
        </row>
        <row r="143">
          <cell r="A143">
            <v>618001</v>
          </cell>
          <cell r="B143" t="str">
            <v>市辖区</v>
          </cell>
          <cell r="C143">
            <v>0</v>
          </cell>
          <cell r="D143">
            <v>0</v>
          </cell>
          <cell r="E143">
            <v>0</v>
          </cell>
          <cell r="F143">
            <v>1150</v>
          </cell>
          <cell r="G143">
            <v>1950</v>
          </cell>
          <cell r="H143">
            <v>0.6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A144">
            <v>618002</v>
          </cell>
          <cell r="B144" t="str">
            <v>清城区</v>
          </cell>
          <cell r="C144">
            <v>110577</v>
          </cell>
          <cell r="D144">
            <v>80569</v>
          </cell>
          <cell r="E144">
            <v>30008</v>
          </cell>
          <cell r="F144">
            <v>1150</v>
          </cell>
          <cell r="G144">
            <v>1950</v>
          </cell>
          <cell r="H144">
            <v>0.6</v>
          </cell>
          <cell r="I144">
            <v>15117</v>
          </cell>
          <cell r="J144">
            <v>9070</v>
          </cell>
          <cell r="K144">
            <v>6047</v>
          </cell>
          <cell r="L144">
            <v>9070</v>
          </cell>
        </row>
        <row r="145">
          <cell r="A145">
            <v>618003</v>
          </cell>
          <cell r="B145" t="str">
            <v>清新区</v>
          </cell>
          <cell r="C145">
            <v>80187</v>
          </cell>
          <cell r="D145">
            <v>56120</v>
          </cell>
          <cell r="E145">
            <v>24067</v>
          </cell>
          <cell r="F145">
            <v>1150</v>
          </cell>
          <cell r="G145">
            <v>1950</v>
          </cell>
          <cell r="H145">
            <v>0.8</v>
          </cell>
          <cell r="I145">
            <v>11147</v>
          </cell>
          <cell r="J145">
            <v>8918</v>
          </cell>
          <cell r="K145">
            <v>2229</v>
          </cell>
          <cell r="L145">
            <v>8918</v>
          </cell>
        </row>
        <row r="146">
          <cell r="A146">
            <v>618006</v>
          </cell>
          <cell r="B146" t="str">
            <v>佛冈县</v>
          </cell>
          <cell r="C146">
            <v>39135</v>
          </cell>
          <cell r="D146">
            <v>29648</v>
          </cell>
          <cell r="E146">
            <v>9487</v>
          </cell>
          <cell r="F146">
            <v>1150</v>
          </cell>
          <cell r="G146">
            <v>1950</v>
          </cell>
          <cell r="H146">
            <v>0.8</v>
          </cell>
          <cell r="I146">
            <v>5259</v>
          </cell>
          <cell r="J146">
            <v>4207</v>
          </cell>
          <cell r="K146">
            <v>1052</v>
          </cell>
          <cell r="L146">
            <v>4207</v>
          </cell>
        </row>
        <row r="147">
          <cell r="A147">
            <v>618009</v>
          </cell>
          <cell r="B147" t="str">
            <v>阳山县</v>
          </cell>
          <cell r="C147">
            <v>36960</v>
          </cell>
          <cell r="D147">
            <v>27781</v>
          </cell>
          <cell r="E147">
            <v>9179</v>
          </cell>
          <cell r="F147">
            <v>1150</v>
          </cell>
          <cell r="G147">
            <v>1950</v>
          </cell>
          <cell r="H147">
            <v>1</v>
          </cell>
          <cell r="I147">
            <v>4985</v>
          </cell>
          <cell r="J147">
            <v>4985</v>
          </cell>
          <cell r="K147">
            <v>0</v>
          </cell>
          <cell r="L147">
            <v>4985</v>
          </cell>
        </row>
        <row r="148">
          <cell r="A148">
            <v>618007</v>
          </cell>
          <cell r="B148" t="str">
            <v>连山县</v>
          </cell>
          <cell r="C148">
            <v>10653</v>
          </cell>
          <cell r="D148">
            <v>7957</v>
          </cell>
          <cell r="E148">
            <v>2696</v>
          </cell>
          <cell r="F148">
            <v>1150</v>
          </cell>
          <cell r="G148">
            <v>1950</v>
          </cell>
          <cell r="H148">
            <v>1</v>
          </cell>
          <cell r="I148">
            <v>1441</v>
          </cell>
          <cell r="J148">
            <v>1441</v>
          </cell>
          <cell r="K148">
            <v>0</v>
          </cell>
          <cell r="L148">
            <v>1441</v>
          </cell>
        </row>
        <row r="149">
          <cell r="A149">
            <v>618008</v>
          </cell>
          <cell r="B149" t="str">
            <v>连南县</v>
          </cell>
          <cell r="C149">
            <v>17820</v>
          </cell>
          <cell r="D149">
            <v>12752</v>
          </cell>
          <cell r="E149">
            <v>5068</v>
          </cell>
          <cell r="F149">
            <v>1150</v>
          </cell>
          <cell r="G149">
            <v>1950</v>
          </cell>
          <cell r="H149">
            <v>1</v>
          </cell>
          <cell r="I149">
            <v>2455</v>
          </cell>
          <cell r="J149">
            <v>2455</v>
          </cell>
          <cell r="K149">
            <v>0</v>
          </cell>
          <cell r="L149">
            <v>2455</v>
          </cell>
        </row>
        <row r="150">
          <cell r="A150">
            <v>618004</v>
          </cell>
          <cell r="B150" t="str">
            <v>英德市</v>
          </cell>
          <cell r="C150">
            <v>107334</v>
          </cell>
          <cell r="D150">
            <v>75023</v>
          </cell>
          <cell r="E150">
            <v>32311</v>
          </cell>
          <cell r="F150">
            <v>1150</v>
          </cell>
          <cell r="G150">
            <v>1950</v>
          </cell>
          <cell r="H150">
            <v>0.8</v>
          </cell>
          <cell r="I150">
            <v>14928</v>
          </cell>
          <cell r="J150">
            <v>11942</v>
          </cell>
          <cell r="K150">
            <v>2986</v>
          </cell>
          <cell r="L150">
            <v>11942</v>
          </cell>
        </row>
        <row r="151">
          <cell r="A151">
            <v>618005</v>
          </cell>
          <cell r="B151" t="str">
            <v>连州市</v>
          </cell>
          <cell r="C151">
            <v>41356</v>
          </cell>
          <cell r="D151">
            <v>30545</v>
          </cell>
          <cell r="E151">
            <v>10811</v>
          </cell>
          <cell r="F151">
            <v>1150</v>
          </cell>
          <cell r="G151">
            <v>1950</v>
          </cell>
          <cell r="H151">
            <v>1</v>
          </cell>
          <cell r="I151">
            <v>5621</v>
          </cell>
          <cell r="J151">
            <v>5621</v>
          </cell>
          <cell r="K151">
            <v>0</v>
          </cell>
          <cell r="L151">
            <v>5621</v>
          </cell>
        </row>
        <row r="152">
          <cell r="A152">
            <v>611</v>
          </cell>
          <cell r="B152" t="str">
            <v>东莞市</v>
          </cell>
          <cell r="C152">
            <v>954588</v>
          </cell>
          <cell r="D152">
            <v>738686</v>
          </cell>
          <cell r="E152">
            <v>215902</v>
          </cell>
          <cell r="F152">
            <v>1150</v>
          </cell>
          <cell r="G152">
            <v>1950</v>
          </cell>
          <cell r="H152" t="str">
            <v>*</v>
          </cell>
          <cell r="I152">
            <v>127050</v>
          </cell>
          <cell r="J152">
            <v>63525</v>
          </cell>
          <cell r="K152">
            <v>63525</v>
          </cell>
          <cell r="L152">
            <v>63525</v>
          </cell>
        </row>
        <row r="153">
          <cell r="A153">
            <v>611001</v>
          </cell>
          <cell r="B153" t="str">
            <v>东莞市</v>
          </cell>
          <cell r="C153">
            <v>954588</v>
          </cell>
          <cell r="D153">
            <v>738686</v>
          </cell>
          <cell r="E153">
            <v>215902</v>
          </cell>
          <cell r="F153">
            <v>1150</v>
          </cell>
          <cell r="G153">
            <v>1950</v>
          </cell>
          <cell r="H153">
            <v>0.5</v>
          </cell>
          <cell r="I153">
            <v>127050</v>
          </cell>
          <cell r="J153">
            <v>63525</v>
          </cell>
          <cell r="K153">
            <v>63525</v>
          </cell>
          <cell r="L153">
            <v>63525</v>
          </cell>
        </row>
        <row r="154">
          <cell r="A154">
            <v>612</v>
          </cell>
          <cell r="B154" t="str">
            <v>中山市</v>
          </cell>
          <cell r="C154">
            <v>386772</v>
          </cell>
          <cell r="D154">
            <v>285941</v>
          </cell>
          <cell r="E154">
            <v>100831</v>
          </cell>
          <cell r="F154">
            <v>1150</v>
          </cell>
          <cell r="G154">
            <v>1950</v>
          </cell>
          <cell r="H154" t="str">
            <v>*</v>
          </cell>
          <cell r="I154">
            <v>52545</v>
          </cell>
          <cell r="J154">
            <v>26273</v>
          </cell>
          <cell r="K154">
            <v>26272</v>
          </cell>
          <cell r="L154">
            <v>26273</v>
          </cell>
        </row>
        <row r="155">
          <cell r="A155">
            <v>612001</v>
          </cell>
          <cell r="B155" t="str">
            <v>中山市</v>
          </cell>
          <cell r="C155">
            <v>386772</v>
          </cell>
          <cell r="D155">
            <v>285941</v>
          </cell>
          <cell r="E155">
            <v>100831</v>
          </cell>
          <cell r="F155">
            <v>1150</v>
          </cell>
          <cell r="G155">
            <v>1950</v>
          </cell>
          <cell r="H155">
            <v>0.5</v>
          </cell>
          <cell r="I155">
            <v>52545</v>
          </cell>
          <cell r="J155">
            <v>26273</v>
          </cell>
          <cell r="K155">
            <v>26272</v>
          </cell>
          <cell r="L155">
            <v>26273</v>
          </cell>
        </row>
        <row r="156">
          <cell r="A156">
            <v>619</v>
          </cell>
          <cell r="B156" t="str">
            <v>潮州市</v>
          </cell>
          <cell r="C156">
            <v>277873</v>
          </cell>
          <cell r="D156">
            <v>198443</v>
          </cell>
          <cell r="E156">
            <v>79430</v>
          </cell>
          <cell r="F156">
            <v>1150</v>
          </cell>
          <cell r="G156">
            <v>1950</v>
          </cell>
          <cell r="H156" t="str">
            <v>*</v>
          </cell>
          <cell r="I156">
            <v>38310</v>
          </cell>
          <cell r="J156">
            <v>31266</v>
          </cell>
          <cell r="K156">
            <v>7044</v>
          </cell>
          <cell r="L156">
            <v>31266</v>
          </cell>
        </row>
        <row r="157">
          <cell r="A157">
            <v>619001</v>
          </cell>
          <cell r="B157" t="str">
            <v>市辖区</v>
          </cell>
          <cell r="C157">
            <v>7208</v>
          </cell>
          <cell r="D157">
            <v>3433</v>
          </cell>
          <cell r="E157">
            <v>3775</v>
          </cell>
          <cell r="F157">
            <v>1150</v>
          </cell>
          <cell r="G157">
            <v>1950</v>
          </cell>
          <cell r="H157">
            <v>0.6</v>
          </cell>
          <cell r="I157">
            <v>1131</v>
          </cell>
          <cell r="J157">
            <v>679</v>
          </cell>
          <cell r="K157">
            <v>452</v>
          </cell>
          <cell r="L157">
            <v>679</v>
          </cell>
        </row>
        <row r="158">
          <cell r="A158">
            <v>619002</v>
          </cell>
          <cell r="B158" t="str">
            <v>湘桥区</v>
          </cell>
          <cell r="C158">
            <v>55370</v>
          </cell>
          <cell r="D158">
            <v>40134</v>
          </cell>
          <cell r="E158">
            <v>15236</v>
          </cell>
          <cell r="F158">
            <v>1150</v>
          </cell>
          <cell r="G158">
            <v>1950</v>
          </cell>
          <cell r="H158">
            <v>0.6</v>
          </cell>
          <cell r="I158">
            <v>7586</v>
          </cell>
          <cell r="J158">
            <v>4552</v>
          </cell>
          <cell r="K158">
            <v>3034</v>
          </cell>
          <cell r="L158">
            <v>4552</v>
          </cell>
        </row>
        <row r="159">
          <cell r="A159">
            <v>619004</v>
          </cell>
          <cell r="B159" t="str">
            <v>潮安区</v>
          </cell>
          <cell r="C159">
            <v>130668</v>
          </cell>
          <cell r="D159">
            <v>96131</v>
          </cell>
          <cell r="E159">
            <v>34537</v>
          </cell>
          <cell r="F159">
            <v>1150</v>
          </cell>
          <cell r="G159">
            <v>1950</v>
          </cell>
          <cell r="H159">
            <v>0.8</v>
          </cell>
          <cell r="I159">
            <v>17790</v>
          </cell>
          <cell r="J159">
            <v>14232</v>
          </cell>
          <cell r="K159">
            <v>3558</v>
          </cell>
          <cell r="L159">
            <v>14232</v>
          </cell>
        </row>
        <row r="160">
          <cell r="A160">
            <v>619004</v>
          </cell>
          <cell r="B160" t="str">
            <v>其中:枫溪区</v>
          </cell>
          <cell r="C160">
            <v>18592</v>
          </cell>
          <cell r="D160">
            <v>14048</v>
          </cell>
          <cell r="E160">
            <v>4544</v>
          </cell>
          <cell r="F160">
            <v>1150</v>
          </cell>
          <cell r="G160">
            <v>1950</v>
          </cell>
          <cell r="H160">
            <v>0.8</v>
          </cell>
          <cell r="I160">
            <v>2502</v>
          </cell>
          <cell r="J160">
            <v>2002</v>
          </cell>
          <cell r="K160">
            <v>500</v>
          </cell>
          <cell r="L160">
            <v>2002</v>
          </cell>
        </row>
        <row r="161">
          <cell r="A161">
            <v>619003</v>
          </cell>
          <cell r="B161" t="str">
            <v>饶平县</v>
          </cell>
          <cell r="C161">
            <v>84627</v>
          </cell>
          <cell r="D161">
            <v>58745</v>
          </cell>
          <cell r="E161">
            <v>25882</v>
          </cell>
          <cell r="F161">
            <v>1150</v>
          </cell>
          <cell r="G161">
            <v>1950</v>
          </cell>
          <cell r="H161">
            <v>1</v>
          </cell>
          <cell r="I161">
            <v>11803</v>
          </cell>
          <cell r="J161">
            <v>11803</v>
          </cell>
          <cell r="K161">
            <v>0</v>
          </cell>
          <cell r="L161">
            <v>11803</v>
          </cell>
        </row>
        <row r="162">
          <cell r="A162">
            <v>620</v>
          </cell>
          <cell r="B162" t="str">
            <v>揭阳市</v>
          </cell>
          <cell r="C162">
            <v>733293</v>
          </cell>
          <cell r="D162">
            <v>502299</v>
          </cell>
          <cell r="E162">
            <v>230994</v>
          </cell>
          <cell r="F162">
            <v>1150</v>
          </cell>
          <cell r="G162">
            <v>1950</v>
          </cell>
          <cell r="H162" t="str">
            <v>*</v>
          </cell>
          <cell r="I162">
            <v>102809</v>
          </cell>
          <cell r="J162">
            <v>97767</v>
          </cell>
          <cell r="K162">
            <v>5042</v>
          </cell>
          <cell r="L162">
            <v>97767</v>
          </cell>
        </row>
        <row r="163">
          <cell r="A163">
            <v>620001</v>
          </cell>
          <cell r="B163" t="str">
            <v>市辖区(不含普侨区)</v>
          </cell>
          <cell r="C163">
            <v>4241</v>
          </cell>
          <cell r="D163">
            <v>2136</v>
          </cell>
          <cell r="E163">
            <v>2105</v>
          </cell>
          <cell r="F163">
            <v>1150</v>
          </cell>
          <cell r="G163">
            <v>1950</v>
          </cell>
          <cell r="H163">
            <v>0.6</v>
          </cell>
          <cell r="I163">
            <v>656</v>
          </cell>
          <cell r="J163">
            <v>394</v>
          </cell>
          <cell r="K163">
            <v>262</v>
          </cell>
          <cell r="L163">
            <v>394</v>
          </cell>
        </row>
        <row r="164">
          <cell r="A164">
            <v>620001</v>
          </cell>
          <cell r="B164" t="str">
            <v>市辖区(普侨区)</v>
          </cell>
          <cell r="C164">
            <v>1627</v>
          </cell>
          <cell r="D164">
            <v>1156</v>
          </cell>
          <cell r="E164">
            <v>471</v>
          </cell>
          <cell r="F164">
            <v>1150</v>
          </cell>
          <cell r="G164">
            <v>1950</v>
          </cell>
          <cell r="H164">
            <v>0.8</v>
          </cell>
          <cell r="I164">
            <v>225</v>
          </cell>
          <cell r="J164">
            <v>180</v>
          </cell>
          <cell r="K164">
            <v>45</v>
          </cell>
          <cell r="L164">
            <v>180</v>
          </cell>
        </row>
        <row r="165">
          <cell r="A165">
            <v>620002</v>
          </cell>
          <cell r="B165" t="str">
            <v>榕城区</v>
          </cell>
          <cell r="C165">
            <v>116117</v>
          </cell>
          <cell r="D165">
            <v>84938</v>
          </cell>
          <cell r="E165">
            <v>31179</v>
          </cell>
          <cell r="F165">
            <v>1150</v>
          </cell>
          <cell r="G165">
            <v>1950</v>
          </cell>
          <cell r="H165">
            <v>0.6</v>
          </cell>
          <cell r="I165">
            <v>15848</v>
          </cell>
          <cell r="J165">
            <v>9509</v>
          </cell>
          <cell r="K165">
            <v>6339</v>
          </cell>
          <cell r="L165">
            <v>9509</v>
          </cell>
        </row>
        <row r="166">
          <cell r="A166">
            <v>620002</v>
          </cell>
          <cell r="B166" t="str">
            <v>其中:空港经济区</v>
          </cell>
          <cell r="C166">
            <v>36502</v>
          </cell>
          <cell r="D166">
            <v>26669</v>
          </cell>
          <cell r="E166">
            <v>9833</v>
          </cell>
          <cell r="F166">
            <v>1150</v>
          </cell>
          <cell r="G166">
            <v>1950</v>
          </cell>
          <cell r="H166">
            <v>0.6</v>
          </cell>
          <cell r="I166">
            <v>4984</v>
          </cell>
          <cell r="J166">
            <v>2990</v>
          </cell>
          <cell r="K166">
            <v>1994</v>
          </cell>
          <cell r="L166">
            <v>2990</v>
          </cell>
        </row>
        <row r="167">
          <cell r="A167">
            <v>620003</v>
          </cell>
          <cell r="B167" t="str">
            <v>揭东区</v>
          </cell>
          <cell r="C167">
            <v>95783</v>
          </cell>
          <cell r="D167">
            <v>66266</v>
          </cell>
          <cell r="E167">
            <v>29517</v>
          </cell>
          <cell r="F167">
            <v>1150</v>
          </cell>
          <cell r="G167">
            <v>1950</v>
          </cell>
          <cell r="H167">
            <v>0.8</v>
          </cell>
          <cell r="I167">
            <v>13376</v>
          </cell>
          <cell r="J167">
            <v>10701</v>
          </cell>
          <cell r="K167">
            <v>2675</v>
          </cell>
          <cell r="L167">
            <v>10701</v>
          </cell>
        </row>
        <row r="168">
          <cell r="A168">
            <v>620003</v>
          </cell>
          <cell r="B168" t="str">
            <v>其中:蓝城区</v>
          </cell>
          <cell r="C168">
            <v>38569</v>
          </cell>
          <cell r="D168">
            <v>27147</v>
          </cell>
          <cell r="E168">
            <v>11422</v>
          </cell>
          <cell r="F168">
            <v>1150</v>
          </cell>
          <cell r="G168">
            <v>1950</v>
          </cell>
          <cell r="H168">
            <v>0.8</v>
          </cell>
          <cell r="I168">
            <v>5349</v>
          </cell>
          <cell r="J168">
            <v>4279</v>
          </cell>
          <cell r="K168">
            <v>1070</v>
          </cell>
          <cell r="L168">
            <v>4279</v>
          </cell>
        </row>
        <row r="169">
          <cell r="A169">
            <v>620005</v>
          </cell>
          <cell r="B169" t="str">
            <v>揭西县</v>
          </cell>
          <cell r="C169">
            <v>80470</v>
          </cell>
          <cell r="D169">
            <v>53436</v>
          </cell>
          <cell r="E169">
            <v>27034</v>
          </cell>
          <cell r="F169">
            <v>1150</v>
          </cell>
          <cell r="G169">
            <v>1950</v>
          </cell>
          <cell r="H169">
            <v>1</v>
          </cell>
          <cell r="I169">
            <v>11417</v>
          </cell>
          <cell r="J169">
            <v>11417</v>
          </cell>
          <cell r="K169">
            <v>0</v>
          </cell>
          <cell r="L169">
            <v>11417</v>
          </cell>
        </row>
        <row r="170">
          <cell r="A170">
            <v>620006</v>
          </cell>
          <cell r="B170" t="str">
            <v>惠来县</v>
          </cell>
          <cell r="C170">
            <v>148096</v>
          </cell>
          <cell r="D170">
            <v>104552</v>
          </cell>
          <cell r="E170">
            <v>43544</v>
          </cell>
          <cell r="F170">
            <v>1150</v>
          </cell>
          <cell r="G170">
            <v>1950</v>
          </cell>
          <cell r="H170">
            <v>1</v>
          </cell>
          <cell r="I170">
            <v>20515</v>
          </cell>
          <cell r="J170">
            <v>20515</v>
          </cell>
          <cell r="K170">
            <v>0</v>
          </cell>
          <cell r="L170">
            <v>20515</v>
          </cell>
        </row>
        <row r="171">
          <cell r="A171">
            <v>620006</v>
          </cell>
          <cell r="B171" t="str">
            <v>其中:大南海石化工业区</v>
          </cell>
          <cell r="C171">
            <v>11138</v>
          </cell>
          <cell r="D171">
            <v>8485</v>
          </cell>
          <cell r="E171">
            <v>2653</v>
          </cell>
          <cell r="F171">
            <v>1150</v>
          </cell>
          <cell r="G171">
            <v>1950</v>
          </cell>
          <cell r="H171">
            <v>1</v>
          </cell>
          <cell r="I171">
            <v>1493</v>
          </cell>
          <cell r="J171">
            <v>1493</v>
          </cell>
          <cell r="K171">
            <v>0</v>
          </cell>
          <cell r="L171">
            <v>1493</v>
          </cell>
        </row>
        <row r="172">
          <cell r="A172">
            <v>620004</v>
          </cell>
          <cell r="B172" t="str">
            <v>普宁市</v>
          </cell>
          <cell r="C172">
            <v>286959</v>
          </cell>
          <cell r="D172">
            <v>189815</v>
          </cell>
          <cell r="E172">
            <v>97144</v>
          </cell>
          <cell r="F172">
            <v>1150</v>
          </cell>
          <cell r="G172">
            <v>1950</v>
          </cell>
          <cell r="H172">
            <v>1</v>
          </cell>
          <cell r="I172">
            <v>40772</v>
          </cell>
          <cell r="J172">
            <v>40772</v>
          </cell>
          <cell r="K172">
            <v>0</v>
          </cell>
          <cell r="L172">
            <v>40772</v>
          </cell>
        </row>
        <row r="173">
          <cell r="A173">
            <v>621</v>
          </cell>
          <cell r="B173" t="str">
            <v>云浮市</v>
          </cell>
          <cell r="C173">
            <v>304812</v>
          </cell>
          <cell r="D173">
            <v>220518</v>
          </cell>
          <cell r="E173">
            <v>84294</v>
          </cell>
          <cell r="F173">
            <v>1150</v>
          </cell>
          <cell r="G173">
            <v>1950</v>
          </cell>
          <cell r="H173" t="str">
            <v>*</v>
          </cell>
          <cell r="I173">
            <v>41797</v>
          </cell>
          <cell r="J173">
            <v>33387</v>
          </cell>
          <cell r="K173">
            <v>8410</v>
          </cell>
          <cell r="L173">
            <v>33387</v>
          </cell>
        </row>
        <row r="174">
          <cell r="A174">
            <v>621001</v>
          </cell>
          <cell r="B174" t="str">
            <v>市辖区</v>
          </cell>
          <cell r="C174">
            <v>1313</v>
          </cell>
          <cell r="D174">
            <v>0</v>
          </cell>
          <cell r="E174">
            <v>1313</v>
          </cell>
          <cell r="F174">
            <v>1150</v>
          </cell>
          <cell r="G174">
            <v>1950</v>
          </cell>
          <cell r="H174">
            <v>0.6</v>
          </cell>
          <cell r="I174">
            <v>256</v>
          </cell>
          <cell r="J174">
            <v>154</v>
          </cell>
          <cell r="K174">
            <v>102</v>
          </cell>
          <cell r="L174">
            <v>154</v>
          </cell>
        </row>
        <row r="175">
          <cell r="A175">
            <v>621002</v>
          </cell>
          <cell r="B175" t="str">
            <v>云城区</v>
          </cell>
          <cell r="C175">
            <v>46748</v>
          </cell>
          <cell r="D175">
            <v>35946</v>
          </cell>
          <cell r="E175">
            <v>10802</v>
          </cell>
          <cell r="F175">
            <v>1150</v>
          </cell>
          <cell r="G175">
            <v>1950</v>
          </cell>
          <cell r="H175">
            <v>0.8</v>
          </cell>
          <cell r="I175">
            <v>6240</v>
          </cell>
          <cell r="J175">
            <v>4992</v>
          </cell>
          <cell r="K175">
            <v>1248</v>
          </cell>
          <cell r="L175">
            <v>4992</v>
          </cell>
        </row>
        <row r="176">
          <cell r="A176">
            <v>621006</v>
          </cell>
          <cell r="B176" t="str">
            <v>云安区</v>
          </cell>
          <cell r="C176">
            <v>24396</v>
          </cell>
          <cell r="D176">
            <v>17563</v>
          </cell>
          <cell r="E176">
            <v>6833</v>
          </cell>
          <cell r="F176">
            <v>1150</v>
          </cell>
          <cell r="G176">
            <v>1950</v>
          </cell>
          <cell r="H176">
            <v>0.8</v>
          </cell>
          <cell r="I176">
            <v>3352</v>
          </cell>
          <cell r="J176">
            <v>2682</v>
          </cell>
          <cell r="K176">
            <v>670</v>
          </cell>
          <cell r="L176">
            <v>2682</v>
          </cell>
        </row>
        <row r="177">
          <cell r="A177">
            <v>621004</v>
          </cell>
          <cell r="B177" t="str">
            <v>新兴县</v>
          </cell>
          <cell r="C177">
            <v>48018</v>
          </cell>
          <cell r="D177">
            <v>34972</v>
          </cell>
          <cell r="E177">
            <v>13046</v>
          </cell>
          <cell r="F177">
            <v>1150</v>
          </cell>
          <cell r="G177">
            <v>1950</v>
          </cell>
          <cell r="H177">
            <v>0.8</v>
          </cell>
          <cell r="I177">
            <v>6566</v>
          </cell>
          <cell r="J177">
            <v>5253</v>
          </cell>
          <cell r="K177">
            <v>1313</v>
          </cell>
          <cell r="L177">
            <v>5253</v>
          </cell>
        </row>
        <row r="178">
          <cell r="A178">
            <v>621005</v>
          </cell>
          <cell r="B178" t="str">
            <v>郁南县</v>
          </cell>
          <cell r="C178">
            <v>45107</v>
          </cell>
          <cell r="D178">
            <v>32837</v>
          </cell>
          <cell r="E178">
            <v>12270</v>
          </cell>
          <cell r="F178">
            <v>1150</v>
          </cell>
          <cell r="G178">
            <v>1950</v>
          </cell>
          <cell r="H178">
            <v>0.8</v>
          </cell>
          <cell r="I178">
            <v>6169</v>
          </cell>
          <cell r="J178">
            <v>4935</v>
          </cell>
          <cell r="K178">
            <v>1234</v>
          </cell>
          <cell r="L178">
            <v>4935</v>
          </cell>
        </row>
        <row r="179">
          <cell r="A179">
            <v>621003</v>
          </cell>
          <cell r="B179" t="str">
            <v>罗定市</v>
          </cell>
          <cell r="C179">
            <v>139230</v>
          </cell>
          <cell r="D179">
            <v>99200</v>
          </cell>
          <cell r="E179">
            <v>40030</v>
          </cell>
          <cell r="F179">
            <v>1150</v>
          </cell>
          <cell r="G179">
            <v>1950</v>
          </cell>
          <cell r="H179">
            <v>0.8</v>
          </cell>
          <cell r="I179">
            <v>19214</v>
          </cell>
          <cell r="J179">
            <v>15371</v>
          </cell>
          <cell r="K179">
            <v>3843</v>
          </cell>
          <cell r="L179">
            <v>15371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6"/>
  <sheetViews>
    <sheetView tabSelected="1" zoomScale="80" zoomScaleNormal="80" workbookViewId="0" topLeftCell="A1">
      <selection activeCell="A19" sqref="A19:IV26"/>
    </sheetView>
  </sheetViews>
  <sheetFormatPr defaultColWidth="9.00390625" defaultRowHeight="14.25"/>
  <cols>
    <col min="1" max="1" width="10.125" style="22" customWidth="1"/>
    <col min="2" max="2" width="8.875" style="22" customWidth="1"/>
    <col min="3" max="3" width="16.375" style="23" customWidth="1"/>
    <col min="4" max="4" width="13.375" style="23" customWidth="1"/>
    <col min="5" max="5" width="14.625" style="23" customWidth="1"/>
    <col min="6" max="7" width="6.375" style="23" customWidth="1"/>
    <col min="8" max="8" width="7.25390625" style="23" customWidth="1"/>
    <col min="9" max="9" width="14.25390625" style="21" customWidth="1"/>
    <col min="10" max="10" width="15.50390625" style="21" customWidth="1"/>
    <col min="11" max="11" width="10.75390625" style="21" customWidth="1"/>
    <col min="12" max="13" width="12.75390625" style="21" customWidth="1"/>
    <col min="14" max="14" width="13.75390625" style="21" customWidth="1"/>
    <col min="15" max="15" width="12.00390625" style="21" customWidth="1"/>
    <col min="16" max="16" width="12.125" style="21" customWidth="1"/>
    <col min="17" max="17" width="10.375" style="21" customWidth="1"/>
    <col min="18" max="18" width="10.25390625" style="23" customWidth="1"/>
    <col min="19" max="25" width="9.00390625" style="21" hidden="1" customWidth="1"/>
    <col min="26" max="43" width="9.00390625" style="21" customWidth="1"/>
    <col min="44" max="250" width="9.00390625" style="23" customWidth="1"/>
  </cols>
  <sheetData>
    <row r="1" spans="1:18" ht="51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51" customHeight="1">
      <c r="A2" s="25" t="s">
        <v>1</v>
      </c>
      <c r="B2" s="25" t="s">
        <v>2</v>
      </c>
      <c r="C2" s="26" t="s">
        <v>3</v>
      </c>
      <c r="D2" s="26"/>
      <c r="E2" s="26"/>
      <c r="F2" s="26" t="s">
        <v>4</v>
      </c>
      <c r="G2" s="26"/>
      <c r="H2" s="27" t="s">
        <v>5</v>
      </c>
      <c r="I2" s="26" t="s">
        <v>6</v>
      </c>
      <c r="J2" s="26"/>
      <c r="K2" s="26"/>
      <c r="L2" s="45" t="s">
        <v>7</v>
      </c>
      <c r="M2" s="45"/>
      <c r="N2" s="26" t="s">
        <v>8</v>
      </c>
      <c r="O2" s="26"/>
      <c r="P2" s="26"/>
      <c r="Q2" s="54" t="s">
        <v>9</v>
      </c>
      <c r="R2" s="54" t="s">
        <v>10</v>
      </c>
    </row>
    <row r="3" spans="1:43" s="19" customFormat="1" ht="72" customHeight="1">
      <c r="A3" s="25"/>
      <c r="B3" s="25"/>
      <c r="C3" s="26" t="s">
        <v>11</v>
      </c>
      <c r="D3" s="26" t="s">
        <v>12</v>
      </c>
      <c r="E3" s="26" t="s">
        <v>13</v>
      </c>
      <c r="F3" s="26" t="s">
        <v>12</v>
      </c>
      <c r="G3" s="26" t="s">
        <v>13</v>
      </c>
      <c r="H3" s="27"/>
      <c r="I3" s="46" t="s">
        <v>11</v>
      </c>
      <c r="J3" s="46" t="s">
        <v>14</v>
      </c>
      <c r="K3" s="46" t="s">
        <v>15</v>
      </c>
      <c r="L3" s="45" t="s">
        <v>16</v>
      </c>
      <c r="M3" s="45" t="s">
        <v>17</v>
      </c>
      <c r="N3" s="26" t="s">
        <v>11</v>
      </c>
      <c r="O3" s="47" t="s">
        <v>18</v>
      </c>
      <c r="P3" s="47" t="s">
        <v>19</v>
      </c>
      <c r="Q3" s="54"/>
      <c r="R3" s="54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</row>
    <row r="4" spans="1:43" s="19" customFormat="1" ht="24.75" customHeight="1">
      <c r="A4" s="14" t="s">
        <v>20</v>
      </c>
      <c r="B4" s="14"/>
      <c r="C4" s="28"/>
      <c r="D4" s="28"/>
      <c r="E4" s="28"/>
      <c r="F4" s="28"/>
      <c r="G4" s="28"/>
      <c r="H4" s="29"/>
      <c r="I4" s="48">
        <v>1</v>
      </c>
      <c r="J4" s="48">
        <v>2</v>
      </c>
      <c r="K4" s="48">
        <v>3</v>
      </c>
      <c r="L4" s="49">
        <v>4</v>
      </c>
      <c r="M4" s="50" t="s">
        <v>21</v>
      </c>
      <c r="N4" s="28" t="s">
        <v>22</v>
      </c>
      <c r="O4" s="51">
        <v>7</v>
      </c>
      <c r="P4" s="51" t="s">
        <v>23</v>
      </c>
      <c r="Q4" s="51">
        <v>9</v>
      </c>
      <c r="R4" s="56">
        <v>10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1:24" ht="24.75" customHeight="1">
      <c r="A5" s="30" t="s">
        <v>11</v>
      </c>
      <c r="B5" s="31"/>
      <c r="C5" s="32">
        <f>SUMIF($Y$6:$Y$202,"=1",C$6:C$203)</f>
        <v>11345014</v>
      </c>
      <c r="D5" s="32">
        <f aca="true" t="shared" si="0" ref="D5:R5">SUMIF($Y$6:$Y$202,"=1",D$6:D$203)</f>
        <v>8139548</v>
      </c>
      <c r="E5" s="32">
        <f t="shared" si="0"/>
        <v>3205466</v>
      </c>
      <c r="F5" s="33">
        <v>1150</v>
      </c>
      <c r="G5" s="33">
        <v>1950</v>
      </c>
      <c r="H5" s="34" t="s">
        <v>24</v>
      </c>
      <c r="I5" s="32">
        <f t="shared" si="0"/>
        <v>1561117</v>
      </c>
      <c r="J5" s="32">
        <f t="shared" si="0"/>
        <v>1102944</v>
      </c>
      <c r="K5" s="32">
        <f t="shared" si="0"/>
        <v>458173</v>
      </c>
      <c r="L5" s="32">
        <f t="shared" si="0"/>
        <v>1090921</v>
      </c>
      <c r="M5" s="32">
        <f t="shared" si="0"/>
        <v>12023</v>
      </c>
      <c r="N5" s="32">
        <f t="shared" si="0"/>
        <v>1096819</v>
      </c>
      <c r="O5" s="32">
        <f t="shared" si="0"/>
        <v>394172</v>
      </c>
      <c r="P5" s="32">
        <f t="shared" si="0"/>
        <v>702647</v>
      </c>
      <c r="Q5" s="32">
        <f t="shared" si="0"/>
        <v>20000</v>
      </c>
      <c r="R5" s="32">
        <f t="shared" si="0"/>
        <v>-1852</v>
      </c>
      <c r="S5" s="21">
        <v>1116819</v>
      </c>
      <c r="T5" s="21">
        <v>394172</v>
      </c>
      <c r="U5" s="21">
        <v>722647</v>
      </c>
      <c r="V5" s="21">
        <f>N5-S5</f>
        <v>-20000</v>
      </c>
      <c r="W5" s="21">
        <f>O5-T5</f>
        <v>0</v>
      </c>
      <c r="X5" s="21">
        <f>P5-U5</f>
        <v>-20000</v>
      </c>
    </row>
    <row r="6" spans="1:25" ht="24.75" customHeight="1">
      <c r="A6" s="35" t="s">
        <v>25</v>
      </c>
      <c r="B6" s="36"/>
      <c r="C6" s="37">
        <f>SUM(C7:C18)</f>
        <v>1297941</v>
      </c>
      <c r="D6" s="37">
        <f>SUM(D7:D18)</f>
        <v>968531</v>
      </c>
      <c r="E6" s="37">
        <f>SUM(E7:E18)</f>
        <v>329410</v>
      </c>
      <c r="F6" s="33">
        <v>1150</v>
      </c>
      <c r="G6" s="33">
        <v>1950</v>
      </c>
      <c r="H6" s="34" t="s">
        <v>24</v>
      </c>
      <c r="I6" s="37">
        <f aca="true" t="shared" si="1" ref="I6:R6">SUM(I7:I18)</f>
        <v>175617</v>
      </c>
      <c r="J6" s="37">
        <f t="shared" si="1"/>
        <v>87808</v>
      </c>
      <c r="K6" s="37">
        <f t="shared" si="1"/>
        <v>87809</v>
      </c>
      <c r="L6" s="37">
        <f t="shared" si="1"/>
        <v>86753</v>
      </c>
      <c r="M6" s="37">
        <f t="shared" si="1"/>
        <v>1055</v>
      </c>
      <c r="N6" s="37">
        <f t="shared" si="1"/>
        <v>74863</v>
      </c>
      <c r="O6" s="37">
        <f t="shared" si="1"/>
        <v>31363</v>
      </c>
      <c r="P6" s="37">
        <f t="shared" si="1"/>
        <v>43500</v>
      </c>
      <c r="Q6" s="37">
        <f t="shared" si="1"/>
        <v>14000</v>
      </c>
      <c r="R6" s="37">
        <f t="shared" si="1"/>
        <v>0</v>
      </c>
      <c r="S6" s="21">
        <v>88863</v>
      </c>
      <c r="T6" s="21">
        <v>31363</v>
      </c>
      <c r="U6" s="21">
        <v>57500</v>
      </c>
      <c r="V6" s="21">
        <f aca="true" t="shared" si="2" ref="V6:V37">N6-S6</f>
        <v>-14000</v>
      </c>
      <c r="W6" s="21">
        <f aca="true" t="shared" si="3" ref="W6:W37">O6-T6</f>
        <v>0</v>
      </c>
      <c r="X6" s="21">
        <f aca="true" t="shared" si="4" ref="X6:X37">P6-U6</f>
        <v>-14000</v>
      </c>
      <c r="Y6" s="21">
        <v>1</v>
      </c>
    </row>
    <row r="7" spans="1:24" ht="24.75" customHeight="1">
      <c r="A7" s="13" t="s">
        <v>26</v>
      </c>
      <c r="B7" s="13">
        <v>601001</v>
      </c>
      <c r="C7" s="38">
        <f aca="true" t="shared" si="5" ref="C7:C18">D7+E7</f>
        <v>0</v>
      </c>
      <c r="D7" s="39">
        <f>VLOOKUP(B7,'[1]Sheet1'!$A$6:$M$179,4,0)</f>
        <v>0</v>
      </c>
      <c r="E7" s="38">
        <f>VLOOKUP(B7,'[1]Sheet1'!$A$6:$M$179,5,0)</f>
        <v>0</v>
      </c>
      <c r="F7" s="40">
        <v>1150</v>
      </c>
      <c r="G7" s="41">
        <v>1950</v>
      </c>
      <c r="H7" s="42">
        <v>0.5</v>
      </c>
      <c r="I7" s="52">
        <f>VLOOKUP(B7,'[1]Sheet1'!$A$6:$M$179,9,0)</f>
        <v>0</v>
      </c>
      <c r="J7" s="52">
        <f>VLOOKUP(B7,'[1]Sheet1'!$A$6:$M$179,10,0)</f>
        <v>0</v>
      </c>
      <c r="K7" s="52"/>
      <c r="L7" s="53">
        <v>0</v>
      </c>
      <c r="M7" s="53">
        <f>J7-L7</f>
        <v>0</v>
      </c>
      <c r="N7" s="38">
        <f>J7+M7-Q7-R7</f>
        <v>0</v>
      </c>
      <c r="O7" s="52">
        <f>ROUND((J7+M7)/(J5+M5)*394172,0)</f>
        <v>0</v>
      </c>
      <c r="P7" s="52">
        <f>N7-O7</f>
        <v>0</v>
      </c>
      <c r="Q7" s="57"/>
      <c r="R7" s="57"/>
      <c r="S7" s="21">
        <v>0</v>
      </c>
      <c r="T7" s="21">
        <v>0</v>
      </c>
      <c r="U7" s="21">
        <v>0</v>
      </c>
      <c r="V7" s="21">
        <f t="shared" si="2"/>
        <v>0</v>
      </c>
      <c r="W7" s="21">
        <f t="shared" si="3"/>
        <v>0</v>
      </c>
      <c r="X7" s="21">
        <f t="shared" si="4"/>
        <v>0</v>
      </c>
    </row>
    <row r="8" spans="1:24" ht="24.75" customHeight="1">
      <c r="A8" s="14" t="s">
        <v>27</v>
      </c>
      <c r="B8" s="14">
        <v>601002</v>
      </c>
      <c r="C8" s="38">
        <f t="shared" si="5"/>
        <v>95701</v>
      </c>
      <c r="D8" s="39">
        <f>VLOOKUP(B8,'[1]Sheet1'!$A$6:$M$179,4,0)</f>
        <v>65333</v>
      </c>
      <c r="E8" s="38">
        <f>VLOOKUP(B8,'[1]Sheet1'!$A$6:$M$179,5,0)</f>
        <v>30368</v>
      </c>
      <c r="F8" s="40">
        <v>1150</v>
      </c>
      <c r="G8" s="41">
        <v>1950</v>
      </c>
      <c r="H8" s="42">
        <v>0.5</v>
      </c>
      <c r="I8" s="52">
        <f aca="true" t="shared" si="6" ref="I8:I26">ROUND((D8*F8+E8*G8)/10000,0)</f>
        <v>13435</v>
      </c>
      <c r="J8" s="52">
        <f aca="true" t="shared" si="7" ref="J8:J18">ROUND((D8*F8+E8*G8)*H8/10000,0)</f>
        <v>6718</v>
      </c>
      <c r="K8" s="52">
        <f aca="true" t="shared" si="8" ref="K8:K18">I8-J8</f>
        <v>6717</v>
      </c>
      <c r="L8" s="53">
        <v>6724</v>
      </c>
      <c r="M8" s="53">
        <f aca="true" t="shared" si="9" ref="M8:M18">J8-L8</f>
        <v>-6</v>
      </c>
      <c r="N8" s="38">
        <f aca="true" t="shared" si="10" ref="N8:N18">J8+M8-Q8-R8</f>
        <v>5712</v>
      </c>
      <c r="O8" s="52">
        <v>2369</v>
      </c>
      <c r="P8" s="52">
        <f aca="true" t="shared" si="11" ref="P5:P18">N8-O8</f>
        <v>3343</v>
      </c>
      <c r="Q8" s="57">
        <v>1000</v>
      </c>
      <c r="R8" s="57"/>
      <c r="S8" s="21">
        <v>6712</v>
      </c>
      <c r="T8" s="21">
        <v>2369</v>
      </c>
      <c r="U8" s="21">
        <v>4343</v>
      </c>
      <c r="V8" s="21">
        <f t="shared" si="2"/>
        <v>-1000</v>
      </c>
      <c r="W8" s="21">
        <f t="shared" si="3"/>
        <v>0</v>
      </c>
      <c r="X8" s="21">
        <f t="shared" si="4"/>
        <v>-1000</v>
      </c>
    </row>
    <row r="9" spans="1:24" ht="24.75" customHeight="1">
      <c r="A9" s="14" t="s">
        <v>28</v>
      </c>
      <c r="B9" s="14">
        <v>601003</v>
      </c>
      <c r="C9" s="38">
        <f t="shared" si="5"/>
        <v>115618</v>
      </c>
      <c r="D9" s="39">
        <f>VLOOKUP(B9,'[1]Sheet1'!$A$6:$M$179,4,0)</f>
        <v>85298</v>
      </c>
      <c r="E9" s="38">
        <f>VLOOKUP(B9,'[1]Sheet1'!$A$6:$M$179,5,0)</f>
        <v>30320</v>
      </c>
      <c r="F9" s="40">
        <v>1150</v>
      </c>
      <c r="G9" s="41">
        <v>1950</v>
      </c>
      <c r="H9" s="42">
        <v>0.5</v>
      </c>
      <c r="I9" s="52">
        <f t="shared" si="6"/>
        <v>15722</v>
      </c>
      <c r="J9" s="52">
        <f t="shared" si="7"/>
        <v>7861</v>
      </c>
      <c r="K9" s="52">
        <f t="shared" si="8"/>
        <v>7861</v>
      </c>
      <c r="L9" s="53">
        <v>7891</v>
      </c>
      <c r="M9" s="53">
        <f t="shared" si="9"/>
        <v>-30</v>
      </c>
      <c r="N9" s="38">
        <f t="shared" si="10"/>
        <v>6831</v>
      </c>
      <c r="O9" s="52">
        <v>2764</v>
      </c>
      <c r="P9" s="52">
        <f t="shared" si="11"/>
        <v>4067</v>
      </c>
      <c r="Q9" s="57">
        <v>1000</v>
      </c>
      <c r="R9" s="57"/>
      <c r="S9" s="21">
        <v>7831</v>
      </c>
      <c r="T9" s="21">
        <v>2764</v>
      </c>
      <c r="U9" s="21">
        <v>5067</v>
      </c>
      <c r="V9" s="21">
        <f t="shared" si="2"/>
        <v>-1000</v>
      </c>
      <c r="W9" s="21">
        <f t="shared" si="3"/>
        <v>0</v>
      </c>
      <c r="X9" s="21">
        <f t="shared" si="4"/>
        <v>-1000</v>
      </c>
    </row>
    <row r="10" spans="1:24" ht="24.75" customHeight="1">
      <c r="A10" s="14" t="s">
        <v>29</v>
      </c>
      <c r="B10" s="14">
        <v>601004</v>
      </c>
      <c r="C10" s="38">
        <f t="shared" si="5"/>
        <v>81991</v>
      </c>
      <c r="D10" s="39">
        <f>VLOOKUP(B10,'[1]Sheet1'!$A$6:$M$179,4,0)</f>
        <v>59479</v>
      </c>
      <c r="E10" s="38">
        <f>VLOOKUP(B10,'[1]Sheet1'!$A$6:$M$179,5,0)</f>
        <v>22512</v>
      </c>
      <c r="F10" s="40">
        <v>1150</v>
      </c>
      <c r="G10" s="41">
        <v>1950</v>
      </c>
      <c r="H10" s="42">
        <v>0.5</v>
      </c>
      <c r="I10" s="52">
        <f t="shared" si="6"/>
        <v>11230</v>
      </c>
      <c r="J10" s="52">
        <f t="shared" si="7"/>
        <v>5615</v>
      </c>
      <c r="K10" s="52">
        <f t="shared" si="8"/>
        <v>5615</v>
      </c>
      <c r="L10" s="53">
        <v>5717</v>
      </c>
      <c r="M10" s="53">
        <f t="shared" si="9"/>
        <v>-102</v>
      </c>
      <c r="N10" s="38">
        <f t="shared" si="10"/>
        <v>4513</v>
      </c>
      <c r="O10" s="52">
        <v>1946</v>
      </c>
      <c r="P10" s="52">
        <f t="shared" si="11"/>
        <v>2567</v>
      </c>
      <c r="Q10" s="57">
        <v>1000</v>
      </c>
      <c r="R10" s="57"/>
      <c r="S10" s="21">
        <v>5513</v>
      </c>
      <c r="T10" s="21">
        <v>1946</v>
      </c>
      <c r="U10" s="21">
        <v>3567</v>
      </c>
      <c r="V10" s="21">
        <f t="shared" si="2"/>
        <v>-1000</v>
      </c>
      <c r="W10" s="21">
        <f t="shared" si="3"/>
        <v>0</v>
      </c>
      <c r="X10" s="21">
        <f t="shared" si="4"/>
        <v>-1000</v>
      </c>
    </row>
    <row r="11" spans="1:24" ht="24.75" customHeight="1">
      <c r="A11" s="14" t="s">
        <v>30</v>
      </c>
      <c r="B11" s="14">
        <v>601005</v>
      </c>
      <c r="C11" s="38">
        <f t="shared" si="5"/>
        <v>142550</v>
      </c>
      <c r="D11" s="39">
        <f>VLOOKUP(B11,'[1]Sheet1'!$A$6:$M$179,4,0)</f>
        <v>107903</v>
      </c>
      <c r="E11" s="38">
        <f>VLOOKUP(B11,'[1]Sheet1'!$A$6:$M$179,5,0)</f>
        <v>34647</v>
      </c>
      <c r="F11" s="40">
        <v>1150</v>
      </c>
      <c r="G11" s="41">
        <v>1950</v>
      </c>
      <c r="H11" s="42">
        <v>0.5</v>
      </c>
      <c r="I11" s="52">
        <f t="shared" si="6"/>
        <v>19165</v>
      </c>
      <c r="J11" s="52">
        <f t="shared" si="7"/>
        <v>9583</v>
      </c>
      <c r="K11" s="52">
        <f t="shared" si="8"/>
        <v>9582</v>
      </c>
      <c r="L11" s="53">
        <v>9611</v>
      </c>
      <c r="M11" s="53">
        <f t="shared" si="9"/>
        <v>-28</v>
      </c>
      <c r="N11" s="38">
        <f t="shared" si="10"/>
        <v>8555</v>
      </c>
      <c r="O11" s="52">
        <v>3372</v>
      </c>
      <c r="P11" s="52">
        <f t="shared" si="11"/>
        <v>5183</v>
      </c>
      <c r="Q11" s="57">
        <v>1000</v>
      </c>
      <c r="R11" s="57"/>
      <c r="S11" s="21">
        <v>9555</v>
      </c>
      <c r="T11" s="21">
        <v>3372</v>
      </c>
      <c r="U11" s="21">
        <v>6183</v>
      </c>
      <c r="V11" s="21">
        <f t="shared" si="2"/>
        <v>-1000</v>
      </c>
      <c r="W11" s="21">
        <f t="shared" si="3"/>
        <v>0</v>
      </c>
      <c r="X11" s="21">
        <f t="shared" si="4"/>
        <v>-1000</v>
      </c>
    </row>
    <row r="12" spans="1:24" ht="24.75" customHeight="1">
      <c r="A12" s="14" t="s">
        <v>31</v>
      </c>
      <c r="B12" s="14">
        <v>601006</v>
      </c>
      <c r="C12" s="38">
        <f t="shared" si="5"/>
        <v>193318</v>
      </c>
      <c r="D12" s="39">
        <f>VLOOKUP(B12,'[1]Sheet1'!$A$6:$M$179,4,0)</f>
        <v>151034</v>
      </c>
      <c r="E12" s="38">
        <f>VLOOKUP(B12,'[1]Sheet1'!$A$6:$M$179,5,0)</f>
        <v>42284</v>
      </c>
      <c r="F12" s="40">
        <v>1150</v>
      </c>
      <c r="G12" s="41">
        <v>1950</v>
      </c>
      <c r="H12" s="42">
        <v>0.5</v>
      </c>
      <c r="I12" s="52">
        <f t="shared" si="6"/>
        <v>25614</v>
      </c>
      <c r="J12" s="52">
        <f t="shared" si="7"/>
        <v>12807</v>
      </c>
      <c r="K12" s="52">
        <f t="shared" si="8"/>
        <v>12807</v>
      </c>
      <c r="L12" s="53">
        <v>12845</v>
      </c>
      <c r="M12" s="53">
        <f t="shared" si="9"/>
        <v>-38</v>
      </c>
      <c r="N12" s="38">
        <f t="shared" si="10"/>
        <v>10769</v>
      </c>
      <c r="O12" s="52">
        <v>4507</v>
      </c>
      <c r="P12" s="52">
        <f t="shared" si="11"/>
        <v>6262</v>
      </c>
      <c r="Q12" s="57">
        <v>2000</v>
      </c>
      <c r="R12" s="57"/>
      <c r="S12" s="21">
        <v>12769</v>
      </c>
      <c r="T12" s="21">
        <v>4507</v>
      </c>
      <c r="U12" s="21">
        <v>8262</v>
      </c>
      <c r="V12" s="21">
        <f t="shared" si="2"/>
        <v>-2000</v>
      </c>
      <c r="W12" s="21">
        <f t="shared" si="3"/>
        <v>0</v>
      </c>
      <c r="X12" s="21">
        <f t="shared" si="4"/>
        <v>-2000</v>
      </c>
    </row>
    <row r="13" spans="1:24" ht="24.75" customHeight="1">
      <c r="A13" s="14" t="s">
        <v>32</v>
      </c>
      <c r="B13" s="14">
        <v>601007</v>
      </c>
      <c r="C13" s="38">
        <f t="shared" si="5"/>
        <v>78226</v>
      </c>
      <c r="D13" s="39">
        <f>VLOOKUP(B13,'[1]Sheet1'!$A$6:$M$179,4,0)</f>
        <v>57414</v>
      </c>
      <c r="E13" s="38">
        <f>VLOOKUP(B13,'[1]Sheet1'!$A$6:$M$179,5,0)</f>
        <v>20812</v>
      </c>
      <c r="F13" s="40">
        <v>1150</v>
      </c>
      <c r="G13" s="41">
        <v>1950</v>
      </c>
      <c r="H13" s="42">
        <v>0.5</v>
      </c>
      <c r="I13" s="52">
        <f t="shared" si="6"/>
        <v>10661</v>
      </c>
      <c r="J13" s="52">
        <f t="shared" si="7"/>
        <v>5330</v>
      </c>
      <c r="K13" s="52">
        <f t="shared" si="8"/>
        <v>5331</v>
      </c>
      <c r="L13" s="53">
        <v>5104</v>
      </c>
      <c r="M13" s="53">
        <f t="shared" si="9"/>
        <v>226</v>
      </c>
      <c r="N13" s="38">
        <f t="shared" si="10"/>
        <v>4556</v>
      </c>
      <c r="O13" s="52">
        <v>1961</v>
      </c>
      <c r="P13" s="52">
        <f t="shared" si="11"/>
        <v>2595</v>
      </c>
      <c r="Q13" s="57">
        <v>1000</v>
      </c>
      <c r="R13" s="57"/>
      <c r="S13" s="21">
        <v>5556</v>
      </c>
      <c r="T13" s="21">
        <v>1961</v>
      </c>
      <c r="U13" s="21">
        <v>3595</v>
      </c>
      <c r="V13" s="21">
        <f t="shared" si="2"/>
        <v>-1000</v>
      </c>
      <c r="W13" s="21">
        <f t="shared" si="3"/>
        <v>0</v>
      </c>
      <c r="X13" s="21">
        <f t="shared" si="4"/>
        <v>-1000</v>
      </c>
    </row>
    <row r="14" spans="1:24" ht="24.75" customHeight="1">
      <c r="A14" s="14" t="s">
        <v>33</v>
      </c>
      <c r="B14" s="14">
        <v>601008</v>
      </c>
      <c r="C14" s="38">
        <f t="shared" si="5"/>
        <v>177408</v>
      </c>
      <c r="D14" s="39">
        <f>VLOOKUP(B14,'[1]Sheet1'!$A$6:$M$179,4,0)</f>
        <v>136205</v>
      </c>
      <c r="E14" s="38">
        <f>VLOOKUP(B14,'[1]Sheet1'!$A$6:$M$179,5,0)</f>
        <v>41203</v>
      </c>
      <c r="F14" s="40">
        <v>1150</v>
      </c>
      <c r="G14" s="41">
        <v>1950</v>
      </c>
      <c r="H14" s="42">
        <v>0.5</v>
      </c>
      <c r="I14" s="52">
        <f t="shared" si="6"/>
        <v>23698</v>
      </c>
      <c r="J14" s="52">
        <f t="shared" si="7"/>
        <v>11849</v>
      </c>
      <c r="K14" s="52">
        <f t="shared" si="8"/>
        <v>11849</v>
      </c>
      <c r="L14" s="53">
        <v>11354</v>
      </c>
      <c r="M14" s="53">
        <f t="shared" si="9"/>
        <v>495</v>
      </c>
      <c r="N14" s="38">
        <f t="shared" si="10"/>
        <v>10344</v>
      </c>
      <c r="O14" s="52">
        <v>4357</v>
      </c>
      <c r="P14" s="52">
        <f t="shared" si="11"/>
        <v>5987</v>
      </c>
      <c r="Q14" s="57">
        <v>2000</v>
      </c>
      <c r="R14" s="57"/>
      <c r="S14" s="21">
        <v>12344</v>
      </c>
      <c r="T14" s="21">
        <v>4357</v>
      </c>
      <c r="U14" s="21">
        <v>7987</v>
      </c>
      <c r="V14" s="21">
        <f t="shared" si="2"/>
        <v>-2000</v>
      </c>
      <c r="W14" s="21">
        <f t="shared" si="3"/>
        <v>0</v>
      </c>
      <c r="X14" s="21">
        <f t="shared" si="4"/>
        <v>-2000</v>
      </c>
    </row>
    <row r="15" spans="1:24" ht="24.75" customHeight="1">
      <c r="A15" s="14" t="s">
        <v>34</v>
      </c>
      <c r="B15" s="14">
        <v>601009</v>
      </c>
      <c r="C15" s="38">
        <f t="shared" si="5"/>
        <v>178032</v>
      </c>
      <c r="D15" s="39">
        <f>VLOOKUP(B15,'[1]Sheet1'!$A$6:$M$179,4,0)</f>
        <v>133279</v>
      </c>
      <c r="E15" s="38">
        <f>VLOOKUP(B15,'[1]Sheet1'!$A$6:$M$179,5,0)</f>
        <v>44753</v>
      </c>
      <c r="F15" s="40">
        <v>1150</v>
      </c>
      <c r="G15" s="41">
        <v>1950</v>
      </c>
      <c r="H15" s="42">
        <v>0.5</v>
      </c>
      <c r="I15" s="52">
        <f t="shared" si="6"/>
        <v>24054</v>
      </c>
      <c r="J15" s="52">
        <f t="shared" si="7"/>
        <v>12027</v>
      </c>
      <c r="K15" s="52">
        <f t="shared" si="8"/>
        <v>12027</v>
      </c>
      <c r="L15" s="53">
        <v>11768</v>
      </c>
      <c r="M15" s="53">
        <f t="shared" si="9"/>
        <v>259</v>
      </c>
      <c r="N15" s="38">
        <f t="shared" si="10"/>
        <v>10286</v>
      </c>
      <c r="O15" s="52">
        <v>4336</v>
      </c>
      <c r="P15" s="52">
        <f t="shared" si="11"/>
        <v>5950</v>
      </c>
      <c r="Q15" s="57">
        <v>2000</v>
      </c>
      <c r="R15" s="57"/>
      <c r="S15" s="21">
        <v>12286</v>
      </c>
      <c r="T15" s="21">
        <v>4336</v>
      </c>
      <c r="U15" s="21">
        <v>7950</v>
      </c>
      <c r="V15" s="21">
        <f t="shared" si="2"/>
        <v>-2000</v>
      </c>
      <c r="W15" s="21">
        <f t="shared" si="3"/>
        <v>0</v>
      </c>
      <c r="X15" s="21">
        <f t="shared" si="4"/>
        <v>-2000</v>
      </c>
    </row>
    <row r="16" spans="1:24" ht="24.75" customHeight="1">
      <c r="A16" s="14" t="s">
        <v>35</v>
      </c>
      <c r="B16" s="14">
        <v>601010</v>
      </c>
      <c r="C16" s="38">
        <f t="shared" si="5"/>
        <v>56743</v>
      </c>
      <c r="D16" s="39">
        <f>VLOOKUP(B16,'[1]Sheet1'!$A$6:$M$179,4,0)</f>
        <v>41067</v>
      </c>
      <c r="E16" s="38">
        <f>VLOOKUP(B16,'[1]Sheet1'!$A$6:$M$179,5,0)</f>
        <v>15676</v>
      </c>
      <c r="F16" s="40">
        <v>1150</v>
      </c>
      <c r="G16" s="41">
        <v>1950</v>
      </c>
      <c r="H16" s="42">
        <v>0.5</v>
      </c>
      <c r="I16" s="52">
        <f t="shared" si="6"/>
        <v>7780</v>
      </c>
      <c r="J16" s="52">
        <f t="shared" si="7"/>
        <v>3890</v>
      </c>
      <c r="K16" s="52">
        <f t="shared" si="8"/>
        <v>3890</v>
      </c>
      <c r="L16" s="53">
        <v>3754</v>
      </c>
      <c r="M16" s="53">
        <f t="shared" si="9"/>
        <v>136</v>
      </c>
      <c r="N16" s="38">
        <f t="shared" si="10"/>
        <v>3026</v>
      </c>
      <c r="O16" s="52">
        <v>1421</v>
      </c>
      <c r="P16" s="52">
        <f t="shared" si="11"/>
        <v>1605</v>
      </c>
      <c r="Q16" s="57">
        <v>1000</v>
      </c>
      <c r="R16" s="57"/>
      <c r="S16" s="21">
        <v>4026</v>
      </c>
      <c r="T16" s="21">
        <v>1421</v>
      </c>
      <c r="U16" s="21">
        <v>2605</v>
      </c>
      <c r="V16" s="21">
        <f t="shared" si="2"/>
        <v>-1000</v>
      </c>
      <c r="W16" s="21">
        <f t="shared" si="3"/>
        <v>0</v>
      </c>
      <c r="X16" s="21">
        <f t="shared" si="4"/>
        <v>-1000</v>
      </c>
    </row>
    <row r="17" spans="1:24" ht="24.75" customHeight="1">
      <c r="A17" s="14" t="s">
        <v>36</v>
      </c>
      <c r="B17" s="14">
        <v>601012</v>
      </c>
      <c r="C17" s="38">
        <f t="shared" si="5"/>
        <v>61905</v>
      </c>
      <c r="D17" s="39">
        <f>VLOOKUP(B17,'[1]Sheet1'!$A$6:$M$179,4,0)</f>
        <v>44806</v>
      </c>
      <c r="E17" s="38">
        <f>VLOOKUP(B17,'[1]Sheet1'!$A$6:$M$179,5,0)</f>
        <v>17099</v>
      </c>
      <c r="F17" s="40">
        <v>1150</v>
      </c>
      <c r="G17" s="41">
        <v>1950</v>
      </c>
      <c r="H17" s="42">
        <v>0.5</v>
      </c>
      <c r="I17" s="52">
        <f t="shared" si="6"/>
        <v>8487</v>
      </c>
      <c r="J17" s="52">
        <f t="shared" si="7"/>
        <v>4243</v>
      </c>
      <c r="K17" s="52">
        <f t="shared" si="8"/>
        <v>4244</v>
      </c>
      <c r="L17" s="53">
        <v>4280</v>
      </c>
      <c r="M17" s="53">
        <f t="shared" si="9"/>
        <v>-37</v>
      </c>
      <c r="N17" s="38">
        <f t="shared" si="10"/>
        <v>3206</v>
      </c>
      <c r="O17" s="52">
        <v>1484</v>
      </c>
      <c r="P17" s="52">
        <f t="shared" si="11"/>
        <v>1722</v>
      </c>
      <c r="Q17" s="57">
        <v>1000</v>
      </c>
      <c r="R17" s="57"/>
      <c r="S17" s="21">
        <v>4206</v>
      </c>
      <c r="T17" s="21">
        <v>1484</v>
      </c>
      <c r="U17" s="21">
        <v>2722</v>
      </c>
      <c r="V17" s="21">
        <f t="shared" si="2"/>
        <v>-1000</v>
      </c>
      <c r="W17" s="21">
        <f t="shared" si="3"/>
        <v>0</v>
      </c>
      <c r="X17" s="21">
        <f t="shared" si="4"/>
        <v>-1000</v>
      </c>
    </row>
    <row r="18" spans="1:24" ht="24.75" customHeight="1">
      <c r="A18" s="14" t="s">
        <v>37</v>
      </c>
      <c r="B18" s="14">
        <v>601013</v>
      </c>
      <c r="C18" s="38">
        <f t="shared" si="5"/>
        <v>116449</v>
      </c>
      <c r="D18" s="39">
        <f>VLOOKUP(B18,'[1]Sheet1'!$A$6:$M$179,4,0)</f>
        <v>86713</v>
      </c>
      <c r="E18" s="38">
        <f>VLOOKUP(B18,'[1]Sheet1'!$A$6:$M$179,5,0)</f>
        <v>29736</v>
      </c>
      <c r="F18" s="40">
        <v>1150</v>
      </c>
      <c r="G18" s="41">
        <v>1950</v>
      </c>
      <c r="H18" s="42">
        <v>0.5</v>
      </c>
      <c r="I18" s="52">
        <f t="shared" si="6"/>
        <v>15771</v>
      </c>
      <c r="J18" s="52">
        <f t="shared" si="7"/>
        <v>7885</v>
      </c>
      <c r="K18" s="52">
        <f t="shared" si="8"/>
        <v>7886</v>
      </c>
      <c r="L18" s="53">
        <v>7705</v>
      </c>
      <c r="M18" s="53">
        <f t="shared" si="9"/>
        <v>180</v>
      </c>
      <c r="N18" s="38">
        <f t="shared" si="10"/>
        <v>7065</v>
      </c>
      <c r="O18" s="52">
        <v>2846</v>
      </c>
      <c r="P18" s="52">
        <f t="shared" si="11"/>
        <v>4219</v>
      </c>
      <c r="Q18" s="57">
        <v>1000</v>
      </c>
      <c r="R18" s="57"/>
      <c r="S18" s="21">
        <v>8065</v>
      </c>
      <c r="T18" s="21">
        <v>2846</v>
      </c>
      <c r="U18" s="21">
        <v>5219</v>
      </c>
      <c r="V18" s="21">
        <f t="shared" si="2"/>
        <v>-1000</v>
      </c>
      <c r="W18" s="21">
        <f t="shared" si="3"/>
        <v>0</v>
      </c>
      <c r="X18" s="21">
        <f t="shared" si="4"/>
        <v>-1000</v>
      </c>
    </row>
    <row r="19" spans="1:25" ht="24.75" customHeight="1" hidden="1">
      <c r="A19" s="35" t="s">
        <v>38</v>
      </c>
      <c r="B19" s="36"/>
      <c r="C19" s="37"/>
      <c r="D19" s="37"/>
      <c r="E19" s="37"/>
      <c r="F19" s="33"/>
      <c r="G19" s="33"/>
      <c r="H19" s="43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21">
        <v>0</v>
      </c>
      <c r="V19" s="21">
        <f t="shared" si="2"/>
        <v>0</v>
      </c>
      <c r="W19" s="21">
        <f t="shared" si="3"/>
        <v>0</v>
      </c>
      <c r="X19" s="21">
        <f t="shared" si="4"/>
        <v>0</v>
      </c>
      <c r="Y19" s="21">
        <v>1</v>
      </c>
    </row>
    <row r="20" spans="1:24" ht="24.75" customHeight="1" hidden="1">
      <c r="A20" s="13" t="s">
        <v>26</v>
      </c>
      <c r="B20" s="13">
        <v>602001</v>
      </c>
      <c r="C20" s="38"/>
      <c r="D20" s="39"/>
      <c r="E20" s="38"/>
      <c r="F20" s="41"/>
      <c r="G20" s="41"/>
      <c r="H20" s="42"/>
      <c r="I20" s="52">
        <f t="shared" si="6"/>
        <v>0</v>
      </c>
      <c r="J20" s="52">
        <f aca="true" t="shared" si="12" ref="J20:J26">ROUND((D20*F20+E20*G20)*H20/10000,0)</f>
        <v>0</v>
      </c>
      <c r="K20" s="52">
        <f aca="true" t="shared" si="13" ref="K20:K31">I20-J20</f>
        <v>0</v>
      </c>
      <c r="L20" s="53"/>
      <c r="M20" s="53">
        <f aca="true" t="shared" si="14" ref="M20:M26">J20-L20</f>
        <v>0</v>
      </c>
      <c r="N20" s="38">
        <f aca="true" t="shared" si="15" ref="N20:N26">J20+M20-Q20-R20</f>
        <v>0</v>
      </c>
      <c r="O20" s="52">
        <v>0</v>
      </c>
      <c r="P20" s="52">
        <f aca="true" t="shared" si="16" ref="P20:P26">N20-O20</f>
        <v>0</v>
      </c>
      <c r="Q20" s="58"/>
      <c r="R20" s="58"/>
      <c r="S20" s="21">
        <v>0</v>
      </c>
      <c r="T20" s="21">
        <v>0</v>
      </c>
      <c r="U20" s="21">
        <v>0</v>
      </c>
      <c r="V20" s="21">
        <f t="shared" si="2"/>
        <v>0</v>
      </c>
      <c r="W20" s="21">
        <f t="shared" si="3"/>
        <v>0</v>
      </c>
      <c r="X20" s="21">
        <f t="shared" si="4"/>
        <v>0</v>
      </c>
    </row>
    <row r="21" spans="1:24" ht="24.75" customHeight="1" hidden="1">
      <c r="A21" s="14" t="s">
        <v>39</v>
      </c>
      <c r="B21" s="14">
        <v>602002</v>
      </c>
      <c r="C21" s="38"/>
      <c r="D21" s="39"/>
      <c r="E21" s="38"/>
      <c r="F21" s="41"/>
      <c r="G21" s="41"/>
      <c r="H21" s="42"/>
      <c r="I21" s="52">
        <f t="shared" si="6"/>
        <v>0</v>
      </c>
      <c r="J21" s="52">
        <f t="shared" si="12"/>
        <v>0</v>
      </c>
      <c r="K21" s="52">
        <f t="shared" si="13"/>
        <v>0</v>
      </c>
      <c r="L21" s="53"/>
      <c r="M21" s="53">
        <f t="shared" si="14"/>
        <v>0</v>
      </c>
      <c r="N21" s="38">
        <f t="shared" si="15"/>
        <v>0</v>
      </c>
      <c r="O21" s="52">
        <v>0</v>
      </c>
      <c r="P21" s="52">
        <f t="shared" si="16"/>
        <v>0</v>
      </c>
      <c r="Q21" s="58"/>
      <c r="R21" s="58"/>
      <c r="S21" s="21">
        <v>0</v>
      </c>
      <c r="T21" s="21">
        <v>0</v>
      </c>
      <c r="U21" s="21">
        <v>0</v>
      </c>
      <c r="V21" s="21">
        <f t="shared" si="2"/>
        <v>0</v>
      </c>
      <c r="W21" s="21">
        <f t="shared" si="3"/>
        <v>0</v>
      </c>
      <c r="X21" s="21">
        <f t="shared" si="4"/>
        <v>0</v>
      </c>
    </row>
    <row r="22" spans="1:24" ht="24.75" customHeight="1" hidden="1">
      <c r="A22" s="14" t="s">
        <v>40</v>
      </c>
      <c r="B22" s="14">
        <v>602003</v>
      </c>
      <c r="C22" s="38"/>
      <c r="D22" s="39"/>
      <c r="E22" s="38"/>
      <c r="F22" s="41"/>
      <c r="G22" s="41"/>
      <c r="H22" s="42"/>
      <c r="I22" s="52">
        <f t="shared" si="6"/>
        <v>0</v>
      </c>
      <c r="J22" s="52">
        <f t="shared" si="12"/>
        <v>0</v>
      </c>
      <c r="K22" s="52">
        <f t="shared" si="13"/>
        <v>0</v>
      </c>
      <c r="L22" s="53"/>
      <c r="M22" s="53">
        <f t="shared" si="14"/>
        <v>0</v>
      </c>
      <c r="N22" s="38">
        <f t="shared" si="15"/>
        <v>0</v>
      </c>
      <c r="O22" s="52">
        <v>0</v>
      </c>
      <c r="P22" s="52">
        <f t="shared" si="16"/>
        <v>0</v>
      </c>
      <c r="Q22" s="58"/>
      <c r="R22" s="58"/>
      <c r="S22" s="21">
        <v>0</v>
      </c>
      <c r="T22" s="21">
        <v>0</v>
      </c>
      <c r="U22" s="21">
        <v>0</v>
      </c>
      <c r="V22" s="21">
        <f t="shared" si="2"/>
        <v>0</v>
      </c>
      <c r="W22" s="21">
        <f t="shared" si="3"/>
        <v>0</v>
      </c>
      <c r="X22" s="21">
        <f t="shared" si="4"/>
        <v>0</v>
      </c>
    </row>
    <row r="23" spans="1:24" ht="24.75" customHeight="1" hidden="1">
      <c r="A23" s="14" t="s">
        <v>41</v>
      </c>
      <c r="B23" s="14">
        <v>602004</v>
      </c>
      <c r="C23" s="38"/>
      <c r="D23" s="39"/>
      <c r="E23" s="38"/>
      <c r="F23" s="41"/>
      <c r="G23" s="41"/>
      <c r="H23" s="42"/>
      <c r="I23" s="52">
        <f t="shared" si="6"/>
        <v>0</v>
      </c>
      <c r="J23" s="52">
        <f t="shared" si="12"/>
        <v>0</v>
      </c>
      <c r="K23" s="52">
        <f t="shared" si="13"/>
        <v>0</v>
      </c>
      <c r="L23" s="53"/>
      <c r="M23" s="53">
        <f t="shared" si="14"/>
        <v>0</v>
      </c>
      <c r="N23" s="38">
        <f t="shared" si="15"/>
        <v>0</v>
      </c>
      <c r="O23" s="52">
        <v>0</v>
      </c>
      <c r="P23" s="52">
        <f t="shared" si="16"/>
        <v>0</v>
      </c>
      <c r="Q23" s="58"/>
      <c r="R23" s="58"/>
      <c r="S23" s="21">
        <v>0</v>
      </c>
      <c r="T23" s="21">
        <v>0</v>
      </c>
      <c r="U23" s="21">
        <v>0</v>
      </c>
      <c r="V23" s="21">
        <f t="shared" si="2"/>
        <v>0</v>
      </c>
      <c r="W23" s="21">
        <f t="shared" si="3"/>
        <v>0</v>
      </c>
      <c r="X23" s="21">
        <f t="shared" si="4"/>
        <v>0</v>
      </c>
    </row>
    <row r="24" spans="1:24" ht="24.75" customHeight="1" hidden="1">
      <c r="A24" s="14" t="s">
        <v>42</v>
      </c>
      <c r="B24" s="14">
        <v>602005</v>
      </c>
      <c r="C24" s="38"/>
      <c r="D24" s="39"/>
      <c r="E24" s="38"/>
      <c r="F24" s="41"/>
      <c r="G24" s="41"/>
      <c r="H24" s="42"/>
      <c r="I24" s="52">
        <f t="shared" si="6"/>
        <v>0</v>
      </c>
      <c r="J24" s="52">
        <f t="shared" si="12"/>
        <v>0</v>
      </c>
      <c r="K24" s="52">
        <f t="shared" si="13"/>
        <v>0</v>
      </c>
      <c r="L24" s="53"/>
      <c r="M24" s="53">
        <f t="shared" si="14"/>
        <v>0</v>
      </c>
      <c r="N24" s="38">
        <f t="shared" si="15"/>
        <v>0</v>
      </c>
      <c r="O24" s="52">
        <v>0</v>
      </c>
      <c r="P24" s="52">
        <f t="shared" si="16"/>
        <v>0</v>
      </c>
      <c r="Q24" s="58"/>
      <c r="R24" s="58"/>
      <c r="S24" s="21">
        <v>0</v>
      </c>
      <c r="T24" s="21">
        <v>0</v>
      </c>
      <c r="U24" s="21">
        <v>0</v>
      </c>
      <c r="V24" s="21">
        <f t="shared" si="2"/>
        <v>0</v>
      </c>
      <c r="W24" s="21">
        <f t="shared" si="3"/>
        <v>0</v>
      </c>
      <c r="X24" s="21">
        <f t="shared" si="4"/>
        <v>0</v>
      </c>
    </row>
    <row r="25" spans="1:24" ht="24.75" customHeight="1" hidden="1">
      <c r="A25" s="14" t="s">
        <v>43</v>
      </c>
      <c r="B25" s="14">
        <v>602006</v>
      </c>
      <c r="C25" s="38"/>
      <c r="D25" s="39"/>
      <c r="E25" s="38"/>
      <c r="F25" s="41"/>
      <c r="G25" s="41"/>
      <c r="H25" s="42"/>
      <c r="I25" s="52">
        <f t="shared" si="6"/>
        <v>0</v>
      </c>
      <c r="J25" s="52">
        <f t="shared" si="12"/>
        <v>0</v>
      </c>
      <c r="K25" s="52">
        <f t="shared" si="13"/>
        <v>0</v>
      </c>
      <c r="L25" s="53"/>
      <c r="M25" s="53">
        <f t="shared" si="14"/>
        <v>0</v>
      </c>
      <c r="N25" s="38">
        <f t="shared" si="15"/>
        <v>0</v>
      </c>
      <c r="O25" s="52">
        <v>0</v>
      </c>
      <c r="P25" s="52">
        <f t="shared" si="16"/>
        <v>0</v>
      </c>
      <c r="Q25" s="58"/>
      <c r="R25" s="58"/>
      <c r="S25" s="21">
        <v>0</v>
      </c>
      <c r="T25" s="21">
        <v>0</v>
      </c>
      <c r="U25" s="21">
        <v>0</v>
      </c>
      <c r="V25" s="21">
        <f t="shared" si="2"/>
        <v>0</v>
      </c>
      <c r="W25" s="21">
        <f t="shared" si="3"/>
        <v>0</v>
      </c>
      <c r="X25" s="21">
        <f t="shared" si="4"/>
        <v>0</v>
      </c>
    </row>
    <row r="26" spans="1:24" ht="24.75" customHeight="1" hidden="1">
      <c r="A26" s="14" t="s">
        <v>44</v>
      </c>
      <c r="B26" s="14">
        <v>602007</v>
      </c>
      <c r="C26" s="38"/>
      <c r="D26" s="39"/>
      <c r="E26" s="38"/>
      <c r="F26" s="41"/>
      <c r="G26" s="41"/>
      <c r="H26" s="42"/>
      <c r="I26" s="52">
        <f t="shared" si="6"/>
        <v>0</v>
      </c>
      <c r="J26" s="52">
        <f t="shared" si="12"/>
        <v>0</v>
      </c>
      <c r="K26" s="52">
        <f t="shared" si="13"/>
        <v>0</v>
      </c>
      <c r="L26" s="53"/>
      <c r="M26" s="53">
        <f t="shared" si="14"/>
        <v>0</v>
      </c>
      <c r="N26" s="38">
        <f t="shared" si="15"/>
        <v>0</v>
      </c>
      <c r="O26" s="52">
        <v>0</v>
      </c>
      <c r="P26" s="52">
        <f t="shared" si="16"/>
        <v>0</v>
      </c>
      <c r="Q26" s="58"/>
      <c r="R26" s="58"/>
      <c r="S26" s="21">
        <v>0</v>
      </c>
      <c r="T26" s="21">
        <v>0</v>
      </c>
      <c r="U26" s="21">
        <v>0</v>
      </c>
      <c r="V26" s="21">
        <f t="shared" si="2"/>
        <v>0</v>
      </c>
      <c r="W26" s="21">
        <f t="shared" si="3"/>
        <v>0</v>
      </c>
      <c r="X26" s="21">
        <f t="shared" si="4"/>
        <v>0</v>
      </c>
    </row>
    <row r="27" spans="1:25" ht="24.75" customHeight="1">
      <c r="A27" s="35" t="s">
        <v>45</v>
      </c>
      <c r="B27" s="36"/>
      <c r="C27" s="37">
        <f>SUM(C28:C31)</f>
        <v>212912</v>
      </c>
      <c r="D27" s="37">
        <f>SUM(D28:D31)</f>
        <v>155269</v>
      </c>
      <c r="E27" s="37">
        <f>SUM(E28:E31)</f>
        <v>57643</v>
      </c>
      <c r="F27" s="33">
        <v>1150</v>
      </c>
      <c r="G27" s="33">
        <v>1950</v>
      </c>
      <c r="H27" s="34" t="s">
        <v>24</v>
      </c>
      <c r="I27" s="37">
        <f aca="true" t="shared" si="17" ref="I27:R27">SUM(I28:I31)</f>
        <v>29096</v>
      </c>
      <c r="J27" s="37">
        <f t="shared" si="17"/>
        <v>14548</v>
      </c>
      <c r="K27" s="37">
        <f t="shared" si="17"/>
        <v>14548</v>
      </c>
      <c r="L27" s="37">
        <f t="shared" si="17"/>
        <v>14206</v>
      </c>
      <c r="M27" s="37">
        <f t="shared" si="17"/>
        <v>342</v>
      </c>
      <c r="N27" s="37">
        <f t="shared" si="17"/>
        <v>14890</v>
      </c>
      <c r="O27" s="37">
        <f t="shared" si="17"/>
        <v>5256</v>
      </c>
      <c r="P27" s="37">
        <f t="shared" si="17"/>
        <v>9634</v>
      </c>
      <c r="Q27" s="37">
        <f t="shared" si="17"/>
        <v>0</v>
      </c>
      <c r="R27" s="37">
        <f t="shared" si="17"/>
        <v>0</v>
      </c>
      <c r="S27" s="21">
        <v>14890</v>
      </c>
      <c r="T27" s="21">
        <v>5256</v>
      </c>
      <c r="U27" s="21">
        <v>9634</v>
      </c>
      <c r="V27" s="21">
        <f t="shared" si="2"/>
        <v>0</v>
      </c>
      <c r="W27" s="21">
        <f t="shared" si="3"/>
        <v>0</v>
      </c>
      <c r="X27" s="21">
        <f t="shared" si="4"/>
        <v>0</v>
      </c>
      <c r="Y27" s="21">
        <v>1</v>
      </c>
    </row>
    <row r="28" spans="1:24" ht="24.75" customHeight="1">
      <c r="A28" s="13" t="s">
        <v>26</v>
      </c>
      <c r="B28" s="13">
        <v>603001</v>
      </c>
      <c r="C28" s="38">
        <f aca="true" t="shared" si="18" ref="C28:C31">D28+E28</f>
        <v>1776</v>
      </c>
      <c r="D28" s="39">
        <f>VLOOKUP(B28,'[1]Sheet1'!$A$6:$M$179,4,0)</f>
        <v>247</v>
      </c>
      <c r="E28" s="38">
        <f>VLOOKUP(B28,'[1]Sheet1'!$A$6:$M$179,5,0)</f>
        <v>1529</v>
      </c>
      <c r="F28" s="41">
        <v>1150</v>
      </c>
      <c r="G28" s="41">
        <v>1950</v>
      </c>
      <c r="H28" s="42">
        <v>0.5</v>
      </c>
      <c r="I28" s="52">
        <f aca="true" t="shared" si="19" ref="I28:I31">ROUND((D28*F28+E28*G28)/10000,0)</f>
        <v>327</v>
      </c>
      <c r="J28" s="52">
        <f aca="true" t="shared" si="20" ref="J28:J31">ROUND((D28*F28+E28*G28)*H28/10000,0)</f>
        <v>163</v>
      </c>
      <c r="K28" s="52">
        <f t="shared" si="13"/>
        <v>164</v>
      </c>
      <c r="L28" s="53">
        <v>0</v>
      </c>
      <c r="M28" s="53">
        <f>J28-L28</f>
        <v>163</v>
      </c>
      <c r="N28" s="38">
        <f>J28+M28-Q28-R28</f>
        <v>326</v>
      </c>
      <c r="O28" s="52">
        <v>115</v>
      </c>
      <c r="P28" s="52">
        <f aca="true" t="shared" si="21" ref="P28:P31">N28-O28</f>
        <v>211</v>
      </c>
      <c r="Q28" s="57"/>
      <c r="R28" s="57"/>
      <c r="S28" s="21">
        <v>326</v>
      </c>
      <c r="T28" s="21">
        <v>115</v>
      </c>
      <c r="U28" s="21">
        <v>211</v>
      </c>
      <c r="V28" s="21">
        <f t="shared" si="2"/>
        <v>0</v>
      </c>
      <c r="W28" s="21">
        <f t="shared" si="3"/>
        <v>0</v>
      </c>
      <c r="X28" s="21">
        <f t="shared" si="4"/>
        <v>0</v>
      </c>
    </row>
    <row r="29" spans="1:24" ht="24.75" customHeight="1">
      <c r="A29" s="14" t="s">
        <v>46</v>
      </c>
      <c r="B29" s="14">
        <v>603002</v>
      </c>
      <c r="C29" s="38">
        <f t="shared" si="18"/>
        <v>120289</v>
      </c>
      <c r="D29" s="39">
        <f>VLOOKUP(B29,'[1]Sheet1'!$A$6:$M$179,4,0)</f>
        <v>88686</v>
      </c>
      <c r="E29" s="38">
        <f>VLOOKUP(B29,'[1]Sheet1'!$A$6:$M$179,5,0)</f>
        <v>31603</v>
      </c>
      <c r="F29" s="41">
        <v>1150</v>
      </c>
      <c r="G29" s="41">
        <v>1950</v>
      </c>
      <c r="H29" s="42">
        <v>0.5</v>
      </c>
      <c r="I29" s="52">
        <f t="shared" si="19"/>
        <v>16361</v>
      </c>
      <c r="J29" s="52">
        <f t="shared" si="20"/>
        <v>8181</v>
      </c>
      <c r="K29" s="52">
        <f t="shared" si="13"/>
        <v>8180</v>
      </c>
      <c r="L29" s="53">
        <v>9059</v>
      </c>
      <c r="M29" s="53">
        <f>J29-L29</f>
        <v>-878</v>
      </c>
      <c r="N29" s="38">
        <f>J29+M29-Q29-R29</f>
        <v>7303</v>
      </c>
      <c r="O29" s="52">
        <v>2578</v>
      </c>
      <c r="P29" s="52">
        <f t="shared" si="21"/>
        <v>4725</v>
      </c>
      <c r="Q29" s="57"/>
      <c r="R29" s="57"/>
      <c r="S29" s="21">
        <v>7303</v>
      </c>
      <c r="T29" s="21">
        <v>2578</v>
      </c>
      <c r="U29" s="21">
        <v>4725</v>
      </c>
      <c r="V29" s="21">
        <f t="shared" si="2"/>
        <v>0</v>
      </c>
      <c r="W29" s="21">
        <f t="shared" si="3"/>
        <v>0</v>
      </c>
      <c r="X29" s="21">
        <f t="shared" si="4"/>
        <v>0</v>
      </c>
    </row>
    <row r="30" spans="1:24" ht="24.75" customHeight="1">
      <c r="A30" s="14" t="s">
        <v>47</v>
      </c>
      <c r="B30" s="14">
        <v>603003</v>
      </c>
      <c r="C30" s="38">
        <f t="shared" si="18"/>
        <v>40197</v>
      </c>
      <c r="D30" s="39">
        <f>VLOOKUP(B30,'[1]Sheet1'!$A$6:$M$179,4,0)</f>
        <v>29438</v>
      </c>
      <c r="E30" s="38">
        <f>VLOOKUP(B30,'[1]Sheet1'!$A$6:$M$179,5,0)</f>
        <v>10759</v>
      </c>
      <c r="F30" s="41">
        <v>1150</v>
      </c>
      <c r="G30" s="41">
        <v>1950</v>
      </c>
      <c r="H30" s="42">
        <v>0.5</v>
      </c>
      <c r="I30" s="52">
        <f t="shared" si="19"/>
        <v>5483</v>
      </c>
      <c r="J30" s="52">
        <f t="shared" si="20"/>
        <v>2742</v>
      </c>
      <c r="K30" s="52">
        <f t="shared" si="13"/>
        <v>2741</v>
      </c>
      <c r="L30" s="53">
        <v>1843</v>
      </c>
      <c r="M30" s="53">
        <f>J30-L30</f>
        <v>899</v>
      </c>
      <c r="N30" s="38">
        <f>J30+M30-Q30-R30</f>
        <v>3641</v>
      </c>
      <c r="O30" s="52">
        <v>1285</v>
      </c>
      <c r="P30" s="52">
        <f t="shared" si="21"/>
        <v>2356</v>
      </c>
      <c r="Q30" s="57"/>
      <c r="R30" s="57"/>
      <c r="S30" s="21">
        <v>3641</v>
      </c>
      <c r="T30" s="21">
        <v>1285</v>
      </c>
      <c r="U30" s="21">
        <v>2356</v>
      </c>
      <c r="V30" s="21">
        <f t="shared" si="2"/>
        <v>0</v>
      </c>
      <c r="W30" s="21">
        <f t="shared" si="3"/>
        <v>0</v>
      </c>
      <c r="X30" s="21">
        <f t="shared" si="4"/>
        <v>0</v>
      </c>
    </row>
    <row r="31" spans="1:24" ht="24.75" customHeight="1">
      <c r="A31" s="14" t="s">
        <v>48</v>
      </c>
      <c r="B31" s="14">
        <v>603004</v>
      </c>
      <c r="C31" s="38">
        <f t="shared" si="18"/>
        <v>50650</v>
      </c>
      <c r="D31" s="39">
        <f>VLOOKUP(B31,'[1]Sheet1'!$A$6:$M$179,4,0)</f>
        <v>36898</v>
      </c>
      <c r="E31" s="38">
        <f>VLOOKUP(B31,'[1]Sheet1'!$A$6:$M$179,5,0)</f>
        <v>13752</v>
      </c>
      <c r="F31" s="41">
        <v>1150</v>
      </c>
      <c r="G31" s="41">
        <v>1950</v>
      </c>
      <c r="H31" s="42">
        <v>0.5</v>
      </c>
      <c r="I31" s="52">
        <f t="shared" si="19"/>
        <v>6925</v>
      </c>
      <c r="J31" s="52">
        <f t="shared" si="20"/>
        <v>3462</v>
      </c>
      <c r="K31" s="52">
        <f t="shared" si="13"/>
        <v>3463</v>
      </c>
      <c r="L31" s="53">
        <v>3304</v>
      </c>
      <c r="M31" s="53">
        <f>J31-L31</f>
        <v>158</v>
      </c>
      <c r="N31" s="38">
        <f>J31+M31-Q31-R31</f>
        <v>3620</v>
      </c>
      <c r="O31" s="52">
        <v>1278</v>
      </c>
      <c r="P31" s="52">
        <f t="shared" si="21"/>
        <v>2342</v>
      </c>
      <c r="Q31" s="57"/>
      <c r="R31" s="57"/>
      <c r="S31" s="21">
        <v>3620</v>
      </c>
      <c r="T31" s="21">
        <v>1278</v>
      </c>
      <c r="U31" s="21">
        <v>2342</v>
      </c>
      <c r="V31" s="21">
        <f t="shared" si="2"/>
        <v>0</v>
      </c>
      <c r="W31" s="21">
        <f t="shared" si="3"/>
        <v>0</v>
      </c>
      <c r="X31" s="21">
        <f t="shared" si="4"/>
        <v>0</v>
      </c>
    </row>
    <row r="32" spans="1:25" ht="24.75" customHeight="1">
      <c r="A32" s="35" t="s">
        <v>49</v>
      </c>
      <c r="B32" s="36"/>
      <c r="C32" s="37">
        <f>SUM(C33:C39)</f>
        <v>733152</v>
      </c>
      <c r="D32" s="37">
        <f>SUM(D33:D39)</f>
        <v>512995</v>
      </c>
      <c r="E32" s="37">
        <f>SUM(E33:E39)</f>
        <v>220157</v>
      </c>
      <c r="F32" s="33">
        <v>1150</v>
      </c>
      <c r="G32" s="33">
        <v>1950</v>
      </c>
      <c r="H32" s="34" t="s">
        <v>24</v>
      </c>
      <c r="I32" s="37">
        <f aca="true" t="shared" si="22" ref="I32:R32">SUM(I33:I39)</f>
        <v>101924</v>
      </c>
      <c r="J32" s="37">
        <f t="shared" si="22"/>
        <v>75533</v>
      </c>
      <c r="K32" s="37">
        <f t="shared" si="22"/>
        <v>26391</v>
      </c>
      <c r="L32" s="37">
        <f t="shared" si="22"/>
        <v>75694</v>
      </c>
      <c r="M32" s="37">
        <f t="shared" si="22"/>
        <v>-161</v>
      </c>
      <c r="N32" s="37">
        <f t="shared" si="22"/>
        <v>75372</v>
      </c>
      <c r="O32" s="37">
        <f t="shared" si="22"/>
        <v>26602</v>
      </c>
      <c r="P32" s="37">
        <f t="shared" si="22"/>
        <v>48770</v>
      </c>
      <c r="Q32" s="37">
        <f t="shared" si="22"/>
        <v>0</v>
      </c>
      <c r="R32" s="37">
        <f t="shared" si="22"/>
        <v>0</v>
      </c>
      <c r="S32" s="21">
        <v>75372</v>
      </c>
      <c r="T32" s="21">
        <v>26602</v>
      </c>
      <c r="U32" s="21">
        <v>48770</v>
      </c>
      <c r="V32" s="21">
        <f t="shared" si="2"/>
        <v>0</v>
      </c>
      <c r="W32" s="21">
        <f t="shared" si="3"/>
        <v>0</v>
      </c>
      <c r="X32" s="21">
        <f t="shared" si="4"/>
        <v>0</v>
      </c>
      <c r="Y32" s="21">
        <v>1</v>
      </c>
    </row>
    <row r="33" spans="1:24" ht="24.75" customHeight="1">
      <c r="A33" s="13" t="s">
        <v>26</v>
      </c>
      <c r="B33" s="13">
        <v>604001</v>
      </c>
      <c r="C33" s="38">
        <f aca="true" t="shared" si="23" ref="C33:C41">D33+E33</f>
        <v>5885</v>
      </c>
      <c r="D33" s="39">
        <f>VLOOKUP(B33,'[1]Sheet1'!$A$6:$M$179,4,0)</f>
        <v>768</v>
      </c>
      <c r="E33" s="38">
        <f>VLOOKUP(B33,'[1]Sheet1'!$A$6:$M$179,5,0)</f>
        <v>5117</v>
      </c>
      <c r="F33" s="41">
        <v>1150</v>
      </c>
      <c r="G33" s="41">
        <v>1950</v>
      </c>
      <c r="H33" s="42">
        <v>0.6</v>
      </c>
      <c r="I33" s="52">
        <f aca="true" t="shared" si="24" ref="I33:I49">ROUND((D33*F33+E33*G33)/10000,0)</f>
        <v>1086</v>
      </c>
      <c r="J33" s="52">
        <f aca="true" t="shared" si="25" ref="J33:J39">ROUND((D33*F33+E33*G33)*H33/10000,0)</f>
        <v>652</v>
      </c>
      <c r="K33" s="52">
        <f aca="true" t="shared" si="26" ref="K33:K61">I33-J33</f>
        <v>434</v>
      </c>
      <c r="L33" s="53">
        <v>628</v>
      </c>
      <c r="M33" s="53">
        <f aca="true" t="shared" si="27" ref="M33:M39">J33-L33</f>
        <v>24</v>
      </c>
      <c r="N33" s="38">
        <f aca="true" t="shared" si="28" ref="N33:N39">J33+M33-Q33-R33</f>
        <v>676</v>
      </c>
      <c r="O33" s="52">
        <v>239</v>
      </c>
      <c r="P33" s="52">
        <f aca="true" t="shared" si="29" ref="P33:P39">N33-O33</f>
        <v>437</v>
      </c>
      <c r="Q33" s="58"/>
      <c r="R33" s="58"/>
      <c r="S33" s="21">
        <v>676</v>
      </c>
      <c r="T33" s="21">
        <v>239</v>
      </c>
      <c r="U33" s="21">
        <v>437</v>
      </c>
      <c r="V33" s="21">
        <f t="shared" si="2"/>
        <v>0</v>
      </c>
      <c r="W33" s="21">
        <f t="shared" si="3"/>
        <v>0</v>
      </c>
      <c r="X33" s="21">
        <f t="shared" si="4"/>
        <v>0</v>
      </c>
    </row>
    <row r="34" spans="1:24" ht="24.75" customHeight="1">
      <c r="A34" s="14" t="s">
        <v>50</v>
      </c>
      <c r="B34" s="14">
        <v>604002</v>
      </c>
      <c r="C34" s="38">
        <f t="shared" si="23"/>
        <v>103526</v>
      </c>
      <c r="D34" s="39">
        <f>VLOOKUP(B34,'[1]Sheet1'!$A$6:$M$179,4,0)</f>
        <v>72491</v>
      </c>
      <c r="E34" s="38">
        <f>VLOOKUP(B34,'[1]Sheet1'!$A$6:$M$179,5,0)</f>
        <v>31035</v>
      </c>
      <c r="F34" s="41">
        <v>1150</v>
      </c>
      <c r="G34" s="41">
        <v>1950</v>
      </c>
      <c r="H34" s="42">
        <v>0.6</v>
      </c>
      <c r="I34" s="52">
        <f t="shared" si="24"/>
        <v>14388</v>
      </c>
      <c r="J34" s="52">
        <f t="shared" si="25"/>
        <v>8633</v>
      </c>
      <c r="K34" s="52">
        <f t="shared" si="26"/>
        <v>5755</v>
      </c>
      <c r="L34" s="53">
        <v>8718</v>
      </c>
      <c r="M34" s="53">
        <f t="shared" si="27"/>
        <v>-85</v>
      </c>
      <c r="N34" s="38">
        <f t="shared" si="28"/>
        <v>8548</v>
      </c>
      <c r="O34" s="52">
        <v>3017</v>
      </c>
      <c r="P34" s="52">
        <f t="shared" si="29"/>
        <v>5531</v>
      </c>
      <c r="Q34" s="58"/>
      <c r="R34" s="58"/>
      <c r="S34" s="21">
        <v>8548</v>
      </c>
      <c r="T34" s="21">
        <v>3017</v>
      </c>
      <c r="U34" s="21">
        <v>5531</v>
      </c>
      <c r="V34" s="21">
        <f t="shared" si="2"/>
        <v>0</v>
      </c>
      <c r="W34" s="21">
        <f t="shared" si="3"/>
        <v>0</v>
      </c>
      <c r="X34" s="21">
        <f t="shared" si="4"/>
        <v>0</v>
      </c>
    </row>
    <row r="35" spans="1:24" ht="24.75" customHeight="1">
      <c r="A35" s="14" t="s">
        <v>51</v>
      </c>
      <c r="B35" s="14">
        <v>604003</v>
      </c>
      <c r="C35" s="38">
        <f t="shared" si="23"/>
        <v>78116</v>
      </c>
      <c r="D35" s="39">
        <f>VLOOKUP(B35,'[1]Sheet1'!$A$6:$M$179,4,0)</f>
        <v>57791</v>
      </c>
      <c r="E35" s="38">
        <f>VLOOKUP(B35,'[1]Sheet1'!$A$6:$M$179,5,0)</f>
        <v>20325</v>
      </c>
      <c r="F35" s="41">
        <v>1150</v>
      </c>
      <c r="G35" s="41">
        <v>1950</v>
      </c>
      <c r="H35" s="42">
        <v>0.6</v>
      </c>
      <c r="I35" s="52">
        <f t="shared" si="24"/>
        <v>10609</v>
      </c>
      <c r="J35" s="52">
        <f t="shared" si="25"/>
        <v>6366</v>
      </c>
      <c r="K35" s="52">
        <f t="shared" si="26"/>
        <v>4243</v>
      </c>
      <c r="L35" s="53">
        <v>6078</v>
      </c>
      <c r="M35" s="53">
        <f t="shared" si="27"/>
        <v>288</v>
      </c>
      <c r="N35" s="38">
        <f t="shared" si="28"/>
        <v>6654</v>
      </c>
      <c r="O35" s="52">
        <v>2348</v>
      </c>
      <c r="P35" s="52">
        <f t="shared" si="29"/>
        <v>4306</v>
      </c>
      <c r="Q35" s="58"/>
      <c r="R35" s="58"/>
      <c r="S35" s="21">
        <v>6654</v>
      </c>
      <c r="T35" s="21">
        <v>2348</v>
      </c>
      <c r="U35" s="21">
        <v>4306</v>
      </c>
      <c r="V35" s="21">
        <f t="shared" si="2"/>
        <v>0</v>
      </c>
      <c r="W35" s="21">
        <f t="shared" si="3"/>
        <v>0</v>
      </c>
      <c r="X35" s="21">
        <f t="shared" si="4"/>
        <v>0</v>
      </c>
    </row>
    <row r="36" spans="1:24" ht="24.75" customHeight="1">
      <c r="A36" s="14" t="s">
        <v>52</v>
      </c>
      <c r="B36" s="14">
        <v>604004</v>
      </c>
      <c r="C36" s="38">
        <f t="shared" si="23"/>
        <v>94752</v>
      </c>
      <c r="D36" s="39">
        <f>VLOOKUP(B36,'[1]Sheet1'!$A$6:$M$179,4,0)</f>
        <v>71773</v>
      </c>
      <c r="E36" s="38">
        <f>VLOOKUP(B36,'[1]Sheet1'!$A$6:$M$179,5,0)</f>
        <v>22979</v>
      </c>
      <c r="F36" s="41">
        <v>1150</v>
      </c>
      <c r="G36" s="41">
        <v>1950</v>
      </c>
      <c r="H36" s="42">
        <v>0.8</v>
      </c>
      <c r="I36" s="52">
        <f t="shared" si="24"/>
        <v>12735</v>
      </c>
      <c r="J36" s="52">
        <f t="shared" si="25"/>
        <v>10188</v>
      </c>
      <c r="K36" s="52">
        <f t="shared" si="26"/>
        <v>2547</v>
      </c>
      <c r="L36" s="53">
        <v>9760</v>
      </c>
      <c r="M36" s="53">
        <f t="shared" si="27"/>
        <v>428</v>
      </c>
      <c r="N36" s="38">
        <f t="shared" si="28"/>
        <v>10616</v>
      </c>
      <c r="O36" s="52">
        <v>3747</v>
      </c>
      <c r="P36" s="52">
        <f t="shared" si="29"/>
        <v>6869</v>
      </c>
      <c r="Q36" s="58"/>
      <c r="R36" s="58"/>
      <c r="S36" s="21">
        <v>10616</v>
      </c>
      <c r="T36" s="21">
        <v>3747</v>
      </c>
      <c r="U36" s="21">
        <v>6869</v>
      </c>
      <c r="V36" s="21">
        <f t="shared" si="2"/>
        <v>0</v>
      </c>
      <c r="W36" s="21">
        <f t="shared" si="3"/>
        <v>0</v>
      </c>
      <c r="X36" s="21">
        <f t="shared" si="4"/>
        <v>0</v>
      </c>
    </row>
    <row r="37" spans="1:24" ht="24.75" customHeight="1">
      <c r="A37" s="14" t="s">
        <v>53</v>
      </c>
      <c r="B37" s="14">
        <v>604005</v>
      </c>
      <c r="C37" s="38">
        <f t="shared" si="23"/>
        <v>28709</v>
      </c>
      <c r="D37" s="39">
        <f>VLOOKUP(B37,'[1]Sheet1'!$A$6:$M$179,4,0)</f>
        <v>20561</v>
      </c>
      <c r="E37" s="38">
        <f>VLOOKUP(B37,'[1]Sheet1'!$A$6:$M$179,5,0)</f>
        <v>8148</v>
      </c>
      <c r="F37" s="41">
        <v>1150</v>
      </c>
      <c r="G37" s="41">
        <v>1950</v>
      </c>
      <c r="H37" s="42">
        <v>0.6</v>
      </c>
      <c r="I37" s="52">
        <f t="shared" si="24"/>
        <v>3953</v>
      </c>
      <c r="J37" s="52">
        <f t="shared" si="25"/>
        <v>2372</v>
      </c>
      <c r="K37" s="52">
        <f t="shared" si="26"/>
        <v>1581</v>
      </c>
      <c r="L37" s="53">
        <v>2438</v>
      </c>
      <c r="M37" s="53">
        <f t="shared" si="27"/>
        <v>-66</v>
      </c>
      <c r="N37" s="38">
        <f t="shared" si="28"/>
        <v>2306</v>
      </c>
      <c r="O37" s="52">
        <v>814</v>
      </c>
      <c r="P37" s="52">
        <f t="shared" si="29"/>
        <v>1492</v>
      </c>
      <c r="Q37" s="58"/>
      <c r="R37" s="58"/>
      <c r="S37" s="21">
        <v>2306</v>
      </c>
      <c r="T37" s="21">
        <v>814</v>
      </c>
      <c r="U37" s="21">
        <v>1492</v>
      </c>
      <c r="V37" s="21">
        <f t="shared" si="2"/>
        <v>0</v>
      </c>
      <c r="W37" s="21">
        <f t="shared" si="3"/>
        <v>0</v>
      </c>
      <c r="X37" s="21">
        <f t="shared" si="4"/>
        <v>0</v>
      </c>
    </row>
    <row r="38" spans="1:24" ht="24.75" customHeight="1">
      <c r="A38" s="14" t="s">
        <v>54</v>
      </c>
      <c r="B38" s="14">
        <v>604006</v>
      </c>
      <c r="C38" s="38">
        <f t="shared" si="23"/>
        <v>232848</v>
      </c>
      <c r="D38" s="39">
        <f>VLOOKUP(B38,'[1]Sheet1'!$A$6:$M$179,4,0)</f>
        <v>157577</v>
      </c>
      <c r="E38" s="38">
        <f>VLOOKUP(B38,'[1]Sheet1'!$A$6:$M$179,5,0)</f>
        <v>75271</v>
      </c>
      <c r="F38" s="41">
        <v>1150</v>
      </c>
      <c r="G38" s="41">
        <v>1950</v>
      </c>
      <c r="H38" s="42">
        <v>0.8</v>
      </c>
      <c r="I38" s="52">
        <f t="shared" si="24"/>
        <v>32799</v>
      </c>
      <c r="J38" s="52">
        <f t="shared" si="25"/>
        <v>26239</v>
      </c>
      <c r="K38" s="52">
        <f t="shared" si="26"/>
        <v>6560</v>
      </c>
      <c r="L38" s="53">
        <v>26842</v>
      </c>
      <c r="M38" s="53">
        <f t="shared" si="27"/>
        <v>-603</v>
      </c>
      <c r="N38" s="38">
        <f t="shared" si="28"/>
        <v>25636</v>
      </c>
      <c r="O38" s="52">
        <v>9048</v>
      </c>
      <c r="P38" s="52">
        <f t="shared" si="29"/>
        <v>16588</v>
      </c>
      <c r="Q38" s="58"/>
      <c r="R38" s="58"/>
      <c r="S38" s="21">
        <v>25636</v>
      </c>
      <c r="T38" s="21">
        <v>9048</v>
      </c>
      <c r="U38" s="21">
        <v>16588</v>
      </c>
      <c r="V38" s="21">
        <f aca="true" t="shared" si="30" ref="V38:V69">N38-S38</f>
        <v>0</v>
      </c>
      <c r="W38" s="21">
        <f aca="true" t="shared" si="31" ref="W38:W69">O38-T38</f>
        <v>0</v>
      </c>
      <c r="X38" s="21">
        <f aca="true" t="shared" si="32" ref="X38:X69">P38-U38</f>
        <v>0</v>
      </c>
    </row>
    <row r="39" spans="1:24" ht="24.75" customHeight="1">
      <c r="A39" s="14" t="s">
        <v>55</v>
      </c>
      <c r="B39" s="14">
        <v>604007</v>
      </c>
      <c r="C39" s="38">
        <f t="shared" si="23"/>
        <v>189316</v>
      </c>
      <c r="D39" s="39">
        <f>VLOOKUP(B39,'[1]Sheet1'!$A$6:$M$179,4,0)</f>
        <v>132034</v>
      </c>
      <c r="E39" s="38">
        <f>VLOOKUP(B39,'[1]Sheet1'!$A$6:$M$179,5,0)</f>
        <v>57282</v>
      </c>
      <c r="F39" s="41">
        <v>1150</v>
      </c>
      <c r="G39" s="41">
        <v>1950</v>
      </c>
      <c r="H39" s="42">
        <v>0.8</v>
      </c>
      <c r="I39" s="52">
        <f t="shared" si="24"/>
        <v>26354</v>
      </c>
      <c r="J39" s="52">
        <f t="shared" si="25"/>
        <v>21083</v>
      </c>
      <c r="K39" s="52">
        <f t="shared" si="26"/>
        <v>5271</v>
      </c>
      <c r="L39" s="53">
        <v>21230</v>
      </c>
      <c r="M39" s="53">
        <f t="shared" si="27"/>
        <v>-147</v>
      </c>
      <c r="N39" s="38">
        <f t="shared" si="28"/>
        <v>20936</v>
      </c>
      <c r="O39" s="52">
        <v>7389</v>
      </c>
      <c r="P39" s="52">
        <f t="shared" si="29"/>
        <v>13547</v>
      </c>
      <c r="Q39" s="58"/>
      <c r="R39" s="58"/>
      <c r="S39" s="21">
        <v>20936</v>
      </c>
      <c r="T39" s="21">
        <v>7389</v>
      </c>
      <c r="U39" s="21">
        <v>13547</v>
      </c>
      <c r="V39" s="21">
        <f t="shared" si="30"/>
        <v>0</v>
      </c>
      <c r="W39" s="21">
        <f t="shared" si="31"/>
        <v>0</v>
      </c>
      <c r="X39" s="21">
        <f t="shared" si="32"/>
        <v>0</v>
      </c>
    </row>
    <row r="40" spans="1:25" ht="24.75" customHeight="1">
      <c r="A40" s="35" t="s">
        <v>56</v>
      </c>
      <c r="B40" s="36"/>
      <c r="C40" s="37">
        <f t="shared" si="23"/>
        <v>4354</v>
      </c>
      <c r="D40" s="37">
        <f>D41</f>
        <v>3200</v>
      </c>
      <c r="E40" s="37">
        <v>1154</v>
      </c>
      <c r="F40" s="33">
        <v>1150</v>
      </c>
      <c r="G40" s="33">
        <v>1950</v>
      </c>
      <c r="H40" s="43">
        <v>0.8</v>
      </c>
      <c r="I40" s="37">
        <f aca="true" t="shared" si="33" ref="I40:R40">I41</f>
        <v>593</v>
      </c>
      <c r="J40" s="37">
        <f t="shared" si="33"/>
        <v>474</v>
      </c>
      <c r="K40" s="37">
        <f t="shared" si="33"/>
        <v>119</v>
      </c>
      <c r="L40" s="37">
        <f t="shared" si="33"/>
        <v>465</v>
      </c>
      <c r="M40" s="37">
        <f t="shared" si="33"/>
        <v>9</v>
      </c>
      <c r="N40" s="37">
        <f t="shared" si="33"/>
        <v>483</v>
      </c>
      <c r="O40" s="37">
        <f t="shared" si="33"/>
        <v>170</v>
      </c>
      <c r="P40" s="37">
        <f t="shared" si="33"/>
        <v>313</v>
      </c>
      <c r="Q40" s="37">
        <f t="shared" si="33"/>
        <v>0</v>
      </c>
      <c r="R40" s="37">
        <f t="shared" si="33"/>
        <v>0</v>
      </c>
      <c r="S40" s="21">
        <v>483</v>
      </c>
      <c r="T40" s="21">
        <v>170</v>
      </c>
      <c r="U40" s="21">
        <v>313</v>
      </c>
      <c r="V40" s="21">
        <f t="shared" si="30"/>
        <v>0</v>
      </c>
      <c r="W40" s="21">
        <f t="shared" si="31"/>
        <v>0</v>
      </c>
      <c r="X40" s="21">
        <f t="shared" si="32"/>
        <v>0</v>
      </c>
      <c r="Y40" s="21">
        <v>1</v>
      </c>
    </row>
    <row r="41" spans="1:24" ht="24.75" customHeight="1">
      <c r="A41" s="14" t="s">
        <v>56</v>
      </c>
      <c r="B41" s="14">
        <v>604008</v>
      </c>
      <c r="C41" s="39">
        <f t="shared" si="23"/>
        <v>4354</v>
      </c>
      <c r="D41" s="38">
        <v>3200</v>
      </c>
      <c r="E41" s="38">
        <v>1154</v>
      </c>
      <c r="F41" s="41">
        <v>1150</v>
      </c>
      <c r="G41" s="41">
        <v>1950</v>
      </c>
      <c r="H41" s="42">
        <v>0.8</v>
      </c>
      <c r="I41" s="52">
        <f t="shared" si="24"/>
        <v>593</v>
      </c>
      <c r="J41" s="52">
        <f aca="true" t="shared" si="34" ref="J41:J47">ROUND((D41*F41+E41*G41)*H41/10000,0)</f>
        <v>474</v>
      </c>
      <c r="K41" s="52">
        <f t="shared" si="26"/>
        <v>119</v>
      </c>
      <c r="L41" s="53">
        <v>465</v>
      </c>
      <c r="M41" s="53">
        <f>J41-L41</f>
        <v>9</v>
      </c>
      <c r="N41" s="38">
        <f>J41+M41-Q41-R41</f>
        <v>483</v>
      </c>
      <c r="O41" s="52">
        <v>170</v>
      </c>
      <c r="P41" s="52">
        <f aca="true" t="shared" si="35" ref="P41:P47">N41-O41</f>
        <v>313</v>
      </c>
      <c r="Q41" s="58"/>
      <c r="R41" s="58"/>
      <c r="S41" s="21">
        <v>483</v>
      </c>
      <c r="T41" s="21">
        <v>170</v>
      </c>
      <c r="U41" s="21">
        <v>313</v>
      </c>
      <c r="V41" s="21">
        <f t="shared" si="30"/>
        <v>0</v>
      </c>
      <c r="W41" s="21">
        <f t="shared" si="31"/>
        <v>0</v>
      </c>
      <c r="X41" s="21">
        <f t="shared" si="32"/>
        <v>0</v>
      </c>
    </row>
    <row r="42" spans="1:25" ht="24.75" customHeight="1">
      <c r="A42" s="35" t="s">
        <v>57</v>
      </c>
      <c r="B42" s="36"/>
      <c r="C42" s="37">
        <f>SUM(C43:C47)</f>
        <v>463186</v>
      </c>
      <c r="D42" s="37">
        <f>SUM(D43:D47)</f>
        <v>337258</v>
      </c>
      <c r="E42" s="37">
        <f>SUM(E43:E47)</f>
        <v>125928</v>
      </c>
      <c r="F42" s="33">
        <v>1150</v>
      </c>
      <c r="G42" s="33">
        <v>1950</v>
      </c>
      <c r="H42" s="34" t="s">
        <v>24</v>
      </c>
      <c r="I42" s="37">
        <f aca="true" t="shared" si="36" ref="I42:R42">SUM(I43:I47)</f>
        <v>63341</v>
      </c>
      <c r="J42" s="37">
        <f t="shared" si="36"/>
        <v>31671</v>
      </c>
      <c r="K42" s="37">
        <f t="shared" si="36"/>
        <v>31670</v>
      </c>
      <c r="L42" s="37">
        <f t="shared" si="36"/>
        <v>30110</v>
      </c>
      <c r="M42" s="37">
        <f t="shared" si="36"/>
        <v>1561</v>
      </c>
      <c r="N42" s="37">
        <f t="shared" si="36"/>
        <v>29232</v>
      </c>
      <c r="O42" s="37">
        <f t="shared" si="36"/>
        <v>11729</v>
      </c>
      <c r="P42" s="37">
        <f t="shared" si="36"/>
        <v>17503</v>
      </c>
      <c r="Q42" s="37">
        <f t="shared" si="36"/>
        <v>4000</v>
      </c>
      <c r="R42" s="37">
        <f t="shared" si="36"/>
        <v>0</v>
      </c>
      <c r="S42" s="21">
        <v>33232</v>
      </c>
      <c r="T42" s="21">
        <v>11729</v>
      </c>
      <c r="U42" s="21">
        <v>21503</v>
      </c>
      <c r="V42" s="21">
        <f t="shared" si="30"/>
        <v>-4000</v>
      </c>
      <c r="W42" s="21">
        <f t="shared" si="31"/>
        <v>0</v>
      </c>
      <c r="X42" s="21">
        <f t="shared" si="32"/>
        <v>-4000</v>
      </c>
      <c r="Y42" s="21">
        <v>1</v>
      </c>
    </row>
    <row r="43" spans="1:24" ht="24.75" customHeight="1">
      <c r="A43" s="13" t="s">
        <v>26</v>
      </c>
      <c r="B43" s="13">
        <v>605001</v>
      </c>
      <c r="C43" s="38">
        <f aca="true" t="shared" si="37" ref="C43:C47">D43+E43</f>
        <v>0</v>
      </c>
      <c r="D43" s="39">
        <f>VLOOKUP(B43,'[1]Sheet1'!$A$6:$M$179,4,0)</f>
        <v>0</v>
      </c>
      <c r="E43" s="38">
        <f>VLOOKUP(B43,'[1]Sheet1'!$A$6:$M$179,5,0)</f>
        <v>0</v>
      </c>
      <c r="F43" s="41">
        <v>1150</v>
      </c>
      <c r="G43" s="41">
        <v>1950</v>
      </c>
      <c r="H43" s="42">
        <v>0.5</v>
      </c>
      <c r="I43" s="52">
        <f t="shared" si="24"/>
        <v>0</v>
      </c>
      <c r="J43" s="52">
        <f t="shared" si="34"/>
        <v>0</v>
      </c>
      <c r="K43" s="52">
        <f t="shared" si="26"/>
        <v>0</v>
      </c>
      <c r="L43" s="53">
        <v>0</v>
      </c>
      <c r="M43" s="53">
        <f>J43-L43</f>
        <v>0</v>
      </c>
      <c r="N43" s="38">
        <f>J43+M43-Q43-R43</f>
        <v>0</v>
      </c>
      <c r="O43" s="52">
        <v>0</v>
      </c>
      <c r="P43" s="52">
        <f t="shared" si="35"/>
        <v>0</v>
      </c>
      <c r="Q43" s="57"/>
      <c r="R43" s="57"/>
      <c r="S43" s="21">
        <v>0</v>
      </c>
      <c r="T43" s="21">
        <v>0</v>
      </c>
      <c r="U43" s="21">
        <v>0</v>
      </c>
      <c r="V43" s="21">
        <f t="shared" si="30"/>
        <v>0</v>
      </c>
      <c r="W43" s="21">
        <f t="shared" si="31"/>
        <v>0</v>
      </c>
      <c r="X43" s="21">
        <f t="shared" si="32"/>
        <v>0</v>
      </c>
    </row>
    <row r="44" spans="1:24" ht="24.75" customHeight="1">
      <c r="A44" s="14" t="s">
        <v>58</v>
      </c>
      <c r="B44" s="14">
        <v>605002</v>
      </c>
      <c r="C44" s="38">
        <f t="shared" si="37"/>
        <v>98512</v>
      </c>
      <c r="D44" s="39">
        <f>VLOOKUP(B44,'[1]Sheet1'!$A$6:$M$179,4,0)</f>
        <v>73023</v>
      </c>
      <c r="E44" s="38">
        <f>VLOOKUP(B44,'[1]Sheet1'!$A$6:$M$179,5,0)</f>
        <v>25489</v>
      </c>
      <c r="F44" s="41">
        <v>1150</v>
      </c>
      <c r="G44" s="41">
        <v>1950</v>
      </c>
      <c r="H44" s="42">
        <v>0.5</v>
      </c>
      <c r="I44" s="52">
        <f t="shared" si="24"/>
        <v>13368</v>
      </c>
      <c r="J44" s="52">
        <f t="shared" si="34"/>
        <v>6684</v>
      </c>
      <c r="K44" s="52">
        <f t="shared" si="26"/>
        <v>6684</v>
      </c>
      <c r="L44" s="53">
        <v>6420</v>
      </c>
      <c r="M44" s="53">
        <f>J44-L44</f>
        <v>264</v>
      </c>
      <c r="N44" s="38">
        <f>J44+M44-Q44-R44</f>
        <v>5948</v>
      </c>
      <c r="O44" s="52">
        <v>2452</v>
      </c>
      <c r="P44" s="52">
        <f t="shared" si="35"/>
        <v>3496</v>
      </c>
      <c r="Q44" s="57">
        <v>1000</v>
      </c>
      <c r="R44" s="57"/>
      <c r="S44" s="21">
        <v>6948</v>
      </c>
      <c r="T44" s="21">
        <v>2452</v>
      </c>
      <c r="U44" s="21">
        <v>4496</v>
      </c>
      <c r="V44" s="21">
        <f t="shared" si="30"/>
        <v>-1000</v>
      </c>
      <c r="W44" s="21">
        <f t="shared" si="31"/>
        <v>0</v>
      </c>
      <c r="X44" s="21">
        <f t="shared" si="32"/>
        <v>-1000</v>
      </c>
    </row>
    <row r="45" spans="1:24" ht="24.75" customHeight="1">
      <c r="A45" s="14" t="s">
        <v>59</v>
      </c>
      <c r="B45" s="14">
        <v>605003</v>
      </c>
      <c r="C45" s="38">
        <f t="shared" si="37"/>
        <v>255419</v>
      </c>
      <c r="D45" s="39">
        <f>VLOOKUP(B45,'[1]Sheet1'!$A$6:$M$179,4,0)</f>
        <v>185538</v>
      </c>
      <c r="E45" s="38">
        <f>VLOOKUP(B45,'[1]Sheet1'!$A$6:$M$179,5,0)</f>
        <v>69881</v>
      </c>
      <c r="F45" s="41">
        <v>1150</v>
      </c>
      <c r="G45" s="41">
        <v>1950</v>
      </c>
      <c r="H45" s="42">
        <v>0.5</v>
      </c>
      <c r="I45" s="52">
        <f t="shared" si="24"/>
        <v>34964</v>
      </c>
      <c r="J45" s="52">
        <f t="shared" si="34"/>
        <v>17482</v>
      </c>
      <c r="K45" s="52">
        <f t="shared" si="26"/>
        <v>17482</v>
      </c>
      <c r="L45" s="53">
        <v>16432</v>
      </c>
      <c r="M45" s="53">
        <f>J45-L45</f>
        <v>1050</v>
      </c>
      <c r="N45" s="38">
        <f>J45+M45-Q45-R45</f>
        <v>17532</v>
      </c>
      <c r="O45" s="52">
        <v>6541</v>
      </c>
      <c r="P45" s="52">
        <f t="shared" si="35"/>
        <v>10991</v>
      </c>
      <c r="Q45" s="57">
        <v>1000</v>
      </c>
      <c r="R45" s="57"/>
      <c r="S45" s="21">
        <v>18532</v>
      </c>
      <c r="T45" s="21">
        <v>6541</v>
      </c>
      <c r="U45" s="21">
        <v>11991</v>
      </c>
      <c r="V45" s="21">
        <f t="shared" si="30"/>
        <v>-1000</v>
      </c>
      <c r="W45" s="21">
        <f t="shared" si="31"/>
        <v>0</v>
      </c>
      <c r="X45" s="21">
        <f t="shared" si="32"/>
        <v>-1000</v>
      </c>
    </row>
    <row r="46" spans="1:24" ht="24.75" customHeight="1">
      <c r="A46" s="14" t="s">
        <v>60</v>
      </c>
      <c r="B46" s="14">
        <v>605005</v>
      </c>
      <c r="C46" s="38">
        <f t="shared" si="37"/>
        <v>41507</v>
      </c>
      <c r="D46" s="39">
        <f>VLOOKUP(B46,'[1]Sheet1'!$A$6:$M$179,4,0)</f>
        <v>30904</v>
      </c>
      <c r="E46" s="38">
        <f>VLOOKUP(B46,'[1]Sheet1'!$A$6:$M$179,5,0)</f>
        <v>10603</v>
      </c>
      <c r="F46" s="41">
        <v>1150</v>
      </c>
      <c r="G46" s="41">
        <v>1950</v>
      </c>
      <c r="H46" s="42">
        <v>0.5</v>
      </c>
      <c r="I46" s="52">
        <f t="shared" si="24"/>
        <v>5622</v>
      </c>
      <c r="J46" s="52">
        <f t="shared" si="34"/>
        <v>2811</v>
      </c>
      <c r="K46" s="52">
        <f t="shared" si="26"/>
        <v>2811</v>
      </c>
      <c r="L46" s="53">
        <v>2660</v>
      </c>
      <c r="M46" s="53">
        <f>J46-L46</f>
        <v>151</v>
      </c>
      <c r="N46" s="38">
        <f>J46+M46-Q46-R46</f>
        <v>1962</v>
      </c>
      <c r="O46" s="52">
        <v>1045</v>
      </c>
      <c r="P46" s="52">
        <f t="shared" si="35"/>
        <v>917</v>
      </c>
      <c r="Q46" s="57">
        <v>1000</v>
      </c>
      <c r="R46" s="57"/>
      <c r="S46" s="21">
        <v>2962</v>
      </c>
      <c r="T46" s="21">
        <v>1045</v>
      </c>
      <c r="U46" s="21">
        <v>1917</v>
      </c>
      <c r="V46" s="21">
        <f t="shared" si="30"/>
        <v>-1000</v>
      </c>
      <c r="W46" s="21">
        <f t="shared" si="31"/>
        <v>0</v>
      </c>
      <c r="X46" s="21">
        <f t="shared" si="32"/>
        <v>-1000</v>
      </c>
    </row>
    <row r="47" spans="1:24" ht="24.75" customHeight="1">
      <c r="A47" s="14" t="s">
        <v>61</v>
      </c>
      <c r="B47" s="14">
        <v>605006</v>
      </c>
      <c r="C47" s="38">
        <f t="shared" si="37"/>
        <v>67748</v>
      </c>
      <c r="D47" s="39">
        <f>VLOOKUP(B47,'[1]Sheet1'!$A$6:$M$179,4,0)</f>
        <v>47793</v>
      </c>
      <c r="E47" s="38">
        <f>VLOOKUP(B47,'[1]Sheet1'!$A$6:$M$179,5,0)</f>
        <v>19955</v>
      </c>
      <c r="F47" s="41">
        <v>1150</v>
      </c>
      <c r="G47" s="41">
        <v>1950</v>
      </c>
      <c r="H47" s="42">
        <v>0.5</v>
      </c>
      <c r="I47" s="52">
        <f t="shared" si="24"/>
        <v>9387</v>
      </c>
      <c r="J47" s="52">
        <f t="shared" si="34"/>
        <v>4694</v>
      </c>
      <c r="K47" s="52">
        <f t="shared" si="26"/>
        <v>4693</v>
      </c>
      <c r="L47" s="53">
        <v>4598</v>
      </c>
      <c r="M47" s="53">
        <f>J47-L47</f>
        <v>96</v>
      </c>
      <c r="N47" s="38">
        <f>J47+M47-Q47-R47</f>
        <v>3790</v>
      </c>
      <c r="O47" s="52">
        <v>1691</v>
      </c>
      <c r="P47" s="52">
        <f t="shared" si="35"/>
        <v>2099</v>
      </c>
      <c r="Q47" s="57">
        <v>1000</v>
      </c>
      <c r="R47" s="57"/>
      <c r="S47" s="21">
        <v>4790</v>
      </c>
      <c r="T47" s="21">
        <v>1691</v>
      </c>
      <c r="U47" s="21">
        <v>3099</v>
      </c>
      <c r="V47" s="21">
        <f t="shared" si="30"/>
        <v>-1000</v>
      </c>
      <c r="W47" s="21">
        <f t="shared" si="31"/>
        <v>0</v>
      </c>
      <c r="X47" s="21">
        <f t="shared" si="32"/>
        <v>-1000</v>
      </c>
    </row>
    <row r="48" spans="1:25" ht="24.75" customHeight="1">
      <c r="A48" s="35" t="s">
        <v>62</v>
      </c>
      <c r="B48" s="36"/>
      <c r="C48" s="37">
        <f>C49</f>
        <v>246273</v>
      </c>
      <c r="D48" s="37">
        <f>D49</f>
        <v>175197</v>
      </c>
      <c r="E48" s="37">
        <f>E49</f>
        <v>71076</v>
      </c>
      <c r="F48" s="33">
        <v>1150</v>
      </c>
      <c r="G48" s="33">
        <v>1950</v>
      </c>
      <c r="H48" s="43">
        <v>0.5</v>
      </c>
      <c r="I48" s="37">
        <f aca="true" t="shared" si="38" ref="I48:R48">I49</f>
        <v>34007</v>
      </c>
      <c r="J48" s="37">
        <f t="shared" si="38"/>
        <v>17004</v>
      </c>
      <c r="K48" s="37">
        <f t="shared" si="38"/>
        <v>17003</v>
      </c>
      <c r="L48" s="37">
        <f t="shared" si="38"/>
        <v>16670</v>
      </c>
      <c r="M48" s="37">
        <f t="shared" si="38"/>
        <v>334</v>
      </c>
      <c r="N48" s="37">
        <f t="shared" si="38"/>
        <v>15338</v>
      </c>
      <c r="O48" s="37">
        <f t="shared" si="38"/>
        <v>6119</v>
      </c>
      <c r="P48" s="37">
        <f t="shared" si="38"/>
        <v>9219</v>
      </c>
      <c r="Q48" s="37">
        <f t="shared" si="38"/>
        <v>2000</v>
      </c>
      <c r="R48" s="37">
        <f t="shared" si="38"/>
        <v>0</v>
      </c>
      <c r="S48" s="21">
        <v>17338</v>
      </c>
      <c r="T48" s="21">
        <v>6119</v>
      </c>
      <c r="U48" s="21">
        <v>11219</v>
      </c>
      <c r="V48" s="21">
        <f t="shared" si="30"/>
        <v>-2000</v>
      </c>
      <c r="W48" s="21">
        <f t="shared" si="31"/>
        <v>0</v>
      </c>
      <c r="X48" s="21">
        <f t="shared" si="32"/>
        <v>-2000</v>
      </c>
      <c r="Y48" s="21">
        <v>1</v>
      </c>
    </row>
    <row r="49" spans="1:24" ht="24.75" customHeight="1">
      <c r="A49" s="14" t="s">
        <v>62</v>
      </c>
      <c r="B49" s="14">
        <v>605004</v>
      </c>
      <c r="C49" s="38">
        <f aca="true" t="shared" si="39" ref="C49:C57">D49+E49</f>
        <v>246273</v>
      </c>
      <c r="D49" s="39">
        <f>VLOOKUP(B49,'[1]Sheet1'!$A$6:$M$179,4,0)</f>
        <v>175197</v>
      </c>
      <c r="E49" s="38">
        <f>VLOOKUP(B49,'[1]Sheet1'!$A$6:$M$179,5,0)</f>
        <v>71076</v>
      </c>
      <c r="F49" s="41">
        <v>1150</v>
      </c>
      <c r="G49" s="41">
        <v>1950</v>
      </c>
      <c r="H49" s="42">
        <v>0.5</v>
      </c>
      <c r="I49" s="52">
        <f t="shared" si="24"/>
        <v>34007</v>
      </c>
      <c r="J49" s="52">
        <f aca="true" t="shared" si="40" ref="J49:J57">ROUND((D49*F49+E49*G49)*H49/10000,0)</f>
        <v>17004</v>
      </c>
      <c r="K49" s="52">
        <f t="shared" si="26"/>
        <v>17003</v>
      </c>
      <c r="L49" s="53">
        <v>16670</v>
      </c>
      <c r="M49" s="53">
        <f>J49-L49</f>
        <v>334</v>
      </c>
      <c r="N49" s="38">
        <f>J49+M49-Q49-R49</f>
        <v>15338</v>
      </c>
      <c r="O49" s="52">
        <v>6119</v>
      </c>
      <c r="P49" s="52">
        <f aca="true" t="shared" si="41" ref="P49:P57">N49-O49</f>
        <v>9219</v>
      </c>
      <c r="Q49" s="57">
        <v>2000</v>
      </c>
      <c r="R49" s="57"/>
      <c r="S49" s="21">
        <v>17338</v>
      </c>
      <c r="T49" s="21">
        <v>6119</v>
      </c>
      <c r="U49" s="21">
        <v>11219</v>
      </c>
      <c r="V49" s="21">
        <f t="shared" si="30"/>
        <v>-2000</v>
      </c>
      <c r="W49" s="21">
        <f t="shared" si="31"/>
        <v>0</v>
      </c>
      <c r="X49" s="21">
        <f t="shared" si="32"/>
        <v>-2000</v>
      </c>
    </row>
    <row r="50" spans="1:25" ht="24.75" customHeight="1">
      <c r="A50" s="35" t="s">
        <v>63</v>
      </c>
      <c r="B50" s="36"/>
      <c r="C50" s="37">
        <f>SUM(C51:C57)</f>
        <v>201394</v>
      </c>
      <c r="D50" s="37">
        <f>SUM(D51:D57)</f>
        <v>140726</v>
      </c>
      <c r="E50" s="37">
        <f>SUM(E51:E57)</f>
        <v>60668</v>
      </c>
      <c r="F50" s="33">
        <v>1150</v>
      </c>
      <c r="G50" s="33">
        <v>1950</v>
      </c>
      <c r="H50" s="34" t="s">
        <v>24</v>
      </c>
      <c r="I50" s="37">
        <f aca="true" t="shared" si="42" ref="I50:R50">SUM(I51:I57)</f>
        <v>28013</v>
      </c>
      <c r="J50" s="37">
        <f t="shared" si="42"/>
        <v>22378</v>
      </c>
      <c r="K50" s="37">
        <f t="shared" si="42"/>
        <v>5635</v>
      </c>
      <c r="L50" s="37">
        <f t="shared" si="42"/>
        <v>21661</v>
      </c>
      <c r="M50" s="37">
        <f t="shared" si="42"/>
        <v>717</v>
      </c>
      <c r="N50" s="37">
        <f t="shared" si="42"/>
        <v>23095</v>
      </c>
      <c r="O50" s="37">
        <f t="shared" si="42"/>
        <v>8150</v>
      </c>
      <c r="P50" s="37">
        <f t="shared" si="42"/>
        <v>14945</v>
      </c>
      <c r="Q50" s="37">
        <f t="shared" si="42"/>
        <v>0</v>
      </c>
      <c r="R50" s="37">
        <f t="shared" si="42"/>
        <v>0</v>
      </c>
      <c r="S50" s="21">
        <v>23095</v>
      </c>
      <c r="T50" s="21">
        <v>8150</v>
      </c>
      <c r="U50" s="21">
        <v>14945</v>
      </c>
      <c r="V50" s="21">
        <f t="shared" si="30"/>
        <v>0</v>
      </c>
      <c r="W50" s="21">
        <f t="shared" si="31"/>
        <v>0</v>
      </c>
      <c r="X50" s="21">
        <f t="shared" si="32"/>
        <v>0</v>
      </c>
      <c r="Y50" s="21">
        <v>1</v>
      </c>
    </row>
    <row r="51" spans="1:24" ht="24.75" customHeight="1">
      <c r="A51" s="13" t="s">
        <v>26</v>
      </c>
      <c r="B51" s="13">
        <v>606001</v>
      </c>
      <c r="C51" s="38">
        <f t="shared" si="39"/>
        <v>0</v>
      </c>
      <c r="D51" s="39">
        <f>VLOOKUP(B51,'[1]Sheet1'!$A$6:$M$179,4,0)</f>
        <v>0</v>
      </c>
      <c r="E51" s="38">
        <f>VLOOKUP(B51,'[1]Sheet1'!$A$6:$M$179,5,0)</f>
        <v>0</v>
      </c>
      <c r="F51" s="41">
        <v>1150</v>
      </c>
      <c r="G51" s="41">
        <v>1950</v>
      </c>
      <c r="H51" s="42">
        <v>0.6</v>
      </c>
      <c r="I51" s="52">
        <f aca="true" t="shared" si="43" ref="I51:I65">ROUND((D51*F51+E51*G51)/10000,0)</f>
        <v>0</v>
      </c>
      <c r="J51" s="52">
        <f t="shared" si="40"/>
        <v>0</v>
      </c>
      <c r="K51" s="52">
        <f t="shared" si="26"/>
        <v>0</v>
      </c>
      <c r="L51" s="53">
        <v>0</v>
      </c>
      <c r="M51" s="53">
        <f aca="true" t="shared" si="44" ref="M51:M57">J51-L51</f>
        <v>0</v>
      </c>
      <c r="N51" s="38">
        <f aca="true" t="shared" si="45" ref="N51:N57">J51+M51-Q51-R51</f>
        <v>0</v>
      </c>
      <c r="O51" s="52">
        <v>0</v>
      </c>
      <c r="P51" s="52">
        <f t="shared" si="41"/>
        <v>0</v>
      </c>
      <c r="Q51" s="58"/>
      <c r="R51" s="58"/>
      <c r="S51" s="21">
        <v>0</v>
      </c>
      <c r="T51" s="21">
        <v>0</v>
      </c>
      <c r="U51" s="21">
        <v>0</v>
      </c>
      <c r="V51" s="21">
        <f t="shared" si="30"/>
        <v>0</v>
      </c>
      <c r="W51" s="21">
        <f t="shared" si="31"/>
        <v>0</v>
      </c>
      <c r="X51" s="21">
        <f t="shared" si="32"/>
        <v>0</v>
      </c>
    </row>
    <row r="52" spans="1:24" ht="24.75" customHeight="1">
      <c r="A52" s="14" t="s">
        <v>64</v>
      </c>
      <c r="B52" s="14">
        <v>606002</v>
      </c>
      <c r="C52" s="38">
        <f t="shared" si="39"/>
        <v>34204</v>
      </c>
      <c r="D52" s="39">
        <f>VLOOKUP(B52,'[1]Sheet1'!$A$6:$M$179,4,0)</f>
        <v>24186</v>
      </c>
      <c r="E52" s="38">
        <f>VLOOKUP(B52,'[1]Sheet1'!$A$6:$M$179,5,0)</f>
        <v>10018</v>
      </c>
      <c r="F52" s="41">
        <v>1150</v>
      </c>
      <c r="G52" s="41">
        <v>1950</v>
      </c>
      <c r="H52" s="42">
        <v>0.6</v>
      </c>
      <c r="I52" s="52">
        <f t="shared" si="43"/>
        <v>4735</v>
      </c>
      <c r="J52" s="52">
        <f t="shared" si="40"/>
        <v>2841</v>
      </c>
      <c r="K52" s="52">
        <f t="shared" si="26"/>
        <v>1894</v>
      </c>
      <c r="L52" s="53">
        <v>2819</v>
      </c>
      <c r="M52" s="53">
        <f t="shared" si="44"/>
        <v>22</v>
      </c>
      <c r="N52" s="38">
        <f t="shared" si="45"/>
        <v>2863</v>
      </c>
      <c r="O52" s="52">
        <v>1010</v>
      </c>
      <c r="P52" s="52">
        <f t="shared" si="41"/>
        <v>1853</v>
      </c>
      <c r="Q52" s="58"/>
      <c r="R52" s="58"/>
      <c r="S52" s="21">
        <v>2863</v>
      </c>
      <c r="T52" s="21">
        <v>1010</v>
      </c>
      <c r="U52" s="21">
        <v>1853</v>
      </c>
      <c r="V52" s="21">
        <f t="shared" si="30"/>
        <v>0</v>
      </c>
      <c r="W52" s="21">
        <f t="shared" si="31"/>
        <v>0</v>
      </c>
      <c r="X52" s="21">
        <f t="shared" si="32"/>
        <v>0</v>
      </c>
    </row>
    <row r="53" spans="1:24" ht="24.75" customHeight="1">
      <c r="A53" s="14" t="s">
        <v>65</v>
      </c>
      <c r="B53" s="14">
        <v>606003</v>
      </c>
      <c r="C53" s="38">
        <f t="shared" si="39"/>
        <v>39248</v>
      </c>
      <c r="D53" s="39">
        <f>VLOOKUP(B53,'[1]Sheet1'!$A$6:$M$179,4,0)</f>
        <v>26382</v>
      </c>
      <c r="E53" s="38">
        <f>VLOOKUP(B53,'[1]Sheet1'!$A$6:$M$179,5,0)</f>
        <v>12866</v>
      </c>
      <c r="F53" s="41">
        <v>1150</v>
      </c>
      <c r="G53" s="41">
        <v>1950</v>
      </c>
      <c r="H53" s="42">
        <v>0.6</v>
      </c>
      <c r="I53" s="52">
        <f t="shared" si="43"/>
        <v>5543</v>
      </c>
      <c r="J53" s="52">
        <f t="shared" si="40"/>
        <v>3326</v>
      </c>
      <c r="K53" s="52">
        <f t="shared" si="26"/>
        <v>2217</v>
      </c>
      <c r="L53" s="53">
        <v>3061</v>
      </c>
      <c r="M53" s="53">
        <f t="shared" si="44"/>
        <v>265</v>
      </c>
      <c r="N53" s="38">
        <f t="shared" si="45"/>
        <v>3591</v>
      </c>
      <c r="O53" s="52">
        <v>1267</v>
      </c>
      <c r="P53" s="52">
        <f t="shared" si="41"/>
        <v>2324</v>
      </c>
      <c r="Q53" s="58"/>
      <c r="R53" s="58"/>
      <c r="S53" s="21">
        <v>3591</v>
      </c>
      <c r="T53" s="21">
        <v>1267</v>
      </c>
      <c r="U53" s="21">
        <v>2324</v>
      </c>
      <c r="V53" s="21">
        <f t="shared" si="30"/>
        <v>0</v>
      </c>
      <c r="W53" s="21">
        <f t="shared" si="31"/>
        <v>0</v>
      </c>
      <c r="X53" s="21">
        <f t="shared" si="32"/>
        <v>0</v>
      </c>
    </row>
    <row r="54" spans="1:24" ht="24.75" customHeight="1">
      <c r="A54" s="14" t="s">
        <v>66</v>
      </c>
      <c r="B54" s="14">
        <v>606004</v>
      </c>
      <c r="C54" s="38">
        <f t="shared" si="39"/>
        <v>32670</v>
      </c>
      <c r="D54" s="39">
        <f>VLOOKUP(B54,'[1]Sheet1'!$A$6:$M$179,4,0)</f>
        <v>23920</v>
      </c>
      <c r="E54" s="38">
        <f>VLOOKUP(B54,'[1]Sheet1'!$A$6:$M$179,5,0)</f>
        <v>8750</v>
      </c>
      <c r="F54" s="41">
        <v>1150</v>
      </c>
      <c r="G54" s="41">
        <v>1950</v>
      </c>
      <c r="H54" s="42">
        <v>0.8</v>
      </c>
      <c r="I54" s="52">
        <f t="shared" si="43"/>
        <v>4457</v>
      </c>
      <c r="J54" s="52">
        <f t="shared" si="40"/>
        <v>3566</v>
      </c>
      <c r="K54" s="52">
        <f t="shared" si="26"/>
        <v>891</v>
      </c>
      <c r="L54" s="53">
        <v>3442</v>
      </c>
      <c r="M54" s="53">
        <f t="shared" si="44"/>
        <v>124</v>
      </c>
      <c r="N54" s="38">
        <f t="shared" si="45"/>
        <v>3690</v>
      </c>
      <c r="O54" s="52">
        <v>1302</v>
      </c>
      <c r="P54" s="52">
        <f t="shared" si="41"/>
        <v>2388</v>
      </c>
      <c r="Q54" s="58"/>
      <c r="R54" s="58"/>
      <c r="S54" s="21">
        <v>3690</v>
      </c>
      <c r="T54" s="21">
        <v>1302</v>
      </c>
      <c r="U54" s="21">
        <v>2388</v>
      </c>
      <c r="V54" s="21">
        <f t="shared" si="30"/>
        <v>0</v>
      </c>
      <c r="W54" s="21">
        <f t="shared" si="31"/>
        <v>0</v>
      </c>
      <c r="X54" s="21">
        <f t="shared" si="32"/>
        <v>0</v>
      </c>
    </row>
    <row r="55" spans="1:24" ht="24.75" customHeight="1">
      <c r="A55" s="14" t="s">
        <v>67</v>
      </c>
      <c r="B55" s="14">
        <v>606005</v>
      </c>
      <c r="C55" s="38">
        <f t="shared" si="39"/>
        <v>49813</v>
      </c>
      <c r="D55" s="39">
        <f>VLOOKUP(B55,'[1]Sheet1'!$A$6:$M$179,4,0)</f>
        <v>34827</v>
      </c>
      <c r="E55" s="38">
        <f>VLOOKUP(B55,'[1]Sheet1'!$A$6:$M$179,5,0)</f>
        <v>14986</v>
      </c>
      <c r="F55" s="41">
        <v>1150</v>
      </c>
      <c r="G55" s="41">
        <v>1950</v>
      </c>
      <c r="H55" s="42">
        <v>1</v>
      </c>
      <c r="I55" s="52">
        <f t="shared" si="43"/>
        <v>6927</v>
      </c>
      <c r="J55" s="52">
        <f t="shared" si="40"/>
        <v>6927</v>
      </c>
      <c r="K55" s="52">
        <f t="shared" si="26"/>
        <v>0</v>
      </c>
      <c r="L55" s="53">
        <v>6703</v>
      </c>
      <c r="M55" s="53">
        <f t="shared" si="44"/>
        <v>224</v>
      </c>
      <c r="N55" s="38">
        <f t="shared" si="45"/>
        <v>7151</v>
      </c>
      <c r="O55" s="52">
        <v>2524</v>
      </c>
      <c r="P55" s="52">
        <f t="shared" si="41"/>
        <v>4627</v>
      </c>
      <c r="Q55" s="58"/>
      <c r="R55" s="58"/>
      <c r="S55" s="21">
        <v>7151</v>
      </c>
      <c r="T55" s="21">
        <v>2524</v>
      </c>
      <c r="U55" s="21">
        <v>4627</v>
      </c>
      <c r="V55" s="21">
        <f t="shared" si="30"/>
        <v>0</v>
      </c>
      <c r="W55" s="21">
        <f t="shared" si="31"/>
        <v>0</v>
      </c>
      <c r="X55" s="21">
        <f t="shared" si="32"/>
        <v>0</v>
      </c>
    </row>
    <row r="56" spans="1:24" ht="24.75" customHeight="1">
      <c r="A56" s="14" t="s">
        <v>68</v>
      </c>
      <c r="B56" s="17">
        <v>606008</v>
      </c>
      <c r="C56" s="38">
        <f t="shared" si="39"/>
        <v>22540</v>
      </c>
      <c r="D56" s="39">
        <f>VLOOKUP(B56,'[1]Sheet1'!$A$6:$M$179,4,0)</f>
        <v>15339</v>
      </c>
      <c r="E56" s="38">
        <f>VLOOKUP(B56,'[1]Sheet1'!$A$6:$M$179,5,0)</f>
        <v>7201</v>
      </c>
      <c r="F56" s="41">
        <v>1150</v>
      </c>
      <c r="G56" s="41">
        <v>1950</v>
      </c>
      <c r="H56" s="42">
        <v>0.8</v>
      </c>
      <c r="I56" s="52">
        <f t="shared" si="43"/>
        <v>3168</v>
      </c>
      <c r="J56" s="52">
        <f t="shared" si="40"/>
        <v>2535</v>
      </c>
      <c r="K56" s="52">
        <f t="shared" si="26"/>
        <v>633</v>
      </c>
      <c r="L56" s="53">
        <v>2483</v>
      </c>
      <c r="M56" s="53">
        <f t="shared" si="44"/>
        <v>52</v>
      </c>
      <c r="N56" s="38">
        <f t="shared" si="45"/>
        <v>2587</v>
      </c>
      <c r="O56" s="52">
        <v>913</v>
      </c>
      <c r="P56" s="52">
        <f t="shared" si="41"/>
        <v>1674</v>
      </c>
      <c r="Q56" s="58"/>
      <c r="R56" s="58"/>
      <c r="S56" s="21">
        <v>2587</v>
      </c>
      <c r="T56" s="21">
        <v>913</v>
      </c>
      <c r="U56" s="21">
        <v>1674</v>
      </c>
      <c r="V56" s="21">
        <f t="shared" si="30"/>
        <v>0</v>
      </c>
      <c r="W56" s="21">
        <f t="shared" si="31"/>
        <v>0</v>
      </c>
      <c r="X56" s="21">
        <f t="shared" si="32"/>
        <v>0</v>
      </c>
    </row>
    <row r="57" spans="1:24" ht="24.75" customHeight="1">
      <c r="A57" s="14" t="s">
        <v>69</v>
      </c>
      <c r="B57" s="17">
        <v>606010</v>
      </c>
      <c r="C57" s="38">
        <f t="shared" si="39"/>
        <v>22919</v>
      </c>
      <c r="D57" s="39">
        <f>VLOOKUP(B57,'[1]Sheet1'!$A$6:$M$179,4,0)</f>
        <v>16072</v>
      </c>
      <c r="E57" s="38">
        <f>VLOOKUP(B57,'[1]Sheet1'!$A$6:$M$179,5,0)</f>
        <v>6847</v>
      </c>
      <c r="F57" s="41">
        <v>1150</v>
      </c>
      <c r="G57" s="41">
        <v>1950</v>
      </c>
      <c r="H57" s="42">
        <v>1</v>
      </c>
      <c r="I57" s="52">
        <f t="shared" si="43"/>
        <v>3183</v>
      </c>
      <c r="J57" s="52">
        <f t="shared" si="40"/>
        <v>3183</v>
      </c>
      <c r="K57" s="52">
        <f t="shared" si="26"/>
        <v>0</v>
      </c>
      <c r="L57" s="53">
        <v>3153</v>
      </c>
      <c r="M57" s="53">
        <f t="shared" si="44"/>
        <v>30</v>
      </c>
      <c r="N57" s="38">
        <f t="shared" si="45"/>
        <v>3213</v>
      </c>
      <c r="O57" s="52">
        <v>1134</v>
      </c>
      <c r="P57" s="52">
        <f t="shared" si="41"/>
        <v>2079</v>
      </c>
      <c r="Q57" s="58"/>
      <c r="R57" s="58"/>
      <c r="S57" s="21">
        <v>3213</v>
      </c>
      <c r="T57" s="21">
        <v>1134</v>
      </c>
      <c r="U57" s="21">
        <v>2079</v>
      </c>
      <c r="V57" s="21">
        <f t="shared" si="30"/>
        <v>0</v>
      </c>
      <c r="W57" s="21">
        <f t="shared" si="31"/>
        <v>0</v>
      </c>
      <c r="X57" s="21">
        <f t="shared" si="32"/>
        <v>0</v>
      </c>
    </row>
    <row r="58" spans="1:25" ht="24.75" customHeight="1">
      <c r="A58" s="35" t="s">
        <v>70</v>
      </c>
      <c r="B58" s="36"/>
      <c r="C58" s="37">
        <f aca="true" t="shared" si="46" ref="C58:C62">C59</f>
        <v>41518</v>
      </c>
      <c r="D58" s="37">
        <f aca="true" t="shared" si="47" ref="D58:D62">D59</f>
        <v>28412</v>
      </c>
      <c r="E58" s="37">
        <f aca="true" t="shared" si="48" ref="E58:E62">E59</f>
        <v>13106</v>
      </c>
      <c r="F58" s="33">
        <v>1150</v>
      </c>
      <c r="G58" s="33">
        <v>1950</v>
      </c>
      <c r="H58" s="43">
        <v>1</v>
      </c>
      <c r="I58" s="37">
        <f aca="true" t="shared" si="49" ref="I58:R58">I59</f>
        <v>5823</v>
      </c>
      <c r="J58" s="37">
        <f t="shared" si="49"/>
        <v>5823</v>
      </c>
      <c r="K58" s="37">
        <f t="shared" si="49"/>
        <v>0</v>
      </c>
      <c r="L58" s="37">
        <f t="shared" si="49"/>
        <v>5677</v>
      </c>
      <c r="M58" s="37">
        <f t="shared" si="49"/>
        <v>146</v>
      </c>
      <c r="N58" s="37">
        <f t="shared" si="49"/>
        <v>5969</v>
      </c>
      <c r="O58" s="37">
        <f t="shared" si="49"/>
        <v>2107</v>
      </c>
      <c r="P58" s="37">
        <f t="shared" si="49"/>
        <v>3862</v>
      </c>
      <c r="Q58" s="37">
        <f t="shared" si="49"/>
        <v>0</v>
      </c>
      <c r="R58" s="37">
        <f t="shared" si="49"/>
        <v>0</v>
      </c>
      <c r="S58" s="21">
        <v>5969</v>
      </c>
      <c r="T58" s="21">
        <v>2107</v>
      </c>
      <c r="U58" s="21">
        <v>3862</v>
      </c>
      <c r="V58" s="21">
        <f t="shared" si="30"/>
        <v>0</v>
      </c>
      <c r="W58" s="21">
        <f t="shared" si="31"/>
        <v>0</v>
      </c>
      <c r="X58" s="21">
        <f t="shared" si="32"/>
        <v>0</v>
      </c>
      <c r="Y58" s="21">
        <v>1</v>
      </c>
    </row>
    <row r="59" spans="1:24" ht="24.75" customHeight="1">
      <c r="A59" s="14" t="s">
        <v>70</v>
      </c>
      <c r="B59" s="17">
        <v>606006</v>
      </c>
      <c r="C59" s="38">
        <f aca="true" t="shared" si="50" ref="C59:C63">D59+E59</f>
        <v>41518</v>
      </c>
      <c r="D59" s="39">
        <f>VLOOKUP(B59,'[1]Sheet1'!$A$6:$M$179,4,0)</f>
        <v>28412</v>
      </c>
      <c r="E59" s="38">
        <f>VLOOKUP(B59,'[1]Sheet1'!$A$6:$M$179,5,0)</f>
        <v>13106</v>
      </c>
      <c r="F59" s="41">
        <v>1150</v>
      </c>
      <c r="G59" s="41">
        <v>1950</v>
      </c>
      <c r="H59" s="42">
        <v>1</v>
      </c>
      <c r="I59" s="52">
        <f t="shared" si="43"/>
        <v>5823</v>
      </c>
      <c r="J59" s="52">
        <f aca="true" t="shared" si="51" ref="J59:J63">ROUND((D59*F59+E59*G59)*H59/10000,0)</f>
        <v>5823</v>
      </c>
      <c r="K59" s="52">
        <f t="shared" si="26"/>
        <v>0</v>
      </c>
      <c r="L59" s="53">
        <v>5677</v>
      </c>
      <c r="M59" s="53">
        <f>J59-L59</f>
        <v>146</v>
      </c>
      <c r="N59" s="38">
        <f>J59+M59-Q59-R59</f>
        <v>5969</v>
      </c>
      <c r="O59" s="52">
        <v>2107</v>
      </c>
      <c r="P59" s="52">
        <f aca="true" t="shared" si="52" ref="P59:P63">N59-O59</f>
        <v>3862</v>
      </c>
      <c r="Q59" s="58"/>
      <c r="R59" s="58"/>
      <c r="S59" s="21">
        <v>5969</v>
      </c>
      <c r="T59" s="21">
        <v>2107</v>
      </c>
      <c r="U59" s="21">
        <v>3862</v>
      </c>
      <c r="V59" s="21">
        <f t="shared" si="30"/>
        <v>0</v>
      </c>
      <c r="W59" s="21">
        <f t="shared" si="31"/>
        <v>0</v>
      </c>
      <c r="X59" s="21">
        <f t="shared" si="32"/>
        <v>0</v>
      </c>
    </row>
    <row r="60" spans="1:25" ht="24.75" customHeight="1">
      <c r="A60" s="35" t="s">
        <v>71</v>
      </c>
      <c r="B60" s="36"/>
      <c r="C60" s="37">
        <f t="shared" si="46"/>
        <v>22259</v>
      </c>
      <c r="D60" s="37">
        <f t="shared" si="47"/>
        <v>15924</v>
      </c>
      <c r="E60" s="37">
        <f t="shared" si="48"/>
        <v>6335</v>
      </c>
      <c r="F60" s="33">
        <v>1150</v>
      </c>
      <c r="G60" s="33">
        <v>1950</v>
      </c>
      <c r="H60" s="43">
        <v>0.8</v>
      </c>
      <c r="I60" s="37">
        <f aca="true" t="shared" si="53" ref="I60:R60">I61</f>
        <v>3067</v>
      </c>
      <c r="J60" s="37">
        <f t="shared" si="53"/>
        <v>2453</v>
      </c>
      <c r="K60" s="37">
        <f t="shared" si="53"/>
        <v>614</v>
      </c>
      <c r="L60" s="37">
        <f t="shared" si="53"/>
        <v>2357</v>
      </c>
      <c r="M60" s="37">
        <f t="shared" si="53"/>
        <v>96</v>
      </c>
      <c r="N60" s="37">
        <f t="shared" si="53"/>
        <v>2549</v>
      </c>
      <c r="O60" s="37">
        <f t="shared" si="53"/>
        <v>900</v>
      </c>
      <c r="P60" s="37">
        <f t="shared" si="53"/>
        <v>1649</v>
      </c>
      <c r="Q60" s="37">
        <f t="shared" si="53"/>
        <v>0</v>
      </c>
      <c r="R60" s="37">
        <f t="shared" si="53"/>
        <v>0</v>
      </c>
      <c r="S60" s="21">
        <v>2549</v>
      </c>
      <c r="T60" s="21">
        <v>900</v>
      </c>
      <c r="U60" s="21">
        <v>1649</v>
      </c>
      <c r="V60" s="21">
        <f t="shared" si="30"/>
        <v>0</v>
      </c>
      <c r="W60" s="21">
        <f t="shared" si="31"/>
        <v>0</v>
      </c>
      <c r="X60" s="21">
        <f t="shared" si="32"/>
        <v>0</v>
      </c>
      <c r="Y60" s="21">
        <v>1</v>
      </c>
    </row>
    <row r="61" spans="1:24" ht="24.75" customHeight="1">
      <c r="A61" s="14" t="s">
        <v>71</v>
      </c>
      <c r="B61" s="17">
        <v>606007</v>
      </c>
      <c r="C61" s="38">
        <f t="shared" si="50"/>
        <v>22259</v>
      </c>
      <c r="D61" s="39">
        <f>VLOOKUP(B61,'[1]Sheet1'!$A$6:$M$179,4,0)</f>
        <v>15924</v>
      </c>
      <c r="E61" s="38">
        <f>VLOOKUP(B61,'[1]Sheet1'!$A$6:$M$179,5,0)</f>
        <v>6335</v>
      </c>
      <c r="F61" s="41">
        <v>1150</v>
      </c>
      <c r="G61" s="41">
        <v>1950</v>
      </c>
      <c r="H61" s="42">
        <v>0.8</v>
      </c>
      <c r="I61" s="52">
        <f t="shared" si="43"/>
        <v>3067</v>
      </c>
      <c r="J61" s="52">
        <f t="shared" si="51"/>
        <v>2453</v>
      </c>
      <c r="K61" s="52">
        <f t="shared" si="26"/>
        <v>614</v>
      </c>
      <c r="L61" s="53">
        <v>2357</v>
      </c>
      <c r="M61" s="53">
        <f>J61-L61</f>
        <v>96</v>
      </c>
      <c r="N61" s="38">
        <f>J61+M61-Q61-R61</f>
        <v>2549</v>
      </c>
      <c r="O61" s="52">
        <v>900</v>
      </c>
      <c r="P61" s="52">
        <f t="shared" si="52"/>
        <v>1649</v>
      </c>
      <c r="Q61" s="58"/>
      <c r="R61" s="58"/>
      <c r="S61" s="21">
        <v>2549</v>
      </c>
      <c r="T61" s="21">
        <v>900</v>
      </c>
      <c r="U61" s="21">
        <v>1649</v>
      </c>
      <c r="V61" s="21">
        <f t="shared" si="30"/>
        <v>0</v>
      </c>
      <c r="W61" s="21">
        <f t="shared" si="31"/>
        <v>0</v>
      </c>
      <c r="X61" s="21">
        <f t="shared" si="32"/>
        <v>0</v>
      </c>
    </row>
    <row r="62" spans="1:43" s="20" customFormat="1" ht="24.75" customHeight="1">
      <c r="A62" s="35" t="s">
        <v>72</v>
      </c>
      <c r="B62" s="44"/>
      <c r="C62" s="37">
        <f t="shared" si="46"/>
        <v>37241</v>
      </c>
      <c r="D62" s="37">
        <f t="shared" si="47"/>
        <v>26349</v>
      </c>
      <c r="E62" s="37">
        <f t="shared" si="48"/>
        <v>10892</v>
      </c>
      <c r="F62" s="33">
        <v>1150</v>
      </c>
      <c r="G62" s="33">
        <v>1950</v>
      </c>
      <c r="H62" s="43">
        <v>0.8</v>
      </c>
      <c r="I62" s="37">
        <f aca="true" t="shared" si="54" ref="I62:R62">I63</f>
        <v>5154</v>
      </c>
      <c r="J62" s="37">
        <f t="shared" si="54"/>
        <v>4123</v>
      </c>
      <c r="K62" s="37">
        <f t="shared" si="54"/>
        <v>1031</v>
      </c>
      <c r="L62" s="37">
        <f t="shared" si="54"/>
        <v>3885</v>
      </c>
      <c r="M62" s="37">
        <f t="shared" si="54"/>
        <v>238</v>
      </c>
      <c r="N62" s="37">
        <f t="shared" si="54"/>
        <v>4361</v>
      </c>
      <c r="O62" s="37">
        <f t="shared" si="54"/>
        <v>1539</v>
      </c>
      <c r="P62" s="37">
        <f t="shared" si="54"/>
        <v>2822</v>
      </c>
      <c r="Q62" s="37">
        <f t="shared" si="54"/>
        <v>0</v>
      </c>
      <c r="R62" s="37">
        <f t="shared" si="54"/>
        <v>0</v>
      </c>
      <c r="S62" s="21">
        <v>4361</v>
      </c>
      <c r="T62" s="21">
        <v>1539</v>
      </c>
      <c r="U62" s="21">
        <v>2822</v>
      </c>
      <c r="V62" s="21">
        <f t="shared" si="30"/>
        <v>0</v>
      </c>
      <c r="W62" s="21">
        <f t="shared" si="31"/>
        <v>0</v>
      </c>
      <c r="X62" s="21">
        <f t="shared" si="32"/>
        <v>0</v>
      </c>
      <c r="Y62" s="21">
        <v>1</v>
      </c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</row>
    <row r="63" spans="1:24" ht="24.75" customHeight="1">
      <c r="A63" s="14" t="s">
        <v>72</v>
      </c>
      <c r="B63" s="17">
        <v>606009</v>
      </c>
      <c r="C63" s="38">
        <f t="shared" si="50"/>
        <v>37241</v>
      </c>
      <c r="D63" s="39">
        <f>VLOOKUP(B63,'[1]Sheet1'!$A$6:$M$179,4,0)</f>
        <v>26349</v>
      </c>
      <c r="E63" s="38">
        <f>VLOOKUP(B63,'[1]Sheet1'!$A$6:$M$179,5,0)</f>
        <v>10892</v>
      </c>
      <c r="F63" s="41">
        <v>1150</v>
      </c>
      <c r="G63" s="41">
        <v>1950</v>
      </c>
      <c r="H63" s="42">
        <v>0.8</v>
      </c>
      <c r="I63" s="52">
        <f t="shared" si="43"/>
        <v>5154</v>
      </c>
      <c r="J63" s="52">
        <f t="shared" si="51"/>
        <v>4123</v>
      </c>
      <c r="K63" s="52">
        <f aca="true" t="shared" si="55" ref="K63:K74">I63-J63</f>
        <v>1031</v>
      </c>
      <c r="L63" s="53">
        <v>3885</v>
      </c>
      <c r="M63" s="53">
        <f>J63-L63</f>
        <v>238</v>
      </c>
      <c r="N63" s="38">
        <f>J63+M63-Q63-R63</f>
        <v>4361</v>
      </c>
      <c r="O63" s="52">
        <v>1539</v>
      </c>
      <c r="P63" s="52">
        <f t="shared" si="52"/>
        <v>2822</v>
      </c>
      <c r="Q63" s="58"/>
      <c r="R63" s="58"/>
      <c r="S63" s="21">
        <v>4361</v>
      </c>
      <c r="T63" s="21">
        <v>1539</v>
      </c>
      <c r="U63" s="21">
        <v>2822</v>
      </c>
      <c r="V63" s="21">
        <f t="shared" si="30"/>
        <v>0</v>
      </c>
      <c r="W63" s="21">
        <f t="shared" si="31"/>
        <v>0</v>
      </c>
      <c r="X63" s="21">
        <f t="shared" si="32"/>
        <v>0</v>
      </c>
    </row>
    <row r="64" spans="1:25" ht="24.75" customHeight="1">
      <c r="A64" s="35" t="s">
        <v>73</v>
      </c>
      <c r="B64" s="44"/>
      <c r="C64" s="37">
        <f>C65</f>
        <v>22131</v>
      </c>
      <c r="D64" s="37">
        <f>D65</f>
        <v>15837</v>
      </c>
      <c r="E64" s="37">
        <f>E65</f>
        <v>6294</v>
      </c>
      <c r="F64" s="33">
        <v>1150</v>
      </c>
      <c r="G64" s="33">
        <v>1950</v>
      </c>
      <c r="H64" s="43">
        <v>1</v>
      </c>
      <c r="I64" s="37">
        <f aca="true" t="shared" si="56" ref="I64:R64">I65</f>
        <v>3049</v>
      </c>
      <c r="J64" s="37">
        <f t="shared" si="56"/>
        <v>3049</v>
      </c>
      <c r="K64" s="37">
        <f t="shared" si="56"/>
        <v>0</v>
      </c>
      <c r="L64" s="37">
        <f t="shared" si="56"/>
        <v>2890</v>
      </c>
      <c r="M64" s="37">
        <f t="shared" si="56"/>
        <v>159</v>
      </c>
      <c r="N64" s="37">
        <f t="shared" si="56"/>
        <v>3208</v>
      </c>
      <c r="O64" s="37">
        <f t="shared" si="56"/>
        <v>1132</v>
      </c>
      <c r="P64" s="37">
        <f t="shared" si="56"/>
        <v>2076</v>
      </c>
      <c r="Q64" s="37">
        <f t="shared" si="56"/>
        <v>0</v>
      </c>
      <c r="R64" s="37">
        <f t="shared" si="56"/>
        <v>0</v>
      </c>
      <c r="S64" s="21">
        <v>3208</v>
      </c>
      <c r="T64" s="21">
        <v>1132</v>
      </c>
      <c r="U64" s="21">
        <v>2076</v>
      </c>
      <c r="V64" s="21">
        <f t="shared" si="30"/>
        <v>0</v>
      </c>
      <c r="W64" s="21">
        <f t="shared" si="31"/>
        <v>0</v>
      </c>
      <c r="X64" s="21">
        <f t="shared" si="32"/>
        <v>0</v>
      </c>
      <c r="Y64" s="21">
        <v>1</v>
      </c>
    </row>
    <row r="65" spans="1:24" ht="24.75" customHeight="1">
      <c r="A65" s="14" t="s">
        <v>73</v>
      </c>
      <c r="B65" s="17">
        <v>606011</v>
      </c>
      <c r="C65" s="38">
        <f aca="true" t="shared" si="57" ref="C65:C70">D65+E65</f>
        <v>22131</v>
      </c>
      <c r="D65" s="39">
        <f>VLOOKUP(B65,'[1]Sheet1'!$A$6:$M$179,4,0)</f>
        <v>15837</v>
      </c>
      <c r="E65" s="38">
        <f>VLOOKUP(B65,'[1]Sheet1'!$A$6:$M$179,5,0)</f>
        <v>6294</v>
      </c>
      <c r="F65" s="41">
        <v>1150</v>
      </c>
      <c r="G65" s="41">
        <v>1950</v>
      </c>
      <c r="H65" s="42">
        <v>1</v>
      </c>
      <c r="I65" s="52">
        <f t="shared" si="43"/>
        <v>3049</v>
      </c>
      <c r="J65" s="52">
        <f aca="true" t="shared" si="58" ref="J65:J70">ROUND((D65*F65+E65*G65)*H65/10000,0)</f>
        <v>3049</v>
      </c>
      <c r="K65" s="52">
        <f t="shared" si="55"/>
        <v>0</v>
      </c>
      <c r="L65" s="53">
        <v>2890</v>
      </c>
      <c r="M65" s="53">
        <f>J65-L65</f>
        <v>159</v>
      </c>
      <c r="N65" s="38">
        <f>J65+M65-Q65-R65</f>
        <v>3208</v>
      </c>
      <c r="O65" s="52">
        <v>1132</v>
      </c>
      <c r="P65" s="52">
        <f aca="true" t="shared" si="59" ref="P65:P70">N65-O65</f>
        <v>2076</v>
      </c>
      <c r="Q65" s="58"/>
      <c r="R65" s="58"/>
      <c r="S65" s="21">
        <v>3208</v>
      </c>
      <c r="T65" s="21">
        <v>1132</v>
      </c>
      <c r="U65" s="21">
        <v>2076</v>
      </c>
      <c r="V65" s="21">
        <f t="shared" si="30"/>
        <v>0</v>
      </c>
      <c r="W65" s="21">
        <f t="shared" si="31"/>
        <v>0</v>
      </c>
      <c r="X65" s="21">
        <f t="shared" si="32"/>
        <v>0</v>
      </c>
    </row>
    <row r="66" spans="1:25" ht="24.75" customHeight="1">
      <c r="A66" s="35" t="s">
        <v>74</v>
      </c>
      <c r="B66" s="36"/>
      <c r="C66" s="37">
        <f>SUM(C67:C70)</f>
        <v>184631</v>
      </c>
      <c r="D66" s="37">
        <f>SUM(D67:D70)</f>
        <v>135016</v>
      </c>
      <c r="E66" s="37">
        <f>SUM(E67:E70)</f>
        <v>49615</v>
      </c>
      <c r="F66" s="33">
        <v>1150</v>
      </c>
      <c r="G66" s="33">
        <v>1950</v>
      </c>
      <c r="H66" s="34" t="s">
        <v>24</v>
      </c>
      <c r="I66" s="37">
        <f aca="true" t="shared" si="60" ref="I66:R66">SUM(I67:I70)</f>
        <v>25202</v>
      </c>
      <c r="J66" s="37">
        <f t="shared" si="60"/>
        <v>20208</v>
      </c>
      <c r="K66" s="37">
        <f t="shared" si="60"/>
        <v>4994</v>
      </c>
      <c r="L66" s="37">
        <f t="shared" si="60"/>
        <v>19329</v>
      </c>
      <c r="M66" s="37">
        <f t="shared" si="60"/>
        <v>879</v>
      </c>
      <c r="N66" s="37">
        <f t="shared" si="60"/>
        <v>22939</v>
      </c>
      <c r="O66" s="37">
        <f t="shared" si="60"/>
        <v>8098</v>
      </c>
      <c r="P66" s="37">
        <f t="shared" si="60"/>
        <v>14841</v>
      </c>
      <c r="Q66" s="37">
        <f t="shared" si="60"/>
        <v>0</v>
      </c>
      <c r="R66" s="37">
        <f t="shared" si="60"/>
        <v>-1852</v>
      </c>
      <c r="S66" s="21">
        <v>21087</v>
      </c>
      <c r="T66" s="21">
        <v>8098</v>
      </c>
      <c r="U66" s="21">
        <v>14841</v>
      </c>
      <c r="V66" s="21">
        <f t="shared" si="30"/>
        <v>1852</v>
      </c>
      <c r="W66" s="21">
        <f t="shared" si="31"/>
        <v>0</v>
      </c>
      <c r="X66" s="21">
        <f t="shared" si="32"/>
        <v>0</v>
      </c>
      <c r="Y66" s="21">
        <v>1</v>
      </c>
    </row>
    <row r="67" spans="1:24" ht="24.75" customHeight="1">
      <c r="A67" s="13" t="s">
        <v>26</v>
      </c>
      <c r="B67" s="17">
        <v>607001</v>
      </c>
      <c r="C67" s="38">
        <f t="shared" si="57"/>
        <v>0</v>
      </c>
      <c r="D67" s="39">
        <f>VLOOKUP(B67,'[1]Sheet1'!$A$6:$M$179,4,0)</f>
        <v>0</v>
      </c>
      <c r="E67" s="38">
        <f>VLOOKUP(B67,'[1]Sheet1'!$A$6:$M$179,5,0)</f>
        <v>0</v>
      </c>
      <c r="F67" s="41">
        <v>1150</v>
      </c>
      <c r="G67" s="41">
        <v>1950</v>
      </c>
      <c r="H67" s="42">
        <v>0.6</v>
      </c>
      <c r="I67" s="52">
        <f aca="true" t="shared" si="61" ref="I67:I76">ROUND((D67*F67+E67*G67)/10000,0)</f>
        <v>0</v>
      </c>
      <c r="J67" s="52">
        <f t="shared" si="58"/>
        <v>0</v>
      </c>
      <c r="K67" s="52">
        <f t="shared" si="55"/>
        <v>0</v>
      </c>
      <c r="L67" s="53">
        <v>1852</v>
      </c>
      <c r="M67" s="53">
        <f>J67-L67</f>
        <v>-1852</v>
      </c>
      <c r="N67" s="38">
        <f>J67+M67-Q67-R67</f>
        <v>0</v>
      </c>
      <c r="O67" s="52">
        <v>0</v>
      </c>
      <c r="P67" s="52">
        <f t="shared" si="59"/>
        <v>0</v>
      </c>
      <c r="Q67" s="58"/>
      <c r="R67" s="58">
        <v>-1852</v>
      </c>
      <c r="S67" s="21">
        <v>0</v>
      </c>
      <c r="T67" s="21">
        <v>0</v>
      </c>
      <c r="U67" s="21">
        <v>0</v>
      </c>
      <c r="V67" s="21">
        <f t="shared" si="30"/>
        <v>0</v>
      </c>
      <c r="W67" s="21">
        <f t="shared" si="31"/>
        <v>0</v>
      </c>
      <c r="X67" s="21">
        <f t="shared" si="32"/>
        <v>0</v>
      </c>
    </row>
    <row r="68" spans="1:24" ht="24.75" customHeight="1">
      <c r="A68" s="14" t="s">
        <v>75</v>
      </c>
      <c r="B68" s="17">
        <v>607002</v>
      </c>
      <c r="C68" s="38">
        <f t="shared" si="57"/>
        <v>91435</v>
      </c>
      <c r="D68" s="39">
        <f>VLOOKUP(B68,'[1]Sheet1'!$A$6:$M$179,4,0)</f>
        <v>66805</v>
      </c>
      <c r="E68" s="38">
        <f>VLOOKUP(B68,'[1]Sheet1'!$A$6:$M$179,5,0)</f>
        <v>24630</v>
      </c>
      <c r="F68" s="41">
        <v>1150</v>
      </c>
      <c r="G68" s="41">
        <v>1950</v>
      </c>
      <c r="H68" s="42">
        <v>0.6</v>
      </c>
      <c r="I68" s="52">
        <f t="shared" si="61"/>
        <v>12485</v>
      </c>
      <c r="J68" s="52">
        <f t="shared" si="58"/>
        <v>7491</v>
      </c>
      <c r="K68" s="52">
        <f t="shared" si="55"/>
        <v>4994</v>
      </c>
      <c r="L68" s="53">
        <v>5256</v>
      </c>
      <c r="M68" s="53">
        <f>J68-L68</f>
        <v>2235</v>
      </c>
      <c r="N68" s="38">
        <f>J68+M68-Q68-R68</f>
        <v>9726</v>
      </c>
      <c r="O68" s="52">
        <v>3435</v>
      </c>
      <c r="P68" s="52">
        <f t="shared" si="59"/>
        <v>6291</v>
      </c>
      <c r="Q68" s="58"/>
      <c r="R68" s="58"/>
      <c r="S68" s="21">
        <v>9726</v>
      </c>
      <c r="T68" s="21">
        <v>3435</v>
      </c>
      <c r="U68" s="21">
        <v>6291</v>
      </c>
      <c r="V68" s="21">
        <f t="shared" si="30"/>
        <v>0</v>
      </c>
      <c r="W68" s="21">
        <f t="shared" si="31"/>
        <v>0</v>
      </c>
      <c r="X68" s="21">
        <f t="shared" si="32"/>
        <v>0</v>
      </c>
    </row>
    <row r="69" spans="1:24" ht="24.75" customHeight="1">
      <c r="A69" s="14" t="s">
        <v>76</v>
      </c>
      <c r="B69" s="17">
        <v>607003</v>
      </c>
      <c r="C69" s="38">
        <f t="shared" si="57"/>
        <v>41550</v>
      </c>
      <c r="D69" s="39">
        <f>VLOOKUP(B69,'[1]Sheet1'!$A$6:$M$179,4,0)</f>
        <v>29493</v>
      </c>
      <c r="E69" s="38">
        <f>VLOOKUP(B69,'[1]Sheet1'!$A$6:$M$179,5,0)</f>
        <v>12057</v>
      </c>
      <c r="F69" s="41">
        <v>1150</v>
      </c>
      <c r="G69" s="41">
        <v>1950</v>
      </c>
      <c r="H69" s="42">
        <v>1</v>
      </c>
      <c r="I69" s="52">
        <f t="shared" si="61"/>
        <v>5743</v>
      </c>
      <c r="J69" s="52">
        <f t="shared" si="58"/>
        <v>5743</v>
      </c>
      <c r="K69" s="52">
        <f t="shared" si="55"/>
        <v>0</v>
      </c>
      <c r="L69" s="53">
        <v>5623</v>
      </c>
      <c r="M69" s="53">
        <f>J69-L69</f>
        <v>120</v>
      </c>
      <c r="N69" s="38">
        <f>J69+M69-Q69-R69</f>
        <v>5863</v>
      </c>
      <c r="O69" s="52">
        <v>2069</v>
      </c>
      <c r="P69" s="52">
        <f t="shared" si="59"/>
        <v>3794</v>
      </c>
      <c r="Q69" s="58"/>
      <c r="R69" s="58"/>
      <c r="S69" s="21">
        <v>5863</v>
      </c>
      <c r="T69" s="21">
        <v>2069</v>
      </c>
      <c r="U69" s="21">
        <v>3794</v>
      </c>
      <c r="V69" s="21">
        <f t="shared" si="30"/>
        <v>0</v>
      </c>
      <c r="W69" s="21">
        <f t="shared" si="31"/>
        <v>0</v>
      </c>
      <c r="X69" s="21">
        <f t="shared" si="32"/>
        <v>0</v>
      </c>
    </row>
    <row r="70" spans="1:24" ht="24.75" customHeight="1">
      <c r="A70" s="14" t="s">
        <v>77</v>
      </c>
      <c r="B70" s="17">
        <v>607004</v>
      </c>
      <c r="C70" s="38">
        <f t="shared" si="57"/>
        <v>51646</v>
      </c>
      <c r="D70" s="39">
        <f>VLOOKUP(B70,'[1]Sheet1'!$A$6:$M$179,4,0)</f>
        <v>38718</v>
      </c>
      <c r="E70" s="38">
        <f>VLOOKUP(B70,'[1]Sheet1'!$A$6:$M$179,5,0)</f>
        <v>12928</v>
      </c>
      <c r="F70" s="41">
        <v>1150</v>
      </c>
      <c r="G70" s="41">
        <v>1950</v>
      </c>
      <c r="H70" s="42">
        <v>1</v>
      </c>
      <c r="I70" s="52">
        <f t="shared" si="61"/>
        <v>6974</v>
      </c>
      <c r="J70" s="52">
        <f t="shared" si="58"/>
        <v>6974</v>
      </c>
      <c r="K70" s="52">
        <f t="shared" si="55"/>
        <v>0</v>
      </c>
      <c r="L70" s="53">
        <v>6598</v>
      </c>
      <c r="M70" s="53">
        <f>J70-L70</f>
        <v>376</v>
      </c>
      <c r="N70" s="38">
        <f>J70+M70-Q70-R70</f>
        <v>7350</v>
      </c>
      <c r="O70" s="52">
        <v>2594</v>
      </c>
      <c r="P70" s="52">
        <f t="shared" si="59"/>
        <v>4756</v>
      </c>
      <c r="Q70" s="58"/>
      <c r="R70" s="58"/>
      <c r="S70" s="21">
        <v>7350</v>
      </c>
      <c r="T70" s="21">
        <v>2594</v>
      </c>
      <c r="U70" s="21">
        <v>4756</v>
      </c>
      <c r="V70" s="21">
        <f aca="true" t="shared" si="62" ref="V70:V101">N70-S70</f>
        <v>0</v>
      </c>
      <c r="W70" s="21">
        <f aca="true" t="shared" si="63" ref="W70:W101">O70-T70</f>
        <v>0</v>
      </c>
      <c r="X70" s="21">
        <f aca="true" t="shared" si="64" ref="X70:X101">P70-U70</f>
        <v>0</v>
      </c>
    </row>
    <row r="71" spans="1:25" ht="24.75" customHeight="1">
      <c r="A71" s="35" t="s">
        <v>78</v>
      </c>
      <c r="B71" s="36"/>
      <c r="C71" s="37">
        <f aca="true" t="shared" si="65" ref="C71:C75">C72</f>
        <v>92227</v>
      </c>
      <c r="D71" s="37">
        <f aca="true" t="shared" si="66" ref="D71:D75">D72</f>
        <v>65356</v>
      </c>
      <c r="E71" s="37">
        <f aca="true" t="shared" si="67" ref="E71:E75">E72</f>
        <v>26871</v>
      </c>
      <c r="F71" s="33">
        <v>1150</v>
      </c>
      <c r="G71" s="33">
        <v>1950</v>
      </c>
      <c r="H71" s="43">
        <v>1</v>
      </c>
      <c r="I71" s="37">
        <f aca="true" t="shared" si="68" ref="I71:R71">I72</f>
        <v>12756</v>
      </c>
      <c r="J71" s="37">
        <f t="shared" si="68"/>
        <v>12756</v>
      </c>
      <c r="K71" s="37">
        <f t="shared" si="68"/>
        <v>0</v>
      </c>
      <c r="L71" s="37">
        <f t="shared" si="68"/>
        <v>12454</v>
      </c>
      <c r="M71" s="37">
        <f t="shared" si="68"/>
        <v>302</v>
      </c>
      <c r="N71" s="37">
        <f t="shared" si="68"/>
        <v>13058</v>
      </c>
      <c r="O71" s="37">
        <f t="shared" si="68"/>
        <v>4609</v>
      </c>
      <c r="P71" s="37">
        <f t="shared" si="68"/>
        <v>8449</v>
      </c>
      <c r="Q71" s="37">
        <f t="shared" si="68"/>
        <v>0</v>
      </c>
      <c r="R71" s="37">
        <f t="shared" si="68"/>
        <v>0</v>
      </c>
      <c r="S71" s="21">
        <v>13058</v>
      </c>
      <c r="T71" s="21">
        <v>4609</v>
      </c>
      <c r="U71" s="21">
        <v>8449</v>
      </c>
      <c r="V71" s="21">
        <f t="shared" si="62"/>
        <v>0</v>
      </c>
      <c r="W71" s="21">
        <f t="shared" si="63"/>
        <v>0</v>
      </c>
      <c r="X71" s="21">
        <f t="shared" si="64"/>
        <v>0</v>
      </c>
      <c r="Y71" s="21">
        <v>1</v>
      </c>
    </row>
    <row r="72" spans="1:24" ht="24.75" customHeight="1">
      <c r="A72" s="14" t="s">
        <v>78</v>
      </c>
      <c r="B72" s="17">
        <v>607005</v>
      </c>
      <c r="C72" s="38">
        <f aca="true" t="shared" si="69" ref="C72:C76">D72+E72</f>
        <v>92227</v>
      </c>
      <c r="D72" s="39">
        <f>VLOOKUP(B72,'[1]Sheet1'!$A$6:$M$179,4,0)</f>
        <v>65356</v>
      </c>
      <c r="E72" s="38">
        <f>VLOOKUP(B72,'[1]Sheet1'!$A$6:$M$179,5,0)</f>
        <v>26871</v>
      </c>
      <c r="F72" s="41">
        <v>1150</v>
      </c>
      <c r="G72" s="41">
        <v>1950</v>
      </c>
      <c r="H72" s="42">
        <v>1</v>
      </c>
      <c r="I72" s="52">
        <f t="shared" si="61"/>
        <v>12756</v>
      </c>
      <c r="J72" s="52">
        <f aca="true" t="shared" si="70" ref="J72:J76">ROUND((D72*F72+E72*G72)*H72/10000,0)</f>
        <v>12756</v>
      </c>
      <c r="K72" s="52">
        <f t="shared" si="55"/>
        <v>0</v>
      </c>
      <c r="L72" s="53">
        <v>12454</v>
      </c>
      <c r="M72" s="53">
        <f>J72-L72</f>
        <v>302</v>
      </c>
      <c r="N72" s="38">
        <f>J72+M72-Q72-R72</f>
        <v>13058</v>
      </c>
      <c r="O72" s="52">
        <v>4609</v>
      </c>
      <c r="P72" s="52">
        <f aca="true" t="shared" si="71" ref="P72:P76">N72-O72</f>
        <v>8449</v>
      </c>
      <c r="Q72" s="58"/>
      <c r="R72" s="58"/>
      <c r="S72" s="21">
        <v>13058</v>
      </c>
      <c r="T72" s="21">
        <v>4609</v>
      </c>
      <c r="U72" s="21">
        <v>8449</v>
      </c>
      <c r="V72" s="21">
        <f t="shared" si="62"/>
        <v>0</v>
      </c>
      <c r="W72" s="21">
        <f t="shared" si="63"/>
        <v>0</v>
      </c>
      <c r="X72" s="21">
        <f t="shared" si="64"/>
        <v>0</v>
      </c>
    </row>
    <row r="73" spans="1:25" ht="24.75" customHeight="1">
      <c r="A73" s="35" t="s">
        <v>79</v>
      </c>
      <c r="B73" s="36"/>
      <c r="C73" s="37">
        <f t="shared" si="65"/>
        <v>87355</v>
      </c>
      <c r="D73" s="37">
        <f t="shared" si="66"/>
        <v>61732</v>
      </c>
      <c r="E73" s="37">
        <f t="shared" si="67"/>
        <v>25623</v>
      </c>
      <c r="F73" s="33">
        <v>1150</v>
      </c>
      <c r="G73" s="33">
        <v>1950</v>
      </c>
      <c r="H73" s="43">
        <v>1</v>
      </c>
      <c r="I73" s="37">
        <f aca="true" t="shared" si="72" ref="I73:R73">I74</f>
        <v>12096</v>
      </c>
      <c r="J73" s="37">
        <f t="shared" si="72"/>
        <v>12096</v>
      </c>
      <c r="K73" s="37">
        <f t="shared" si="72"/>
        <v>0</v>
      </c>
      <c r="L73" s="37">
        <f t="shared" si="72"/>
        <v>11769</v>
      </c>
      <c r="M73" s="37">
        <f t="shared" si="72"/>
        <v>327</v>
      </c>
      <c r="N73" s="37">
        <f t="shared" si="72"/>
        <v>12423</v>
      </c>
      <c r="O73" s="37">
        <f t="shared" si="72"/>
        <v>4385</v>
      </c>
      <c r="P73" s="37">
        <f t="shared" si="72"/>
        <v>8038</v>
      </c>
      <c r="Q73" s="37">
        <f t="shared" si="72"/>
        <v>0</v>
      </c>
      <c r="R73" s="37">
        <f t="shared" si="72"/>
        <v>0</v>
      </c>
      <c r="S73" s="21">
        <v>12423</v>
      </c>
      <c r="T73" s="21">
        <v>4385</v>
      </c>
      <c r="U73" s="21">
        <v>8038</v>
      </c>
      <c r="V73" s="21">
        <f t="shared" si="62"/>
        <v>0</v>
      </c>
      <c r="W73" s="21">
        <f t="shared" si="63"/>
        <v>0</v>
      </c>
      <c r="X73" s="21">
        <f t="shared" si="64"/>
        <v>0</v>
      </c>
      <c r="Y73" s="21">
        <v>1</v>
      </c>
    </row>
    <row r="74" spans="1:24" ht="24.75" customHeight="1">
      <c r="A74" s="14" t="s">
        <v>79</v>
      </c>
      <c r="B74" s="17">
        <v>607006</v>
      </c>
      <c r="C74" s="38">
        <f t="shared" si="69"/>
        <v>87355</v>
      </c>
      <c r="D74" s="39">
        <f>VLOOKUP(B74,'[1]Sheet1'!$A$6:$M$179,4,0)</f>
        <v>61732</v>
      </c>
      <c r="E74" s="38">
        <f>VLOOKUP(B74,'[1]Sheet1'!$A$6:$M$179,5,0)</f>
        <v>25623</v>
      </c>
      <c r="F74" s="41">
        <v>1150</v>
      </c>
      <c r="G74" s="41">
        <v>1950</v>
      </c>
      <c r="H74" s="42">
        <v>1</v>
      </c>
      <c r="I74" s="52">
        <f t="shared" si="61"/>
        <v>12096</v>
      </c>
      <c r="J74" s="52">
        <f t="shared" si="70"/>
        <v>12096</v>
      </c>
      <c r="K74" s="52">
        <f t="shared" si="55"/>
        <v>0</v>
      </c>
      <c r="L74" s="53">
        <v>11769</v>
      </c>
      <c r="M74" s="53">
        <f>J74-L74</f>
        <v>327</v>
      </c>
      <c r="N74" s="38">
        <f>J74+M74-Q74-R74</f>
        <v>12423</v>
      </c>
      <c r="O74" s="52">
        <v>4385</v>
      </c>
      <c r="P74" s="52">
        <f t="shared" si="71"/>
        <v>8038</v>
      </c>
      <c r="Q74" s="58"/>
      <c r="R74" s="58"/>
      <c r="S74" s="21">
        <v>12423</v>
      </c>
      <c r="T74" s="21">
        <v>4385</v>
      </c>
      <c r="U74" s="21">
        <v>8038</v>
      </c>
      <c r="V74" s="21">
        <f t="shared" si="62"/>
        <v>0</v>
      </c>
      <c r="W74" s="21">
        <f t="shared" si="63"/>
        <v>0</v>
      </c>
      <c r="X74" s="21">
        <f t="shared" si="64"/>
        <v>0</v>
      </c>
    </row>
    <row r="75" spans="1:43" s="20" customFormat="1" ht="24.75" customHeight="1">
      <c r="A75" s="35" t="s">
        <v>80</v>
      </c>
      <c r="B75" s="44"/>
      <c r="C75" s="37">
        <f t="shared" si="65"/>
        <v>39820</v>
      </c>
      <c r="D75" s="37">
        <f t="shared" si="66"/>
        <v>29468</v>
      </c>
      <c r="E75" s="37">
        <f t="shared" si="67"/>
        <v>10352</v>
      </c>
      <c r="F75" s="33">
        <v>1150</v>
      </c>
      <c r="G75" s="33">
        <v>1950</v>
      </c>
      <c r="H75" s="43">
        <v>1</v>
      </c>
      <c r="I75" s="37">
        <f aca="true" t="shared" si="73" ref="I75:R75">I76</f>
        <v>5407</v>
      </c>
      <c r="J75" s="37">
        <f t="shared" si="73"/>
        <v>5407</v>
      </c>
      <c r="K75" s="37">
        <f t="shared" si="73"/>
        <v>0</v>
      </c>
      <c r="L75" s="37">
        <f t="shared" si="73"/>
        <v>5266</v>
      </c>
      <c r="M75" s="37">
        <f t="shared" si="73"/>
        <v>141</v>
      </c>
      <c r="N75" s="37">
        <f t="shared" si="73"/>
        <v>5548</v>
      </c>
      <c r="O75" s="37">
        <f t="shared" si="73"/>
        <v>1958</v>
      </c>
      <c r="P75" s="37">
        <f t="shared" si="73"/>
        <v>3590</v>
      </c>
      <c r="Q75" s="37">
        <f t="shared" si="73"/>
        <v>0</v>
      </c>
      <c r="R75" s="37">
        <f t="shared" si="73"/>
        <v>0</v>
      </c>
      <c r="S75" s="21">
        <v>5548</v>
      </c>
      <c r="T75" s="21">
        <v>1958</v>
      </c>
      <c r="U75" s="21">
        <v>3590</v>
      </c>
      <c r="V75" s="21">
        <f t="shared" si="62"/>
        <v>0</v>
      </c>
      <c r="W75" s="21">
        <f t="shared" si="63"/>
        <v>0</v>
      </c>
      <c r="X75" s="21">
        <f t="shared" si="64"/>
        <v>0</v>
      </c>
      <c r="Y75" s="21">
        <v>1</v>
      </c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</row>
    <row r="76" spans="1:24" ht="24.75" customHeight="1">
      <c r="A76" s="14" t="s">
        <v>80</v>
      </c>
      <c r="B76" s="17">
        <v>607007</v>
      </c>
      <c r="C76" s="38">
        <f t="shared" si="69"/>
        <v>39820</v>
      </c>
      <c r="D76" s="39">
        <f>VLOOKUP(B76,'[1]Sheet1'!$A$6:$M$179,4,0)</f>
        <v>29468</v>
      </c>
      <c r="E76" s="38">
        <f>VLOOKUP(B76,'[1]Sheet1'!$A$6:$M$179,5,0)</f>
        <v>10352</v>
      </c>
      <c r="F76" s="41">
        <v>1150</v>
      </c>
      <c r="G76" s="41">
        <v>1950</v>
      </c>
      <c r="H76" s="42">
        <v>1</v>
      </c>
      <c r="I76" s="52">
        <f t="shared" si="61"/>
        <v>5407</v>
      </c>
      <c r="J76" s="52">
        <f t="shared" si="70"/>
        <v>5407</v>
      </c>
      <c r="K76" s="52">
        <f aca="true" t="shared" si="74" ref="K76:K103">I76-J76</f>
        <v>0</v>
      </c>
      <c r="L76" s="53">
        <v>5266</v>
      </c>
      <c r="M76" s="53">
        <f>J76-L76</f>
        <v>141</v>
      </c>
      <c r="N76" s="38">
        <f>J76+M76-Q76-R76</f>
        <v>5548</v>
      </c>
      <c r="O76" s="52">
        <v>1958</v>
      </c>
      <c r="P76" s="52">
        <f t="shared" si="71"/>
        <v>3590</v>
      </c>
      <c r="Q76" s="58"/>
      <c r="R76" s="58"/>
      <c r="S76" s="21">
        <v>5548</v>
      </c>
      <c r="T76" s="21">
        <v>1958</v>
      </c>
      <c r="U76" s="21">
        <v>3590</v>
      </c>
      <c r="V76" s="21">
        <f t="shared" si="62"/>
        <v>0</v>
      </c>
      <c r="W76" s="21">
        <f t="shared" si="63"/>
        <v>0</v>
      </c>
      <c r="X76" s="21">
        <f t="shared" si="64"/>
        <v>0</v>
      </c>
    </row>
    <row r="77" spans="1:25" ht="24.75" customHeight="1">
      <c r="A77" s="35" t="s">
        <v>81</v>
      </c>
      <c r="B77" s="36"/>
      <c r="C77" s="37">
        <f>SUM(C78:C82)</f>
        <v>138008</v>
      </c>
      <c r="D77" s="37">
        <f>SUM(D78:D82)</f>
        <v>98021</v>
      </c>
      <c r="E77" s="37">
        <f>SUM(E78:E82)</f>
        <v>39987</v>
      </c>
      <c r="F77" s="33">
        <v>1150</v>
      </c>
      <c r="G77" s="33">
        <v>1950</v>
      </c>
      <c r="H77" s="34" t="s">
        <v>24</v>
      </c>
      <c r="I77" s="37">
        <f aca="true" t="shared" si="75" ref="I77:R77">SUM(I78:I82)</f>
        <v>19070</v>
      </c>
      <c r="J77" s="37">
        <f t="shared" si="75"/>
        <v>18421</v>
      </c>
      <c r="K77" s="37">
        <f t="shared" si="75"/>
        <v>649</v>
      </c>
      <c r="L77" s="37">
        <f t="shared" si="75"/>
        <v>17503</v>
      </c>
      <c r="M77" s="37">
        <f t="shared" si="75"/>
        <v>918</v>
      </c>
      <c r="N77" s="37">
        <f t="shared" si="75"/>
        <v>19339</v>
      </c>
      <c r="O77" s="37">
        <f t="shared" si="75"/>
        <v>6825</v>
      </c>
      <c r="P77" s="37">
        <f t="shared" si="75"/>
        <v>12514</v>
      </c>
      <c r="Q77" s="37">
        <f t="shared" si="75"/>
        <v>0</v>
      </c>
      <c r="R77" s="37">
        <f t="shared" si="75"/>
        <v>0</v>
      </c>
      <c r="S77" s="21">
        <v>19339</v>
      </c>
      <c r="T77" s="21">
        <v>6825</v>
      </c>
      <c r="U77" s="21">
        <v>12514</v>
      </c>
      <c r="V77" s="21">
        <f t="shared" si="62"/>
        <v>0</v>
      </c>
      <c r="W77" s="21">
        <f t="shared" si="63"/>
        <v>0</v>
      </c>
      <c r="X77" s="21">
        <f t="shared" si="64"/>
        <v>0</v>
      </c>
      <c r="Y77" s="21">
        <v>1</v>
      </c>
    </row>
    <row r="78" spans="1:24" ht="24.75" customHeight="1">
      <c r="A78" s="13" t="s">
        <v>26</v>
      </c>
      <c r="B78" s="17">
        <v>608001</v>
      </c>
      <c r="C78" s="38">
        <f aca="true" t="shared" si="76" ref="C78:C82">D78+E78</f>
        <v>8470</v>
      </c>
      <c r="D78" s="39">
        <f>VLOOKUP(B78,'[1]Sheet1'!$A$6:$M$179,4,0)</f>
        <v>374</v>
      </c>
      <c r="E78" s="38">
        <f>VLOOKUP(B78,'[1]Sheet1'!$A$6:$M$179,5,0)</f>
        <v>8096</v>
      </c>
      <c r="F78" s="41">
        <v>1150</v>
      </c>
      <c r="G78" s="41">
        <v>1950</v>
      </c>
      <c r="H78" s="42">
        <v>0.6</v>
      </c>
      <c r="I78" s="52">
        <f aca="true" t="shared" si="77" ref="I78:I90">ROUND((D78*F78+E78*G78)/10000,0)</f>
        <v>1622</v>
      </c>
      <c r="J78" s="52">
        <f aca="true" t="shared" si="78" ref="J78:J82">ROUND((D78*F78+E78*G78)*H78/10000,0)</f>
        <v>973</v>
      </c>
      <c r="K78" s="52">
        <f t="shared" si="74"/>
        <v>649</v>
      </c>
      <c r="L78" s="53">
        <v>891</v>
      </c>
      <c r="M78" s="53">
        <f>J78-L78</f>
        <v>82</v>
      </c>
      <c r="N78" s="38">
        <f>J78+M78-Q78-R78</f>
        <v>1055</v>
      </c>
      <c r="O78" s="52">
        <v>372</v>
      </c>
      <c r="P78" s="52">
        <f aca="true" t="shared" si="79" ref="P78:P82">N78-O78</f>
        <v>683</v>
      </c>
      <c r="Q78" s="58"/>
      <c r="R78" s="58"/>
      <c r="S78" s="21">
        <v>1055</v>
      </c>
      <c r="T78" s="21">
        <v>372</v>
      </c>
      <c r="U78" s="21">
        <v>683</v>
      </c>
      <c r="V78" s="21">
        <f t="shared" si="62"/>
        <v>0</v>
      </c>
      <c r="W78" s="21">
        <f t="shared" si="63"/>
        <v>0</v>
      </c>
      <c r="X78" s="21">
        <f t="shared" si="64"/>
        <v>0</v>
      </c>
    </row>
    <row r="79" spans="1:24" ht="24.75" customHeight="1">
      <c r="A79" s="14" t="s">
        <v>82</v>
      </c>
      <c r="B79" s="17">
        <v>608002</v>
      </c>
      <c r="C79" s="38">
        <f t="shared" si="76"/>
        <v>40616</v>
      </c>
      <c r="D79" s="39">
        <f>VLOOKUP(B79,'[1]Sheet1'!$A$6:$M$179,4,0)</f>
        <v>31825</v>
      </c>
      <c r="E79" s="38">
        <f>VLOOKUP(B79,'[1]Sheet1'!$A$6:$M$179,5,0)</f>
        <v>8791</v>
      </c>
      <c r="F79" s="41">
        <v>1150</v>
      </c>
      <c r="G79" s="41">
        <v>1950</v>
      </c>
      <c r="H79" s="42">
        <v>1</v>
      </c>
      <c r="I79" s="52">
        <f t="shared" si="77"/>
        <v>5374</v>
      </c>
      <c r="J79" s="52">
        <f t="shared" si="78"/>
        <v>5374</v>
      </c>
      <c r="K79" s="52">
        <f t="shared" si="74"/>
        <v>0</v>
      </c>
      <c r="L79" s="53">
        <v>5240</v>
      </c>
      <c r="M79" s="53">
        <f>J79-L79</f>
        <v>134</v>
      </c>
      <c r="N79" s="38">
        <f>J79+M79-Q79-R79</f>
        <v>5508</v>
      </c>
      <c r="O79" s="52">
        <v>1944</v>
      </c>
      <c r="P79" s="52">
        <f t="shared" si="79"/>
        <v>3564</v>
      </c>
      <c r="Q79" s="58"/>
      <c r="R79" s="58"/>
      <c r="S79" s="21">
        <v>5508</v>
      </c>
      <c r="T79" s="21">
        <v>1944</v>
      </c>
      <c r="U79" s="21">
        <v>3564</v>
      </c>
      <c r="V79" s="21">
        <f t="shared" si="62"/>
        <v>0</v>
      </c>
      <c r="W79" s="21">
        <f t="shared" si="63"/>
        <v>0</v>
      </c>
      <c r="X79" s="21">
        <f t="shared" si="64"/>
        <v>0</v>
      </c>
    </row>
    <row r="80" spans="1:24" ht="24.75" customHeight="1">
      <c r="A80" s="13" t="s">
        <v>83</v>
      </c>
      <c r="B80" s="17">
        <v>608004</v>
      </c>
      <c r="C80" s="38">
        <f t="shared" si="76"/>
        <v>51652</v>
      </c>
      <c r="D80" s="39">
        <f>VLOOKUP(B80,'[1]Sheet1'!$A$6:$M$179,4,0)</f>
        <v>38968</v>
      </c>
      <c r="E80" s="38">
        <f>VLOOKUP(B80,'[1]Sheet1'!$A$6:$M$179,5,0)</f>
        <v>12684</v>
      </c>
      <c r="F80" s="41">
        <v>1150</v>
      </c>
      <c r="G80" s="41">
        <v>1950</v>
      </c>
      <c r="H80" s="42">
        <v>1</v>
      </c>
      <c r="I80" s="52">
        <f t="shared" si="77"/>
        <v>6955</v>
      </c>
      <c r="J80" s="52">
        <f t="shared" si="78"/>
        <v>6955</v>
      </c>
      <c r="K80" s="52">
        <f t="shared" si="74"/>
        <v>0</v>
      </c>
      <c r="L80" s="53">
        <v>6455</v>
      </c>
      <c r="M80" s="53">
        <f>J80-L80</f>
        <v>500</v>
      </c>
      <c r="N80" s="38">
        <f>J80+M80-Q80-R80</f>
        <v>7455</v>
      </c>
      <c r="O80" s="52">
        <v>2631</v>
      </c>
      <c r="P80" s="52">
        <f t="shared" si="79"/>
        <v>4824</v>
      </c>
      <c r="Q80" s="58"/>
      <c r="R80" s="58"/>
      <c r="S80" s="21">
        <v>7455</v>
      </c>
      <c r="T80" s="21">
        <v>2631</v>
      </c>
      <c r="U80" s="21">
        <v>4824</v>
      </c>
      <c r="V80" s="21">
        <f t="shared" si="62"/>
        <v>0</v>
      </c>
      <c r="W80" s="21">
        <f t="shared" si="63"/>
        <v>0</v>
      </c>
      <c r="X80" s="21">
        <f t="shared" si="64"/>
        <v>0</v>
      </c>
    </row>
    <row r="81" spans="1:24" ht="24.75" customHeight="1">
      <c r="A81" s="14" t="s">
        <v>84</v>
      </c>
      <c r="B81" s="17">
        <v>608005</v>
      </c>
      <c r="C81" s="38">
        <f t="shared" si="76"/>
        <v>20105</v>
      </c>
      <c r="D81" s="39">
        <f>VLOOKUP(B81,'[1]Sheet1'!$A$6:$M$179,4,0)</f>
        <v>14365</v>
      </c>
      <c r="E81" s="38">
        <f>VLOOKUP(B81,'[1]Sheet1'!$A$6:$M$179,5,0)</f>
        <v>5740</v>
      </c>
      <c r="F81" s="41">
        <v>1150</v>
      </c>
      <c r="G81" s="41">
        <v>1950</v>
      </c>
      <c r="H81" s="42">
        <v>1</v>
      </c>
      <c r="I81" s="52">
        <f t="shared" si="77"/>
        <v>2771</v>
      </c>
      <c r="J81" s="52">
        <f t="shared" si="78"/>
        <v>2771</v>
      </c>
      <c r="K81" s="52">
        <f t="shared" si="74"/>
        <v>0</v>
      </c>
      <c r="L81" s="53">
        <v>2667</v>
      </c>
      <c r="M81" s="53">
        <f>J81-L81</f>
        <v>104</v>
      </c>
      <c r="N81" s="38">
        <f>J81+M81-Q81-R81</f>
        <v>2875</v>
      </c>
      <c r="O81" s="52">
        <v>1015</v>
      </c>
      <c r="P81" s="52">
        <f t="shared" si="79"/>
        <v>1860</v>
      </c>
      <c r="Q81" s="58"/>
      <c r="R81" s="58"/>
      <c r="S81" s="21">
        <v>2875</v>
      </c>
      <c r="T81" s="21">
        <v>1015</v>
      </c>
      <c r="U81" s="21">
        <v>1860</v>
      </c>
      <c r="V81" s="21">
        <f t="shared" si="62"/>
        <v>0</v>
      </c>
      <c r="W81" s="21">
        <f t="shared" si="63"/>
        <v>0</v>
      </c>
      <c r="X81" s="21">
        <f t="shared" si="64"/>
        <v>0</v>
      </c>
    </row>
    <row r="82" spans="1:24" ht="24.75" customHeight="1">
      <c r="A82" s="14" t="s">
        <v>85</v>
      </c>
      <c r="B82" s="17">
        <v>608006</v>
      </c>
      <c r="C82" s="38">
        <f t="shared" si="76"/>
        <v>17165</v>
      </c>
      <c r="D82" s="39">
        <f>VLOOKUP(B82,'[1]Sheet1'!$A$6:$M$179,4,0)</f>
        <v>12489</v>
      </c>
      <c r="E82" s="38">
        <f>VLOOKUP(B82,'[1]Sheet1'!$A$6:$M$179,5,0)</f>
        <v>4676</v>
      </c>
      <c r="F82" s="41">
        <v>1150</v>
      </c>
      <c r="G82" s="41">
        <v>1950</v>
      </c>
      <c r="H82" s="42">
        <v>1</v>
      </c>
      <c r="I82" s="52">
        <f t="shared" si="77"/>
        <v>2348</v>
      </c>
      <c r="J82" s="52">
        <f t="shared" si="78"/>
        <v>2348</v>
      </c>
      <c r="K82" s="52">
        <f t="shared" si="74"/>
        <v>0</v>
      </c>
      <c r="L82" s="53">
        <v>2250</v>
      </c>
      <c r="M82" s="53">
        <f>J82-L82</f>
        <v>98</v>
      </c>
      <c r="N82" s="38">
        <f>J82+M82-Q82-R82</f>
        <v>2446</v>
      </c>
      <c r="O82" s="52">
        <v>863</v>
      </c>
      <c r="P82" s="52">
        <f t="shared" si="79"/>
        <v>1583</v>
      </c>
      <c r="Q82" s="58"/>
      <c r="R82" s="58"/>
      <c r="S82" s="21">
        <v>2446</v>
      </c>
      <c r="T82" s="21">
        <v>863</v>
      </c>
      <c r="U82" s="21">
        <v>1583</v>
      </c>
      <c r="V82" s="21">
        <f t="shared" si="62"/>
        <v>0</v>
      </c>
      <c r="W82" s="21">
        <f t="shared" si="63"/>
        <v>0</v>
      </c>
      <c r="X82" s="21">
        <f t="shared" si="64"/>
        <v>0</v>
      </c>
    </row>
    <row r="83" spans="1:25" ht="24.75" customHeight="1">
      <c r="A83" s="35" t="s">
        <v>86</v>
      </c>
      <c r="B83" s="44"/>
      <c r="C83" s="37">
        <f aca="true" t="shared" si="80" ref="C83:C87">C84</f>
        <v>40525</v>
      </c>
      <c r="D83" s="37">
        <f aca="true" t="shared" si="81" ref="D83:D87">D84</f>
        <v>28609</v>
      </c>
      <c r="E83" s="37">
        <f aca="true" t="shared" si="82" ref="E83:E87">E84</f>
        <v>11916</v>
      </c>
      <c r="F83" s="33">
        <v>1150</v>
      </c>
      <c r="G83" s="33">
        <v>1950</v>
      </c>
      <c r="H83" s="43">
        <v>1</v>
      </c>
      <c r="I83" s="37">
        <f aca="true" t="shared" si="83" ref="I83:R83">I84</f>
        <v>5614</v>
      </c>
      <c r="J83" s="37">
        <f t="shared" si="83"/>
        <v>5614</v>
      </c>
      <c r="K83" s="37">
        <f t="shared" si="83"/>
        <v>0</v>
      </c>
      <c r="L83" s="37">
        <f t="shared" si="83"/>
        <v>5472</v>
      </c>
      <c r="M83" s="37">
        <f t="shared" si="83"/>
        <v>142</v>
      </c>
      <c r="N83" s="37">
        <f t="shared" si="83"/>
        <v>5756</v>
      </c>
      <c r="O83" s="37">
        <f t="shared" si="83"/>
        <v>2032</v>
      </c>
      <c r="P83" s="37">
        <f t="shared" si="83"/>
        <v>3724</v>
      </c>
      <c r="Q83" s="37">
        <f t="shared" si="83"/>
        <v>0</v>
      </c>
      <c r="R83" s="37">
        <f t="shared" si="83"/>
        <v>0</v>
      </c>
      <c r="S83" s="21">
        <v>5756</v>
      </c>
      <c r="T83" s="21">
        <v>2032</v>
      </c>
      <c r="U83" s="21">
        <v>3724</v>
      </c>
      <c r="V83" s="21">
        <f t="shared" si="62"/>
        <v>0</v>
      </c>
      <c r="W83" s="21">
        <f t="shared" si="63"/>
        <v>0</v>
      </c>
      <c r="X83" s="21">
        <f t="shared" si="64"/>
        <v>0</v>
      </c>
      <c r="Y83" s="21">
        <v>1</v>
      </c>
    </row>
    <row r="84" spans="1:24" ht="24.75" customHeight="1">
      <c r="A84" s="14" t="s">
        <v>86</v>
      </c>
      <c r="B84" s="17">
        <v>608007</v>
      </c>
      <c r="C84" s="38">
        <f aca="true" t="shared" si="84" ref="C84:C88">D84+E84</f>
        <v>40525</v>
      </c>
      <c r="D84" s="39">
        <f>VLOOKUP(B84,'[1]Sheet1'!$A$6:$M$179,4,0)</f>
        <v>28609</v>
      </c>
      <c r="E84" s="38">
        <f>VLOOKUP(B84,'[1]Sheet1'!$A$6:$M$179,5,0)</f>
        <v>11916</v>
      </c>
      <c r="F84" s="41">
        <v>1150</v>
      </c>
      <c r="G84" s="41">
        <v>1950</v>
      </c>
      <c r="H84" s="42">
        <v>1</v>
      </c>
      <c r="I84" s="52">
        <f t="shared" si="77"/>
        <v>5614</v>
      </c>
      <c r="J84" s="52">
        <f aca="true" t="shared" si="85" ref="J84:J88">ROUND((D84*F84+E84*G84)*H84/10000,0)</f>
        <v>5614</v>
      </c>
      <c r="K84" s="52">
        <f t="shared" si="74"/>
        <v>0</v>
      </c>
      <c r="L84" s="53">
        <v>5472</v>
      </c>
      <c r="M84" s="53">
        <f>J84-L84</f>
        <v>142</v>
      </c>
      <c r="N84" s="38">
        <f>J84+M84-Q84-R84</f>
        <v>5756</v>
      </c>
      <c r="O84" s="52">
        <v>2032</v>
      </c>
      <c r="P84" s="52">
        <f aca="true" t="shared" si="86" ref="P84:P88">N84-O84</f>
        <v>3724</v>
      </c>
      <c r="Q84" s="58"/>
      <c r="R84" s="58"/>
      <c r="S84" s="21">
        <v>5756</v>
      </c>
      <c r="T84" s="21">
        <v>2032</v>
      </c>
      <c r="U84" s="21">
        <v>3724</v>
      </c>
      <c r="V84" s="21">
        <f t="shared" si="62"/>
        <v>0</v>
      </c>
      <c r="W84" s="21">
        <f t="shared" si="63"/>
        <v>0</v>
      </c>
      <c r="X84" s="21">
        <f t="shared" si="64"/>
        <v>0</v>
      </c>
    </row>
    <row r="85" spans="1:25" ht="24.75" customHeight="1">
      <c r="A85" s="35" t="s">
        <v>87</v>
      </c>
      <c r="B85" s="36"/>
      <c r="C85" s="37">
        <f t="shared" si="80"/>
        <v>91464</v>
      </c>
      <c r="D85" s="37">
        <f t="shared" si="81"/>
        <v>66068</v>
      </c>
      <c r="E85" s="37">
        <f t="shared" si="82"/>
        <v>25396</v>
      </c>
      <c r="F85" s="33">
        <v>1150</v>
      </c>
      <c r="G85" s="33">
        <v>1950</v>
      </c>
      <c r="H85" s="43">
        <v>1</v>
      </c>
      <c r="I85" s="37">
        <f aca="true" t="shared" si="87" ref="I85:R85">I86</f>
        <v>12550</v>
      </c>
      <c r="J85" s="37">
        <f t="shared" si="87"/>
        <v>12550</v>
      </c>
      <c r="K85" s="37">
        <f t="shared" si="87"/>
        <v>0</v>
      </c>
      <c r="L85" s="37">
        <f t="shared" si="87"/>
        <v>12024</v>
      </c>
      <c r="M85" s="37">
        <f t="shared" si="87"/>
        <v>526</v>
      </c>
      <c r="N85" s="37">
        <f t="shared" si="87"/>
        <v>13076</v>
      </c>
      <c r="O85" s="37">
        <f t="shared" si="87"/>
        <v>4615</v>
      </c>
      <c r="P85" s="37">
        <f t="shared" si="87"/>
        <v>8461</v>
      </c>
      <c r="Q85" s="37">
        <f t="shared" si="87"/>
        <v>0</v>
      </c>
      <c r="R85" s="37">
        <f t="shared" si="87"/>
        <v>0</v>
      </c>
      <c r="S85" s="21">
        <v>13076</v>
      </c>
      <c r="T85" s="21">
        <v>4615</v>
      </c>
      <c r="U85" s="21">
        <v>8461</v>
      </c>
      <c r="V85" s="21">
        <f t="shared" si="62"/>
        <v>0</v>
      </c>
      <c r="W85" s="21">
        <f t="shared" si="63"/>
        <v>0</v>
      </c>
      <c r="X85" s="21">
        <f t="shared" si="64"/>
        <v>0</v>
      </c>
      <c r="Y85" s="21">
        <v>1</v>
      </c>
    </row>
    <row r="86" spans="1:24" ht="24.75" customHeight="1">
      <c r="A86" s="14" t="s">
        <v>87</v>
      </c>
      <c r="B86" s="17">
        <v>608003</v>
      </c>
      <c r="C86" s="38">
        <f t="shared" si="84"/>
        <v>91464</v>
      </c>
      <c r="D86" s="39">
        <f>VLOOKUP(B86,'[1]Sheet1'!$A$6:$M$179,4,0)</f>
        <v>66068</v>
      </c>
      <c r="E86" s="38">
        <f>VLOOKUP(B86,'[1]Sheet1'!$A$6:$M$179,5,0)</f>
        <v>25396</v>
      </c>
      <c r="F86" s="41">
        <v>1150</v>
      </c>
      <c r="G86" s="41">
        <v>1950</v>
      </c>
      <c r="H86" s="42">
        <v>1</v>
      </c>
      <c r="I86" s="52">
        <f t="shared" si="77"/>
        <v>12550</v>
      </c>
      <c r="J86" s="52">
        <f t="shared" si="85"/>
        <v>12550</v>
      </c>
      <c r="K86" s="52">
        <f t="shared" si="74"/>
        <v>0</v>
      </c>
      <c r="L86" s="53">
        <v>12024</v>
      </c>
      <c r="M86" s="53">
        <f>J86-L86</f>
        <v>526</v>
      </c>
      <c r="N86" s="38">
        <f>J86+M86-Q86-R86</f>
        <v>13076</v>
      </c>
      <c r="O86" s="52">
        <v>4615</v>
      </c>
      <c r="P86" s="52">
        <f t="shared" si="86"/>
        <v>8461</v>
      </c>
      <c r="Q86" s="58"/>
      <c r="R86" s="58"/>
      <c r="S86" s="21">
        <v>13076</v>
      </c>
      <c r="T86" s="21">
        <v>4615</v>
      </c>
      <c r="U86" s="21">
        <v>8461</v>
      </c>
      <c r="V86" s="21">
        <f t="shared" si="62"/>
        <v>0</v>
      </c>
      <c r="W86" s="21">
        <f t="shared" si="63"/>
        <v>0</v>
      </c>
      <c r="X86" s="21">
        <f t="shared" si="64"/>
        <v>0</v>
      </c>
    </row>
    <row r="87" spans="1:25" ht="24.75" customHeight="1">
      <c r="A87" s="35" t="s">
        <v>88</v>
      </c>
      <c r="B87" s="36"/>
      <c r="C87" s="37">
        <f t="shared" si="80"/>
        <v>58544</v>
      </c>
      <c r="D87" s="37">
        <f t="shared" si="81"/>
        <v>41508</v>
      </c>
      <c r="E87" s="37">
        <f t="shared" si="82"/>
        <v>17036</v>
      </c>
      <c r="F87" s="33">
        <v>1150</v>
      </c>
      <c r="G87" s="33">
        <v>1950</v>
      </c>
      <c r="H87" s="43">
        <v>1</v>
      </c>
      <c r="I87" s="37">
        <f aca="true" t="shared" si="88" ref="I87:R87">I88</f>
        <v>8095</v>
      </c>
      <c r="J87" s="37">
        <f t="shared" si="88"/>
        <v>8095</v>
      </c>
      <c r="K87" s="37">
        <f t="shared" si="88"/>
        <v>0</v>
      </c>
      <c r="L87" s="37">
        <f t="shared" si="88"/>
        <v>8079</v>
      </c>
      <c r="M87" s="37">
        <f t="shared" si="88"/>
        <v>16</v>
      </c>
      <c r="N87" s="37">
        <f t="shared" si="88"/>
        <v>8111</v>
      </c>
      <c r="O87" s="37">
        <f t="shared" si="88"/>
        <v>2863</v>
      </c>
      <c r="P87" s="37">
        <f t="shared" si="88"/>
        <v>5248</v>
      </c>
      <c r="Q87" s="37">
        <f t="shared" si="88"/>
        <v>0</v>
      </c>
      <c r="R87" s="37">
        <f t="shared" si="88"/>
        <v>0</v>
      </c>
      <c r="S87" s="21">
        <v>8111</v>
      </c>
      <c r="T87" s="21">
        <v>2863</v>
      </c>
      <c r="U87" s="21">
        <v>5248</v>
      </c>
      <c r="V87" s="21">
        <f t="shared" si="62"/>
        <v>0</v>
      </c>
      <c r="W87" s="21">
        <f t="shared" si="63"/>
        <v>0</v>
      </c>
      <c r="X87" s="21">
        <f t="shared" si="64"/>
        <v>0</v>
      </c>
      <c r="Y87" s="21">
        <v>1</v>
      </c>
    </row>
    <row r="88" spans="1:24" ht="24.75" customHeight="1">
      <c r="A88" s="14" t="s">
        <v>88</v>
      </c>
      <c r="B88" s="17">
        <v>608008</v>
      </c>
      <c r="C88" s="38">
        <f t="shared" si="84"/>
        <v>58544</v>
      </c>
      <c r="D88" s="39">
        <f>VLOOKUP(B88,'[1]Sheet1'!$A$6:$M$179,4,0)</f>
        <v>41508</v>
      </c>
      <c r="E88" s="38">
        <f>VLOOKUP(B88,'[1]Sheet1'!$A$6:$M$179,5,0)</f>
        <v>17036</v>
      </c>
      <c r="F88" s="41">
        <v>1150</v>
      </c>
      <c r="G88" s="41">
        <v>1950</v>
      </c>
      <c r="H88" s="42">
        <v>1</v>
      </c>
      <c r="I88" s="52">
        <f t="shared" si="77"/>
        <v>8095</v>
      </c>
      <c r="J88" s="52">
        <f t="shared" si="85"/>
        <v>8095</v>
      </c>
      <c r="K88" s="52">
        <f t="shared" si="74"/>
        <v>0</v>
      </c>
      <c r="L88" s="53">
        <v>8079</v>
      </c>
      <c r="M88" s="53">
        <f>J88-L88</f>
        <v>16</v>
      </c>
      <c r="N88" s="38">
        <f>J88+M88-Q88-R88</f>
        <v>8111</v>
      </c>
      <c r="O88" s="52">
        <v>2863</v>
      </c>
      <c r="P88" s="52">
        <f t="shared" si="86"/>
        <v>5248</v>
      </c>
      <c r="Q88" s="58"/>
      <c r="R88" s="58"/>
      <c r="S88" s="21">
        <v>8111</v>
      </c>
      <c r="T88" s="21">
        <v>2863</v>
      </c>
      <c r="U88" s="21">
        <v>5248</v>
      </c>
      <c r="V88" s="21">
        <f t="shared" si="62"/>
        <v>0</v>
      </c>
      <c r="W88" s="21">
        <f t="shared" si="63"/>
        <v>0</v>
      </c>
      <c r="X88" s="21">
        <f t="shared" si="64"/>
        <v>0</v>
      </c>
    </row>
    <row r="89" spans="1:25" ht="24.75" customHeight="1">
      <c r="A89" s="35" t="s">
        <v>89</v>
      </c>
      <c r="B89" s="36"/>
      <c r="C89" s="37">
        <f>C90</f>
        <v>139932</v>
      </c>
      <c r="D89" s="37">
        <f>D90</f>
        <v>95973</v>
      </c>
      <c r="E89" s="37">
        <f>E90</f>
        <v>43959</v>
      </c>
      <c r="F89" s="33">
        <v>1150</v>
      </c>
      <c r="G89" s="33">
        <v>1950</v>
      </c>
      <c r="H89" s="43">
        <v>1</v>
      </c>
      <c r="I89" s="37">
        <f aca="true" t="shared" si="89" ref="I89:R89">I90</f>
        <v>19609</v>
      </c>
      <c r="J89" s="37">
        <f t="shared" si="89"/>
        <v>19609</v>
      </c>
      <c r="K89" s="37">
        <f t="shared" si="89"/>
        <v>0</v>
      </c>
      <c r="L89" s="37">
        <f t="shared" si="89"/>
        <v>19484</v>
      </c>
      <c r="M89" s="37">
        <f t="shared" si="89"/>
        <v>125</v>
      </c>
      <c r="N89" s="37">
        <f t="shared" si="89"/>
        <v>19734</v>
      </c>
      <c r="O89" s="37">
        <f t="shared" si="89"/>
        <v>6965</v>
      </c>
      <c r="P89" s="37">
        <f t="shared" si="89"/>
        <v>12769</v>
      </c>
      <c r="Q89" s="37">
        <f t="shared" si="89"/>
        <v>0</v>
      </c>
      <c r="R89" s="37">
        <f t="shared" si="89"/>
        <v>0</v>
      </c>
      <c r="S89" s="21">
        <v>19734</v>
      </c>
      <c r="T89" s="21">
        <v>6965</v>
      </c>
      <c r="U89" s="21">
        <v>12769</v>
      </c>
      <c r="V89" s="21">
        <f t="shared" si="62"/>
        <v>0</v>
      </c>
      <c r="W89" s="21">
        <f t="shared" si="63"/>
        <v>0</v>
      </c>
      <c r="X89" s="21">
        <f t="shared" si="64"/>
        <v>0</v>
      </c>
      <c r="Y89" s="21">
        <v>1</v>
      </c>
    </row>
    <row r="90" spans="1:24" ht="24.75" customHeight="1">
      <c r="A90" s="14" t="s">
        <v>89</v>
      </c>
      <c r="B90" s="17">
        <v>608009</v>
      </c>
      <c r="C90" s="38">
        <f aca="true" t="shared" si="90" ref="C90:C96">D90+E90</f>
        <v>139932</v>
      </c>
      <c r="D90" s="39">
        <f>VLOOKUP(B90,'[1]Sheet1'!$A$6:$M$179,4,0)</f>
        <v>95973</v>
      </c>
      <c r="E90" s="38">
        <f>VLOOKUP(B90,'[1]Sheet1'!$A$6:$M$179,5,0)</f>
        <v>43959</v>
      </c>
      <c r="F90" s="41">
        <v>1150</v>
      </c>
      <c r="G90" s="41">
        <v>1950</v>
      </c>
      <c r="H90" s="42">
        <v>1</v>
      </c>
      <c r="I90" s="52">
        <f t="shared" si="77"/>
        <v>19609</v>
      </c>
      <c r="J90" s="52">
        <f aca="true" t="shared" si="91" ref="J90:J96">ROUND((D90*F90+E90*G90)*H90/10000,0)</f>
        <v>19609</v>
      </c>
      <c r="K90" s="52">
        <f t="shared" si="74"/>
        <v>0</v>
      </c>
      <c r="L90" s="53">
        <v>19484</v>
      </c>
      <c r="M90" s="53">
        <f>J90-L90</f>
        <v>125</v>
      </c>
      <c r="N90" s="38">
        <f>J90+M90-Q90-R90</f>
        <v>19734</v>
      </c>
      <c r="O90" s="52">
        <v>6965</v>
      </c>
      <c r="P90" s="52">
        <f aca="true" t="shared" si="92" ref="P90:P96">N90-O90</f>
        <v>12769</v>
      </c>
      <c r="Q90" s="58"/>
      <c r="R90" s="58"/>
      <c r="S90" s="21">
        <v>19734</v>
      </c>
      <c r="T90" s="21">
        <v>6965</v>
      </c>
      <c r="U90" s="21">
        <v>12769</v>
      </c>
      <c r="V90" s="21">
        <f t="shared" si="62"/>
        <v>0</v>
      </c>
      <c r="W90" s="21">
        <f t="shared" si="63"/>
        <v>0</v>
      </c>
      <c r="X90" s="21">
        <f t="shared" si="64"/>
        <v>0</v>
      </c>
    </row>
    <row r="91" spans="1:25" ht="24.75" customHeight="1">
      <c r="A91" s="35" t="s">
        <v>90</v>
      </c>
      <c r="B91" s="36"/>
      <c r="C91" s="37">
        <f>SUM(C92:C96)</f>
        <v>558858</v>
      </c>
      <c r="D91" s="37">
        <f>SUM(D92:D96)</f>
        <v>414219</v>
      </c>
      <c r="E91" s="37">
        <f>SUM(E92:E96)</f>
        <v>144639</v>
      </c>
      <c r="F91" s="33">
        <v>1150</v>
      </c>
      <c r="G91" s="33">
        <v>1950</v>
      </c>
      <c r="H91" s="34" t="s">
        <v>24</v>
      </c>
      <c r="I91" s="37">
        <f aca="true" t="shared" si="93" ref="I91:R91">SUM(I92:I96)</f>
        <v>75841</v>
      </c>
      <c r="J91" s="37">
        <f t="shared" si="93"/>
        <v>54538</v>
      </c>
      <c r="K91" s="37">
        <f t="shared" si="93"/>
        <v>21303</v>
      </c>
      <c r="L91" s="37">
        <f t="shared" si="93"/>
        <v>52397</v>
      </c>
      <c r="M91" s="37">
        <f t="shared" si="93"/>
        <v>2141</v>
      </c>
      <c r="N91" s="37">
        <f t="shared" si="93"/>
        <v>56679</v>
      </c>
      <c r="O91" s="37">
        <f t="shared" si="93"/>
        <v>20005</v>
      </c>
      <c r="P91" s="37">
        <f t="shared" si="93"/>
        <v>36674</v>
      </c>
      <c r="Q91" s="37">
        <f t="shared" si="93"/>
        <v>0</v>
      </c>
      <c r="R91" s="37">
        <f t="shared" si="93"/>
        <v>0</v>
      </c>
      <c r="S91" s="21">
        <v>56679</v>
      </c>
      <c r="T91" s="21">
        <v>20005</v>
      </c>
      <c r="U91" s="21">
        <v>36674</v>
      </c>
      <c r="V91" s="21">
        <f t="shared" si="62"/>
        <v>0</v>
      </c>
      <c r="W91" s="21">
        <f t="shared" si="63"/>
        <v>0</v>
      </c>
      <c r="X91" s="21">
        <f t="shared" si="64"/>
        <v>0</v>
      </c>
      <c r="Y91" s="21">
        <v>1</v>
      </c>
    </row>
    <row r="92" spans="1:24" ht="24.75" customHeight="1">
      <c r="A92" s="13" t="s">
        <v>26</v>
      </c>
      <c r="B92" s="17">
        <v>609001</v>
      </c>
      <c r="C92" s="38">
        <f t="shared" si="90"/>
        <v>0</v>
      </c>
      <c r="D92" s="39">
        <f>VLOOKUP(B92,'[1]Sheet1'!$A$6:$M$179,4,0)</f>
        <v>0</v>
      </c>
      <c r="E92" s="38">
        <f>VLOOKUP(B92,'[1]Sheet1'!$A$6:$M$179,5,0)</f>
        <v>0</v>
      </c>
      <c r="F92" s="41">
        <v>1150</v>
      </c>
      <c r="G92" s="41">
        <v>1950</v>
      </c>
      <c r="H92" s="42">
        <v>0.6</v>
      </c>
      <c r="I92" s="52">
        <f aca="true" t="shared" si="94" ref="I92:I111">ROUND((D92*F92+E92*G92)/10000,0)</f>
        <v>0</v>
      </c>
      <c r="J92" s="52">
        <f t="shared" si="91"/>
        <v>0</v>
      </c>
      <c r="K92" s="52">
        <f t="shared" si="74"/>
        <v>0</v>
      </c>
      <c r="L92" s="53">
        <v>0</v>
      </c>
      <c r="M92" s="53">
        <f>J92-L92</f>
        <v>0</v>
      </c>
      <c r="N92" s="38">
        <f>J92+M92-Q92-R92</f>
        <v>0</v>
      </c>
      <c r="O92" s="52">
        <v>0</v>
      </c>
      <c r="P92" s="52">
        <f t="shared" si="92"/>
        <v>0</v>
      </c>
      <c r="Q92" s="58"/>
      <c r="R92" s="58"/>
      <c r="S92" s="21">
        <v>0</v>
      </c>
      <c r="T92" s="21">
        <v>0</v>
      </c>
      <c r="U92" s="21">
        <v>0</v>
      </c>
      <c r="V92" s="21">
        <f t="shared" si="62"/>
        <v>0</v>
      </c>
      <c r="W92" s="21">
        <f t="shared" si="63"/>
        <v>0</v>
      </c>
      <c r="X92" s="21">
        <f t="shared" si="64"/>
        <v>0</v>
      </c>
    </row>
    <row r="93" spans="1:24" ht="24.75" customHeight="1">
      <c r="A93" s="14" t="s">
        <v>91</v>
      </c>
      <c r="B93" s="17">
        <v>609002</v>
      </c>
      <c r="C93" s="38">
        <f t="shared" si="90"/>
        <v>228821</v>
      </c>
      <c r="D93" s="39">
        <f>VLOOKUP(B93,'[1]Sheet1'!$A$6:$M$179,4,0)</f>
        <v>174343</v>
      </c>
      <c r="E93" s="38">
        <f>VLOOKUP(B93,'[1]Sheet1'!$A$6:$M$179,5,0)</f>
        <v>54478</v>
      </c>
      <c r="F93" s="41">
        <v>1150</v>
      </c>
      <c r="G93" s="41">
        <v>1950</v>
      </c>
      <c r="H93" s="42">
        <v>0.6</v>
      </c>
      <c r="I93" s="52">
        <f t="shared" si="94"/>
        <v>30673</v>
      </c>
      <c r="J93" s="52">
        <f t="shared" si="91"/>
        <v>18404</v>
      </c>
      <c r="K93" s="52">
        <f t="shared" si="74"/>
        <v>12269</v>
      </c>
      <c r="L93" s="53">
        <v>17545</v>
      </c>
      <c r="M93" s="53">
        <f>J93-L93</f>
        <v>859</v>
      </c>
      <c r="N93" s="38">
        <f>J93+M93-Q93-R93</f>
        <v>19263</v>
      </c>
      <c r="O93" s="52">
        <v>6799</v>
      </c>
      <c r="P93" s="52">
        <f t="shared" si="92"/>
        <v>12464</v>
      </c>
      <c r="Q93" s="58"/>
      <c r="R93" s="58"/>
      <c r="S93" s="21">
        <v>19263</v>
      </c>
      <c r="T93" s="21">
        <v>6799</v>
      </c>
      <c r="U93" s="21">
        <v>12464</v>
      </c>
      <c r="V93" s="21">
        <f t="shared" si="62"/>
        <v>0</v>
      </c>
      <c r="W93" s="21">
        <f t="shared" si="63"/>
        <v>0</v>
      </c>
      <c r="X93" s="21">
        <f t="shared" si="64"/>
        <v>0</v>
      </c>
    </row>
    <row r="94" spans="1:24" ht="24.75" customHeight="1">
      <c r="A94" s="14" t="s">
        <v>92</v>
      </c>
      <c r="B94" s="17">
        <v>609003</v>
      </c>
      <c r="C94" s="38">
        <f t="shared" si="90"/>
        <v>152432</v>
      </c>
      <c r="D94" s="39">
        <f>VLOOKUP(B94,'[1]Sheet1'!$A$6:$M$179,4,0)</f>
        <v>108932</v>
      </c>
      <c r="E94" s="38">
        <f>VLOOKUP(B94,'[1]Sheet1'!$A$6:$M$179,5,0)</f>
        <v>43500</v>
      </c>
      <c r="F94" s="41">
        <v>1150</v>
      </c>
      <c r="G94" s="41">
        <v>1950</v>
      </c>
      <c r="H94" s="42">
        <v>0.8</v>
      </c>
      <c r="I94" s="52">
        <f t="shared" si="94"/>
        <v>21010</v>
      </c>
      <c r="J94" s="52">
        <f t="shared" si="91"/>
        <v>16808</v>
      </c>
      <c r="K94" s="52">
        <f t="shared" si="74"/>
        <v>4202</v>
      </c>
      <c r="L94" s="53">
        <v>15905</v>
      </c>
      <c r="M94" s="53">
        <f>J94-L94</f>
        <v>903</v>
      </c>
      <c r="N94" s="38">
        <f>J94+M94-Q94-R94</f>
        <v>17711</v>
      </c>
      <c r="O94" s="52">
        <v>6251</v>
      </c>
      <c r="P94" s="52">
        <f t="shared" si="92"/>
        <v>11460</v>
      </c>
      <c r="Q94" s="58"/>
      <c r="R94" s="58"/>
      <c r="S94" s="21">
        <v>17711</v>
      </c>
      <c r="T94" s="21">
        <v>6251</v>
      </c>
      <c r="U94" s="21">
        <v>11460</v>
      </c>
      <c r="V94" s="21">
        <f t="shared" si="62"/>
        <v>0</v>
      </c>
      <c r="W94" s="21">
        <f t="shared" si="63"/>
        <v>0</v>
      </c>
      <c r="X94" s="21">
        <f t="shared" si="64"/>
        <v>0</v>
      </c>
    </row>
    <row r="95" spans="1:24" ht="24.75" customHeight="1">
      <c r="A95" s="14" t="s">
        <v>93</v>
      </c>
      <c r="B95" s="17">
        <v>609004</v>
      </c>
      <c r="C95" s="38">
        <f t="shared" si="90"/>
        <v>140681</v>
      </c>
      <c r="D95" s="39">
        <f>VLOOKUP(B95,'[1]Sheet1'!$A$6:$M$179,4,0)</f>
        <v>103013</v>
      </c>
      <c r="E95" s="38">
        <f>VLOOKUP(B95,'[1]Sheet1'!$A$6:$M$179,5,0)</f>
        <v>37668</v>
      </c>
      <c r="F95" s="41">
        <v>1150</v>
      </c>
      <c r="G95" s="41">
        <v>1950</v>
      </c>
      <c r="H95" s="42">
        <v>0.8</v>
      </c>
      <c r="I95" s="52">
        <f t="shared" si="94"/>
        <v>19192</v>
      </c>
      <c r="J95" s="52">
        <f t="shared" si="91"/>
        <v>15353</v>
      </c>
      <c r="K95" s="52">
        <f t="shared" si="74"/>
        <v>3839</v>
      </c>
      <c r="L95" s="53">
        <v>15194</v>
      </c>
      <c r="M95" s="53">
        <f>J95-L95</f>
        <v>159</v>
      </c>
      <c r="N95" s="38">
        <f>J95+M95-Q95-R95</f>
        <v>15512</v>
      </c>
      <c r="O95" s="52">
        <v>5475</v>
      </c>
      <c r="P95" s="52">
        <f t="shared" si="92"/>
        <v>10037</v>
      </c>
      <c r="Q95" s="58"/>
      <c r="R95" s="58"/>
      <c r="S95" s="21">
        <v>15512</v>
      </c>
      <c r="T95" s="21">
        <v>5475</v>
      </c>
      <c r="U95" s="21">
        <v>10037</v>
      </c>
      <c r="V95" s="21">
        <f t="shared" si="62"/>
        <v>0</v>
      </c>
      <c r="W95" s="21">
        <f t="shared" si="63"/>
        <v>0</v>
      </c>
      <c r="X95" s="21">
        <f t="shared" si="64"/>
        <v>0</v>
      </c>
    </row>
    <row r="96" spans="1:24" ht="24.75" customHeight="1">
      <c r="A96" s="14" t="s">
        <v>94</v>
      </c>
      <c r="B96" s="17">
        <v>609006</v>
      </c>
      <c r="C96" s="38">
        <f t="shared" si="90"/>
        <v>36924</v>
      </c>
      <c r="D96" s="39">
        <f>VLOOKUP(B96,'[1]Sheet1'!$A$6:$M$179,4,0)</f>
        <v>27931</v>
      </c>
      <c r="E96" s="38">
        <f>VLOOKUP(B96,'[1]Sheet1'!$A$6:$M$179,5,0)</f>
        <v>8993</v>
      </c>
      <c r="F96" s="41">
        <v>1150</v>
      </c>
      <c r="G96" s="41">
        <v>1950</v>
      </c>
      <c r="H96" s="42">
        <v>0.8</v>
      </c>
      <c r="I96" s="52">
        <f t="shared" si="94"/>
        <v>4966</v>
      </c>
      <c r="J96" s="52">
        <f t="shared" si="91"/>
        <v>3973</v>
      </c>
      <c r="K96" s="52">
        <f t="shared" si="74"/>
        <v>993</v>
      </c>
      <c r="L96" s="53">
        <v>3753</v>
      </c>
      <c r="M96" s="53">
        <f>J96-L96</f>
        <v>220</v>
      </c>
      <c r="N96" s="38">
        <f>J96+M96-Q96-R96</f>
        <v>4193</v>
      </c>
      <c r="O96" s="52">
        <v>1480</v>
      </c>
      <c r="P96" s="52">
        <f t="shared" si="92"/>
        <v>2713</v>
      </c>
      <c r="Q96" s="58"/>
      <c r="R96" s="58"/>
      <c r="S96" s="21">
        <v>4193</v>
      </c>
      <c r="T96" s="21">
        <v>1480</v>
      </c>
      <c r="U96" s="21">
        <v>2713</v>
      </c>
      <c r="V96" s="21">
        <f t="shared" si="62"/>
        <v>0</v>
      </c>
      <c r="W96" s="21">
        <f t="shared" si="63"/>
        <v>0</v>
      </c>
      <c r="X96" s="21">
        <f t="shared" si="64"/>
        <v>0</v>
      </c>
    </row>
    <row r="97" spans="1:25" ht="24.75" customHeight="1">
      <c r="A97" s="35" t="s">
        <v>95</v>
      </c>
      <c r="B97" s="36"/>
      <c r="C97" s="37">
        <f>C98</f>
        <v>156410</v>
      </c>
      <c r="D97" s="37">
        <f>D98</f>
        <v>116279</v>
      </c>
      <c r="E97" s="37">
        <f>E98</f>
        <v>40131</v>
      </c>
      <c r="F97" s="33">
        <v>1150</v>
      </c>
      <c r="G97" s="33">
        <v>1950</v>
      </c>
      <c r="H97" s="43">
        <v>0.8</v>
      </c>
      <c r="I97" s="37">
        <f aca="true" t="shared" si="95" ref="I97:R97">I98</f>
        <v>21198</v>
      </c>
      <c r="J97" s="37">
        <f t="shared" si="95"/>
        <v>16958</v>
      </c>
      <c r="K97" s="37">
        <f t="shared" si="95"/>
        <v>4240</v>
      </c>
      <c r="L97" s="37">
        <f t="shared" si="95"/>
        <v>16154</v>
      </c>
      <c r="M97" s="37">
        <f t="shared" si="95"/>
        <v>804</v>
      </c>
      <c r="N97" s="37">
        <f t="shared" si="95"/>
        <v>17762</v>
      </c>
      <c r="O97" s="37">
        <f t="shared" si="95"/>
        <v>6269</v>
      </c>
      <c r="P97" s="37">
        <f t="shared" si="95"/>
        <v>11493</v>
      </c>
      <c r="Q97" s="37">
        <f t="shared" si="95"/>
        <v>0</v>
      </c>
      <c r="R97" s="37">
        <f t="shared" si="95"/>
        <v>0</v>
      </c>
      <c r="S97" s="21">
        <v>17762</v>
      </c>
      <c r="T97" s="21">
        <v>6269</v>
      </c>
      <c r="U97" s="21">
        <v>11493</v>
      </c>
      <c r="V97" s="21">
        <f t="shared" si="62"/>
        <v>0</v>
      </c>
      <c r="W97" s="21">
        <f t="shared" si="63"/>
        <v>0</v>
      </c>
      <c r="X97" s="21">
        <f t="shared" si="64"/>
        <v>0</v>
      </c>
      <c r="Y97" s="21">
        <v>1</v>
      </c>
    </row>
    <row r="98" spans="1:24" ht="24.75" customHeight="1">
      <c r="A98" s="14" t="s">
        <v>95</v>
      </c>
      <c r="B98" s="17">
        <v>609005</v>
      </c>
      <c r="C98" s="38">
        <f aca="true" t="shared" si="96" ref="C98:C101">D98+E98</f>
        <v>156410</v>
      </c>
      <c r="D98" s="39">
        <f>VLOOKUP(B98,'[1]Sheet1'!$A$6:$M$179,4,0)</f>
        <v>116279</v>
      </c>
      <c r="E98" s="38">
        <f>VLOOKUP(B98,'[1]Sheet1'!$A$6:$M$179,5,0)</f>
        <v>40131</v>
      </c>
      <c r="F98" s="41">
        <v>1150</v>
      </c>
      <c r="G98" s="41">
        <v>1950</v>
      </c>
      <c r="H98" s="42">
        <v>0.8</v>
      </c>
      <c r="I98" s="52">
        <f t="shared" si="94"/>
        <v>21198</v>
      </c>
      <c r="J98" s="52">
        <f aca="true" t="shared" si="97" ref="J98:J101">ROUND((D98*F98+E98*G98)*H98/10000,0)</f>
        <v>16958</v>
      </c>
      <c r="K98" s="52">
        <f t="shared" si="74"/>
        <v>4240</v>
      </c>
      <c r="L98" s="53">
        <v>16154</v>
      </c>
      <c r="M98" s="53">
        <f>J98-L98</f>
        <v>804</v>
      </c>
      <c r="N98" s="38">
        <f>J98+M98-Q98-R98</f>
        <v>17762</v>
      </c>
      <c r="O98" s="52">
        <v>6269</v>
      </c>
      <c r="P98" s="52">
        <f aca="true" t="shared" si="98" ref="P98:P101">N98-O98</f>
        <v>11493</v>
      </c>
      <c r="Q98" s="58"/>
      <c r="R98" s="58"/>
      <c r="S98" s="21">
        <v>17762</v>
      </c>
      <c r="T98" s="21">
        <v>6269</v>
      </c>
      <c r="U98" s="21">
        <v>11493</v>
      </c>
      <c r="V98" s="21">
        <f t="shared" si="62"/>
        <v>0</v>
      </c>
      <c r="W98" s="21">
        <f t="shared" si="63"/>
        <v>0</v>
      </c>
      <c r="X98" s="21">
        <f t="shared" si="64"/>
        <v>0</v>
      </c>
    </row>
    <row r="99" spans="1:25" ht="24.75" customHeight="1">
      <c r="A99" s="35" t="s">
        <v>96</v>
      </c>
      <c r="B99" s="36"/>
      <c r="C99" s="37">
        <f>SUM(C100:C101)</f>
        <v>47673</v>
      </c>
      <c r="D99" s="37">
        <f>SUM(D100:D101)</f>
        <v>32104</v>
      </c>
      <c r="E99" s="37">
        <f>SUM(E100:E101)</f>
        <v>15569</v>
      </c>
      <c r="F99" s="33">
        <v>1150</v>
      </c>
      <c r="G99" s="33">
        <v>1950</v>
      </c>
      <c r="H99" s="34" t="s">
        <v>24</v>
      </c>
      <c r="I99" s="37">
        <f aca="true" t="shared" si="99" ref="I99:R99">SUM(I100:I101)</f>
        <v>6728</v>
      </c>
      <c r="J99" s="37">
        <f t="shared" si="99"/>
        <v>4037</v>
      </c>
      <c r="K99" s="37">
        <f t="shared" si="99"/>
        <v>2691</v>
      </c>
      <c r="L99" s="37">
        <f t="shared" si="99"/>
        <v>4162</v>
      </c>
      <c r="M99" s="37">
        <f t="shared" si="99"/>
        <v>-125</v>
      </c>
      <c r="N99" s="37">
        <f t="shared" si="99"/>
        <v>3912</v>
      </c>
      <c r="O99" s="37">
        <f t="shared" si="99"/>
        <v>1381</v>
      </c>
      <c r="P99" s="37">
        <f t="shared" si="99"/>
        <v>2531</v>
      </c>
      <c r="Q99" s="37">
        <f t="shared" si="99"/>
        <v>0</v>
      </c>
      <c r="R99" s="37">
        <f t="shared" si="99"/>
        <v>0</v>
      </c>
      <c r="S99" s="21">
        <v>3912</v>
      </c>
      <c r="T99" s="21">
        <v>1381</v>
      </c>
      <c r="U99" s="21">
        <v>2531</v>
      </c>
      <c r="V99" s="21">
        <f t="shared" si="62"/>
        <v>0</v>
      </c>
      <c r="W99" s="21">
        <f t="shared" si="63"/>
        <v>0</v>
      </c>
      <c r="X99" s="21">
        <f t="shared" si="64"/>
        <v>0</v>
      </c>
      <c r="Y99" s="21">
        <v>1</v>
      </c>
    </row>
    <row r="100" spans="1:24" ht="24.75" customHeight="1">
      <c r="A100" s="13" t="s">
        <v>26</v>
      </c>
      <c r="B100" s="17">
        <v>610001</v>
      </c>
      <c r="C100" s="38">
        <f t="shared" si="96"/>
        <v>7838</v>
      </c>
      <c r="D100" s="39">
        <f>VLOOKUP(B100,'[1]Sheet1'!$A$6:$M$179,4,0)</f>
        <v>4600</v>
      </c>
      <c r="E100" s="38">
        <f>VLOOKUP(B100,'[1]Sheet1'!$A$6:$M$179,5,0)</f>
        <v>3238</v>
      </c>
      <c r="F100" s="41">
        <v>1150</v>
      </c>
      <c r="G100" s="41">
        <v>1950</v>
      </c>
      <c r="H100" s="42">
        <v>0.6</v>
      </c>
      <c r="I100" s="52">
        <f t="shared" si="94"/>
        <v>1160</v>
      </c>
      <c r="J100" s="52">
        <f t="shared" si="97"/>
        <v>696</v>
      </c>
      <c r="K100" s="52">
        <f t="shared" si="74"/>
        <v>464</v>
      </c>
      <c r="L100" s="53">
        <v>681</v>
      </c>
      <c r="M100" s="53">
        <f>J100-L100</f>
        <v>15</v>
      </c>
      <c r="N100" s="38">
        <f>J100+M100-Q100-R100</f>
        <v>711</v>
      </c>
      <c r="O100" s="52">
        <v>251</v>
      </c>
      <c r="P100" s="52">
        <f t="shared" si="98"/>
        <v>460</v>
      </c>
      <c r="Q100" s="58"/>
      <c r="R100" s="58"/>
      <c r="S100" s="21">
        <v>711</v>
      </c>
      <c r="T100" s="21">
        <v>251</v>
      </c>
      <c r="U100" s="21">
        <v>460</v>
      </c>
      <c r="V100" s="21">
        <f t="shared" si="62"/>
        <v>0</v>
      </c>
      <c r="W100" s="21">
        <f t="shared" si="63"/>
        <v>0</v>
      </c>
      <c r="X100" s="21">
        <f t="shared" si="64"/>
        <v>0</v>
      </c>
    </row>
    <row r="101" spans="1:24" ht="24.75" customHeight="1">
      <c r="A101" s="14" t="s">
        <v>97</v>
      </c>
      <c r="B101" s="17">
        <v>610002</v>
      </c>
      <c r="C101" s="38">
        <f t="shared" si="96"/>
        <v>39835</v>
      </c>
      <c r="D101" s="39">
        <f>VLOOKUP(B101,'[1]Sheet1'!$A$6:$M$179,4,0)</f>
        <v>27504</v>
      </c>
      <c r="E101" s="38">
        <f>VLOOKUP(B101,'[1]Sheet1'!$A$6:$M$179,5,0)</f>
        <v>12331</v>
      </c>
      <c r="F101" s="41">
        <v>1150</v>
      </c>
      <c r="G101" s="41">
        <v>1950</v>
      </c>
      <c r="H101" s="42">
        <v>0.6</v>
      </c>
      <c r="I101" s="52">
        <f t="shared" si="94"/>
        <v>5568</v>
      </c>
      <c r="J101" s="52">
        <f t="shared" si="97"/>
        <v>3341</v>
      </c>
      <c r="K101" s="52">
        <f t="shared" si="74"/>
        <v>2227</v>
      </c>
      <c r="L101" s="53">
        <v>3481</v>
      </c>
      <c r="M101" s="53">
        <f>J101-L101</f>
        <v>-140</v>
      </c>
      <c r="N101" s="38">
        <f>J101+M101-Q101-R101</f>
        <v>3201</v>
      </c>
      <c r="O101" s="52">
        <v>1130</v>
      </c>
      <c r="P101" s="52">
        <f t="shared" si="98"/>
        <v>2071</v>
      </c>
      <c r="Q101" s="58"/>
      <c r="R101" s="58"/>
      <c r="S101" s="21">
        <v>3201</v>
      </c>
      <c r="T101" s="21">
        <v>1130</v>
      </c>
      <c r="U101" s="21">
        <v>2071</v>
      </c>
      <c r="V101" s="21">
        <f t="shared" si="62"/>
        <v>0</v>
      </c>
      <c r="W101" s="21">
        <f t="shared" si="63"/>
        <v>0</v>
      </c>
      <c r="X101" s="21">
        <f t="shared" si="64"/>
        <v>0</v>
      </c>
    </row>
    <row r="102" spans="1:43" s="20" customFormat="1" ht="24.75" customHeight="1">
      <c r="A102" s="35" t="s">
        <v>98</v>
      </c>
      <c r="B102" s="44"/>
      <c r="C102" s="37">
        <f aca="true" t="shared" si="100" ref="C102:C106">C103</f>
        <v>107541</v>
      </c>
      <c r="D102" s="37">
        <f aca="true" t="shared" si="101" ref="D102:D106">D103</f>
        <v>77817</v>
      </c>
      <c r="E102" s="37">
        <f aca="true" t="shared" si="102" ref="E102:E106">E103</f>
        <v>29724</v>
      </c>
      <c r="F102" s="33">
        <v>1150</v>
      </c>
      <c r="G102" s="33">
        <v>1950</v>
      </c>
      <c r="H102" s="43">
        <v>1</v>
      </c>
      <c r="I102" s="37">
        <f aca="true" t="shared" si="103" ref="I102:R102">I103</f>
        <v>14745</v>
      </c>
      <c r="J102" s="37">
        <f t="shared" si="103"/>
        <v>14745</v>
      </c>
      <c r="K102" s="37">
        <f t="shared" si="103"/>
        <v>0</v>
      </c>
      <c r="L102" s="37">
        <f t="shared" si="103"/>
        <v>14340</v>
      </c>
      <c r="M102" s="37">
        <f t="shared" si="103"/>
        <v>405</v>
      </c>
      <c r="N102" s="37">
        <f t="shared" si="103"/>
        <v>15150</v>
      </c>
      <c r="O102" s="37">
        <f t="shared" si="103"/>
        <v>5347</v>
      </c>
      <c r="P102" s="37">
        <f t="shared" si="103"/>
        <v>9803</v>
      </c>
      <c r="Q102" s="37">
        <f t="shared" si="103"/>
        <v>0</v>
      </c>
      <c r="R102" s="37">
        <f t="shared" si="103"/>
        <v>0</v>
      </c>
      <c r="S102" s="21">
        <v>15150</v>
      </c>
      <c r="T102" s="21">
        <v>5347</v>
      </c>
      <c r="U102" s="21">
        <v>9803</v>
      </c>
      <c r="V102" s="21">
        <f aca="true" t="shared" si="104" ref="V102:V133">N102-S102</f>
        <v>0</v>
      </c>
      <c r="W102" s="21">
        <f aca="true" t="shared" si="105" ref="W102:W133">O102-T102</f>
        <v>0</v>
      </c>
      <c r="X102" s="21">
        <f aca="true" t="shared" si="106" ref="X102:X133">P102-U102</f>
        <v>0</v>
      </c>
      <c r="Y102" s="21">
        <v>1</v>
      </c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</row>
    <row r="103" spans="1:24" ht="24.75" customHeight="1">
      <c r="A103" s="14" t="s">
        <v>98</v>
      </c>
      <c r="B103" s="17">
        <v>610004</v>
      </c>
      <c r="C103" s="38">
        <f aca="true" t="shared" si="107" ref="C103:C107">D103+E103</f>
        <v>107541</v>
      </c>
      <c r="D103" s="39">
        <f>VLOOKUP(B103,'[1]Sheet1'!$A$6:$M$179,4,0)</f>
        <v>77817</v>
      </c>
      <c r="E103" s="38">
        <f>VLOOKUP(B103,'[1]Sheet1'!$A$6:$M$179,5,0)</f>
        <v>29724</v>
      </c>
      <c r="F103" s="41">
        <v>1150</v>
      </c>
      <c r="G103" s="41">
        <v>1950</v>
      </c>
      <c r="H103" s="42">
        <v>1</v>
      </c>
      <c r="I103" s="52">
        <f t="shared" si="94"/>
        <v>14745</v>
      </c>
      <c r="J103" s="52">
        <f aca="true" t="shared" si="108" ref="J103:J107">ROUND((D103*F103+E103*G103)*H103/10000,0)</f>
        <v>14745</v>
      </c>
      <c r="K103" s="52">
        <f t="shared" si="74"/>
        <v>0</v>
      </c>
      <c r="L103" s="53">
        <v>14340</v>
      </c>
      <c r="M103" s="53">
        <f>J103-L103</f>
        <v>405</v>
      </c>
      <c r="N103" s="38">
        <f>J103+M103-Q103-R103</f>
        <v>15150</v>
      </c>
      <c r="O103" s="52">
        <v>5347</v>
      </c>
      <c r="P103" s="52">
        <f aca="true" t="shared" si="109" ref="P103:P107">N103-O103</f>
        <v>9803</v>
      </c>
      <c r="Q103" s="58"/>
      <c r="R103" s="58"/>
      <c r="S103" s="21">
        <v>15150</v>
      </c>
      <c r="T103" s="21">
        <v>5347</v>
      </c>
      <c r="U103" s="21">
        <v>9803</v>
      </c>
      <c r="V103" s="21">
        <f t="shared" si="104"/>
        <v>0</v>
      </c>
      <c r="W103" s="21">
        <f t="shared" si="105"/>
        <v>0</v>
      </c>
      <c r="X103" s="21">
        <f t="shared" si="106"/>
        <v>0</v>
      </c>
    </row>
    <row r="104" spans="1:25" ht="24.75" customHeight="1">
      <c r="A104" s="35" t="s">
        <v>99</v>
      </c>
      <c r="B104" s="44"/>
      <c r="C104" s="37">
        <f t="shared" si="100"/>
        <v>178094</v>
      </c>
      <c r="D104" s="37">
        <f t="shared" si="101"/>
        <v>117515</v>
      </c>
      <c r="E104" s="37">
        <f t="shared" si="102"/>
        <v>60579</v>
      </c>
      <c r="F104" s="33">
        <v>1150</v>
      </c>
      <c r="G104" s="33">
        <v>1950</v>
      </c>
      <c r="H104" s="43">
        <v>1</v>
      </c>
      <c r="I104" s="37">
        <f aca="true" t="shared" si="110" ref="I104:R104">I105</f>
        <v>25327</v>
      </c>
      <c r="J104" s="37">
        <f t="shared" si="110"/>
        <v>25327</v>
      </c>
      <c r="K104" s="37">
        <f t="shared" si="110"/>
        <v>0</v>
      </c>
      <c r="L104" s="37">
        <f t="shared" si="110"/>
        <v>26077</v>
      </c>
      <c r="M104" s="37">
        <f t="shared" si="110"/>
        <v>-750</v>
      </c>
      <c r="N104" s="37">
        <f t="shared" si="110"/>
        <v>24577</v>
      </c>
      <c r="O104" s="37">
        <f t="shared" si="110"/>
        <v>8674</v>
      </c>
      <c r="P104" s="37">
        <f t="shared" si="110"/>
        <v>15903</v>
      </c>
      <c r="Q104" s="37">
        <f t="shared" si="110"/>
        <v>0</v>
      </c>
      <c r="R104" s="37">
        <f t="shared" si="110"/>
        <v>0</v>
      </c>
      <c r="S104" s="21">
        <v>24577</v>
      </c>
      <c r="T104" s="21">
        <v>8674</v>
      </c>
      <c r="U104" s="21">
        <v>15903</v>
      </c>
      <c r="V104" s="21">
        <f t="shared" si="104"/>
        <v>0</v>
      </c>
      <c r="W104" s="21">
        <f t="shared" si="105"/>
        <v>0</v>
      </c>
      <c r="X104" s="21">
        <f t="shared" si="106"/>
        <v>0</v>
      </c>
      <c r="Y104" s="21">
        <v>1</v>
      </c>
    </row>
    <row r="105" spans="1:24" ht="24.75" customHeight="1">
      <c r="A105" s="14" t="s">
        <v>99</v>
      </c>
      <c r="B105" s="17">
        <v>610003</v>
      </c>
      <c r="C105" s="38">
        <f t="shared" si="107"/>
        <v>178094</v>
      </c>
      <c r="D105" s="39">
        <f>VLOOKUP(B105,'[1]Sheet1'!$A$6:$M$179,4,0)</f>
        <v>117515</v>
      </c>
      <c r="E105" s="38">
        <f>VLOOKUP(B105,'[1]Sheet1'!$A$6:$M$179,5,0)</f>
        <v>60579</v>
      </c>
      <c r="F105" s="41">
        <v>1150</v>
      </c>
      <c r="G105" s="41">
        <v>1950</v>
      </c>
      <c r="H105" s="42">
        <v>1</v>
      </c>
      <c r="I105" s="52">
        <f t="shared" si="94"/>
        <v>25327</v>
      </c>
      <c r="J105" s="52">
        <f t="shared" si="108"/>
        <v>25327</v>
      </c>
      <c r="K105" s="52">
        <f aca="true" t="shared" si="111" ref="K105:K109">I105-J105</f>
        <v>0</v>
      </c>
      <c r="L105" s="53">
        <v>26077</v>
      </c>
      <c r="M105" s="53">
        <f>J105-L105</f>
        <v>-750</v>
      </c>
      <c r="N105" s="38">
        <f>J105+M105-Q105-R105</f>
        <v>24577</v>
      </c>
      <c r="O105" s="52">
        <v>8674</v>
      </c>
      <c r="P105" s="52">
        <f t="shared" si="109"/>
        <v>15903</v>
      </c>
      <c r="Q105" s="58"/>
      <c r="R105" s="58"/>
      <c r="S105" s="21">
        <v>24577</v>
      </c>
      <c r="T105" s="21">
        <v>8674</v>
      </c>
      <c r="U105" s="21">
        <v>15903</v>
      </c>
      <c r="V105" s="21">
        <f t="shared" si="104"/>
        <v>0</v>
      </c>
      <c r="W105" s="21">
        <f t="shared" si="105"/>
        <v>0</v>
      </c>
      <c r="X105" s="21">
        <f t="shared" si="106"/>
        <v>0</v>
      </c>
    </row>
    <row r="106" spans="1:25" ht="24.75" customHeight="1">
      <c r="A106" s="35" t="s">
        <v>100</v>
      </c>
      <c r="B106" s="36"/>
      <c r="C106" s="37">
        <f t="shared" si="100"/>
        <v>34351</v>
      </c>
      <c r="D106" s="37">
        <f t="shared" si="101"/>
        <v>22791</v>
      </c>
      <c r="E106" s="37">
        <f t="shared" si="102"/>
        <v>11560</v>
      </c>
      <c r="F106" s="33">
        <v>1150</v>
      </c>
      <c r="G106" s="33">
        <v>1950</v>
      </c>
      <c r="H106" s="43">
        <v>1</v>
      </c>
      <c r="I106" s="37">
        <f aca="true" t="shared" si="112" ref="I106:R106">I107</f>
        <v>4875</v>
      </c>
      <c r="J106" s="37">
        <f t="shared" si="112"/>
        <v>4875</v>
      </c>
      <c r="K106" s="37">
        <f t="shared" si="112"/>
        <v>0</v>
      </c>
      <c r="L106" s="37">
        <f t="shared" si="112"/>
        <v>5089</v>
      </c>
      <c r="M106" s="37">
        <f t="shared" si="112"/>
        <v>-214</v>
      </c>
      <c r="N106" s="37">
        <f t="shared" si="112"/>
        <v>4661</v>
      </c>
      <c r="O106" s="37">
        <f t="shared" si="112"/>
        <v>1645</v>
      </c>
      <c r="P106" s="37">
        <f t="shared" si="112"/>
        <v>3016</v>
      </c>
      <c r="Q106" s="37">
        <f t="shared" si="112"/>
        <v>0</v>
      </c>
      <c r="R106" s="37">
        <f t="shared" si="112"/>
        <v>0</v>
      </c>
      <c r="S106" s="21">
        <v>4661</v>
      </c>
      <c r="T106" s="21">
        <v>1645</v>
      </c>
      <c r="U106" s="21">
        <v>3016</v>
      </c>
      <c r="V106" s="21">
        <f t="shared" si="104"/>
        <v>0</v>
      </c>
      <c r="W106" s="21">
        <f t="shared" si="105"/>
        <v>0</v>
      </c>
      <c r="X106" s="21">
        <f t="shared" si="106"/>
        <v>0</v>
      </c>
      <c r="Y106" s="21">
        <v>1</v>
      </c>
    </row>
    <row r="107" spans="1:24" ht="24.75" customHeight="1">
      <c r="A107" s="14" t="s">
        <v>100</v>
      </c>
      <c r="B107" s="17">
        <v>610005</v>
      </c>
      <c r="C107" s="38">
        <f t="shared" si="107"/>
        <v>34351</v>
      </c>
      <c r="D107" s="39">
        <f>VLOOKUP(B107,'[1]Sheet1'!$A$6:$M$179,4,0)</f>
        <v>22791</v>
      </c>
      <c r="E107" s="38">
        <f>VLOOKUP(B107,'[1]Sheet1'!$A$6:$M$179,5,0)</f>
        <v>11560</v>
      </c>
      <c r="F107" s="41">
        <v>1150</v>
      </c>
      <c r="G107" s="41">
        <v>1950</v>
      </c>
      <c r="H107" s="42">
        <v>1</v>
      </c>
      <c r="I107" s="52">
        <f t="shared" si="94"/>
        <v>4875</v>
      </c>
      <c r="J107" s="52">
        <f t="shared" si="108"/>
        <v>4875</v>
      </c>
      <c r="K107" s="52">
        <f t="shared" si="111"/>
        <v>0</v>
      </c>
      <c r="L107" s="53">
        <v>5089</v>
      </c>
      <c r="M107" s="53">
        <f>J107-L107</f>
        <v>-214</v>
      </c>
      <c r="N107" s="38">
        <f>J107+M107-Q107-R107</f>
        <v>4661</v>
      </c>
      <c r="O107" s="52">
        <v>1645</v>
      </c>
      <c r="P107" s="52">
        <f t="shared" si="109"/>
        <v>3016</v>
      </c>
      <c r="Q107" s="58"/>
      <c r="R107" s="58"/>
      <c r="S107" s="21">
        <v>4661</v>
      </c>
      <c r="T107" s="21">
        <v>1645</v>
      </c>
      <c r="U107" s="21">
        <v>3016</v>
      </c>
      <c r="V107" s="21">
        <f t="shared" si="104"/>
        <v>0</v>
      </c>
      <c r="W107" s="21">
        <f t="shared" si="105"/>
        <v>0</v>
      </c>
      <c r="X107" s="21">
        <f t="shared" si="106"/>
        <v>0</v>
      </c>
    </row>
    <row r="108" spans="1:25" s="21" customFormat="1" ht="24.75" customHeight="1">
      <c r="A108" s="35" t="s">
        <v>101</v>
      </c>
      <c r="B108" s="36"/>
      <c r="C108" s="37">
        <f>C109</f>
        <v>954588</v>
      </c>
      <c r="D108" s="37">
        <f>D109</f>
        <v>738686</v>
      </c>
      <c r="E108" s="37">
        <f>E109</f>
        <v>215902</v>
      </c>
      <c r="F108" s="33">
        <v>1150</v>
      </c>
      <c r="G108" s="33">
        <v>1950</v>
      </c>
      <c r="H108" s="43">
        <v>0.5</v>
      </c>
      <c r="I108" s="37">
        <f aca="true" t="shared" si="113" ref="I108:R108">I109</f>
        <v>127050</v>
      </c>
      <c r="J108" s="37">
        <f t="shared" si="113"/>
        <v>63525</v>
      </c>
      <c r="K108" s="37">
        <f t="shared" si="113"/>
        <v>63525</v>
      </c>
      <c r="L108" s="37">
        <f t="shared" si="113"/>
        <v>61704</v>
      </c>
      <c r="M108" s="37">
        <f t="shared" si="113"/>
        <v>1821</v>
      </c>
      <c r="N108" s="37">
        <f t="shared" si="113"/>
        <v>65346</v>
      </c>
      <c r="O108" s="37">
        <f t="shared" si="113"/>
        <v>23063</v>
      </c>
      <c r="P108" s="37">
        <f t="shared" si="113"/>
        <v>42283</v>
      </c>
      <c r="Q108" s="37">
        <f t="shared" si="113"/>
        <v>0</v>
      </c>
      <c r="R108" s="37">
        <f t="shared" si="113"/>
        <v>0</v>
      </c>
      <c r="S108" s="21">
        <v>65346</v>
      </c>
      <c r="T108" s="21">
        <v>23063</v>
      </c>
      <c r="U108" s="21">
        <v>42283</v>
      </c>
      <c r="V108" s="21">
        <f t="shared" si="104"/>
        <v>0</v>
      </c>
      <c r="W108" s="21">
        <f t="shared" si="105"/>
        <v>0</v>
      </c>
      <c r="X108" s="21">
        <f t="shared" si="106"/>
        <v>0</v>
      </c>
      <c r="Y108" s="21">
        <v>1</v>
      </c>
    </row>
    <row r="109" spans="1:24" ht="24.75" customHeight="1">
      <c r="A109" s="14" t="s">
        <v>101</v>
      </c>
      <c r="B109" s="18">
        <v>611001</v>
      </c>
      <c r="C109" s="38">
        <f aca="true" t="shared" si="114" ref="C109:C120">D109+E109</f>
        <v>954588</v>
      </c>
      <c r="D109" s="39">
        <f>VLOOKUP(B109,'[1]Sheet1'!$A$6:$M$179,4,0)</f>
        <v>738686</v>
      </c>
      <c r="E109" s="38">
        <f>VLOOKUP(B109,'[1]Sheet1'!$A$6:$M$179,5,0)</f>
        <v>215902</v>
      </c>
      <c r="F109" s="41">
        <v>1150</v>
      </c>
      <c r="G109" s="41">
        <v>1950</v>
      </c>
      <c r="H109" s="42">
        <v>0.5</v>
      </c>
      <c r="I109" s="39">
        <f t="shared" si="94"/>
        <v>127050</v>
      </c>
      <c r="J109" s="52">
        <f aca="true" t="shared" si="115" ref="J109:J120">ROUND((D109*F109+E109*G109)*H109/10000,0)</f>
        <v>63525</v>
      </c>
      <c r="K109" s="52">
        <f t="shared" si="111"/>
        <v>63525</v>
      </c>
      <c r="L109" s="53">
        <v>61704</v>
      </c>
      <c r="M109" s="53">
        <f>J109-L109</f>
        <v>1821</v>
      </c>
      <c r="N109" s="38">
        <f>J109+M109-Q109-R109</f>
        <v>65346</v>
      </c>
      <c r="O109" s="52">
        <v>23063</v>
      </c>
      <c r="P109" s="52">
        <f aca="true" t="shared" si="116" ref="P109:P120">N109-O109</f>
        <v>42283</v>
      </c>
      <c r="Q109" s="57"/>
      <c r="R109" s="57"/>
      <c r="S109" s="21">
        <v>65346</v>
      </c>
      <c r="T109" s="21">
        <v>23063</v>
      </c>
      <c r="U109" s="21">
        <v>42283</v>
      </c>
      <c r="V109" s="21">
        <f t="shared" si="104"/>
        <v>0</v>
      </c>
      <c r="W109" s="21">
        <f t="shared" si="105"/>
        <v>0</v>
      </c>
      <c r="X109" s="21">
        <f t="shared" si="106"/>
        <v>0</v>
      </c>
    </row>
    <row r="110" spans="1:25" s="21" customFormat="1" ht="24.75" customHeight="1">
      <c r="A110" s="35" t="s">
        <v>102</v>
      </c>
      <c r="B110" s="36"/>
      <c r="C110" s="37">
        <f>C111</f>
        <v>386772</v>
      </c>
      <c r="D110" s="37">
        <f>D111</f>
        <v>285941</v>
      </c>
      <c r="E110" s="37">
        <f>E111</f>
        <v>100831</v>
      </c>
      <c r="F110" s="33">
        <v>1150</v>
      </c>
      <c r="G110" s="33">
        <v>1950</v>
      </c>
      <c r="H110" s="43">
        <v>0.5</v>
      </c>
      <c r="I110" s="37">
        <f aca="true" t="shared" si="117" ref="I110:R110">I111</f>
        <v>52545</v>
      </c>
      <c r="J110" s="37">
        <f t="shared" si="117"/>
        <v>26273</v>
      </c>
      <c r="K110" s="37">
        <f t="shared" si="117"/>
        <v>26272</v>
      </c>
      <c r="L110" s="37">
        <f t="shared" si="117"/>
        <v>25492</v>
      </c>
      <c r="M110" s="37">
        <f t="shared" si="117"/>
        <v>781</v>
      </c>
      <c r="N110" s="37">
        <f t="shared" si="117"/>
        <v>27054</v>
      </c>
      <c r="O110" s="37">
        <f t="shared" si="117"/>
        <v>9548</v>
      </c>
      <c r="P110" s="37">
        <f t="shared" si="117"/>
        <v>17506</v>
      </c>
      <c r="Q110" s="37">
        <f t="shared" si="117"/>
        <v>0</v>
      </c>
      <c r="R110" s="37">
        <f t="shared" si="117"/>
        <v>0</v>
      </c>
      <c r="S110" s="21">
        <v>27054</v>
      </c>
      <c r="T110" s="21">
        <v>9548</v>
      </c>
      <c r="U110" s="21">
        <v>17506</v>
      </c>
      <c r="V110" s="21">
        <f t="shared" si="104"/>
        <v>0</v>
      </c>
      <c r="W110" s="21">
        <f t="shared" si="105"/>
        <v>0</v>
      </c>
      <c r="X110" s="21">
        <f t="shared" si="106"/>
        <v>0</v>
      </c>
      <c r="Y110" s="21">
        <v>1</v>
      </c>
    </row>
    <row r="111" spans="1:24" ht="24.75" customHeight="1">
      <c r="A111" s="14" t="s">
        <v>102</v>
      </c>
      <c r="B111" s="18">
        <v>612001</v>
      </c>
      <c r="C111" s="38">
        <f t="shared" si="114"/>
        <v>386772</v>
      </c>
      <c r="D111" s="39">
        <f>VLOOKUP(B111,'[1]Sheet1'!$A$6:$M$179,4,0)</f>
        <v>285941</v>
      </c>
      <c r="E111" s="38">
        <f>VLOOKUP(B111,'[1]Sheet1'!$A$6:$M$179,5,0)</f>
        <v>100831</v>
      </c>
      <c r="F111" s="41">
        <v>1150</v>
      </c>
      <c r="G111" s="41">
        <v>1950</v>
      </c>
      <c r="H111" s="42">
        <v>0.5</v>
      </c>
      <c r="I111" s="52">
        <f t="shared" si="94"/>
        <v>52545</v>
      </c>
      <c r="J111" s="52">
        <f t="shared" si="115"/>
        <v>26273</v>
      </c>
      <c r="K111" s="52">
        <f aca="true" t="shared" si="118" ref="K111:K139">I111-J111</f>
        <v>26272</v>
      </c>
      <c r="L111" s="53">
        <v>25492</v>
      </c>
      <c r="M111" s="53">
        <f>J111-L111</f>
        <v>781</v>
      </c>
      <c r="N111" s="38">
        <f>J111+M111-Q111-R111</f>
        <v>27054</v>
      </c>
      <c r="O111" s="52">
        <v>9548</v>
      </c>
      <c r="P111" s="52">
        <f t="shared" si="116"/>
        <v>17506</v>
      </c>
      <c r="Q111" s="57"/>
      <c r="R111" s="57"/>
      <c r="S111" s="21">
        <v>27054</v>
      </c>
      <c r="T111" s="21">
        <v>9548</v>
      </c>
      <c r="U111" s="21">
        <v>17506</v>
      </c>
      <c r="V111" s="21">
        <f t="shared" si="104"/>
        <v>0</v>
      </c>
      <c r="W111" s="21">
        <f t="shared" si="105"/>
        <v>0</v>
      </c>
      <c r="X111" s="21">
        <f t="shared" si="106"/>
        <v>0</v>
      </c>
    </row>
    <row r="112" spans="1:25" ht="24.75" customHeight="1">
      <c r="A112" s="35" t="s">
        <v>103</v>
      </c>
      <c r="B112" s="36"/>
      <c r="C112" s="37">
        <f>SUM(C113:C120)</f>
        <v>446212</v>
      </c>
      <c r="D112" s="37">
        <f>SUM(D113:D120)</f>
        <v>313894</v>
      </c>
      <c r="E112" s="37">
        <f>SUM(E113:E120)</f>
        <v>132318</v>
      </c>
      <c r="F112" s="33">
        <v>1150</v>
      </c>
      <c r="G112" s="33">
        <v>1950</v>
      </c>
      <c r="H112" s="34" t="s">
        <v>24</v>
      </c>
      <c r="I112" s="37">
        <f aca="true" t="shared" si="119" ref="I112:R112">SUM(I113:I120)</f>
        <v>61900</v>
      </c>
      <c r="J112" s="37">
        <f t="shared" si="119"/>
        <v>34910</v>
      </c>
      <c r="K112" s="37">
        <f t="shared" si="119"/>
        <v>26990</v>
      </c>
      <c r="L112" s="37">
        <f t="shared" si="119"/>
        <v>34742</v>
      </c>
      <c r="M112" s="37">
        <f t="shared" si="119"/>
        <v>168</v>
      </c>
      <c r="N112" s="37">
        <f t="shared" si="119"/>
        <v>35078</v>
      </c>
      <c r="O112" s="37">
        <f t="shared" si="119"/>
        <v>12380</v>
      </c>
      <c r="P112" s="37">
        <f t="shared" si="119"/>
        <v>22698</v>
      </c>
      <c r="Q112" s="37">
        <f t="shared" si="119"/>
        <v>0</v>
      </c>
      <c r="R112" s="37">
        <f t="shared" si="119"/>
        <v>0</v>
      </c>
      <c r="S112" s="21">
        <v>35078</v>
      </c>
      <c r="T112" s="21">
        <v>12380</v>
      </c>
      <c r="U112" s="21">
        <v>22698</v>
      </c>
      <c r="V112" s="21">
        <f t="shared" si="104"/>
        <v>0</v>
      </c>
      <c r="W112" s="21">
        <f t="shared" si="105"/>
        <v>0</v>
      </c>
      <c r="X112" s="21">
        <f t="shared" si="106"/>
        <v>0</v>
      </c>
      <c r="Y112" s="21">
        <v>1</v>
      </c>
    </row>
    <row r="113" spans="1:24" ht="24.75" customHeight="1">
      <c r="A113" s="13" t="s">
        <v>26</v>
      </c>
      <c r="B113" s="17">
        <v>613001</v>
      </c>
      <c r="C113" s="38">
        <f t="shared" si="114"/>
        <v>7496</v>
      </c>
      <c r="D113" s="39">
        <f>VLOOKUP(B113,'[1]Sheet1'!$A$6:$M$179,4,0)</f>
        <v>2822</v>
      </c>
      <c r="E113" s="38">
        <f>VLOOKUP(B113,'[1]Sheet1'!$A$6:$M$179,5,0)</f>
        <v>4674</v>
      </c>
      <c r="F113" s="41">
        <v>1150</v>
      </c>
      <c r="G113" s="41">
        <v>1950</v>
      </c>
      <c r="H113" s="42">
        <v>0.5</v>
      </c>
      <c r="I113" s="52">
        <f aca="true" t="shared" si="120" ref="I113:I120">ROUND((D113*F113+E113*G113)/10000,0)</f>
        <v>1236</v>
      </c>
      <c r="J113" s="52">
        <f t="shared" si="115"/>
        <v>618</v>
      </c>
      <c r="K113" s="52">
        <f t="shared" si="118"/>
        <v>618</v>
      </c>
      <c r="L113" s="53">
        <v>584</v>
      </c>
      <c r="M113" s="53">
        <f aca="true" t="shared" si="121" ref="M113:M120">J113-L113</f>
        <v>34</v>
      </c>
      <c r="N113" s="38">
        <f aca="true" t="shared" si="122" ref="N113:N120">J113+M113-Q113-R113</f>
        <v>652</v>
      </c>
      <c r="O113" s="52">
        <v>230</v>
      </c>
      <c r="P113" s="52">
        <f t="shared" si="116"/>
        <v>422</v>
      </c>
      <c r="Q113" s="58"/>
      <c r="R113" s="58"/>
      <c r="S113" s="21">
        <v>652</v>
      </c>
      <c r="T113" s="21">
        <v>230</v>
      </c>
      <c r="U113" s="21">
        <v>422</v>
      </c>
      <c r="V113" s="21">
        <f t="shared" si="104"/>
        <v>0</v>
      </c>
      <c r="W113" s="21">
        <f t="shared" si="105"/>
        <v>0</v>
      </c>
      <c r="X113" s="21">
        <f t="shared" si="106"/>
        <v>0</v>
      </c>
    </row>
    <row r="114" spans="1:24" ht="24.75" customHeight="1">
      <c r="A114" s="14" t="s">
        <v>104</v>
      </c>
      <c r="B114" s="17">
        <v>613002</v>
      </c>
      <c r="C114" s="38">
        <f t="shared" si="114"/>
        <v>76744</v>
      </c>
      <c r="D114" s="39">
        <f>VLOOKUP(B114,'[1]Sheet1'!$A$6:$M$179,4,0)</f>
        <v>57142</v>
      </c>
      <c r="E114" s="38">
        <f>VLOOKUP(B114,'[1]Sheet1'!$A$6:$M$179,5,0)</f>
        <v>19602</v>
      </c>
      <c r="F114" s="41">
        <v>1150</v>
      </c>
      <c r="G114" s="41">
        <v>1950</v>
      </c>
      <c r="H114" s="42">
        <v>0.5</v>
      </c>
      <c r="I114" s="52">
        <f t="shared" si="120"/>
        <v>10394</v>
      </c>
      <c r="J114" s="52">
        <f t="shared" si="115"/>
        <v>5197</v>
      </c>
      <c r="K114" s="52">
        <f t="shared" si="118"/>
        <v>5197</v>
      </c>
      <c r="L114" s="53">
        <v>5093</v>
      </c>
      <c r="M114" s="53">
        <f t="shared" si="121"/>
        <v>104</v>
      </c>
      <c r="N114" s="38">
        <f t="shared" si="122"/>
        <v>5301</v>
      </c>
      <c r="O114" s="52">
        <v>1871</v>
      </c>
      <c r="P114" s="52">
        <f t="shared" si="116"/>
        <v>3430</v>
      </c>
      <c r="Q114" s="58"/>
      <c r="R114" s="58"/>
      <c r="S114" s="21">
        <v>5301</v>
      </c>
      <c r="T114" s="21">
        <v>1871</v>
      </c>
      <c r="U114" s="21">
        <v>3430</v>
      </c>
      <c r="V114" s="21">
        <f t="shared" si="104"/>
        <v>0</v>
      </c>
      <c r="W114" s="21">
        <f t="shared" si="105"/>
        <v>0</v>
      </c>
      <c r="X114" s="21">
        <f t="shared" si="106"/>
        <v>0</v>
      </c>
    </row>
    <row r="115" spans="1:24" ht="24.75" customHeight="1">
      <c r="A115" s="14" t="s">
        <v>105</v>
      </c>
      <c r="B115" s="17">
        <v>613003</v>
      </c>
      <c r="C115" s="38">
        <f t="shared" si="114"/>
        <v>28449</v>
      </c>
      <c r="D115" s="39">
        <f>VLOOKUP(B115,'[1]Sheet1'!$A$6:$M$179,4,0)</f>
        <v>21234</v>
      </c>
      <c r="E115" s="38">
        <f>VLOOKUP(B115,'[1]Sheet1'!$A$6:$M$179,5,0)</f>
        <v>7215</v>
      </c>
      <c r="F115" s="41">
        <v>1150</v>
      </c>
      <c r="G115" s="41">
        <v>1950</v>
      </c>
      <c r="H115" s="42">
        <v>0.5</v>
      </c>
      <c r="I115" s="52">
        <f t="shared" si="120"/>
        <v>3849</v>
      </c>
      <c r="J115" s="52">
        <f t="shared" si="115"/>
        <v>1924</v>
      </c>
      <c r="K115" s="52">
        <f t="shared" si="118"/>
        <v>1925</v>
      </c>
      <c r="L115" s="53">
        <v>1861</v>
      </c>
      <c r="M115" s="53">
        <f t="shared" si="121"/>
        <v>63</v>
      </c>
      <c r="N115" s="38">
        <f t="shared" si="122"/>
        <v>1987</v>
      </c>
      <c r="O115" s="52">
        <v>701</v>
      </c>
      <c r="P115" s="52">
        <f t="shared" si="116"/>
        <v>1286</v>
      </c>
      <c r="Q115" s="58"/>
      <c r="R115" s="58"/>
      <c r="S115" s="21">
        <v>1987</v>
      </c>
      <c r="T115" s="21">
        <v>701</v>
      </c>
      <c r="U115" s="21">
        <v>1286</v>
      </c>
      <c r="V115" s="21">
        <f t="shared" si="104"/>
        <v>0</v>
      </c>
      <c r="W115" s="21">
        <f t="shared" si="105"/>
        <v>0</v>
      </c>
      <c r="X115" s="21">
        <f t="shared" si="106"/>
        <v>0</v>
      </c>
    </row>
    <row r="116" spans="1:24" ht="24.75" customHeight="1">
      <c r="A116" s="14" t="s">
        <v>106</v>
      </c>
      <c r="B116" s="17">
        <v>613004</v>
      </c>
      <c r="C116" s="38">
        <f t="shared" si="114"/>
        <v>89232</v>
      </c>
      <c r="D116" s="39">
        <f>VLOOKUP(B116,'[1]Sheet1'!$A$6:$M$179,4,0)</f>
        <v>62125</v>
      </c>
      <c r="E116" s="38">
        <f>VLOOKUP(B116,'[1]Sheet1'!$A$6:$M$179,5,0)</f>
        <v>27107</v>
      </c>
      <c r="F116" s="41">
        <v>1150</v>
      </c>
      <c r="G116" s="41">
        <v>1950</v>
      </c>
      <c r="H116" s="42">
        <v>0.5</v>
      </c>
      <c r="I116" s="52">
        <f t="shared" si="120"/>
        <v>12430</v>
      </c>
      <c r="J116" s="52">
        <f t="shared" si="115"/>
        <v>6215</v>
      </c>
      <c r="K116" s="52">
        <f t="shared" si="118"/>
        <v>6215</v>
      </c>
      <c r="L116" s="53">
        <v>6205</v>
      </c>
      <c r="M116" s="53">
        <f t="shared" si="121"/>
        <v>10</v>
      </c>
      <c r="N116" s="38">
        <f t="shared" si="122"/>
        <v>6225</v>
      </c>
      <c r="O116" s="52">
        <v>2197</v>
      </c>
      <c r="P116" s="52">
        <f t="shared" si="116"/>
        <v>4028</v>
      </c>
      <c r="Q116" s="58"/>
      <c r="R116" s="58"/>
      <c r="S116" s="21">
        <v>6225</v>
      </c>
      <c r="T116" s="21">
        <v>2197</v>
      </c>
      <c r="U116" s="21">
        <v>4028</v>
      </c>
      <c r="V116" s="21">
        <f t="shared" si="104"/>
        <v>0</v>
      </c>
      <c r="W116" s="21">
        <f t="shared" si="105"/>
        <v>0</v>
      </c>
      <c r="X116" s="21">
        <f t="shared" si="106"/>
        <v>0</v>
      </c>
    </row>
    <row r="117" spans="1:24" ht="24.75" customHeight="1">
      <c r="A117" s="14" t="s">
        <v>107</v>
      </c>
      <c r="B117" s="17">
        <v>613005</v>
      </c>
      <c r="C117" s="38">
        <f t="shared" si="114"/>
        <v>71736</v>
      </c>
      <c r="D117" s="39">
        <f>VLOOKUP(B117,'[1]Sheet1'!$A$6:$M$179,4,0)</f>
        <v>49817</v>
      </c>
      <c r="E117" s="38">
        <f>VLOOKUP(B117,'[1]Sheet1'!$A$6:$M$179,5,0)</f>
        <v>21919</v>
      </c>
      <c r="F117" s="41">
        <v>1150</v>
      </c>
      <c r="G117" s="41">
        <v>1950</v>
      </c>
      <c r="H117" s="42">
        <v>0.6</v>
      </c>
      <c r="I117" s="52">
        <f t="shared" si="120"/>
        <v>10003</v>
      </c>
      <c r="J117" s="52">
        <f t="shared" si="115"/>
        <v>6002</v>
      </c>
      <c r="K117" s="52">
        <f t="shared" si="118"/>
        <v>4001</v>
      </c>
      <c r="L117" s="53">
        <v>5977</v>
      </c>
      <c r="M117" s="53">
        <f t="shared" si="121"/>
        <v>25</v>
      </c>
      <c r="N117" s="38">
        <f t="shared" si="122"/>
        <v>6027</v>
      </c>
      <c r="O117" s="52">
        <v>2127</v>
      </c>
      <c r="P117" s="52">
        <f t="shared" si="116"/>
        <v>3900</v>
      </c>
      <c r="Q117" s="58"/>
      <c r="R117" s="58"/>
      <c r="S117" s="21">
        <v>6027</v>
      </c>
      <c r="T117" s="21">
        <v>2127</v>
      </c>
      <c r="U117" s="21">
        <v>3900</v>
      </c>
      <c r="V117" s="21">
        <f t="shared" si="104"/>
        <v>0</v>
      </c>
      <c r="W117" s="21">
        <f t="shared" si="105"/>
        <v>0</v>
      </c>
      <c r="X117" s="21">
        <f t="shared" si="106"/>
        <v>0</v>
      </c>
    </row>
    <row r="118" spans="1:24" ht="24.75" customHeight="1">
      <c r="A118" s="14" t="s">
        <v>108</v>
      </c>
      <c r="B118" s="17">
        <v>613006</v>
      </c>
      <c r="C118" s="38">
        <f t="shared" si="114"/>
        <v>78473</v>
      </c>
      <c r="D118" s="39">
        <f>VLOOKUP(B118,'[1]Sheet1'!$A$6:$M$179,4,0)</f>
        <v>53513</v>
      </c>
      <c r="E118" s="38">
        <f>VLOOKUP(B118,'[1]Sheet1'!$A$6:$M$179,5,0)</f>
        <v>24960</v>
      </c>
      <c r="F118" s="41">
        <v>1150</v>
      </c>
      <c r="G118" s="41">
        <v>1950</v>
      </c>
      <c r="H118" s="42">
        <v>0.6</v>
      </c>
      <c r="I118" s="52">
        <f t="shared" si="120"/>
        <v>11021</v>
      </c>
      <c r="J118" s="52">
        <f t="shared" si="115"/>
        <v>6613</v>
      </c>
      <c r="K118" s="52">
        <f t="shared" si="118"/>
        <v>4408</v>
      </c>
      <c r="L118" s="53">
        <v>6775</v>
      </c>
      <c r="M118" s="53">
        <f t="shared" si="121"/>
        <v>-162</v>
      </c>
      <c r="N118" s="38">
        <f t="shared" si="122"/>
        <v>6451</v>
      </c>
      <c r="O118" s="52">
        <v>2277</v>
      </c>
      <c r="P118" s="52">
        <f t="shared" si="116"/>
        <v>4174</v>
      </c>
      <c r="Q118" s="58"/>
      <c r="R118" s="58"/>
      <c r="S118" s="21">
        <v>6451</v>
      </c>
      <c r="T118" s="21">
        <v>2277</v>
      </c>
      <c r="U118" s="21">
        <v>4174</v>
      </c>
      <c r="V118" s="21">
        <f t="shared" si="104"/>
        <v>0</v>
      </c>
      <c r="W118" s="21">
        <f t="shared" si="105"/>
        <v>0</v>
      </c>
      <c r="X118" s="21">
        <f t="shared" si="106"/>
        <v>0</v>
      </c>
    </row>
    <row r="119" spans="1:24" ht="24.75" customHeight="1">
      <c r="A119" s="14" t="s">
        <v>109</v>
      </c>
      <c r="B119" s="17">
        <v>613007</v>
      </c>
      <c r="C119" s="38">
        <f t="shared" si="114"/>
        <v>49214</v>
      </c>
      <c r="D119" s="39">
        <f>VLOOKUP(B119,'[1]Sheet1'!$A$6:$M$179,4,0)</f>
        <v>35284</v>
      </c>
      <c r="E119" s="38">
        <f>VLOOKUP(B119,'[1]Sheet1'!$A$6:$M$179,5,0)</f>
        <v>13930</v>
      </c>
      <c r="F119" s="41">
        <v>1150</v>
      </c>
      <c r="G119" s="41">
        <v>1950</v>
      </c>
      <c r="H119" s="42">
        <v>0.5</v>
      </c>
      <c r="I119" s="52">
        <f t="shared" si="120"/>
        <v>6774</v>
      </c>
      <c r="J119" s="52">
        <f t="shared" si="115"/>
        <v>3387</v>
      </c>
      <c r="K119" s="52">
        <f t="shared" si="118"/>
        <v>3387</v>
      </c>
      <c r="L119" s="53">
        <v>3311</v>
      </c>
      <c r="M119" s="53">
        <f t="shared" si="121"/>
        <v>76</v>
      </c>
      <c r="N119" s="38">
        <f t="shared" si="122"/>
        <v>3463</v>
      </c>
      <c r="O119" s="52">
        <v>1222</v>
      </c>
      <c r="P119" s="52">
        <f t="shared" si="116"/>
        <v>2241</v>
      </c>
      <c r="Q119" s="58"/>
      <c r="R119" s="58"/>
      <c r="S119" s="21">
        <v>3463</v>
      </c>
      <c r="T119" s="21">
        <v>1222</v>
      </c>
      <c r="U119" s="21">
        <v>2241</v>
      </c>
      <c r="V119" s="21">
        <f t="shared" si="104"/>
        <v>0</v>
      </c>
      <c r="W119" s="21">
        <f t="shared" si="105"/>
        <v>0</v>
      </c>
      <c r="X119" s="21">
        <f t="shared" si="106"/>
        <v>0</v>
      </c>
    </row>
    <row r="120" spans="1:24" ht="24.75" customHeight="1">
      <c r="A120" s="14" t="s">
        <v>110</v>
      </c>
      <c r="B120" s="17">
        <v>613008</v>
      </c>
      <c r="C120" s="38">
        <f t="shared" si="114"/>
        <v>44868</v>
      </c>
      <c r="D120" s="39">
        <f>VLOOKUP(B120,'[1]Sheet1'!$A$6:$M$179,4,0)</f>
        <v>31957</v>
      </c>
      <c r="E120" s="38">
        <f>VLOOKUP(B120,'[1]Sheet1'!$A$6:$M$179,5,0)</f>
        <v>12911</v>
      </c>
      <c r="F120" s="41">
        <v>1150</v>
      </c>
      <c r="G120" s="41">
        <v>1950</v>
      </c>
      <c r="H120" s="42">
        <v>0.8</v>
      </c>
      <c r="I120" s="52">
        <f t="shared" si="120"/>
        <v>6193</v>
      </c>
      <c r="J120" s="52">
        <f t="shared" si="115"/>
        <v>4954</v>
      </c>
      <c r="K120" s="52">
        <f t="shared" si="118"/>
        <v>1239</v>
      </c>
      <c r="L120" s="53">
        <v>4936</v>
      </c>
      <c r="M120" s="53">
        <f t="shared" si="121"/>
        <v>18</v>
      </c>
      <c r="N120" s="38">
        <f t="shared" si="122"/>
        <v>4972</v>
      </c>
      <c r="O120" s="52">
        <v>1755</v>
      </c>
      <c r="P120" s="52">
        <f t="shared" si="116"/>
        <v>3217</v>
      </c>
      <c r="Q120" s="58"/>
      <c r="R120" s="58"/>
      <c r="S120" s="21">
        <v>4972</v>
      </c>
      <c r="T120" s="21">
        <v>1755</v>
      </c>
      <c r="U120" s="21">
        <v>3217</v>
      </c>
      <c r="V120" s="21">
        <f t="shared" si="104"/>
        <v>0</v>
      </c>
      <c r="W120" s="21">
        <f t="shared" si="105"/>
        <v>0</v>
      </c>
      <c r="X120" s="21">
        <f t="shared" si="106"/>
        <v>0</v>
      </c>
    </row>
    <row r="121" spans="1:25" ht="24.75" customHeight="1">
      <c r="A121" s="35" t="s">
        <v>111</v>
      </c>
      <c r="B121" s="36"/>
      <c r="C121" s="37">
        <f>SUM(C122:C125)</f>
        <v>191134</v>
      </c>
      <c r="D121" s="37">
        <f>SUM(D122:D125)</f>
        <v>139708</v>
      </c>
      <c r="E121" s="37">
        <f>SUM(E122:E125)</f>
        <v>51426</v>
      </c>
      <c r="F121" s="33">
        <v>1150</v>
      </c>
      <c r="G121" s="33">
        <v>1950</v>
      </c>
      <c r="H121" s="34" t="s">
        <v>24</v>
      </c>
      <c r="I121" s="37">
        <f aca="true" t="shared" si="123" ref="I121:R121">SUM(I122:I125)</f>
        <v>26095</v>
      </c>
      <c r="J121" s="37">
        <f t="shared" si="123"/>
        <v>18453</v>
      </c>
      <c r="K121" s="37">
        <f t="shared" si="123"/>
        <v>7642</v>
      </c>
      <c r="L121" s="37">
        <f t="shared" si="123"/>
        <v>17652</v>
      </c>
      <c r="M121" s="37">
        <f t="shared" si="123"/>
        <v>801</v>
      </c>
      <c r="N121" s="37">
        <f t="shared" si="123"/>
        <v>19254</v>
      </c>
      <c r="O121" s="37">
        <f t="shared" si="123"/>
        <v>6795</v>
      </c>
      <c r="P121" s="37">
        <f t="shared" si="123"/>
        <v>12459</v>
      </c>
      <c r="Q121" s="37">
        <f t="shared" si="123"/>
        <v>0</v>
      </c>
      <c r="R121" s="37">
        <f t="shared" si="123"/>
        <v>0</v>
      </c>
      <c r="S121" s="21">
        <v>19254</v>
      </c>
      <c r="T121" s="21">
        <v>6795</v>
      </c>
      <c r="U121" s="21">
        <v>12459</v>
      </c>
      <c r="V121" s="21">
        <f t="shared" si="104"/>
        <v>0</v>
      </c>
      <c r="W121" s="21">
        <f t="shared" si="105"/>
        <v>0</v>
      </c>
      <c r="X121" s="21">
        <f t="shared" si="106"/>
        <v>0</v>
      </c>
      <c r="Y121" s="21">
        <v>1</v>
      </c>
    </row>
    <row r="122" spans="1:24" ht="24.75" customHeight="1">
      <c r="A122" s="13" t="s">
        <v>26</v>
      </c>
      <c r="B122" s="17">
        <v>614001</v>
      </c>
      <c r="C122" s="38">
        <f aca="true" t="shared" si="124" ref="C122:C125">D122+E122</f>
        <v>19600</v>
      </c>
      <c r="D122" s="39">
        <f>VLOOKUP(B122,'[1]Sheet1'!$A$6:$M$179,4,0)</f>
        <v>12004</v>
      </c>
      <c r="E122" s="38">
        <f>VLOOKUP(B122,'[1]Sheet1'!$A$6:$M$179,5,0)</f>
        <v>7596</v>
      </c>
      <c r="F122" s="41">
        <v>1150</v>
      </c>
      <c r="G122" s="41">
        <v>1950</v>
      </c>
      <c r="H122" s="42">
        <v>0.6</v>
      </c>
      <c r="I122" s="52">
        <f aca="true" t="shared" si="125" ref="I122:I127">ROUND((D122*F122+E122*G122)/10000,0)</f>
        <v>2862</v>
      </c>
      <c r="J122" s="52">
        <f aca="true" t="shared" si="126" ref="J122:J125">ROUND((D122*F122+E122*G122)*H122/10000,0)</f>
        <v>1717</v>
      </c>
      <c r="K122" s="52">
        <f t="shared" si="118"/>
        <v>1145</v>
      </c>
      <c r="L122" s="53">
        <v>1696</v>
      </c>
      <c r="M122" s="53">
        <f>J122-L122</f>
        <v>21</v>
      </c>
      <c r="N122" s="38">
        <f>J122+M122-Q122-R122</f>
        <v>1738</v>
      </c>
      <c r="O122" s="52">
        <v>613</v>
      </c>
      <c r="P122" s="52">
        <f aca="true" t="shared" si="127" ref="P122:P125">N122-O122</f>
        <v>1125</v>
      </c>
      <c r="Q122" s="58"/>
      <c r="R122" s="58"/>
      <c r="S122" s="21">
        <v>1738</v>
      </c>
      <c r="T122" s="21">
        <v>613</v>
      </c>
      <c r="U122" s="21">
        <v>1125</v>
      </c>
      <c r="V122" s="21">
        <f t="shared" si="104"/>
        <v>0</v>
      </c>
      <c r="W122" s="21">
        <f t="shared" si="105"/>
        <v>0</v>
      </c>
      <c r="X122" s="21">
        <f t="shared" si="106"/>
        <v>0</v>
      </c>
    </row>
    <row r="123" spans="1:24" ht="24.75" customHeight="1">
      <c r="A123" s="13" t="s">
        <v>112</v>
      </c>
      <c r="B123" s="17">
        <v>614002</v>
      </c>
      <c r="C123" s="38">
        <f t="shared" si="124"/>
        <v>68776</v>
      </c>
      <c r="D123" s="39">
        <f>VLOOKUP(B123,'[1]Sheet1'!$A$6:$M$179,4,0)</f>
        <v>52016</v>
      </c>
      <c r="E123" s="38">
        <f>VLOOKUP(B123,'[1]Sheet1'!$A$6:$M$179,5,0)</f>
        <v>16760</v>
      </c>
      <c r="F123" s="41">
        <v>1150</v>
      </c>
      <c r="G123" s="41">
        <v>1950</v>
      </c>
      <c r="H123" s="42">
        <v>0.6</v>
      </c>
      <c r="I123" s="52">
        <f t="shared" si="125"/>
        <v>9250</v>
      </c>
      <c r="J123" s="52">
        <f t="shared" si="126"/>
        <v>5550</v>
      </c>
      <c r="K123" s="52">
        <f t="shared" si="118"/>
        <v>3700</v>
      </c>
      <c r="L123" s="53">
        <v>5239</v>
      </c>
      <c r="M123" s="53">
        <f>J123-L123</f>
        <v>311</v>
      </c>
      <c r="N123" s="38">
        <f>J123+M123-Q123-R123</f>
        <v>5861</v>
      </c>
      <c r="O123" s="52">
        <v>2069</v>
      </c>
      <c r="P123" s="52">
        <f t="shared" si="127"/>
        <v>3792</v>
      </c>
      <c r="Q123" s="58"/>
      <c r="R123" s="58"/>
      <c r="S123" s="21">
        <v>5861</v>
      </c>
      <c r="T123" s="21">
        <v>2069</v>
      </c>
      <c r="U123" s="21">
        <v>3792</v>
      </c>
      <c r="V123" s="21">
        <f t="shared" si="104"/>
        <v>0</v>
      </c>
      <c r="W123" s="21">
        <f t="shared" si="105"/>
        <v>0</v>
      </c>
      <c r="X123" s="21">
        <f t="shared" si="106"/>
        <v>0</v>
      </c>
    </row>
    <row r="124" spans="1:24" ht="24.75" customHeight="1">
      <c r="A124" s="14" t="s">
        <v>113</v>
      </c>
      <c r="B124" s="17">
        <v>614004</v>
      </c>
      <c r="C124" s="38">
        <f t="shared" si="124"/>
        <v>55274</v>
      </c>
      <c r="D124" s="39">
        <f>VLOOKUP(B124,'[1]Sheet1'!$A$6:$M$179,4,0)</f>
        <v>41699</v>
      </c>
      <c r="E124" s="38">
        <f>VLOOKUP(B124,'[1]Sheet1'!$A$6:$M$179,5,0)</f>
        <v>13575</v>
      </c>
      <c r="F124" s="41">
        <v>1150</v>
      </c>
      <c r="G124" s="41">
        <v>1950</v>
      </c>
      <c r="H124" s="42">
        <v>0.8</v>
      </c>
      <c r="I124" s="52">
        <f t="shared" si="125"/>
        <v>7443</v>
      </c>
      <c r="J124" s="52">
        <f t="shared" si="126"/>
        <v>5954</v>
      </c>
      <c r="K124" s="52">
        <f t="shared" si="118"/>
        <v>1489</v>
      </c>
      <c r="L124" s="53">
        <v>5592</v>
      </c>
      <c r="M124" s="53">
        <f>J124-L124</f>
        <v>362</v>
      </c>
      <c r="N124" s="38">
        <f>J124+M124-Q124-R124</f>
        <v>6316</v>
      </c>
      <c r="O124" s="52">
        <v>2229</v>
      </c>
      <c r="P124" s="52">
        <f t="shared" si="127"/>
        <v>4087</v>
      </c>
      <c r="Q124" s="58"/>
      <c r="R124" s="58"/>
      <c r="S124" s="21">
        <v>6316</v>
      </c>
      <c r="T124" s="21">
        <v>2229</v>
      </c>
      <c r="U124" s="21">
        <v>4087</v>
      </c>
      <c r="V124" s="21">
        <f t="shared" si="104"/>
        <v>0</v>
      </c>
      <c r="W124" s="21">
        <f t="shared" si="105"/>
        <v>0</v>
      </c>
      <c r="X124" s="21">
        <f t="shared" si="106"/>
        <v>0</v>
      </c>
    </row>
    <row r="125" spans="1:24" ht="24.75" customHeight="1">
      <c r="A125" s="14" t="s">
        <v>114</v>
      </c>
      <c r="B125" s="17">
        <v>614005</v>
      </c>
      <c r="C125" s="38">
        <f t="shared" si="124"/>
        <v>47484</v>
      </c>
      <c r="D125" s="39">
        <f>VLOOKUP(B125,'[1]Sheet1'!$A$6:$M$179,4,0)</f>
        <v>33989</v>
      </c>
      <c r="E125" s="38">
        <f>VLOOKUP(B125,'[1]Sheet1'!$A$6:$M$179,5,0)</f>
        <v>13495</v>
      </c>
      <c r="F125" s="41">
        <v>1150</v>
      </c>
      <c r="G125" s="41">
        <v>1950</v>
      </c>
      <c r="H125" s="42">
        <v>0.8</v>
      </c>
      <c r="I125" s="52">
        <f t="shared" si="125"/>
        <v>6540</v>
      </c>
      <c r="J125" s="52">
        <f t="shared" si="126"/>
        <v>5232</v>
      </c>
      <c r="K125" s="52">
        <f t="shared" si="118"/>
        <v>1308</v>
      </c>
      <c r="L125" s="53">
        <v>5125</v>
      </c>
      <c r="M125" s="53">
        <f>J125-L125</f>
        <v>107</v>
      </c>
      <c r="N125" s="38">
        <f>J125+M125-Q125-R125</f>
        <v>5339</v>
      </c>
      <c r="O125" s="52">
        <v>1884</v>
      </c>
      <c r="P125" s="52">
        <f t="shared" si="127"/>
        <v>3455</v>
      </c>
      <c r="Q125" s="58"/>
      <c r="R125" s="58"/>
      <c r="S125" s="21">
        <v>5339</v>
      </c>
      <c r="T125" s="21">
        <v>1884</v>
      </c>
      <c r="U125" s="21">
        <v>3455</v>
      </c>
      <c r="V125" s="21">
        <f t="shared" si="104"/>
        <v>0</v>
      </c>
      <c r="W125" s="21">
        <f t="shared" si="105"/>
        <v>0</v>
      </c>
      <c r="X125" s="21">
        <f t="shared" si="106"/>
        <v>0</v>
      </c>
    </row>
    <row r="126" spans="1:25" ht="24.75" customHeight="1">
      <c r="A126" s="35" t="s">
        <v>115</v>
      </c>
      <c r="B126" s="36"/>
      <c r="C126" s="37">
        <f>C127</f>
        <v>106907</v>
      </c>
      <c r="D126" s="37">
        <f>D127</f>
        <v>80071</v>
      </c>
      <c r="E126" s="37">
        <f>E127</f>
        <v>26836</v>
      </c>
      <c r="F126" s="33">
        <v>1150</v>
      </c>
      <c r="G126" s="33">
        <v>1950</v>
      </c>
      <c r="H126" s="43">
        <v>0.8</v>
      </c>
      <c r="I126" s="37">
        <f aca="true" t="shared" si="128" ref="I126:R126">I127</f>
        <v>14441</v>
      </c>
      <c r="J126" s="37">
        <f t="shared" si="128"/>
        <v>11553</v>
      </c>
      <c r="K126" s="37">
        <f t="shared" si="128"/>
        <v>2888</v>
      </c>
      <c r="L126" s="37">
        <f t="shared" si="128"/>
        <v>11028</v>
      </c>
      <c r="M126" s="37">
        <f t="shared" si="128"/>
        <v>525</v>
      </c>
      <c r="N126" s="37">
        <f t="shared" si="128"/>
        <v>12078</v>
      </c>
      <c r="O126" s="37">
        <f t="shared" si="128"/>
        <v>4263</v>
      </c>
      <c r="P126" s="37">
        <f t="shared" si="128"/>
        <v>7815</v>
      </c>
      <c r="Q126" s="37">
        <f t="shared" si="128"/>
        <v>0</v>
      </c>
      <c r="R126" s="37">
        <f t="shared" si="128"/>
        <v>0</v>
      </c>
      <c r="S126" s="21">
        <v>12078</v>
      </c>
      <c r="T126" s="21">
        <v>4263</v>
      </c>
      <c r="U126" s="21">
        <v>7815</v>
      </c>
      <c r="V126" s="21">
        <f t="shared" si="104"/>
        <v>0</v>
      </c>
      <c r="W126" s="21">
        <f t="shared" si="105"/>
        <v>0</v>
      </c>
      <c r="X126" s="21">
        <f t="shared" si="106"/>
        <v>0</v>
      </c>
      <c r="Y126" s="21">
        <v>1</v>
      </c>
    </row>
    <row r="127" spans="1:24" ht="24.75" customHeight="1">
      <c r="A127" s="14" t="s">
        <v>115</v>
      </c>
      <c r="B127" s="17">
        <v>614003</v>
      </c>
      <c r="C127" s="38">
        <f aca="true" t="shared" si="129" ref="C127:C135">D127+E127</f>
        <v>106907</v>
      </c>
      <c r="D127" s="39">
        <f>VLOOKUP(B127,'[1]Sheet1'!$A$6:$M$179,4,0)</f>
        <v>80071</v>
      </c>
      <c r="E127" s="38">
        <f>VLOOKUP(B127,'[1]Sheet1'!$A$6:$M$179,5,0)</f>
        <v>26836</v>
      </c>
      <c r="F127" s="41">
        <v>1150</v>
      </c>
      <c r="G127" s="41">
        <v>1950</v>
      </c>
      <c r="H127" s="42">
        <v>0.8</v>
      </c>
      <c r="I127" s="52">
        <f t="shared" si="125"/>
        <v>14441</v>
      </c>
      <c r="J127" s="52">
        <f aca="true" t="shared" si="130" ref="J127:J135">ROUND((D127*F127+E127*G127)*H127/10000,0)</f>
        <v>11553</v>
      </c>
      <c r="K127" s="52">
        <f t="shared" si="118"/>
        <v>2888</v>
      </c>
      <c r="L127" s="53">
        <v>11028</v>
      </c>
      <c r="M127" s="53">
        <f>J127-L127</f>
        <v>525</v>
      </c>
      <c r="N127" s="38">
        <f>J127+M127-Q127-R127</f>
        <v>12078</v>
      </c>
      <c r="O127" s="52">
        <v>4263</v>
      </c>
      <c r="P127" s="52">
        <f aca="true" t="shared" si="131" ref="P127:P135">N127-O127</f>
        <v>7815</v>
      </c>
      <c r="Q127" s="58"/>
      <c r="R127" s="58"/>
      <c r="S127" s="21">
        <v>12078</v>
      </c>
      <c r="T127" s="21">
        <v>4263</v>
      </c>
      <c r="U127" s="21">
        <v>7815</v>
      </c>
      <c r="V127" s="21">
        <f t="shared" si="104"/>
        <v>0</v>
      </c>
      <c r="W127" s="21">
        <f t="shared" si="105"/>
        <v>0</v>
      </c>
      <c r="X127" s="21">
        <f t="shared" si="106"/>
        <v>0</v>
      </c>
    </row>
    <row r="128" spans="1:25" ht="24.75" customHeight="1">
      <c r="A128" s="35" t="s">
        <v>116</v>
      </c>
      <c r="B128" s="36"/>
      <c r="C128" s="37">
        <f>SUM(C129:C135)</f>
        <v>431510</v>
      </c>
      <c r="D128" s="37">
        <f>SUM(D129:D135)</f>
        <v>294707</v>
      </c>
      <c r="E128" s="37">
        <f>SUM(E129:E135)</f>
        <v>136803</v>
      </c>
      <c r="F128" s="33">
        <v>1150</v>
      </c>
      <c r="G128" s="33">
        <v>1950</v>
      </c>
      <c r="H128" s="34" t="s">
        <v>24</v>
      </c>
      <c r="I128" s="37">
        <f aca="true" t="shared" si="132" ref="I128:R128">SUM(I129:I135)</f>
        <v>60567</v>
      </c>
      <c r="J128" s="37">
        <f t="shared" si="132"/>
        <v>42222</v>
      </c>
      <c r="K128" s="37">
        <f t="shared" si="132"/>
        <v>18345</v>
      </c>
      <c r="L128" s="37">
        <f t="shared" si="132"/>
        <v>43172</v>
      </c>
      <c r="M128" s="37">
        <f t="shared" si="132"/>
        <v>-950</v>
      </c>
      <c r="N128" s="37">
        <f t="shared" si="132"/>
        <v>41272</v>
      </c>
      <c r="O128" s="37">
        <f t="shared" si="132"/>
        <v>14567</v>
      </c>
      <c r="P128" s="37">
        <f t="shared" si="132"/>
        <v>26705</v>
      </c>
      <c r="Q128" s="37">
        <f t="shared" si="132"/>
        <v>0</v>
      </c>
      <c r="R128" s="37">
        <f t="shared" si="132"/>
        <v>0</v>
      </c>
      <c r="S128" s="21">
        <v>41272</v>
      </c>
      <c r="T128" s="21">
        <v>14567</v>
      </c>
      <c r="U128" s="21">
        <v>26705</v>
      </c>
      <c r="V128" s="21">
        <f t="shared" si="104"/>
        <v>0</v>
      </c>
      <c r="W128" s="21">
        <f t="shared" si="105"/>
        <v>0</v>
      </c>
      <c r="X128" s="21">
        <f t="shared" si="106"/>
        <v>0</v>
      </c>
      <c r="Y128" s="21">
        <v>1</v>
      </c>
    </row>
    <row r="129" spans="1:24" ht="24.75" customHeight="1">
      <c r="A129" s="13" t="s">
        <v>26</v>
      </c>
      <c r="B129" s="17">
        <v>615001</v>
      </c>
      <c r="C129" s="38">
        <f t="shared" si="129"/>
        <v>0</v>
      </c>
      <c r="D129" s="39">
        <f>VLOOKUP(B129,'[1]Sheet1'!$A$6:$M$179,4,0)</f>
        <v>0</v>
      </c>
      <c r="E129" s="38">
        <f>VLOOKUP(B129,'[1]Sheet1'!$A$6:$M$179,5,0)</f>
        <v>0</v>
      </c>
      <c r="F129" s="41">
        <v>1150</v>
      </c>
      <c r="G129" s="41">
        <v>1950</v>
      </c>
      <c r="H129" s="42">
        <v>0.6</v>
      </c>
      <c r="I129" s="52">
        <f aca="true" t="shared" si="133" ref="I129:I192">ROUND((D129*F129+E129*G129)/10000,0)</f>
        <v>0</v>
      </c>
      <c r="J129" s="52">
        <f t="shared" si="130"/>
        <v>0</v>
      </c>
      <c r="K129" s="52">
        <f t="shared" si="118"/>
        <v>0</v>
      </c>
      <c r="L129" s="53">
        <v>0</v>
      </c>
      <c r="M129" s="53">
        <f aca="true" t="shared" si="134" ref="M129:M135">J129-L129</f>
        <v>0</v>
      </c>
      <c r="N129" s="38">
        <f aca="true" t="shared" si="135" ref="N129:N135">J129+M129-Q129-R129</f>
        <v>0</v>
      </c>
      <c r="O129" s="52">
        <v>0</v>
      </c>
      <c r="P129" s="52">
        <f t="shared" si="131"/>
        <v>0</v>
      </c>
      <c r="Q129" s="58"/>
      <c r="R129" s="58"/>
      <c r="S129" s="21">
        <v>0</v>
      </c>
      <c r="T129" s="21">
        <v>0</v>
      </c>
      <c r="U129" s="21">
        <v>0</v>
      </c>
      <c r="V129" s="21">
        <f t="shared" si="104"/>
        <v>0</v>
      </c>
      <c r="W129" s="21">
        <f t="shared" si="105"/>
        <v>0</v>
      </c>
      <c r="X129" s="21">
        <f t="shared" si="106"/>
        <v>0</v>
      </c>
    </row>
    <row r="130" spans="1:24" ht="24.75" customHeight="1">
      <c r="A130" s="14" t="s">
        <v>117</v>
      </c>
      <c r="B130" s="17">
        <v>615002</v>
      </c>
      <c r="C130" s="38">
        <f t="shared" si="129"/>
        <v>49125</v>
      </c>
      <c r="D130" s="39">
        <f>VLOOKUP(B130,'[1]Sheet1'!$A$6:$M$179,4,0)</f>
        <v>32364</v>
      </c>
      <c r="E130" s="38">
        <f>VLOOKUP(B130,'[1]Sheet1'!$A$6:$M$179,5,0)</f>
        <v>16761</v>
      </c>
      <c r="F130" s="41">
        <v>1150</v>
      </c>
      <c r="G130" s="41">
        <v>1950</v>
      </c>
      <c r="H130" s="42">
        <v>0.6</v>
      </c>
      <c r="I130" s="52">
        <f t="shared" si="133"/>
        <v>6990</v>
      </c>
      <c r="J130" s="52">
        <f t="shared" si="130"/>
        <v>4194</v>
      </c>
      <c r="K130" s="52">
        <f t="shared" si="118"/>
        <v>2796</v>
      </c>
      <c r="L130" s="53">
        <v>4167</v>
      </c>
      <c r="M130" s="53">
        <f t="shared" si="134"/>
        <v>27</v>
      </c>
      <c r="N130" s="38">
        <f t="shared" si="135"/>
        <v>4221</v>
      </c>
      <c r="O130" s="52">
        <v>1490</v>
      </c>
      <c r="P130" s="52">
        <f t="shared" si="131"/>
        <v>2731</v>
      </c>
      <c r="Q130" s="58"/>
      <c r="R130" s="58"/>
      <c r="S130" s="21">
        <v>4221</v>
      </c>
      <c r="T130" s="21">
        <v>1490</v>
      </c>
      <c r="U130" s="21">
        <v>2731</v>
      </c>
      <c r="V130" s="21">
        <f t="shared" si="104"/>
        <v>0</v>
      </c>
      <c r="W130" s="21">
        <f t="shared" si="105"/>
        <v>0</v>
      </c>
      <c r="X130" s="21">
        <f t="shared" si="106"/>
        <v>0</v>
      </c>
    </row>
    <row r="131" spans="1:24" ht="24.75" customHeight="1">
      <c r="A131" s="13" t="s">
        <v>118</v>
      </c>
      <c r="B131" s="17">
        <v>615003</v>
      </c>
      <c r="C131" s="38">
        <f t="shared" si="129"/>
        <v>74860</v>
      </c>
      <c r="D131" s="39">
        <f>VLOOKUP(B131,'[1]Sheet1'!$A$6:$M$179,4,0)</f>
        <v>52445</v>
      </c>
      <c r="E131" s="38">
        <f>VLOOKUP(B131,'[1]Sheet1'!$A$6:$M$179,5,0)</f>
        <v>22415</v>
      </c>
      <c r="F131" s="41">
        <v>1150</v>
      </c>
      <c r="G131" s="41">
        <v>1950</v>
      </c>
      <c r="H131" s="42">
        <v>0.6</v>
      </c>
      <c r="I131" s="52">
        <f t="shared" si="133"/>
        <v>10402</v>
      </c>
      <c r="J131" s="52">
        <f t="shared" si="130"/>
        <v>6241</v>
      </c>
      <c r="K131" s="52">
        <f t="shared" si="118"/>
        <v>4161</v>
      </c>
      <c r="L131" s="53">
        <v>6222</v>
      </c>
      <c r="M131" s="53">
        <f t="shared" si="134"/>
        <v>19</v>
      </c>
      <c r="N131" s="38">
        <f t="shared" si="135"/>
        <v>6260</v>
      </c>
      <c r="O131" s="52">
        <v>2209</v>
      </c>
      <c r="P131" s="52">
        <f t="shared" si="131"/>
        <v>4051</v>
      </c>
      <c r="Q131" s="58"/>
      <c r="R131" s="58"/>
      <c r="S131" s="21">
        <v>6260</v>
      </c>
      <c r="T131" s="21">
        <v>2209</v>
      </c>
      <c r="U131" s="21">
        <v>4051</v>
      </c>
      <c r="V131" s="21">
        <f t="shared" si="104"/>
        <v>0</v>
      </c>
      <c r="W131" s="21">
        <f t="shared" si="105"/>
        <v>0</v>
      </c>
      <c r="X131" s="21">
        <f t="shared" si="106"/>
        <v>0</v>
      </c>
    </row>
    <row r="132" spans="1:24" ht="24.75" customHeight="1">
      <c r="A132" s="59" t="s">
        <v>119</v>
      </c>
      <c r="B132" s="17">
        <v>615004</v>
      </c>
      <c r="C132" s="38">
        <f t="shared" si="129"/>
        <v>70137</v>
      </c>
      <c r="D132" s="39">
        <f>VLOOKUP(B132,'[1]Sheet1'!$A$6:$M$179,4,0)</f>
        <v>47903</v>
      </c>
      <c r="E132" s="38">
        <f>VLOOKUP(B132,'[1]Sheet1'!$A$6:$M$179,5,0)</f>
        <v>22234</v>
      </c>
      <c r="F132" s="41">
        <v>1150</v>
      </c>
      <c r="G132" s="41">
        <v>1950</v>
      </c>
      <c r="H132" s="42">
        <v>0.6</v>
      </c>
      <c r="I132" s="52">
        <f t="shared" si="133"/>
        <v>9844</v>
      </c>
      <c r="J132" s="52">
        <f t="shared" si="130"/>
        <v>5907</v>
      </c>
      <c r="K132" s="52">
        <f t="shared" si="118"/>
        <v>3937</v>
      </c>
      <c r="L132" s="53">
        <v>5555</v>
      </c>
      <c r="M132" s="53">
        <f t="shared" si="134"/>
        <v>352</v>
      </c>
      <c r="N132" s="38">
        <f t="shared" si="135"/>
        <v>6259</v>
      </c>
      <c r="O132" s="52">
        <v>2209</v>
      </c>
      <c r="P132" s="52">
        <f t="shared" si="131"/>
        <v>4050</v>
      </c>
      <c r="Q132" s="58"/>
      <c r="R132" s="58"/>
      <c r="S132" s="21">
        <v>6259</v>
      </c>
      <c r="T132" s="21">
        <v>2209</v>
      </c>
      <c r="U132" s="21">
        <v>4050</v>
      </c>
      <c r="V132" s="21">
        <f t="shared" si="104"/>
        <v>0</v>
      </c>
      <c r="W132" s="21">
        <f t="shared" si="105"/>
        <v>0</v>
      </c>
      <c r="X132" s="21">
        <f t="shared" si="106"/>
        <v>0</v>
      </c>
    </row>
    <row r="133" spans="1:24" ht="24.75" customHeight="1">
      <c r="A133" s="14" t="s">
        <v>120</v>
      </c>
      <c r="B133" s="17">
        <v>615005</v>
      </c>
      <c r="C133" s="38">
        <f t="shared" si="129"/>
        <v>28736</v>
      </c>
      <c r="D133" s="39">
        <f>VLOOKUP(B133,'[1]Sheet1'!$A$6:$M$179,4,0)</f>
        <v>21037</v>
      </c>
      <c r="E133" s="38">
        <f>VLOOKUP(B133,'[1]Sheet1'!$A$6:$M$179,5,0)</f>
        <v>7699</v>
      </c>
      <c r="F133" s="41">
        <v>1150</v>
      </c>
      <c r="G133" s="41">
        <v>1950</v>
      </c>
      <c r="H133" s="42">
        <v>0.6</v>
      </c>
      <c r="I133" s="52">
        <f t="shared" si="133"/>
        <v>3921</v>
      </c>
      <c r="J133" s="52">
        <f t="shared" si="130"/>
        <v>2352</v>
      </c>
      <c r="K133" s="52">
        <f t="shared" si="118"/>
        <v>1569</v>
      </c>
      <c r="L133" s="53">
        <v>2373</v>
      </c>
      <c r="M133" s="53">
        <f t="shared" si="134"/>
        <v>-21</v>
      </c>
      <c r="N133" s="38">
        <f t="shared" si="135"/>
        <v>2331</v>
      </c>
      <c r="O133" s="52">
        <v>823</v>
      </c>
      <c r="P133" s="52">
        <f t="shared" si="131"/>
        <v>1508</v>
      </c>
      <c r="Q133" s="58"/>
      <c r="R133" s="58"/>
      <c r="S133" s="21">
        <v>2331</v>
      </c>
      <c r="T133" s="21">
        <v>823</v>
      </c>
      <c r="U133" s="21">
        <v>1508</v>
      </c>
      <c r="V133" s="21">
        <f t="shared" si="104"/>
        <v>0</v>
      </c>
      <c r="W133" s="21">
        <f t="shared" si="105"/>
        <v>0</v>
      </c>
      <c r="X133" s="21">
        <f t="shared" si="106"/>
        <v>0</v>
      </c>
    </row>
    <row r="134" spans="1:24" ht="24.75" customHeight="1">
      <c r="A134" s="14" t="s">
        <v>121</v>
      </c>
      <c r="B134" s="17">
        <v>615008</v>
      </c>
      <c r="C134" s="38">
        <f t="shared" si="129"/>
        <v>117158</v>
      </c>
      <c r="D134" s="39">
        <f>VLOOKUP(B134,'[1]Sheet1'!$A$6:$M$179,4,0)</f>
        <v>77135</v>
      </c>
      <c r="E134" s="38">
        <f>VLOOKUP(B134,'[1]Sheet1'!$A$6:$M$179,5,0)</f>
        <v>40023</v>
      </c>
      <c r="F134" s="41">
        <v>1150</v>
      </c>
      <c r="G134" s="41">
        <v>1950</v>
      </c>
      <c r="H134" s="42">
        <v>0.8</v>
      </c>
      <c r="I134" s="52">
        <f t="shared" si="133"/>
        <v>16675</v>
      </c>
      <c r="J134" s="52">
        <f t="shared" si="130"/>
        <v>13340</v>
      </c>
      <c r="K134" s="52">
        <f t="shared" si="118"/>
        <v>3335</v>
      </c>
      <c r="L134" s="53">
        <v>13961</v>
      </c>
      <c r="M134" s="53">
        <f t="shared" si="134"/>
        <v>-621</v>
      </c>
      <c r="N134" s="38">
        <f t="shared" si="135"/>
        <v>12719</v>
      </c>
      <c r="O134" s="52">
        <v>4489</v>
      </c>
      <c r="P134" s="52">
        <f t="shared" si="131"/>
        <v>8230</v>
      </c>
      <c r="Q134" s="58"/>
      <c r="R134" s="58"/>
      <c r="S134" s="21">
        <v>12719</v>
      </c>
      <c r="T134" s="21">
        <v>4489</v>
      </c>
      <c r="U134" s="21">
        <v>8230</v>
      </c>
      <c r="V134" s="21">
        <f aca="true" t="shared" si="136" ref="V134:V165">N134-S134</f>
        <v>0</v>
      </c>
      <c r="W134" s="21">
        <f aca="true" t="shared" si="137" ref="W134:W165">O134-T134</f>
        <v>0</v>
      </c>
      <c r="X134" s="21">
        <f aca="true" t="shared" si="138" ref="X134:X165">P134-U134</f>
        <v>0</v>
      </c>
    </row>
    <row r="135" spans="1:24" ht="24.75" customHeight="1">
      <c r="A135" s="14" t="s">
        <v>122</v>
      </c>
      <c r="B135" s="17">
        <v>615009</v>
      </c>
      <c r="C135" s="38">
        <f t="shared" si="129"/>
        <v>91494</v>
      </c>
      <c r="D135" s="39">
        <f>VLOOKUP(B135,'[1]Sheet1'!$A$6:$M$179,4,0)</f>
        <v>63823</v>
      </c>
      <c r="E135" s="38">
        <f>VLOOKUP(B135,'[1]Sheet1'!$A$6:$M$179,5,0)</f>
        <v>27671</v>
      </c>
      <c r="F135" s="41">
        <v>1150</v>
      </c>
      <c r="G135" s="41">
        <v>1950</v>
      </c>
      <c r="H135" s="42">
        <v>0.8</v>
      </c>
      <c r="I135" s="52">
        <f t="shared" si="133"/>
        <v>12735</v>
      </c>
      <c r="J135" s="52">
        <f t="shared" si="130"/>
        <v>10188</v>
      </c>
      <c r="K135" s="52">
        <f t="shared" si="118"/>
        <v>2547</v>
      </c>
      <c r="L135" s="53">
        <v>10894</v>
      </c>
      <c r="M135" s="53">
        <f t="shared" si="134"/>
        <v>-706</v>
      </c>
      <c r="N135" s="38">
        <f t="shared" si="135"/>
        <v>9482</v>
      </c>
      <c r="O135" s="52">
        <v>3347</v>
      </c>
      <c r="P135" s="52">
        <f t="shared" si="131"/>
        <v>6135</v>
      </c>
      <c r="Q135" s="58"/>
      <c r="R135" s="58"/>
      <c r="S135" s="21">
        <v>9482</v>
      </c>
      <c r="T135" s="21">
        <v>3347</v>
      </c>
      <c r="U135" s="21">
        <v>6135</v>
      </c>
      <c r="V135" s="21">
        <f t="shared" si="136"/>
        <v>0</v>
      </c>
      <c r="W135" s="21">
        <f t="shared" si="137"/>
        <v>0</v>
      </c>
      <c r="X135" s="21">
        <f t="shared" si="138"/>
        <v>0</v>
      </c>
    </row>
    <row r="136" spans="1:43" s="20" customFormat="1" ht="24.75" customHeight="1">
      <c r="A136" s="35" t="s">
        <v>123</v>
      </c>
      <c r="B136" s="44"/>
      <c r="C136" s="37">
        <f aca="true" t="shared" si="139" ref="C136:C140">C137</f>
        <v>176323</v>
      </c>
      <c r="D136" s="37">
        <f aca="true" t="shared" si="140" ref="D136:D140">D137</f>
        <v>123834</v>
      </c>
      <c r="E136" s="37">
        <f aca="true" t="shared" si="141" ref="E136:E140">E137</f>
        <v>52489</v>
      </c>
      <c r="F136" s="33">
        <v>1150</v>
      </c>
      <c r="G136" s="33">
        <v>1950</v>
      </c>
      <c r="H136" s="43">
        <v>0.8</v>
      </c>
      <c r="I136" s="37">
        <f aca="true" t="shared" si="142" ref="I136:R136">I137</f>
        <v>24476</v>
      </c>
      <c r="J136" s="37">
        <f t="shared" si="142"/>
        <v>19581</v>
      </c>
      <c r="K136" s="37">
        <f t="shared" si="142"/>
        <v>4895</v>
      </c>
      <c r="L136" s="37">
        <f t="shared" si="142"/>
        <v>20384</v>
      </c>
      <c r="M136" s="37">
        <f t="shared" si="142"/>
        <v>-803</v>
      </c>
      <c r="N136" s="37">
        <f t="shared" si="142"/>
        <v>18778</v>
      </c>
      <c r="O136" s="37">
        <f t="shared" si="142"/>
        <v>6628</v>
      </c>
      <c r="P136" s="37">
        <f t="shared" si="142"/>
        <v>12150</v>
      </c>
      <c r="Q136" s="37">
        <f t="shared" si="142"/>
        <v>0</v>
      </c>
      <c r="R136" s="37">
        <f t="shared" si="142"/>
        <v>0</v>
      </c>
      <c r="S136" s="21">
        <v>18778</v>
      </c>
      <c r="T136" s="21">
        <v>6628</v>
      </c>
      <c r="U136" s="21">
        <v>12150</v>
      </c>
      <c r="V136" s="21">
        <f t="shared" si="136"/>
        <v>0</v>
      </c>
      <c r="W136" s="21">
        <f t="shared" si="137"/>
        <v>0</v>
      </c>
      <c r="X136" s="21">
        <f t="shared" si="138"/>
        <v>0</v>
      </c>
      <c r="Y136" s="21">
        <v>1</v>
      </c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</row>
    <row r="137" spans="1:24" ht="24.75" customHeight="1">
      <c r="A137" s="14" t="s">
        <v>123</v>
      </c>
      <c r="B137" s="17">
        <v>615006</v>
      </c>
      <c r="C137" s="38">
        <f aca="true" t="shared" si="143" ref="C137:C141">D137+E137</f>
        <v>176323</v>
      </c>
      <c r="D137" s="39">
        <f>VLOOKUP(B137,'[1]Sheet1'!$A$6:$M$179,4,0)</f>
        <v>123834</v>
      </c>
      <c r="E137" s="38">
        <f>VLOOKUP(B137,'[1]Sheet1'!$A$6:$M$179,5,0)</f>
        <v>52489</v>
      </c>
      <c r="F137" s="41">
        <v>1150</v>
      </c>
      <c r="G137" s="41">
        <v>1950</v>
      </c>
      <c r="H137" s="42">
        <v>0.8</v>
      </c>
      <c r="I137" s="52">
        <f t="shared" si="133"/>
        <v>24476</v>
      </c>
      <c r="J137" s="52">
        <f aca="true" t="shared" si="144" ref="J137:J141">ROUND((D137*F137+E137*G137)*H137/10000,0)</f>
        <v>19581</v>
      </c>
      <c r="K137" s="52">
        <f t="shared" si="118"/>
        <v>4895</v>
      </c>
      <c r="L137" s="53">
        <v>20384</v>
      </c>
      <c r="M137" s="53">
        <f>J137-L137</f>
        <v>-803</v>
      </c>
      <c r="N137" s="38">
        <f>J137+M137-Q137-R137</f>
        <v>18778</v>
      </c>
      <c r="O137" s="52">
        <v>6628</v>
      </c>
      <c r="P137" s="52">
        <f aca="true" t="shared" si="145" ref="P137:P141">N137-O137</f>
        <v>12150</v>
      </c>
      <c r="Q137" s="58"/>
      <c r="R137" s="58"/>
      <c r="S137" s="21">
        <v>18778</v>
      </c>
      <c r="T137" s="21">
        <v>6628</v>
      </c>
      <c r="U137" s="21">
        <v>12150</v>
      </c>
      <c r="V137" s="21">
        <f t="shared" si="136"/>
        <v>0</v>
      </c>
      <c r="W137" s="21">
        <f t="shared" si="137"/>
        <v>0</v>
      </c>
      <c r="X137" s="21">
        <f t="shared" si="138"/>
        <v>0</v>
      </c>
    </row>
    <row r="138" spans="1:25" ht="24.75" customHeight="1">
      <c r="A138" s="35" t="s">
        <v>124</v>
      </c>
      <c r="B138" s="44"/>
      <c r="C138" s="37">
        <f t="shared" si="139"/>
        <v>180901</v>
      </c>
      <c r="D138" s="37">
        <f t="shared" si="140"/>
        <v>126560</v>
      </c>
      <c r="E138" s="37">
        <f t="shared" si="141"/>
        <v>54341</v>
      </c>
      <c r="F138" s="33">
        <v>1150</v>
      </c>
      <c r="G138" s="33">
        <v>1950</v>
      </c>
      <c r="H138" s="43">
        <v>0.8</v>
      </c>
      <c r="I138" s="37">
        <f aca="true" t="shared" si="146" ref="I138:R138">I139</f>
        <v>25151</v>
      </c>
      <c r="J138" s="37">
        <f t="shared" si="146"/>
        <v>20121</v>
      </c>
      <c r="K138" s="37">
        <f t="shared" si="146"/>
        <v>5030</v>
      </c>
      <c r="L138" s="37">
        <f t="shared" si="146"/>
        <v>20522</v>
      </c>
      <c r="M138" s="37">
        <f t="shared" si="146"/>
        <v>-401</v>
      </c>
      <c r="N138" s="37">
        <f t="shared" si="146"/>
        <v>19720</v>
      </c>
      <c r="O138" s="37">
        <f t="shared" si="146"/>
        <v>6960</v>
      </c>
      <c r="P138" s="37">
        <f t="shared" si="146"/>
        <v>12760</v>
      </c>
      <c r="Q138" s="37">
        <f t="shared" si="146"/>
        <v>0</v>
      </c>
      <c r="R138" s="37">
        <f t="shared" si="146"/>
        <v>0</v>
      </c>
      <c r="S138" s="21">
        <v>19720</v>
      </c>
      <c r="T138" s="21">
        <v>6960</v>
      </c>
      <c r="U138" s="21">
        <v>12760</v>
      </c>
      <c r="V138" s="21">
        <f t="shared" si="136"/>
        <v>0</v>
      </c>
      <c r="W138" s="21">
        <f t="shared" si="137"/>
        <v>0</v>
      </c>
      <c r="X138" s="21">
        <f t="shared" si="138"/>
        <v>0</v>
      </c>
      <c r="Y138" s="21">
        <v>1</v>
      </c>
    </row>
    <row r="139" spans="1:24" ht="24.75" customHeight="1">
      <c r="A139" s="14" t="s">
        <v>124</v>
      </c>
      <c r="B139" s="17">
        <v>615007</v>
      </c>
      <c r="C139" s="38">
        <f t="shared" si="143"/>
        <v>180901</v>
      </c>
      <c r="D139" s="39">
        <f>VLOOKUP(B139,'[1]Sheet1'!$A$6:$M$179,4,0)</f>
        <v>126560</v>
      </c>
      <c r="E139" s="38">
        <f>VLOOKUP(B139,'[1]Sheet1'!$A$6:$M$179,5,0)</f>
        <v>54341</v>
      </c>
      <c r="F139" s="41">
        <v>1150</v>
      </c>
      <c r="G139" s="41">
        <v>1950</v>
      </c>
      <c r="H139" s="42">
        <v>0.8</v>
      </c>
      <c r="I139" s="52">
        <f t="shared" si="133"/>
        <v>25151</v>
      </c>
      <c r="J139" s="52">
        <f t="shared" si="144"/>
        <v>20121</v>
      </c>
      <c r="K139" s="52">
        <f t="shared" si="118"/>
        <v>5030</v>
      </c>
      <c r="L139" s="53">
        <v>20522</v>
      </c>
      <c r="M139" s="53">
        <f>J139-L139</f>
        <v>-401</v>
      </c>
      <c r="N139" s="38">
        <f>J139+M139-Q139-R139</f>
        <v>19720</v>
      </c>
      <c r="O139" s="52">
        <v>6960</v>
      </c>
      <c r="P139" s="52">
        <f t="shared" si="145"/>
        <v>12760</v>
      </c>
      <c r="Q139" s="58"/>
      <c r="R139" s="58"/>
      <c r="S139" s="21">
        <v>19720</v>
      </c>
      <c r="T139" s="21">
        <v>6960</v>
      </c>
      <c r="U139" s="21">
        <v>12760</v>
      </c>
      <c r="V139" s="21">
        <f t="shared" si="136"/>
        <v>0</v>
      </c>
      <c r="W139" s="21">
        <f t="shared" si="137"/>
        <v>0</v>
      </c>
      <c r="X139" s="21">
        <f t="shared" si="138"/>
        <v>0</v>
      </c>
    </row>
    <row r="140" spans="1:25" ht="24.75" customHeight="1">
      <c r="A140" s="35" t="s">
        <v>125</v>
      </c>
      <c r="B140" s="36"/>
      <c r="C140" s="37">
        <f t="shared" si="139"/>
        <v>79836</v>
      </c>
      <c r="D140" s="37">
        <f t="shared" si="140"/>
        <v>57385</v>
      </c>
      <c r="E140" s="37">
        <f t="shared" si="141"/>
        <v>22451</v>
      </c>
      <c r="F140" s="33">
        <v>1150</v>
      </c>
      <c r="G140" s="33">
        <v>1950</v>
      </c>
      <c r="H140" s="43">
        <v>0.8</v>
      </c>
      <c r="I140" s="37">
        <f aca="true" t="shared" si="147" ref="I140:R140">I141</f>
        <v>10977</v>
      </c>
      <c r="J140" s="37">
        <f t="shared" si="147"/>
        <v>8782</v>
      </c>
      <c r="K140" s="37">
        <f t="shared" si="147"/>
        <v>2195</v>
      </c>
      <c r="L140" s="37">
        <f t="shared" si="147"/>
        <v>8713</v>
      </c>
      <c r="M140" s="37">
        <f t="shared" si="147"/>
        <v>69</v>
      </c>
      <c r="N140" s="37">
        <f t="shared" si="147"/>
        <v>8851</v>
      </c>
      <c r="O140" s="37">
        <f t="shared" si="147"/>
        <v>3124</v>
      </c>
      <c r="P140" s="37">
        <f t="shared" si="147"/>
        <v>5727</v>
      </c>
      <c r="Q140" s="37">
        <f t="shared" si="147"/>
        <v>0</v>
      </c>
      <c r="R140" s="37">
        <f t="shared" si="147"/>
        <v>0</v>
      </c>
      <c r="S140" s="21">
        <v>8851</v>
      </c>
      <c r="T140" s="21">
        <v>3124</v>
      </c>
      <c r="U140" s="21">
        <v>5727</v>
      </c>
      <c r="V140" s="21">
        <f t="shared" si="136"/>
        <v>0</v>
      </c>
      <c r="W140" s="21">
        <f t="shared" si="137"/>
        <v>0</v>
      </c>
      <c r="X140" s="21">
        <f t="shared" si="138"/>
        <v>0</v>
      </c>
      <c r="Y140" s="21">
        <v>1</v>
      </c>
    </row>
    <row r="141" spans="1:24" ht="24.75" customHeight="1">
      <c r="A141" s="14" t="s">
        <v>125</v>
      </c>
      <c r="B141" s="17">
        <v>615010</v>
      </c>
      <c r="C141" s="38">
        <f t="shared" si="143"/>
        <v>79836</v>
      </c>
      <c r="D141" s="39">
        <f>VLOOKUP(B141,'[1]Sheet1'!$A$6:$M$179,4,0)</f>
        <v>57385</v>
      </c>
      <c r="E141" s="38">
        <f>VLOOKUP(B141,'[1]Sheet1'!$A$6:$M$179,5,0)</f>
        <v>22451</v>
      </c>
      <c r="F141" s="41">
        <v>1150</v>
      </c>
      <c r="G141" s="41">
        <v>1950</v>
      </c>
      <c r="H141" s="42">
        <v>0.8</v>
      </c>
      <c r="I141" s="52">
        <f t="shared" si="133"/>
        <v>10977</v>
      </c>
      <c r="J141" s="52">
        <f t="shared" si="144"/>
        <v>8782</v>
      </c>
      <c r="K141" s="52">
        <f aca="true" t="shared" si="148" ref="K141:K150">I141-J141</f>
        <v>2195</v>
      </c>
      <c r="L141" s="53">
        <v>8713</v>
      </c>
      <c r="M141" s="53">
        <f>J141-L141</f>
        <v>69</v>
      </c>
      <c r="N141" s="38">
        <f>J141+M141-Q141-R141</f>
        <v>8851</v>
      </c>
      <c r="O141" s="52">
        <v>3124</v>
      </c>
      <c r="P141" s="52">
        <f t="shared" si="145"/>
        <v>5727</v>
      </c>
      <c r="Q141" s="58"/>
      <c r="R141" s="58"/>
      <c r="S141" s="21">
        <v>8851</v>
      </c>
      <c r="T141" s="21">
        <v>3124</v>
      </c>
      <c r="U141" s="21">
        <v>5727</v>
      </c>
      <c r="V141" s="21">
        <f t="shared" si="136"/>
        <v>0</v>
      </c>
      <c r="W141" s="21">
        <f t="shared" si="137"/>
        <v>0</v>
      </c>
      <c r="X141" s="21">
        <f t="shared" si="138"/>
        <v>0</v>
      </c>
    </row>
    <row r="142" spans="1:25" ht="24.75" customHeight="1">
      <c r="A142" s="35" t="s">
        <v>126</v>
      </c>
      <c r="B142" s="35"/>
      <c r="C142" s="37">
        <f>SUM(C143:C146)</f>
        <v>486504</v>
      </c>
      <c r="D142" s="37">
        <f>SUM(D143:D146)</f>
        <v>333681</v>
      </c>
      <c r="E142" s="37">
        <f>SUM(E143:E146)</f>
        <v>152823</v>
      </c>
      <c r="F142" s="33">
        <v>1150</v>
      </c>
      <c r="G142" s="33">
        <v>1950</v>
      </c>
      <c r="H142" s="34" t="s">
        <v>24</v>
      </c>
      <c r="I142" s="37">
        <f aca="true" t="shared" si="149" ref="I142:R142">SUM(I143:I146)</f>
        <v>68174</v>
      </c>
      <c r="J142" s="37">
        <f t="shared" si="149"/>
        <v>51163</v>
      </c>
      <c r="K142" s="37">
        <f t="shared" si="149"/>
        <v>17011</v>
      </c>
      <c r="L142" s="37">
        <f t="shared" si="149"/>
        <v>51560</v>
      </c>
      <c r="M142" s="37">
        <f t="shared" si="149"/>
        <v>-397</v>
      </c>
      <c r="N142" s="37">
        <f t="shared" si="149"/>
        <v>50766</v>
      </c>
      <c r="O142" s="37">
        <f t="shared" si="149"/>
        <v>17918</v>
      </c>
      <c r="P142" s="37">
        <f t="shared" si="149"/>
        <v>32848</v>
      </c>
      <c r="Q142" s="37">
        <f t="shared" si="149"/>
        <v>0</v>
      </c>
      <c r="R142" s="37">
        <f t="shared" si="149"/>
        <v>0</v>
      </c>
      <c r="S142" s="21">
        <v>50766</v>
      </c>
      <c r="T142" s="21">
        <v>17918</v>
      </c>
      <c r="U142" s="21">
        <v>32848</v>
      </c>
      <c r="V142" s="21">
        <f t="shared" si="136"/>
        <v>0</v>
      </c>
      <c r="W142" s="21">
        <f t="shared" si="137"/>
        <v>0</v>
      </c>
      <c r="X142" s="21">
        <f t="shared" si="138"/>
        <v>0</v>
      </c>
      <c r="Y142" s="21">
        <v>1</v>
      </c>
    </row>
    <row r="143" spans="1:24" ht="24.75" customHeight="1">
      <c r="A143" s="13" t="s">
        <v>26</v>
      </c>
      <c r="B143" s="17">
        <v>616001</v>
      </c>
      <c r="C143" s="38">
        <f aca="true" t="shared" si="150" ref="C143:C146">D143+E143</f>
        <v>70420</v>
      </c>
      <c r="D143" s="39">
        <f>VLOOKUP(B143,'[1]Sheet1'!$A$6:$M$179,4,0)</f>
        <v>46261</v>
      </c>
      <c r="E143" s="38">
        <f>VLOOKUP(B143,'[1]Sheet1'!$A$6:$M$179,5,0)</f>
        <v>24159</v>
      </c>
      <c r="F143" s="41">
        <v>1150</v>
      </c>
      <c r="G143" s="41">
        <v>1950</v>
      </c>
      <c r="H143" s="42">
        <v>0.6</v>
      </c>
      <c r="I143" s="52">
        <f t="shared" si="133"/>
        <v>10031</v>
      </c>
      <c r="J143" s="52">
        <f aca="true" t="shared" si="151" ref="J143:J146">ROUND((D143*F143+E143*G143)*H143/10000,0)</f>
        <v>6019</v>
      </c>
      <c r="K143" s="52">
        <f t="shared" si="148"/>
        <v>4012</v>
      </c>
      <c r="L143" s="53">
        <v>6049</v>
      </c>
      <c r="M143" s="53">
        <f>J143-L143</f>
        <v>-30</v>
      </c>
      <c r="N143" s="38">
        <f>J143+M143-Q143-R143</f>
        <v>5989</v>
      </c>
      <c r="O143" s="52">
        <v>2114</v>
      </c>
      <c r="P143" s="52">
        <f aca="true" t="shared" si="152" ref="P143:P146">N143-O143</f>
        <v>3875</v>
      </c>
      <c r="Q143" s="58"/>
      <c r="R143" s="58"/>
      <c r="S143" s="21">
        <v>5989</v>
      </c>
      <c r="T143" s="21">
        <v>2114</v>
      </c>
      <c r="U143" s="21">
        <v>3875</v>
      </c>
      <c r="V143" s="21">
        <f t="shared" si="136"/>
        <v>0</v>
      </c>
      <c r="W143" s="21">
        <f t="shared" si="137"/>
        <v>0</v>
      </c>
      <c r="X143" s="21">
        <f t="shared" si="138"/>
        <v>0</v>
      </c>
    </row>
    <row r="144" spans="1:24" ht="24.75" customHeight="1">
      <c r="A144" s="14" t="s">
        <v>127</v>
      </c>
      <c r="B144" s="17">
        <v>616002</v>
      </c>
      <c r="C144" s="38">
        <f t="shared" si="150"/>
        <v>49811</v>
      </c>
      <c r="D144" s="39">
        <f>VLOOKUP(B144,'[1]Sheet1'!$A$6:$M$179,4,0)</f>
        <v>35798</v>
      </c>
      <c r="E144" s="38">
        <f>VLOOKUP(B144,'[1]Sheet1'!$A$6:$M$179,5,0)</f>
        <v>14013</v>
      </c>
      <c r="F144" s="41">
        <v>1150</v>
      </c>
      <c r="G144" s="41">
        <v>1950</v>
      </c>
      <c r="H144" s="42">
        <v>0.6</v>
      </c>
      <c r="I144" s="52">
        <f t="shared" si="133"/>
        <v>6849</v>
      </c>
      <c r="J144" s="52">
        <f t="shared" si="151"/>
        <v>4110</v>
      </c>
      <c r="K144" s="52">
        <f t="shared" si="148"/>
        <v>2739</v>
      </c>
      <c r="L144" s="53">
        <v>3928</v>
      </c>
      <c r="M144" s="53">
        <f>J144-L144</f>
        <v>182</v>
      </c>
      <c r="N144" s="38">
        <f>J144+M144-Q144-R144</f>
        <v>4292</v>
      </c>
      <c r="O144" s="52">
        <v>1515</v>
      </c>
      <c r="P144" s="52">
        <f t="shared" si="152"/>
        <v>2777</v>
      </c>
      <c r="Q144" s="58"/>
      <c r="R144" s="58"/>
      <c r="S144" s="21">
        <v>4292</v>
      </c>
      <c r="T144" s="21">
        <v>1515</v>
      </c>
      <c r="U144" s="21">
        <v>2777</v>
      </c>
      <c r="V144" s="21">
        <f t="shared" si="136"/>
        <v>0</v>
      </c>
      <c r="W144" s="21">
        <f t="shared" si="137"/>
        <v>0</v>
      </c>
      <c r="X144" s="21">
        <f t="shared" si="138"/>
        <v>0</v>
      </c>
    </row>
    <row r="145" spans="1:24" ht="24.75" customHeight="1">
      <c r="A145" s="14" t="s">
        <v>128</v>
      </c>
      <c r="B145" s="17">
        <v>616004</v>
      </c>
      <c r="C145" s="38">
        <f t="shared" si="150"/>
        <v>159877</v>
      </c>
      <c r="D145" s="39">
        <f>VLOOKUP(B145,'[1]Sheet1'!$A$6:$M$179,4,0)</f>
        <v>108179</v>
      </c>
      <c r="E145" s="38">
        <f>VLOOKUP(B145,'[1]Sheet1'!$A$6:$M$179,5,0)</f>
        <v>51698</v>
      </c>
      <c r="F145" s="41">
        <v>1150</v>
      </c>
      <c r="G145" s="41">
        <v>1950</v>
      </c>
      <c r="H145" s="42">
        <v>0.8</v>
      </c>
      <c r="I145" s="52">
        <f t="shared" si="133"/>
        <v>22522</v>
      </c>
      <c r="J145" s="52">
        <f t="shared" si="151"/>
        <v>18017</v>
      </c>
      <c r="K145" s="52">
        <f t="shared" si="148"/>
        <v>4505</v>
      </c>
      <c r="L145" s="53">
        <v>18223</v>
      </c>
      <c r="M145" s="53">
        <f>J145-L145</f>
        <v>-206</v>
      </c>
      <c r="N145" s="38">
        <f>J145+M145-Q145-R145</f>
        <v>17811</v>
      </c>
      <c r="O145" s="52">
        <v>6286</v>
      </c>
      <c r="P145" s="52">
        <f t="shared" si="152"/>
        <v>11525</v>
      </c>
      <c r="Q145" s="58"/>
      <c r="R145" s="58"/>
      <c r="S145" s="21">
        <v>17811</v>
      </c>
      <c r="T145" s="21">
        <v>6286</v>
      </c>
      <c r="U145" s="21">
        <v>11525</v>
      </c>
      <c r="V145" s="21">
        <f t="shared" si="136"/>
        <v>0</v>
      </c>
      <c r="W145" s="21">
        <f t="shared" si="137"/>
        <v>0</v>
      </c>
      <c r="X145" s="21">
        <f t="shared" si="138"/>
        <v>0</v>
      </c>
    </row>
    <row r="146" spans="1:24" ht="24.75" customHeight="1">
      <c r="A146" s="14" t="s">
        <v>129</v>
      </c>
      <c r="B146" s="17">
        <v>616007</v>
      </c>
      <c r="C146" s="38">
        <f t="shared" si="150"/>
        <v>206396</v>
      </c>
      <c r="D146" s="39">
        <f>VLOOKUP(B146,'[1]Sheet1'!$A$6:$M$179,4,0)</f>
        <v>143443</v>
      </c>
      <c r="E146" s="38">
        <f>VLOOKUP(B146,'[1]Sheet1'!$A$6:$M$179,5,0)</f>
        <v>62953</v>
      </c>
      <c r="F146" s="41">
        <v>1150</v>
      </c>
      <c r="G146" s="41">
        <v>1950</v>
      </c>
      <c r="H146" s="42">
        <v>0.8</v>
      </c>
      <c r="I146" s="52">
        <f t="shared" si="133"/>
        <v>28772</v>
      </c>
      <c r="J146" s="52">
        <f t="shared" si="151"/>
        <v>23017</v>
      </c>
      <c r="K146" s="52">
        <f t="shared" si="148"/>
        <v>5755</v>
      </c>
      <c r="L146" s="53">
        <v>23360</v>
      </c>
      <c r="M146" s="53">
        <f>J146-L146</f>
        <v>-343</v>
      </c>
      <c r="N146" s="38">
        <f>J146+M146-Q146-R146</f>
        <v>22674</v>
      </c>
      <c r="O146" s="52">
        <v>8003</v>
      </c>
      <c r="P146" s="52">
        <f t="shared" si="152"/>
        <v>14671</v>
      </c>
      <c r="Q146" s="58"/>
      <c r="R146" s="58"/>
      <c r="S146" s="21">
        <v>22674</v>
      </c>
      <c r="T146" s="21">
        <v>8003</v>
      </c>
      <c r="U146" s="21">
        <v>14671</v>
      </c>
      <c r="V146" s="21">
        <f t="shared" si="136"/>
        <v>0</v>
      </c>
      <c r="W146" s="21">
        <f t="shared" si="137"/>
        <v>0</v>
      </c>
      <c r="X146" s="21">
        <f t="shared" si="138"/>
        <v>0</v>
      </c>
    </row>
    <row r="147" spans="1:25" ht="24.75" customHeight="1">
      <c r="A147" s="35" t="s">
        <v>130</v>
      </c>
      <c r="B147" s="44"/>
      <c r="C147" s="37">
        <f>C148</f>
        <v>208252</v>
      </c>
      <c r="D147" s="37">
        <f>D148</f>
        <v>141657</v>
      </c>
      <c r="E147" s="37">
        <f>E148</f>
        <v>66595</v>
      </c>
      <c r="F147" s="33">
        <v>1150</v>
      </c>
      <c r="G147" s="33">
        <v>1950</v>
      </c>
      <c r="H147" s="43">
        <v>0.8</v>
      </c>
      <c r="I147" s="37">
        <f aca="true" t="shared" si="153" ref="I147:R147">I148</f>
        <v>29277</v>
      </c>
      <c r="J147" s="37">
        <f t="shared" si="153"/>
        <v>23421</v>
      </c>
      <c r="K147" s="37">
        <f t="shared" si="153"/>
        <v>5856</v>
      </c>
      <c r="L147" s="37">
        <f t="shared" si="153"/>
        <v>23479</v>
      </c>
      <c r="M147" s="37">
        <f t="shared" si="153"/>
        <v>-58</v>
      </c>
      <c r="N147" s="37">
        <f t="shared" si="153"/>
        <v>23363</v>
      </c>
      <c r="O147" s="37">
        <f t="shared" si="153"/>
        <v>8246</v>
      </c>
      <c r="P147" s="37">
        <f t="shared" si="153"/>
        <v>15117</v>
      </c>
      <c r="Q147" s="37">
        <f t="shared" si="153"/>
        <v>0</v>
      </c>
      <c r="R147" s="37">
        <f t="shared" si="153"/>
        <v>0</v>
      </c>
      <c r="S147" s="21">
        <v>23363</v>
      </c>
      <c r="T147" s="21">
        <v>8246</v>
      </c>
      <c r="U147" s="21">
        <v>15117</v>
      </c>
      <c r="V147" s="21">
        <f t="shared" si="136"/>
        <v>0</v>
      </c>
      <c r="W147" s="21">
        <f t="shared" si="137"/>
        <v>0</v>
      </c>
      <c r="X147" s="21">
        <f t="shared" si="138"/>
        <v>0</v>
      </c>
      <c r="Y147" s="21">
        <v>1</v>
      </c>
    </row>
    <row r="148" spans="1:24" ht="24.75" customHeight="1">
      <c r="A148" s="14" t="s">
        <v>130</v>
      </c>
      <c r="B148" s="17">
        <v>616006</v>
      </c>
      <c r="C148" s="38">
        <f aca="true" t="shared" si="154" ref="C148:C156">D148+E148</f>
        <v>208252</v>
      </c>
      <c r="D148" s="39">
        <f>VLOOKUP(B148,'[1]Sheet1'!$A$6:$M$179,4,0)</f>
        <v>141657</v>
      </c>
      <c r="E148" s="38">
        <f>VLOOKUP(B148,'[1]Sheet1'!$A$6:$M$179,5,0)</f>
        <v>66595</v>
      </c>
      <c r="F148" s="41">
        <v>1150</v>
      </c>
      <c r="G148" s="41">
        <v>1950</v>
      </c>
      <c r="H148" s="42">
        <v>0.8</v>
      </c>
      <c r="I148" s="52">
        <f t="shared" si="133"/>
        <v>29277</v>
      </c>
      <c r="J148" s="52">
        <f aca="true" t="shared" si="155" ref="J148:J156">ROUND((D148*F148+E148*G148)*H148/10000,0)</f>
        <v>23421</v>
      </c>
      <c r="K148" s="52">
        <f t="shared" si="148"/>
        <v>5856</v>
      </c>
      <c r="L148" s="53">
        <v>23479</v>
      </c>
      <c r="M148" s="53">
        <f>J148-L148</f>
        <v>-58</v>
      </c>
      <c r="N148" s="38">
        <f>J148+M148-Q148-R148</f>
        <v>23363</v>
      </c>
      <c r="O148" s="52">
        <v>8246</v>
      </c>
      <c r="P148" s="52">
        <f aca="true" t="shared" si="156" ref="P148:P156">N148-O148</f>
        <v>15117</v>
      </c>
      <c r="Q148" s="58"/>
      <c r="R148" s="58"/>
      <c r="S148" s="21">
        <v>23363</v>
      </c>
      <c r="T148" s="21">
        <v>8246</v>
      </c>
      <c r="U148" s="21">
        <v>15117</v>
      </c>
      <c r="V148" s="21">
        <f t="shared" si="136"/>
        <v>0</v>
      </c>
      <c r="W148" s="21">
        <f t="shared" si="137"/>
        <v>0</v>
      </c>
      <c r="X148" s="21">
        <f t="shared" si="138"/>
        <v>0</v>
      </c>
    </row>
    <row r="149" spans="1:25" ht="24.75" customHeight="1">
      <c r="A149" s="35" t="s">
        <v>131</v>
      </c>
      <c r="B149" s="36"/>
      <c r="C149" s="37">
        <f>C150</f>
        <v>187770</v>
      </c>
      <c r="D149" s="37">
        <f>D150</f>
        <v>123222</v>
      </c>
      <c r="E149" s="37">
        <f>E150</f>
        <v>64548</v>
      </c>
      <c r="F149" s="33">
        <v>1150</v>
      </c>
      <c r="G149" s="33">
        <v>1950</v>
      </c>
      <c r="H149" s="43">
        <v>0.8</v>
      </c>
      <c r="I149" s="37">
        <f aca="true" t="shared" si="157" ref="I149:R149">I150</f>
        <v>26757</v>
      </c>
      <c r="J149" s="37">
        <f t="shared" si="157"/>
        <v>21406</v>
      </c>
      <c r="K149" s="37">
        <f t="shared" si="157"/>
        <v>5351</v>
      </c>
      <c r="L149" s="37">
        <f t="shared" si="157"/>
        <v>21293</v>
      </c>
      <c r="M149" s="37">
        <f t="shared" si="157"/>
        <v>113</v>
      </c>
      <c r="N149" s="37">
        <f t="shared" si="157"/>
        <v>21519</v>
      </c>
      <c r="O149" s="37">
        <f t="shared" si="157"/>
        <v>7595</v>
      </c>
      <c r="P149" s="37">
        <f t="shared" si="157"/>
        <v>13924</v>
      </c>
      <c r="Q149" s="37">
        <f t="shared" si="157"/>
        <v>0</v>
      </c>
      <c r="R149" s="37">
        <f t="shared" si="157"/>
        <v>0</v>
      </c>
      <c r="S149" s="21">
        <v>21519</v>
      </c>
      <c r="T149" s="21">
        <v>7595</v>
      </c>
      <c r="U149" s="21">
        <v>13924</v>
      </c>
      <c r="V149" s="21">
        <f t="shared" si="136"/>
        <v>0</v>
      </c>
      <c r="W149" s="21">
        <f t="shared" si="137"/>
        <v>0</v>
      </c>
      <c r="X149" s="21">
        <f t="shared" si="138"/>
        <v>0</v>
      </c>
      <c r="Y149" s="21">
        <v>1</v>
      </c>
    </row>
    <row r="150" spans="1:24" ht="24.75" customHeight="1">
      <c r="A150" s="14" t="s">
        <v>131</v>
      </c>
      <c r="B150" s="17">
        <v>616005</v>
      </c>
      <c r="C150" s="38">
        <f t="shared" si="154"/>
        <v>187770</v>
      </c>
      <c r="D150" s="39">
        <f>VLOOKUP(B150,'[1]Sheet1'!$A$6:$M$179,4,0)</f>
        <v>123222</v>
      </c>
      <c r="E150" s="38">
        <f>VLOOKUP(B150,'[1]Sheet1'!$A$6:$M$179,5,0)</f>
        <v>64548</v>
      </c>
      <c r="F150" s="41">
        <v>1150</v>
      </c>
      <c r="G150" s="41">
        <v>1950</v>
      </c>
      <c r="H150" s="42">
        <v>0.8</v>
      </c>
      <c r="I150" s="52">
        <f t="shared" si="133"/>
        <v>26757</v>
      </c>
      <c r="J150" s="52">
        <f t="shared" si="155"/>
        <v>21406</v>
      </c>
      <c r="K150" s="52">
        <f t="shared" si="148"/>
        <v>5351</v>
      </c>
      <c r="L150" s="53">
        <v>21293</v>
      </c>
      <c r="M150" s="53">
        <f>J150-L150</f>
        <v>113</v>
      </c>
      <c r="N150" s="38">
        <f>J150+M150-Q150-R150</f>
        <v>21519</v>
      </c>
      <c r="O150" s="52">
        <v>7595</v>
      </c>
      <c r="P150" s="52">
        <f t="shared" si="156"/>
        <v>13924</v>
      </c>
      <c r="Q150" s="58"/>
      <c r="R150" s="58"/>
      <c r="S150" s="21">
        <v>21519</v>
      </c>
      <c r="T150" s="21">
        <v>7595</v>
      </c>
      <c r="U150" s="21">
        <v>13924</v>
      </c>
      <c r="V150" s="21">
        <f t="shared" si="136"/>
        <v>0</v>
      </c>
      <c r="W150" s="21">
        <f t="shared" si="137"/>
        <v>0</v>
      </c>
      <c r="X150" s="21">
        <f t="shared" si="138"/>
        <v>0</v>
      </c>
    </row>
    <row r="151" spans="1:25" ht="24.75" customHeight="1">
      <c r="A151" s="35" t="s">
        <v>132</v>
      </c>
      <c r="B151" s="36"/>
      <c r="C151" s="37">
        <f>SUM(C152:C156)</f>
        <v>218343</v>
      </c>
      <c r="D151" s="37">
        <f>SUM(D152:D156)</f>
        <v>164774</v>
      </c>
      <c r="E151" s="37">
        <f>SUM(E152:E156)</f>
        <v>53569</v>
      </c>
      <c r="F151" s="33">
        <v>1150</v>
      </c>
      <c r="G151" s="33">
        <v>1950</v>
      </c>
      <c r="H151" s="34" t="s">
        <v>24</v>
      </c>
      <c r="I151" s="37">
        <f aca="true" t="shared" si="158" ref="I151:R151">SUM(I152:I156)</f>
        <v>29395</v>
      </c>
      <c r="J151" s="37">
        <f t="shared" si="158"/>
        <v>21338</v>
      </c>
      <c r="K151" s="37">
        <f t="shared" si="158"/>
        <v>8057</v>
      </c>
      <c r="L151" s="37">
        <f t="shared" si="158"/>
        <v>22131</v>
      </c>
      <c r="M151" s="37">
        <f t="shared" si="158"/>
        <v>-793</v>
      </c>
      <c r="N151" s="37">
        <f t="shared" si="158"/>
        <v>20545</v>
      </c>
      <c r="O151" s="37">
        <f t="shared" si="158"/>
        <v>7252</v>
      </c>
      <c r="P151" s="37">
        <f t="shared" si="158"/>
        <v>13293</v>
      </c>
      <c r="Q151" s="37">
        <f t="shared" si="158"/>
        <v>0</v>
      </c>
      <c r="R151" s="37">
        <f t="shared" si="158"/>
        <v>0</v>
      </c>
      <c r="S151" s="21">
        <v>20545</v>
      </c>
      <c r="T151" s="21">
        <v>7252</v>
      </c>
      <c r="U151" s="21">
        <v>13293</v>
      </c>
      <c r="V151" s="21">
        <f t="shared" si="136"/>
        <v>0</v>
      </c>
      <c r="W151" s="21">
        <f t="shared" si="137"/>
        <v>0</v>
      </c>
      <c r="X151" s="21">
        <f t="shared" si="138"/>
        <v>0</v>
      </c>
      <c r="Y151" s="21">
        <v>1</v>
      </c>
    </row>
    <row r="152" spans="1:24" ht="24.75" customHeight="1">
      <c r="A152" s="13" t="s">
        <v>26</v>
      </c>
      <c r="B152" s="17">
        <v>617001</v>
      </c>
      <c r="C152" s="38">
        <f t="shared" si="154"/>
        <v>0</v>
      </c>
      <c r="D152" s="39">
        <f>VLOOKUP(B152,'[1]Sheet1'!$A$6:$M$179,4,0)</f>
        <v>0</v>
      </c>
      <c r="E152" s="38">
        <f>VLOOKUP(B152,'[1]Sheet1'!$A$6:$M$179,5,0)</f>
        <v>0</v>
      </c>
      <c r="F152" s="41">
        <v>1150</v>
      </c>
      <c r="G152" s="41">
        <v>1950</v>
      </c>
      <c r="H152" s="42">
        <v>0.6</v>
      </c>
      <c r="I152" s="52">
        <f t="shared" si="133"/>
        <v>0</v>
      </c>
      <c r="J152" s="52">
        <f t="shared" si="155"/>
        <v>0</v>
      </c>
      <c r="K152" s="52">
        <f aca="true" t="shared" si="159" ref="K152:K162">I152-J152</f>
        <v>0</v>
      </c>
      <c r="L152" s="53">
        <v>0</v>
      </c>
      <c r="M152" s="53">
        <f>J152-L152</f>
        <v>0</v>
      </c>
      <c r="N152" s="38">
        <f>J152+M152-Q152-R152</f>
        <v>0</v>
      </c>
      <c r="O152" s="52">
        <v>0</v>
      </c>
      <c r="P152" s="52">
        <f t="shared" si="156"/>
        <v>0</v>
      </c>
      <c r="Q152" s="58"/>
      <c r="R152" s="58"/>
      <c r="S152" s="21">
        <v>0</v>
      </c>
      <c r="T152" s="21">
        <v>0</v>
      </c>
      <c r="U152" s="21">
        <v>0</v>
      </c>
      <c r="V152" s="21">
        <f t="shared" si="136"/>
        <v>0</v>
      </c>
      <c r="W152" s="21">
        <f t="shared" si="137"/>
        <v>0</v>
      </c>
      <c r="X152" s="21">
        <f t="shared" si="138"/>
        <v>0</v>
      </c>
    </row>
    <row r="153" spans="1:24" ht="24.75" customHeight="1">
      <c r="A153" s="14" t="s">
        <v>133</v>
      </c>
      <c r="B153" s="17">
        <v>617002</v>
      </c>
      <c r="C153" s="38">
        <f t="shared" si="154"/>
        <v>59994</v>
      </c>
      <c r="D153" s="39">
        <f>VLOOKUP(B153,'[1]Sheet1'!$A$6:$M$179,4,0)</f>
        <v>42324</v>
      </c>
      <c r="E153" s="38">
        <f>VLOOKUP(B153,'[1]Sheet1'!$A$6:$M$179,5,0)</f>
        <v>17670</v>
      </c>
      <c r="F153" s="41">
        <v>1150</v>
      </c>
      <c r="G153" s="41">
        <v>1950</v>
      </c>
      <c r="H153" s="42">
        <v>0.6</v>
      </c>
      <c r="I153" s="52">
        <f t="shared" si="133"/>
        <v>8313</v>
      </c>
      <c r="J153" s="52">
        <f t="shared" si="155"/>
        <v>4988</v>
      </c>
      <c r="K153" s="52">
        <f t="shared" si="159"/>
        <v>3325</v>
      </c>
      <c r="L153" s="53">
        <v>4948</v>
      </c>
      <c r="M153" s="53">
        <f>J153-L153</f>
        <v>40</v>
      </c>
      <c r="N153" s="38">
        <f>J153+M153-Q153-R153</f>
        <v>5028</v>
      </c>
      <c r="O153" s="52">
        <v>1775</v>
      </c>
      <c r="P153" s="52">
        <f t="shared" si="156"/>
        <v>3253</v>
      </c>
      <c r="Q153" s="58"/>
      <c r="R153" s="58"/>
      <c r="S153" s="21">
        <v>5028</v>
      </c>
      <c r="T153" s="21">
        <v>1775</v>
      </c>
      <c r="U153" s="21">
        <v>3253</v>
      </c>
      <c r="V153" s="21">
        <f t="shared" si="136"/>
        <v>0</v>
      </c>
      <c r="W153" s="21">
        <f t="shared" si="137"/>
        <v>0</v>
      </c>
      <c r="X153" s="21">
        <f t="shared" si="138"/>
        <v>0</v>
      </c>
    </row>
    <row r="154" spans="1:24" ht="24.75" customHeight="1">
      <c r="A154" s="14" t="s">
        <v>134</v>
      </c>
      <c r="B154" s="17">
        <v>617003</v>
      </c>
      <c r="C154" s="38">
        <f t="shared" si="154"/>
        <v>19008</v>
      </c>
      <c r="D154" s="39">
        <f>VLOOKUP(B154,'[1]Sheet1'!$A$6:$M$179,4,0)</f>
        <v>14048</v>
      </c>
      <c r="E154" s="38">
        <f>VLOOKUP(B154,'[1]Sheet1'!$A$6:$M$179,5,0)</f>
        <v>4960</v>
      </c>
      <c r="F154" s="41">
        <v>1150</v>
      </c>
      <c r="G154" s="41">
        <v>1950</v>
      </c>
      <c r="H154" s="42">
        <v>0.6</v>
      </c>
      <c r="I154" s="52">
        <f t="shared" si="133"/>
        <v>2583</v>
      </c>
      <c r="J154" s="52">
        <f t="shared" si="155"/>
        <v>1550</v>
      </c>
      <c r="K154" s="52">
        <f t="shared" si="159"/>
        <v>1033</v>
      </c>
      <c r="L154" s="53">
        <v>1438</v>
      </c>
      <c r="M154" s="53">
        <f>J154-L154</f>
        <v>112</v>
      </c>
      <c r="N154" s="38">
        <f>J154+M154-Q154-R154</f>
        <v>1662</v>
      </c>
      <c r="O154" s="52">
        <v>587</v>
      </c>
      <c r="P154" s="52">
        <f t="shared" si="156"/>
        <v>1075</v>
      </c>
      <c r="Q154" s="58"/>
      <c r="R154" s="58"/>
      <c r="S154" s="21">
        <v>1662</v>
      </c>
      <c r="T154" s="21">
        <v>587</v>
      </c>
      <c r="U154" s="21">
        <v>1075</v>
      </c>
      <c r="V154" s="21">
        <f t="shared" si="136"/>
        <v>0</v>
      </c>
      <c r="W154" s="21">
        <f t="shared" si="137"/>
        <v>0</v>
      </c>
      <c r="X154" s="21">
        <f t="shared" si="138"/>
        <v>0</v>
      </c>
    </row>
    <row r="155" spans="1:24" ht="24.75" customHeight="1">
      <c r="A155" s="14" t="s">
        <v>135</v>
      </c>
      <c r="B155" s="17">
        <v>617004</v>
      </c>
      <c r="C155" s="38">
        <f t="shared" si="154"/>
        <v>70011</v>
      </c>
      <c r="D155" s="39">
        <f>VLOOKUP(B155,'[1]Sheet1'!$A$6:$M$179,4,0)</f>
        <v>51716</v>
      </c>
      <c r="E155" s="38">
        <f>VLOOKUP(B155,'[1]Sheet1'!$A$6:$M$179,5,0)</f>
        <v>18295</v>
      </c>
      <c r="F155" s="41">
        <v>1150</v>
      </c>
      <c r="G155" s="41">
        <v>1950</v>
      </c>
      <c r="H155" s="42">
        <v>0.8</v>
      </c>
      <c r="I155" s="52">
        <f t="shared" si="133"/>
        <v>9515</v>
      </c>
      <c r="J155" s="52">
        <f t="shared" si="155"/>
        <v>7612</v>
      </c>
      <c r="K155" s="52">
        <f t="shared" si="159"/>
        <v>1903</v>
      </c>
      <c r="L155" s="53">
        <v>7308</v>
      </c>
      <c r="M155" s="53">
        <f>J155-L155</f>
        <v>304</v>
      </c>
      <c r="N155" s="38">
        <f>J155+M155-Q155-R155</f>
        <v>7916</v>
      </c>
      <c r="O155" s="52">
        <v>2794</v>
      </c>
      <c r="P155" s="52">
        <f t="shared" si="156"/>
        <v>5122</v>
      </c>
      <c r="Q155" s="58"/>
      <c r="R155" s="58"/>
      <c r="S155" s="21">
        <v>7916</v>
      </c>
      <c r="T155" s="21">
        <v>2794</v>
      </c>
      <c r="U155" s="21">
        <v>5122</v>
      </c>
      <c r="V155" s="21">
        <f t="shared" si="136"/>
        <v>0</v>
      </c>
      <c r="W155" s="21">
        <f t="shared" si="137"/>
        <v>0</v>
      </c>
      <c r="X155" s="21">
        <f t="shared" si="138"/>
        <v>0</v>
      </c>
    </row>
    <row r="156" spans="1:24" ht="24.75" customHeight="1">
      <c r="A156" s="14" t="s">
        <v>136</v>
      </c>
      <c r="B156" s="17">
        <v>617005</v>
      </c>
      <c r="C156" s="38">
        <f t="shared" si="154"/>
        <v>69330</v>
      </c>
      <c r="D156" s="39">
        <f>VLOOKUP(B156,'[1]Sheet1'!$A$6:$M$179,4,0)</f>
        <v>56686</v>
      </c>
      <c r="E156" s="38">
        <f>VLOOKUP(B156,'[1]Sheet1'!$A$6:$M$179,5,0)</f>
        <v>12644</v>
      </c>
      <c r="F156" s="41">
        <v>1150</v>
      </c>
      <c r="G156" s="41">
        <v>1950</v>
      </c>
      <c r="H156" s="42">
        <v>0.8</v>
      </c>
      <c r="I156" s="52">
        <f t="shared" si="133"/>
        <v>8984</v>
      </c>
      <c r="J156" s="52">
        <f t="shared" si="155"/>
        <v>7188</v>
      </c>
      <c r="K156" s="52">
        <f t="shared" si="159"/>
        <v>1796</v>
      </c>
      <c r="L156" s="53">
        <v>8437</v>
      </c>
      <c r="M156" s="53">
        <f>J156-L156</f>
        <v>-1249</v>
      </c>
      <c r="N156" s="38">
        <f>J156+M156-Q156-R156</f>
        <v>5939</v>
      </c>
      <c r="O156" s="52">
        <v>2096</v>
      </c>
      <c r="P156" s="52">
        <f t="shared" si="156"/>
        <v>3843</v>
      </c>
      <c r="Q156" s="58"/>
      <c r="R156" s="58"/>
      <c r="S156" s="21">
        <v>5939</v>
      </c>
      <c r="T156" s="21">
        <v>2096</v>
      </c>
      <c r="U156" s="21">
        <v>3843</v>
      </c>
      <c r="V156" s="21">
        <f t="shared" si="136"/>
        <v>0</v>
      </c>
      <c r="W156" s="21">
        <f t="shared" si="137"/>
        <v>0</v>
      </c>
      <c r="X156" s="21">
        <f t="shared" si="138"/>
        <v>0</v>
      </c>
    </row>
    <row r="157" spans="1:43" s="20" customFormat="1" ht="24.75" customHeight="1">
      <c r="A157" s="35" t="s">
        <v>137</v>
      </c>
      <c r="B157" s="44"/>
      <c r="C157" s="37">
        <f aca="true" t="shared" si="160" ref="C157:C161">C158</f>
        <v>57370</v>
      </c>
      <c r="D157" s="37">
        <f aca="true" t="shared" si="161" ref="D157:D161">D158</f>
        <v>35631</v>
      </c>
      <c r="E157" s="37">
        <f aca="true" t="shared" si="162" ref="E157:E161">E158</f>
        <v>21739</v>
      </c>
      <c r="F157" s="33">
        <v>1150</v>
      </c>
      <c r="G157" s="33">
        <v>1950</v>
      </c>
      <c r="H157" s="43">
        <v>0.8</v>
      </c>
      <c r="I157" s="37">
        <f aca="true" t="shared" si="163" ref="I157:R157">I158</f>
        <v>8337</v>
      </c>
      <c r="J157" s="37">
        <f t="shared" si="163"/>
        <v>6669</v>
      </c>
      <c r="K157" s="37">
        <f t="shared" si="163"/>
        <v>1668</v>
      </c>
      <c r="L157" s="37">
        <f t="shared" si="163"/>
        <v>5132</v>
      </c>
      <c r="M157" s="37">
        <f t="shared" si="163"/>
        <v>1537</v>
      </c>
      <c r="N157" s="37">
        <f t="shared" si="163"/>
        <v>8206</v>
      </c>
      <c r="O157" s="37">
        <f t="shared" si="163"/>
        <v>2896</v>
      </c>
      <c r="P157" s="37">
        <f t="shared" si="163"/>
        <v>5310</v>
      </c>
      <c r="Q157" s="37">
        <f t="shared" si="163"/>
        <v>0</v>
      </c>
      <c r="R157" s="37">
        <f t="shared" si="163"/>
        <v>0</v>
      </c>
      <c r="S157" s="21">
        <v>8206</v>
      </c>
      <c r="T157" s="21">
        <v>2896</v>
      </c>
      <c r="U157" s="21">
        <v>5310</v>
      </c>
      <c r="V157" s="21">
        <f t="shared" si="136"/>
        <v>0</v>
      </c>
      <c r="W157" s="21">
        <f t="shared" si="137"/>
        <v>0</v>
      </c>
      <c r="X157" s="21">
        <f t="shared" si="138"/>
        <v>0</v>
      </c>
      <c r="Y157" s="21">
        <v>1</v>
      </c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</row>
    <row r="158" spans="1:24" ht="24.75" customHeight="1">
      <c r="A158" s="14" t="s">
        <v>137</v>
      </c>
      <c r="B158" s="17">
        <v>617006</v>
      </c>
      <c r="C158" s="38">
        <f aca="true" t="shared" si="164" ref="C158:C162">D158+E158</f>
        <v>57370</v>
      </c>
      <c r="D158" s="39">
        <f>VLOOKUP(B158,'[1]Sheet1'!$A$6:$M$179,4,0)</f>
        <v>35631</v>
      </c>
      <c r="E158" s="38">
        <f>VLOOKUP(B158,'[1]Sheet1'!$A$6:$M$179,5,0)</f>
        <v>21739</v>
      </c>
      <c r="F158" s="41">
        <v>1150</v>
      </c>
      <c r="G158" s="41">
        <v>1950</v>
      </c>
      <c r="H158" s="42">
        <v>0.8</v>
      </c>
      <c r="I158" s="52">
        <f t="shared" si="133"/>
        <v>8337</v>
      </c>
      <c r="J158" s="52">
        <f aca="true" t="shared" si="165" ref="J158:J162">ROUND((D158*F158+E158*G158)*H158/10000,0)</f>
        <v>6669</v>
      </c>
      <c r="K158" s="52">
        <f t="shared" si="159"/>
        <v>1668</v>
      </c>
      <c r="L158" s="53">
        <v>5132</v>
      </c>
      <c r="M158" s="53">
        <f>J158-L158</f>
        <v>1537</v>
      </c>
      <c r="N158" s="38">
        <f>J158+M158-Q158-R158</f>
        <v>8206</v>
      </c>
      <c r="O158" s="52">
        <v>2896</v>
      </c>
      <c r="P158" s="52">
        <f aca="true" t="shared" si="166" ref="P158:P162">N158-O158</f>
        <v>5310</v>
      </c>
      <c r="Q158" s="58"/>
      <c r="R158" s="58"/>
      <c r="S158" s="21">
        <v>8206</v>
      </c>
      <c r="T158" s="21">
        <v>2896</v>
      </c>
      <c r="U158" s="21">
        <v>5310</v>
      </c>
      <c r="V158" s="21">
        <f t="shared" si="136"/>
        <v>0</v>
      </c>
      <c r="W158" s="21">
        <f t="shared" si="137"/>
        <v>0</v>
      </c>
      <c r="X158" s="21">
        <f t="shared" si="138"/>
        <v>0</v>
      </c>
    </row>
    <row r="159" spans="1:25" ht="24.75" customHeight="1">
      <c r="A159" s="35" t="s">
        <v>138</v>
      </c>
      <c r="B159" s="44"/>
      <c r="C159" s="37">
        <f t="shared" si="160"/>
        <v>53893</v>
      </c>
      <c r="D159" s="37">
        <f t="shared" si="161"/>
        <v>34142</v>
      </c>
      <c r="E159" s="37">
        <f t="shared" si="162"/>
        <v>19751</v>
      </c>
      <c r="F159" s="33">
        <v>1150</v>
      </c>
      <c r="G159" s="33">
        <v>1950</v>
      </c>
      <c r="H159" s="43">
        <v>0.8</v>
      </c>
      <c r="I159" s="37">
        <f aca="true" t="shared" si="167" ref="I159:R159">I160</f>
        <v>7778</v>
      </c>
      <c r="J159" s="37">
        <f t="shared" si="167"/>
        <v>6222</v>
      </c>
      <c r="K159" s="37">
        <f t="shared" si="167"/>
        <v>1556</v>
      </c>
      <c r="L159" s="37">
        <f t="shared" si="167"/>
        <v>5039</v>
      </c>
      <c r="M159" s="37">
        <f t="shared" si="167"/>
        <v>1183</v>
      </c>
      <c r="N159" s="37">
        <f t="shared" si="167"/>
        <v>7405</v>
      </c>
      <c r="O159" s="37">
        <f t="shared" si="167"/>
        <v>2614</v>
      </c>
      <c r="P159" s="37">
        <f t="shared" si="167"/>
        <v>4791</v>
      </c>
      <c r="Q159" s="37">
        <f t="shared" si="167"/>
        <v>0</v>
      </c>
      <c r="R159" s="37">
        <f t="shared" si="167"/>
        <v>0</v>
      </c>
      <c r="S159" s="21">
        <v>7405</v>
      </c>
      <c r="T159" s="21">
        <v>2614</v>
      </c>
      <c r="U159" s="21">
        <v>4791</v>
      </c>
      <c r="V159" s="21">
        <f t="shared" si="136"/>
        <v>0</v>
      </c>
      <c r="W159" s="21">
        <f t="shared" si="137"/>
        <v>0</v>
      </c>
      <c r="X159" s="21">
        <f t="shared" si="138"/>
        <v>0</v>
      </c>
      <c r="Y159" s="21">
        <v>1</v>
      </c>
    </row>
    <row r="160" spans="1:24" ht="24.75" customHeight="1">
      <c r="A160" s="14" t="s">
        <v>138</v>
      </c>
      <c r="B160" s="17">
        <v>617007</v>
      </c>
      <c r="C160" s="38">
        <f t="shared" si="164"/>
        <v>53893</v>
      </c>
      <c r="D160" s="39">
        <f>VLOOKUP(B160,'[1]Sheet1'!$A$6:$M$179,4,0)</f>
        <v>34142</v>
      </c>
      <c r="E160" s="38">
        <f>VLOOKUP(B160,'[1]Sheet1'!$A$6:$M$179,5,0)</f>
        <v>19751</v>
      </c>
      <c r="F160" s="41">
        <v>1150</v>
      </c>
      <c r="G160" s="41">
        <v>1950</v>
      </c>
      <c r="H160" s="42">
        <v>0.8</v>
      </c>
      <c r="I160" s="52">
        <f t="shared" si="133"/>
        <v>7778</v>
      </c>
      <c r="J160" s="52">
        <f t="shared" si="165"/>
        <v>6222</v>
      </c>
      <c r="K160" s="52">
        <f t="shared" si="159"/>
        <v>1556</v>
      </c>
      <c r="L160" s="53">
        <v>5039</v>
      </c>
      <c r="M160" s="53">
        <f>J160-L160</f>
        <v>1183</v>
      </c>
      <c r="N160" s="38">
        <f>J160+M160-Q160-R160</f>
        <v>7405</v>
      </c>
      <c r="O160" s="52">
        <v>2614</v>
      </c>
      <c r="P160" s="52">
        <f t="shared" si="166"/>
        <v>4791</v>
      </c>
      <c r="Q160" s="58"/>
      <c r="R160" s="58"/>
      <c r="S160" s="21">
        <v>7405</v>
      </c>
      <c r="T160" s="21">
        <v>2614</v>
      </c>
      <c r="U160" s="21">
        <v>4791</v>
      </c>
      <c r="V160" s="21">
        <f t="shared" si="136"/>
        <v>0</v>
      </c>
      <c r="W160" s="21">
        <f t="shared" si="137"/>
        <v>0</v>
      </c>
      <c r="X160" s="21">
        <f t="shared" si="138"/>
        <v>0</v>
      </c>
    </row>
    <row r="161" spans="1:25" ht="24.75" customHeight="1">
      <c r="A161" s="35" t="s">
        <v>139</v>
      </c>
      <c r="B161" s="36"/>
      <c r="C161" s="37">
        <f t="shared" si="160"/>
        <v>81101</v>
      </c>
      <c r="D161" s="37">
        <f t="shared" si="161"/>
        <v>34775</v>
      </c>
      <c r="E161" s="37">
        <f t="shared" si="162"/>
        <v>46326</v>
      </c>
      <c r="F161" s="33">
        <v>1150</v>
      </c>
      <c r="G161" s="33">
        <v>1950</v>
      </c>
      <c r="H161" s="43">
        <v>0.8</v>
      </c>
      <c r="I161" s="37">
        <f aca="true" t="shared" si="168" ref="I161:R161">I162</f>
        <v>13033</v>
      </c>
      <c r="J161" s="37">
        <f t="shared" si="168"/>
        <v>10426</v>
      </c>
      <c r="K161" s="37">
        <f t="shared" si="168"/>
        <v>2607</v>
      </c>
      <c r="L161" s="37">
        <f t="shared" si="168"/>
        <v>6581</v>
      </c>
      <c r="M161" s="37">
        <f t="shared" si="168"/>
        <v>3845</v>
      </c>
      <c r="N161" s="37">
        <f t="shared" si="168"/>
        <v>14271</v>
      </c>
      <c r="O161" s="37">
        <f t="shared" si="168"/>
        <v>5037</v>
      </c>
      <c r="P161" s="37">
        <f t="shared" si="168"/>
        <v>9234</v>
      </c>
      <c r="Q161" s="37">
        <f t="shared" si="168"/>
        <v>0</v>
      </c>
      <c r="R161" s="37">
        <f t="shared" si="168"/>
        <v>0</v>
      </c>
      <c r="S161" s="21">
        <v>14271</v>
      </c>
      <c r="T161" s="21">
        <v>5037</v>
      </c>
      <c r="U161" s="21">
        <v>9234</v>
      </c>
      <c r="V161" s="21">
        <f t="shared" si="136"/>
        <v>0</v>
      </c>
      <c r="W161" s="21">
        <f t="shared" si="137"/>
        <v>0</v>
      </c>
      <c r="X161" s="21">
        <f t="shared" si="138"/>
        <v>0</v>
      </c>
      <c r="Y161" s="21">
        <v>1</v>
      </c>
    </row>
    <row r="162" spans="1:24" ht="24.75" customHeight="1">
      <c r="A162" s="14" t="s">
        <v>139</v>
      </c>
      <c r="B162" s="17">
        <v>617008</v>
      </c>
      <c r="C162" s="38">
        <f t="shared" si="164"/>
        <v>81101</v>
      </c>
      <c r="D162" s="39">
        <f>VLOOKUP(B162,'[1]Sheet1'!$A$6:$M$179,4,0)</f>
        <v>34775</v>
      </c>
      <c r="E162" s="38">
        <f>VLOOKUP(B162,'[1]Sheet1'!$A$6:$M$179,5,0)</f>
        <v>46326</v>
      </c>
      <c r="F162" s="41">
        <v>1150</v>
      </c>
      <c r="G162" s="41">
        <v>1950</v>
      </c>
      <c r="H162" s="42">
        <v>0.8</v>
      </c>
      <c r="I162" s="52">
        <f t="shared" si="133"/>
        <v>13033</v>
      </c>
      <c r="J162" s="52">
        <f t="shared" si="165"/>
        <v>10426</v>
      </c>
      <c r="K162" s="52">
        <f t="shared" si="159"/>
        <v>2607</v>
      </c>
      <c r="L162" s="53">
        <v>6581</v>
      </c>
      <c r="M162" s="53">
        <f>J162-L162</f>
        <v>3845</v>
      </c>
      <c r="N162" s="38">
        <f>J162+M162-Q162-R162</f>
        <v>14271</v>
      </c>
      <c r="O162" s="52">
        <v>5037</v>
      </c>
      <c r="P162" s="52">
        <f t="shared" si="166"/>
        <v>9234</v>
      </c>
      <c r="Q162" s="58"/>
      <c r="R162" s="58"/>
      <c r="S162" s="21">
        <v>14271</v>
      </c>
      <c r="T162" s="21">
        <v>5037</v>
      </c>
      <c r="U162" s="21">
        <v>9234</v>
      </c>
      <c r="V162" s="21">
        <f t="shared" si="136"/>
        <v>0</v>
      </c>
      <c r="W162" s="21">
        <f t="shared" si="137"/>
        <v>0</v>
      </c>
      <c r="X162" s="21">
        <f t="shared" si="138"/>
        <v>0</v>
      </c>
    </row>
    <row r="163" spans="1:25" ht="24.75" customHeight="1">
      <c r="A163" s="35" t="s">
        <v>140</v>
      </c>
      <c r="B163" s="36"/>
      <c r="C163" s="37">
        <f>C164</f>
        <v>99804</v>
      </c>
      <c r="D163" s="37">
        <f>D164</f>
        <v>87051</v>
      </c>
      <c r="E163" s="37">
        <f>E164</f>
        <v>12753</v>
      </c>
      <c r="F163" s="33">
        <v>1150</v>
      </c>
      <c r="G163" s="33">
        <v>1950</v>
      </c>
      <c r="H163" s="43">
        <v>0.8</v>
      </c>
      <c r="I163" s="37">
        <f aca="true" t="shared" si="169" ref="I163:R163">I164</f>
        <v>12498</v>
      </c>
      <c r="J163" s="37">
        <f t="shared" si="169"/>
        <v>9998</v>
      </c>
      <c r="K163" s="37">
        <f t="shared" si="169"/>
        <v>2500</v>
      </c>
      <c r="L163" s="37">
        <f t="shared" si="169"/>
        <v>16294</v>
      </c>
      <c r="M163" s="37">
        <f t="shared" si="169"/>
        <v>-6296</v>
      </c>
      <c r="N163" s="37">
        <f t="shared" si="169"/>
        <v>3702</v>
      </c>
      <c r="O163" s="37">
        <f t="shared" si="169"/>
        <v>1307</v>
      </c>
      <c r="P163" s="37">
        <f t="shared" si="169"/>
        <v>2395</v>
      </c>
      <c r="Q163" s="37">
        <f t="shared" si="169"/>
        <v>0</v>
      </c>
      <c r="R163" s="37">
        <f t="shared" si="169"/>
        <v>0</v>
      </c>
      <c r="S163" s="21">
        <v>3702</v>
      </c>
      <c r="T163" s="21">
        <v>1307</v>
      </c>
      <c r="U163" s="21">
        <v>2395</v>
      </c>
      <c r="V163" s="21">
        <f t="shared" si="136"/>
        <v>0</v>
      </c>
      <c r="W163" s="21">
        <f t="shared" si="137"/>
        <v>0</v>
      </c>
      <c r="X163" s="21">
        <f t="shared" si="138"/>
        <v>0</v>
      </c>
      <c r="Y163" s="21">
        <v>1</v>
      </c>
    </row>
    <row r="164" spans="1:24" ht="24.75" customHeight="1">
      <c r="A164" s="14" t="s">
        <v>140</v>
      </c>
      <c r="B164" s="17">
        <v>617009</v>
      </c>
      <c r="C164" s="38">
        <f aca="true" t="shared" si="170" ref="C164:C171">D164+E164</f>
        <v>99804</v>
      </c>
      <c r="D164" s="39">
        <f>VLOOKUP(B164,'[1]Sheet1'!$A$6:$M$179,4,0)</f>
        <v>87051</v>
      </c>
      <c r="E164" s="38">
        <f>VLOOKUP(B164,'[1]Sheet1'!$A$6:$M$179,5,0)</f>
        <v>12753</v>
      </c>
      <c r="F164" s="41">
        <v>1150</v>
      </c>
      <c r="G164" s="41">
        <v>1950</v>
      </c>
      <c r="H164" s="42">
        <v>0.8</v>
      </c>
      <c r="I164" s="52">
        <f t="shared" si="133"/>
        <v>12498</v>
      </c>
      <c r="J164" s="52">
        <f aca="true" t="shared" si="171" ref="J164:J171">ROUND((D164*F164+E164*G164)*H164/10000,0)</f>
        <v>9998</v>
      </c>
      <c r="K164" s="52">
        <f aca="true" t="shared" si="172" ref="K164:K175">I164-J164</f>
        <v>2500</v>
      </c>
      <c r="L164" s="53">
        <v>16294</v>
      </c>
      <c r="M164" s="53">
        <f>J164-L164</f>
        <v>-6296</v>
      </c>
      <c r="N164" s="38">
        <f>J164+M164-Q164-R164</f>
        <v>3702</v>
      </c>
      <c r="O164" s="52">
        <v>1307</v>
      </c>
      <c r="P164" s="52">
        <f aca="true" t="shared" si="173" ref="P164:P171">N164-O164</f>
        <v>2395</v>
      </c>
      <c r="Q164" s="58"/>
      <c r="R164" s="58"/>
      <c r="S164" s="21">
        <v>3702</v>
      </c>
      <c r="T164" s="21">
        <v>1307</v>
      </c>
      <c r="U164" s="21">
        <v>2395</v>
      </c>
      <c r="V164" s="21">
        <f t="shared" si="136"/>
        <v>0</v>
      </c>
      <c r="W164" s="21">
        <f t="shared" si="137"/>
        <v>0</v>
      </c>
      <c r="X164" s="21">
        <f t="shared" si="138"/>
        <v>0</v>
      </c>
    </row>
    <row r="165" spans="1:25" ht="24.75" customHeight="1">
      <c r="A165" s="35" t="s">
        <v>141</v>
      </c>
      <c r="B165" s="36"/>
      <c r="C165" s="37">
        <f>SUM(C166:C171)</f>
        <v>308215</v>
      </c>
      <c r="D165" s="37">
        <f>SUM(D166:D171)</f>
        <v>224663</v>
      </c>
      <c r="E165" s="37">
        <f>SUM(E166:E171)</f>
        <v>83552</v>
      </c>
      <c r="F165" s="33">
        <v>1150</v>
      </c>
      <c r="G165" s="33">
        <v>1950</v>
      </c>
      <c r="H165" s="34" t="s">
        <v>24</v>
      </c>
      <c r="I165" s="37">
        <f aca="true" t="shared" si="174" ref="I165:R165">SUM(I166:I171)</f>
        <v>42129</v>
      </c>
      <c r="J165" s="37">
        <f t="shared" si="174"/>
        <v>32801</v>
      </c>
      <c r="K165" s="37">
        <f t="shared" si="174"/>
        <v>9328</v>
      </c>
      <c r="L165" s="37">
        <f t="shared" si="174"/>
        <v>31393</v>
      </c>
      <c r="M165" s="37">
        <f t="shared" si="174"/>
        <v>1408</v>
      </c>
      <c r="N165" s="37">
        <f t="shared" si="174"/>
        <v>34209</v>
      </c>
      <c r="O165" s="37">
        <f t="shared" si="174"/>
        <v>12073</v>
      </c>
      <c r="P165" s="37">
        <f t="shared" si="174"/>
        <v>22136</v>
      </c>
      <c r="Q165" s="37">
        <f t="shared" si="174"/>
        <v>0</v>
      </c>
      <c r="R165" s="37">
        <f t="shared" si="174"/>
        <v>0</v>
      </c>
      <c r="S165" s="21">
        <v>34209</v>
      </c>
      <c r="T165" s="21">
        <v>12073</v>
      </c>
      <c r="U165" s="21">
        <v>22136</v>
      </c>
      <c r="V165" s="21">
        <f t="shared" si="136"/>
        <v>0</v>
      </c>
      <c r="W165" s="21">
        <f t="shared" si="137"/>
        <v>0</v>
      </c>
      <c r="X165" s="21">
        <f t="shared" si="138"/>
        <v>0</v>
      </c>
      <c r="Y165" s="21">
        <v>1</v>
      </c>
    </row>
    <row r="166" spans="1:24" ht="24.75" customHeight="1">
      <c r="A166" s="13" t="s">
        <v>26</v>
      </c>
      <c r="B166" s="17">
        <v>618001</v>
      </c>
      <c r="C166" s="38">
        <f t="shared" si="170"/>
        <v>0</v>
      </c>
      <c r="D166" s="39">
        <f>VLOOKUP(B166,'[1]Sheet1'!$A$6:$M$179,4,0)</f>
        <v>0</v>
      </c>
      <c r="E166" s="38">
        <f>VLOOKUP(B166,'[1]Sheet1'!$A$6:$M$179,5,0)</f>
        <v>0</v>
      </c>
      <c r="F166" s="41">
        <v>1150</v>
      </c>
      <c r="G166" s="41">
        <v>1950</v>
      </c>
      <c r="H166" s="42">
        <v>0.6</v>
      </c>
      <c r="I166" s="52">
        <f t="shared" si="133"/>
        <v>0</v>
      </c>
      <c r="J166" s="52">
        <f t="shared" si="171"/>
        <v>0</v>
      </c>
      <c r="K166" s="52">
        <f t="shared" si="172"/>
        <v>0</v>
      </c>
      <c r="L166" s="53">
        <v>0</v>
      </c>
      <c r="M166" s="53">
        <f aca="true" t="shared" si="175" ref="M166:M171">J166-L166</f>
        <v>0</v>
      </c>
      <c r="N166" s="38">
        <f aca="true" t="shared" si="176" ref="N166:N171">J166+M166-Q166-R166</f>
        <v>0</v>
      </c>
      <c r="O166" s="52">
        <v>0</v>
      </c>
      <c r="P166" s="52">
        <f t="shared" si="173"/>
        <v>0</v>
      </c>
      <c r="Q166" s="58"/>
      <c r="R166" s="58"/>
      <c r="S166" s="21">
        <v>0</v>
      </c>
      <c r="T166" s="21">
        <v>0</v>
      </c>
      <c r="U166" s="21">
        <v>0</v>
      </c>
      <c r="V166" s="21">
        <f aca="true" t="shared" si="177" ref="V166:V203">N166-S166</f>
        <v>0</v>
      </c>
      <c r="W166" s="21">
        <f aca="true" t="shared" si="178" ref="W166:W203">O166-T166</f>
        <v>0</v>
      </c>
      <c r="X166" s="21">
        <f aca="true" t="shared" si="179" ref="X166:X203">P166-U166</f>
        <v>0</v>
      </c>
    </row>
    <row r="167" spans="1:24" ht="24.75" customHeight="1">
      <c r="A167" s="17" t="s">
        <v>142</v>
      </c>
      <c r="B167" s="17">
        <v>618002</v>
      </c>
      <c r="C167" s="38">
        <f t="shared" si="170"/>
        <v>110577</v>
      </c>
      <c r="D167" s="39">
        <f>VLOOKUP(B167,'[1]Sheet1'!$A$6:$M$179,4,0)</f>
        <v>80569</v>
      </c>
      <c r="E167" s="38">
        <f>VLOOKUP(B167,'[1]Sheet1'!$A$6:$M$179,5,0)</f>
        <v>30008</v>
      </c>
      <c r="F167" s="41">
        <v>1150</v>
      </c>
      <c r="G167" s="41">
        <v>1950</v>
      </c>
      <c r="H167" s="42">
        <v>0.6</v>
      </c>
      <c r="I167" s="52">
        <f t="shared" si="133"/>
        <v>15117</v>
      </c>
      <c r="J167" s="52">
        <f t="shared" si="171"/>
        <v>9070</v>
      </c>
      <c r="K167" s="52">
        <f t="shared" si="172"/>
        <v>6047</v>
      </c>
      <c r="L167" s="53">
        <v>8528</v>
      </c>
      <c r="M167" s="53">
        <f t="shared" si="175"/>
        <v>542</v>
      </c>
      <c r="N167" s="38">
        <f t="shared" si="176"/>
        <v>9612</v>
      </c>
      <c r="O167" s="52">
        <v>3392</v>
      </c>
      <c r="P167" s="52">
        <f t="shared" si="173"/>
        <v>6220</v>
      </c>
      <c r="Q167" s="58"/>
      <c r="R167" s="58"/>
      <c r="S167" s="21">
        <v>9612</v>
      </c>
      <c r="T167" s="21">
        <v>3392</v>
      </c>
      <c r="U167" s="21">
        <v>6220</v>
      </c>
      <c r="V167" s="21">
        <f t="shared" si="177"/>
        <v>0</v>
      </c>
      <c r="W167" s="21">
        <f t="shared" si="178"/>
        <v>0</v>
      </c>
      <c r="X167" s="21">
        <f t="shared" si="179"/>
        <v>0</v>
      </c>
    </row>
    <row r="168" spans="1:24" ht="24.75" customHeight="1">
      <c r="A168" s="17" t="s">
        <v>143</v>
      </c>
      <c r="B168" s="17">
        <v>618003</v>
      </c>
      <c r="C168" s="38">
        <f t="shared" si="170"/>
        <v>80187</v>
      </c>
      <c r="D168" s="39">
        <f>VLOOKUP(B168,'[1]Sheet1'!$A$6:$M$179,4,0)</f>
        <v>56120</v>
      </c>
      <c r="E168" s="38">
        <f>VLOOKUP(B168,'[1]Sheet1'!$A$6:$M$179,5,0)</f>
        <v>24067</v>
      </c>
      <c r="F168" s="41">
        <v>1150</v>
      </c>
      <c r="G168" s="41">
        <v>1950</v>
      </c>
      <c r="H168" s="42">
        <v>0.8</v>
      </c>
      <c r="I168" s="52">
        <f t="shared" si="133"/>
        <v>11147</v>
      </c>
      <c r="J168" s="52">
        <f t="shared" si="171"/>
        <v>8917</v>
      </c>
      <c r="K168" s="52">
        <f t="shared" si="172"/>
        <v>2230</v>
      </c>
      <c r="L168" s="53">
        <v>8792</v>
      </c>
      <c r="M168" s="53">
        <f t="shared" si="175"/>
        <v>125</v>
      </c>
      <c r="N168" s="38">
        <f t="shared" si="176"/>
        <v>9042</v>
      </c>
      <c r="O168" s="52">
        <v>3191</v>
      </c>
      <c r="P168" s="52">
        <f t="shared" si="173"/>
        <v>5851</v>
      </c>
      <c r="Q168" s="58"/>
      <c r="R168" s="58"/>
      <c r="S168" s="21">
        <v>9042</v>
      </c>
      <c r="T168" s="21">
        <v>3191</v>
      </c>
      <c r="U168" s="21">
        <v>5851</v>
      </c>
      <c r="V168" s="21">
        <f t="shared" si="177"/>
        <v>0</v>
      </c>
      <c r="W168" s="21">
        <f t="shared" si="178"/>
        <v>0</v>
      </c>
      <c r="X168" s="21">
        <f t="shared" si="179"/>
        <v>0</v>
      </c>
    </row>
    <row r="169" spans="1:24" ht="24.75" customHeight="1">
      <c r="A169" s="17" t="s">
        <v>144</v>
      </c>
      <c r="B169" s="17">
        <v>618005</v>
      </c>
      <c r="C169" s="38">
        <f t="shared" si="170"/>
        <v>41356</v>
      </c>
      <c r="D169" s="39">
        <f>VLOOKUP(B169,'[1]Sheet1'!$A$6:$M$179,4,0)</f>
        <v>30545</v>
      </c>
      <c r="E169" s="38">
        <f>VLOOKUP(B169,'[1]Sheet1'!$A$6:$M$179,5,0)</f>
        <v>10811</v>
      </c>
      <c r="F169" s="41">
        <v>1150</v>
      </c>
      <c r="G169" s="41">
        <v>1950</v>
      </c>
      <c r="H169" s="42">
        <v>1</v>
      </c>
      <c r="I169" s="52">
        <f t="shared" si="133"/>
        <v>5621</v>
      </c>
      <c r="J169" s="52">
        <f t="shared" si="171"/>
        <v>5621</v>
      </c>
      <c r="K169" s="52">
        <f t="shared" si="172"/>
        <v>0</v>
      </c>
      <c r="L169" s="53">
        <v>5299</v>
      </c>
      <c r="M169" s="53">
        <f t="shared" si="175"/>
        <v>322</v>
      </c>
      <c r="N169" s="38">
        <f t="shared" si="176"/>
        <v>5943</v>
      </c>
      <c r="O169" s="52">
        <v>2098</v>
      </c>
      <c r="P169" s="52">
        <f t="shared" si="173"/>
        <v>3845</v>
      </c>
      <c r="Q169" s="58"/>
      <c r="R169" s="58"/>
      <c r="S169" s="21">
        <v>5943</v>
      </c>
      <c r="T169" s="21">
        <v>2098</v>
      </c>
      <c r="U169" s="21">
        <v>3845</v>
      </c>
      <c r="V169" s="21">
        <f t="shared" si="177"/>
        <v>0</v>
      </c>
      <c r="W169" s="21">
        <f t="shared" si="178"/>
        <v>0</v>
      </c>
      <c r="X169" s="21">
        <f t="shared" si="179"/>
        <v>0</v>
      </c>
    </row>
    <row r="170" spans="1:24" ht="24.75" customHeight="1">
      <c r="A170" s="17" t="s">
        <v>145</v>
      </c>
      <c r="B170" s="17">
        <v>618006</v>
      </c>
      <c r="C170" s="38">
        <f t="shared" si="170"/>
        <v>39135</v>
      </c>
      <c r="D170" s="39">
        <f>VLOOKUP(B170,'[1]Sheet1'!$A$6:$M$179,4,0)</f>
        <v>29648</v>
      </c>
      <c r="E170" s="38">
        <f>VLOOKUP(B170,'[1]Sheet1'!$A$6:$M$179,5,0)</f>
        <v>9487</v>
      </c>
      <c r="F170" s="41">
        <v>1150</v>
      </c>
      <c r="G170" s="41">
        <v>1950</v>
      </c>
      <c r="H170" s="42">
        <v>0.8</v>
      </c>
      <c r="I170" s="52">
        <f t="shared" si="133"/>
        <v>5259</v>
      </c>
      <c r="J170" s="52">
        <f t="shared" si="171"/>
        <v>4208</v>
      </c>
      <c r="K170" s="52">
        <f t="shared" si="172"/>
        <v>1051</v>
      </c>
      <c r="L170" s="53">
        <v>3902</v>
      </c>
      <c r="M170" s="53">
        <f t="shared" si="175"/>
        <v>306</v>
      </c>
      <c r="N170" s="38">
        <f t="shared" si="176"/>
        <v>4514</v>
      </c>
      <c r="O170" s="52">
        <v>1593</v>
      </c>
      <c r="P170" s="52">
        <f t="shared" si="173"/>
        <v>2921</v>
      </c>
      <c r="Q170" s="58"/>
      <c r="R170" s="58"/>
      <c r="S170" s="21">
        <v>4514</v>
      </c>
      <c r="T170" s="21">
        <v>1593</v>
      </c>
      <c r="U170" s="21">
        <v>2921</v>
      </c>
      <c r="V170" s="21">
        <f t="shared" si="177"/>
        <v>0</v>
      </c>
      <c r="W170" s="21">
        <f t="shared" si="178"/>
        <v>0</v>
      </c>
      <c r="X170" s="21">
        <f t="shared" si="179"/>
        <v>0</v>
      </c>
    </row>
    <row r="171" spans="1:24" ht="24.75" customHeight="1">
      <c r="A171" s="14" t="s">
        <v>146</v>
      </c>
      <c r="B171" s="17">
        <v>618009</v>
      </c>
      <c r="C171" s="38">
        <f t="shared" si="170"/>
        <v>36960</v>
      </c>
      <c r="D171" s="39">
        <f>VLOOKUP(B171,'[1]Sheet1'!$A$6:$M$179,4,0)</f>
        <v>27781</v>
      </c>
      <c r="E171" s="38">
        <f>VLOOKUP(B171,'[1]Sheet1'!$A$6:$M$179,5,0)</f>
        <v>9179</v>
      </c>
      <c r="F171" s="41">
        <v>1150</v>
      </c>
      <c r="G171" s="41">
        <v>1950</v>
      </c>
      <c r="H171" s="42">
        <v>1</v>
      </c>
      <c r="I171" s="52">
        <f t="shared" si="133"/>
        <v>4985</v>
      </c>
      <c r="J171" s="52">
        <f t="shared" si="171"/>
        <v>4985</v>
      </c>
      <c r="K171" s="52">
        <f t="shared" si="172"/>
        <v>0</v>
      </c>
      <c r="L171" s="53">
        <v>4872</v>
      </c>
      <c r="M171" s="53">
        <f t="shared" si="175"/>
        <v>113</v>
      </c>
      <c r="N171" s="38">
        <f t="shared" si="176"/>
        <v>5098</v>
      </c>
      <c r="O171" s="52">
        <v>1799</v>
      </c>
      <c r="P171" s="52">
        <f t="shared" si="173"/>
        <v>3299</v>
      </c>
      <c r="Q171" s="58"/>
      <c r="R171" s="58"/>
      <c r="S171" s="21">
        <v>5098</v>
      </c>
      <c r="T171" s="21">
        <v>1799</v>
      </c>
      <c r="U171" s="21">
        <v>3299</v>
      </c>
      <c r="V171" s="21">
        <f t="shared" si="177"/>
        <v>0</v>
      </c>
      <c r="W171" s="21">
        <f t="shared" si="178"/>
        <v>0</v>
      </c>
      <c r="X171" s="21">
        <f t="shared" si="179"/>
        <v>0</v>
      </c>
    </row>
    <row r="172" spans="1:25" ht="24.75" customHeight="1">
      <c r="A172" s="35" t="s">
        <v>147</v>
      </c>
      <c r="B172" s="44"/>
      <c r="C172" s="37">
        <f aca="true" t="shared" si="180" ref="C172:C176">C173</f>
        <v>10653</v>
      </c>
      <c r="D172" s="37">
        <f aca="true" t="shared" si="181" ref="D172:D176">D173</f>
        <v>7957</v>
      </c>
      <c r="E172" s="37">
        <f aca="true" t="shared" si="182" ref="E172:E176">E173</f>
        <v>2696</v>
      </c>
      <c r="F172" s="33">
        <v>1150</v>
      </c>
      <c r="G172" s="33">
        <v>1950</v>
      </c>
      <c r="H172" s="43">
        <v>1</v>
      </c>
      <c r="I172" s="37">
        <f aca="true" t="shared" si="183" ref="I172:R172">I173</f>
        <v>1441</v>
      </c>
      <c r="J172" s="37">
        <f t="shared" si="183"/>
        <v>1441</v>
      </c>
      <c r="K172" s="37">
        <f t="shared" si="183"/>
        <v>0</v>
      </c>
      <c r="L172" s="37">
        <f t="shared" si="183"/>
        <v>1378</v>
      </c>
      <c r="M172" s="37">
        <f t="shared" si="183"/>
        <v>63</v>
      </c>
      <c r="N172" s="37">
        <f t="shared" si="183"/>
        <v>1504</v>
      </c>
      <c r="O172" s="37">
        <f t="shared" si="183"/>
        <v>531</v>
      </c>
      <c r="P172" s="37">
        <f t="shared" si="183"/>
        <v>973</v>
      </c>
      <c r="Q172" s="37">
        <f t="shared" si="183"/>
        <v>0</v>
      </c>
      <c r="R172" s="37">
        <f t="shared" si="183"/>
        <v>0</v>
      </c>
      <c r="S172" s="21">
        <v>1504</v>
      </c>
      <c r="T172" s="21">
        <v>531</v>
      </c>
      <c r="U172" s="21">
        <v>973</v>
      </c>
      <c r="V172" s="21">
        <f t="shared" si="177"/>
        <v>0</v>
      </c>
      <c r="W172" s="21">
        <f t="shared" si="178"/>
        <v>0</v>
      </c>
      <c r="X172" s="21">
        <f t="shared" si="179"/>
        <v>0</v>
      </c>
      <c r="Y172" s="21">
        <v>1</v>
      </c>
    </row>
    <row r="173" spans="1:24" ht="24.75" customHeight="1">
      <c r="A173" s="14" t="s">
        <v>147</v>
      </c>
      <c r="B173" s="17">
        <v>618007</v>
      </c>
      <c r="C173" s="38">
        <f aca="true" t="shared" si="184" ref="C173:C177">D173+E173</f>
        <v>10653</v>
      </c>
      <c r="D173" s="39">
        <f>VLOOKUP(B173,'[1]Sheet1'!$A$6:$M$179,4,0)</f>
        <v>7957</v>
      </c>
      <c r="E173" s="38">
        <f>VLOOKUP(B173,'[1]Sheet1'!$A$6:$M$179,5,0)</f>
        <v>2696</v>
      </c>
      <c r="F173" s="41">
        <v>1150</v>
      </c>
      <c r="G173" s="41">
        <v>1950</v>
      </c>
      <c r="H173" s="42">
        <v>1</v>
      </c>
      <c r="I173" s="52">
        <f t="shared" si="133"/>
        <v>1441</v>
      </c>
      <c r="J173" s="52">
        <f aca="true" t="shared" si="185" ref="J173:J177">ROUND((D173*F173+E173*G173)*H173/10000,0)</f>
        <v>1441</v>
      </c>
      <c r="K173" s="52">
        <f t="shared" si="172"/>
        <v>0</v>
      </c>
      <c r="L173" s="53">
        <v>1378</v>
      </c>
      <c r="M173" s="53">
        <f>J173-L173</f>
        <v>63</v>
      </c>
      <c r="N173" s="38">
        <f>J173+M173-Q173-R173</f>
        <v>1504</v>
      </c>
      <c r="O173" s="52">
        <v>531</v>
      </c>
      <c r="P173" s="52">
        <f aca="true" t="shared" si="186" ref="P173:P177">N173-O173</f>
        <v>973</v>
      </c>
      <c r="Q173" s="58"/>
      <c r="R173" s="58"/>
      <c r="S173" s="21">
        <v>1504</v>
      </c>
      <c r="T173" s="21">
        <v>531</v>
      </c>
      <c r="U173" s="21">
        <v>973</v>
      </c>
      <c r="V173" s="21">
        <f t="shared" si="177"/>
        <v>0</v>
      </c>
      <c r="W173" s="21">
        <f t="shared" si="178"/>
        <v>0</v>
      </c>
      <c r="X173" s="21">
        <f t="shared" si="179"/>
        <v>0</v>
      </c>
    </row>
    <row r="174" spans="1:25" ht="24.75" customHeight="1">
      <c r="A174" s="35" t="s">
        <v>148</v>
      </c>
      <c r="B174" s="44"/>
      <c r="C174" s="37">
        <f t="shared" si="180"/>
        <v>17820</v>
      </c>
      <c r="D174" s="37">
        <f t="shared" si="181"/>
        <v>12752</v>
      </c>
      <c r="E174" s="37">
        <f t="shared" si="182"/>
        <v>5068</v>
      </c>
      <c r="F174" s="33">
        <v>1150</v>
      </c>
      <c r="G174" s="33">
        <v>1950</v>
      </c>
      <c r="H174" s="43">
        <v>1</v>
      </c>
      <c r="I174" s="37">
        <f aca="true" t="shared" si="187" ref="I174:R174">I175</f>
        <v>2455</v>
      </c>
      <c r="J174" s="37">
        <f t="shared" si="187"/>
        <v>2455</v>
      </c>
      <c r="K174" s="37">
        <f t="shared" si="187"/>
        <v>0</v>
      </c>
      <c r="L174" s="37">
        <f t="shared" si="187"/>
        <v>2417</v>
      </c>
      <c r="M174" s="37">
        <f t="shared" si="187"/>
        <v>38</v>
      </c>
      <c r="N174" s="37">
        <f t="shared" si="187"/>
        <v>2493</v>
      </c>
      <c r="O174" s="37">
        <f t="shared" si="187"/>
        <v>880</v>
      </c>
      <c r="P174" s="37">
        <f t="shared" si="187"/>
        <v>1613</v>
      </c>
      <c r="Q174" s="37">
        <f t="shared" si="187"/>
        <v>0</v>
      </c>
      <c r="R174" s="37">
        <f t="shared" si="187"/>
        <v>0</v>
      </c>
      <c r="S174" s="21">
        <v>2493</v>
      </c>
      <c r="T174" s="21">
        <v>880</v>
      </c>
      <c r="U174" s="21">
        <v>1613</v>
      </c>
      <c r="V174" s="21">
        <f t="shared" si="177"/>
        <v>0</v>
      </c>
      <c r="W174" s="21">
        <f t="shared" si="178"/>
        <v>0</v>
      </c>
      <c r="X174" s="21">
        <f t="shared" si="179"/>
        <v>0</v>
      </c>
      <c r="Y174" s="21">
        <v>1</v>
      </c>
    </row>
    <row r="175" spans="1:24" ht="24.75" customHeight="1">
      <c r="A175" s="14" t="s">
        <v>148</v>
      </c>
      <c r="B175" s="17">
        <v>618008</v>
      </c>
      <c r="C175" s="38">
        <f t="shared" si="184"/>
        <v>17820</v>
      </c>
      <c r="D175" s="39">
        <f>VLOOKUP(B175,'[1]Sheet1'!$A$6:$M$179,4,0)</f>
        <v>12752</v>
      </c>
      <c r="E175" s="38">
        <f>VLOOKUP(B175,'[1]Sheet1'!$A$6:$M$179,5,0)</f>
        <v>5068</v>
      </c>
      <c r="F175" s="41">
        <v>1150</v>
      </c>
      <c r="G175" s="41">
        <v>1950</v>
      </c>
      <c r="H175" s="42">
        <v>1</v>
      </c>
      <c r="I175" s="52">
        <f t="shared" si="133"/>
        <v>2455</v>
      </c>
      <c r="J175" s="52">
        <f t="shared" si="185"/>
        <v>2455</v>
      </c>
      <c r="K175" s="52">
        <f t="shared" si="172"/>
        <v>0</v>
      </c>
      <c r="L175" s="53">
        <v>2417</v>
      </c>
      <c r="M175" s="53">
        <f>J175-L175</f>
        <v>38</v>
      </c>
      <c r="N175" s="38">
        <f>J175+M175-Q175-R175</f>
        <v>2493</v>
      </c>
      <c r="O175" s="52">
        <v>880</v>
      </c>
      <c r="P175" s="52">
        <f t="shared" si="186"/>
        <v>1613</v>
      </c>
      <c r="Q175" s="58"/>
      <c r="R175" s="58"/>
      <c r="S175" s="21">
        <v>2493</v>
      </c>
      <c r="T175" s="21">
        <v>880</v>
      </c>
      <c r="U175" s="21">
        <v>1613</v>
      </c>
      <c r="V175" s="21">
        <f t="shared" si="177"/>
        <v>0</v>
      </c>
      <c r="W175" s="21">
        <f t="shared" si="178"/>
        <v>0</v>
      </c>
      <c r="X175" s="21">
        <f t="shared" si="179"/>
        <v>0</v>
      </c>
    </row>
    <row r="176" spans="1:25" ht="24.75" customHeight="1">
      <c r="A176" s="35" t="s">
        <v>149</v>
      </c>
      <c r="B176" s="36"/>
      <c r="C176" s="37">
        <f t="shared" si="180"/>
        <v>107334</v>
      </c>
      <c r="D176" s="37">
        <f t="shared" si="181"/>
        <v>75023</v>
      </c>
      <c r="E176" s="37">
        <f t="shared" si="182"/>
        <v>32311</v>
      </c>
      <c r="F176" s="33">
        <v>1150</v>
      </c>
      <c r="G176" s="33">
        <v>1950</v>
      </c>
      <c r="H176" s="43">
        <v>0.8</v>
      </c>
      <c r="I176" s="37">
        <f aca="true" t="shared" si="188" ref="I176:R176">I177</f>
        <v>14928</v>
      </c>
      <c r="J176" s="37">
        <f t="shared" si="188"/>
        <v>11943</v>
      </c>
      <c r="K176" s="37">
        <f t="shared" si="188"/>
        <v>2985</v>
      </c>
      <c r="L176" s="37">
        <f t="shared" si="188"/>
        <v>11599</v>
      </c>
      <c r="M176" s="37">
        <f t="shared" si="188"/>
        <v>344</v>
      </c>
      <c r="N176" s="37">
        <f t="shared" si="188"/>
        <v>12287</v>
      </c>
      <c r="O176" s="37">
        <f t="shared" si="188"/>
        <v>4337</v>
      </c>
      <c r="P176" s="37">
        <f t="shared" si="188"/>
        <v>7950</v>
      </c>
      <c r="Q176" s="37">
        <f t="shared" si="188"/>
        <v>0</v>
      </c>
      <c r="R176" s="37">
        <f t="shared" si="188"/>
        <v>0</v>
      </c>
      <c r="S176" s="21">
        <v>12287</v>
      </c>
      <c r="T176" s="21">
        <v>4337</v>
      </c>
      <c r="U176" s="21">
        <v>7950</v>
      </c>
      <c r="V176" s="21">
        <f t="shared" si="177"/>
        <v>0</v>
      </c>
      <c r="W176" s="21">
        <f t="shared" si="178"/>
        <v>0</v>
      </c>
      <c r="X176" s="21">
        <f t="shared" si="179"/>
        <v>0</v>
      </c>
      <c r="Y176" s="21">
        <v>1</v>
      </c>
    </row>
    <row r="177" spans="1:24" ht="24.75" customHeight="1">
      <c r="A177" s="14" t="s">
        <v>149</v>
      </c>
      <c r="B177" s="17">
        <v>618004</v>
      </c>
      <c r="C177" s="38">
        <f t="shared" si="184"/>
        <v>107334</v>
      </c>
      <c r="D177" s="39">
        <f>VLOOKUP(B177,'[1]Sheet1'!$A$6:$M$179,4,0)</f>
        <v>75023</v>
      </c>
      <c r="E177" s="38">
        <f>VLOOKUP(B177,'[1]Sheet1'!$A$6:$M$179,5,0)</f>
        <v>32311</v>
      </c>
      <c r="F177" s="41">
        <v>1150</v>
      </c>
      <c r="G177" s="41">
        <v>1950</v>
      </c>
      <c r="H177" s="42">
        <v>0.8</v>
      </c>
      <c r="I177" s="52">
        <f t="shared" si="133"/>
        <v>14928</v>
      </c>
      <c r="J177" s="52">
        <f t="shared" si="185"/>
        <v>11943</v>
      </c>
      <c r="K177" s="52">
        <f aca="true" t="shared" si="189" ref="K177:K192">I177-J177</f>
        <v>2985</v>
      </c>
      <c r="L177" s="53">
        <v>11599</v>
      </c>
      <c r="M177" s="53">
        <f>J177-L177</f>
        <v>344</v>
      </c>
      <c r="N177" s="38">
        <f>J177+M177-Q177-R177</f>
        <v>12287</v>
      </c>
      <c r="O177" s="52">
        <v>4337</v>
      </c>
      <c r="P177" s="52">
        <f t="shared" si="186"/>
        <v>7950</v>
      </c>
      <c r="Q177" s="58"/>
      <c r="R177" s="58"/>
      <c r="S177" s="21">
        <v>12287</v>
      </c>
      <c r="T177" s="21">
        <v>4337</v>
      </c>
      <c r="U177" s="21">
        <v>7950</v>
      </c>
      <c r="V177" s="21">
        <f t="shared" si="177"/>
        <v>0</v>
      </c>
      <c r="W177" s="21">
        <f t="shared" si="178"/>
        <v>0</v>
      </c>
      <c r="X177" s="21">
        <f t="shared" si="179"/>
        <v>0</v>
      </c>
    </row>
    <row r="178" spans="1:25" ht="24.75" customHeight="1">
      <c r="A178" s="35" t="s">
        <v>150</v>
      </c>
      <c r="B178" s="36"/>
      <c r="C178" s="37">
        <f>SUM(C179:C181)</f>
        <v>193246</v>
      </c>
      <c r="D178" s="37">
        <f>SUM(D179:D181)</f>
        <v>139698</v>
      </c>
      <c r="E178" s="37">
        <f>SUM(E179:E181)</f>
        <v>53548</v>
      </c>
      <c r="F178" s="33">
        <v>1150</v>
      </c>
      <c r="G178" s="33">
        <v>1950</v>
      </c>
      <c r="H178" s="34" t="s">
        <v>24</v>
      </c>
      <c r="I178" s="37">
        <f aca="true" t="shared" si="190" ref="I178:R178">SUM(I179:I181)</f>
        <v>26507</v>
      </c>
      <c r="J178" s="37">
        <f t="shared" si="190"/>
        <v>19463</v>
      </c>
      <c r="K178" s="37">
        <f t="shared" si="190"/>
        <v>7044</v>
      </c>
      <c r="L178" s="37">
        <f t="shared" si="190"/>
        <v>19518</v>
      </c>
      <c r="M178" s="37">
        <f t="shared" si="190"/>
        <v>-55</v>
      </c>
      <c r="N178" s="37">
        <f t="shared" si="190"/>
        <v>19408</v>
      </c>
      <c r="O178" s="37">
        <f t="shared" si="190"/>
        <v>6849</v>
      </c>
      <c r="P178" s="37">
        <f t="shared" si="190"/>
        <v>12559</v>
      </c>
      <c r="Q178" s="37">
        <f t="shared" si="190"/>
        <v>0</v>
      </c>
      <c r="R178" s="37">
        <f t="shared" si="190"/>
        <v>0</v>
      </c>
      <c r="S178" s="21">
        <v>19408</v>
      </c>
      <c r="T178" s="21">
        <v>6849</v>
      </c>
      <c r="U178" s="21">
        <v>12559</v>
      </c>
      <c r="V178" s="21">
        <f t="shared" si="177"/>
        <v>0</v>
      </c>
      <c r="W178" s="21">
        <f t="shared" si="178"/>
        <v>0</v>
      </c>
      <c r="X178" s="21">
        <f t="shared" si="179"/>
        <v>0</v>
      </c>
      <c r="Y178" s="21">
        <v>1</v>
      </c>
    </row>
    <row r="179" spans="1:24" ht="24.75" customHeight="1">
      <c r="A179" s="13" t="s">
        <v>26</v>
      </c>
      <c r="B179" s="17">
        <v>619001</v>
      </c>
      <c r="C179" s="38">
        <f aca="true" t="shared" si="191" ref="C179:C181">D179+E179</f>
        <v>7208</v>
      </c>
      <c r="D179" s="39">
        <f>VLOOKUP(B179,'[1]Sheet1'!$A$6:$M$179,4,0)</f>
        <v>3433</v>
      </c>
      <c r="E179" s="38">
        <f>VLOOKUP(B179,'[1]Sheet1'!$A$6:$M$179,5,0)</f>
        <v>3775</v>
      </c>
      <c r="F179" s="41">
        <v>1150</v>
      </c>
      <c r="G179" s="41">
        <v>1950</v>
      </c>
      <c r="H179" s="42">
        <v>0.6</v>
      </c>
      <c r="I179" s="52">
        <f t="shared" si="133"/>
        <v>1131</v>
      </c>
      <c r="J179" s="52">
        <f aca="true" t="shared" si="192" ref="J179:J181">ROUND((D179*F179+E179*G179)*H179/10000,0)</f>
        <v>679</v>
      </c>
      <c r="K179" s="52">
        <f t="shared" si="189"/>
        <v>452</v>
      </c>
      <c r="L179" s="53">
        <v>714</v>
      </c>
      <c r="M179" s="53">
        <f>J179-L179</f>
        <v>-35</v>
      </c>
      <c r="N179" s="38">
        <f>J179+M179-Q179-R179</f>
        <v>644</v>
      </c>
      <c r="O179" s="52">
        <v>227</v>
      </c>
      <c r="P179" s="52">
        <f aca="true" t="shared" si="193" ref="P179:P181">N179-O179</f>
        <v>417</v>
      </c>
      <c r="Q179" s="58"/>
      <c r="R179" s="58"/>
      <c r="S179" s="21">
        <v>644</v>
      </c>
      <c r="T179" s="21">
        <v>227</v>
      </c>
      <c r="U179" s="21">
        <v>417</v>
      </c>
      <c r="V179" s="21">
        <f t="shared" si="177"/>
        <v>0</v>
      </c>
      <c r="W179" s="21">
        <f t="shared" si="178"/>
        <v>0</v>
      </c>
      <c r="X179" s="21">
        <f t="shared" si="179"/>
        <v>0</v>
      </c>
    </row>
    <row r="180" spans="1:24" ht="24.75" customHeight="1">
      <c r="A180" s="14" t="s">
        <v>151</v>
      </c>
      <c r="B180" s="17">
        <v>619002</v>
      </c>
      <c r="C180" s="38">
        <f t="shared" si="191"/>
        <v>55370</v>
      </c>
      <c r="D180" s="39">
        <f>VLOOKUP(B180,'[1]Sheet1'!$A$6:$M$179,4,0)</f>
        <v>40134</v>
      </c>
      <c r="E180" s="38">
        <f>VLOOKUP(B180,'[1]Sheet1'!$A$6:$M$179,5,0)</f>
        <v>15236</v>
      </c>
      <c r="F180" s="41">
        <v>1150</v>
      </c>
      <c r="G180" s="41">
        <v>1950</v>
      </c>
      <c r="H180" s="42">
        <v>0.6</v>
      </c>
      <c r="I180" s="52">
        <f t="shared" si="133"/>
        <v>7586</v>
      </c>
      <c r="J180" s="52">
        <f t="shared" si="192"/>
        <v>4552</v>
      </c>
      <c r="K180" s="52">
        <f t="shared" si="189"/>
        <v>3034</v>
      </c>
      <c r="L180" s="53">
        <v>4488</v>
      </c>
      <c r="M180" s="53">
        <f>J180-L180</f>
        <v>64</v>
      </c>
      <c r="N180" s="38">
        <f>J180+M180-Q180-R180</f>
        <v>4616</v>
      </c>
      <c r="O180" s="52">
        <v>1629</v>
      </c>
      <c r="P180" s="52">
        <f t="shared" si="193"/>
        <v>2987</v>
      </c>
      <c r="Q180" s="58"/>
      <c r="R180" s="58"/>
      <c r="S180" s="21">
        <v>4616</v>
      </c>
      <c r="T180" s="21">
        <v>1629</v>
      </c>
      <c r="U180" s="21">
        <v>2987</v>
      </c>
      <c r="V180" s="21">
        <f t="shared" si="177"/>
        <v>0</v>
      </c>
      <c r="W180" s="21">
        <f t="shared" si="178"/>
        <v>0</v>
      </c>
      <c r="X180" s="21">
        <f t="shared" si="179"/>
        <v>0</v>
      </c>
    </row>
    <row r="181" spans="1:24" ht="24.75" customHeight="1">
      <c r="A181" s="14" t="s">
        <v>152</v>
      </c>
      <c r="B181" s="17">
        <v>619004</v>
      </c>
      <c r="C181" s="38">
        <f t="shared" si="191"/>
        <v>130668</v>
      </c>
      <c r="D181" s="39">
        <f>VLOOKUP(B181,'[1]Sheet1'!$A$6:$M$179,4,0)</f>
        <v>96131</v>
      </c>
      <c r="E181" s="38">
        <f>VLOOKUP(B181,'[1]Sheet1'!$A$6:$M$179,5,0)</f>
        <v>34537</v>
      </c>
      <c r="F181" s="41">
        <v>1150</v>
      </c>
      <c r="G181" s="41">
        <v>1950</v>
      </c>
      <c r="H181" s="42">
        <v>0.8</v>
      </c>
      <c r="I181" s="52">
        <f t="shared" si="133"/>
        <v>17790</v>
      </c>
      <c r="J181" s="52">
        <f t="shared" si="192"/>
        <v>14232</v>
      </c>
      <c r="K181" s="52">
        <f t="shared" si="189"/>
        <v>3558</v>
      </c>
      <c r="L181" s="53">
        <v>14316</v>
      </c>
      <c r="M181" s="53">
        <f>J181-L181</f>
        <v>-84</v>
      </c>
      <c r="N181" s="38">
        <f>J181+M181-Q181-R181</f>
        <v>14148</v>
      </c>
      <c r="O181" s="52">
        <v>4993</v>
      </c>
      <c r="P181" s="52">
        <f t="shared" si="193"/>
        <v>9155</v>
      </c>
      <c r="Q181" s="58"/>
      <c r="R181" s="58"/>
      <c r="S181" s="21">
        <v>14148</v>
      </c>
      <c r="T181" s="21">
        <v>4993</v>
      </c>
      <c r="U181" s="21">
        <v>9155</v>
      </c>
      <c r="V181" s="21">
        <f t="shared" si="177"/>
        <v>0</v>
      </c>
      <c r="W181" s="21">
        <f t="shared" si="178"/>
        <v>0</v>
      </c>
      <c r="X181" s="21">
        <f t="shared" si="179"/>
        <v>0</v>
      </c>
    </row>
    <row r="182" spans="1:25" ht="24.75" customHeight="1">
      <c r="A182" s="35" t="s">
        <v>153</v>
      </c>
      <c r="B182" s="36"/>
      <c r="C182" s="37">
        <f>C183</f>
        <v>84627</v>
      </c>
      <c r="D182" s="37">
        <f>D183</f>
        <v>58745</v>
      </c>
      <c r="E182" s="37">
        <f>E183</f>
        <v>25882</v>
      </c>
      <c r="F182" s="33">
        <v>1150</v>
      </c>
      <c r="G182" s="33">
        <v>1950</v>
      </c>
      <c r="H182" s="43">
        <v>1</v>
      </c>
      <c r="I182" s="37">
        <f aca="true" t="shared" si="194" ref="I182:R182">I183</f>
        <v>11803</v>
      </c>
      <c r="J182" s="37">
        <f t="shared" si="194"/>
        <v>11803</v>
      </c>
      <c r="K182" s="37">
        <f t="shared" si="194"/>
        <v>0</v>
      </c>
      <c r="L182" s="37">
        <f t="shared" si="194"/>
        <v>11801</v>
      </c>
      <c r="M182" s="37">
        <f t="shared" si="194"/>
        <v>2</v>
      </c>
      <c r="N182" s="37">
        <f t="shared" si="194"/>
        <v>11805</v>
      </c>
      <c r="O182" s="37">
        <f t="shared" si="194"/>
        <v>4166</v>
      </c>
      <c r="P182" s="37">
        <f t="shared" si="194"/>
        <v>7639</v>
      </c>
      <c r="Q182" s="37">
        <f t="shared" si="194"/>
        <v>0</v>
      </c>
      <c r="R182" s="37">
        <f t="shared" si="194"/>
        <v>0</v>
      </c>
      <c r="S182" s="21">
        <v>11805</v>
      </c>
      <c r="T182" s="21">
        <v>4166</v>
      </c>
      <c r="U182" s="21">
        <v>7639</v>
      </c>
      <c r="V182" s="21">
        <f t="shared" si="177"/>
        <v>0</v>
      </c>
      <c r="W182" s="21">
        <f t="shared" si="178"/>
        <v>0</v>
      </c>
      <c r="X182" s="21">
        <f t="shared" si="179"/>
        <v>0</v>
      </c>
      <c r="Y182" s="21">
        <v>1</v>
      </c>
    </row>
    <row r="183" spans="1:24" ht="24.75" customHeight="1">
      <c r="A183" s="14" t="s">
        <v>153</v>
      </c>
      <c r="B183" s="17">
        <v>619003</v>
      </c>
      <c r="C183" s="38">
        <f aca="true" t="shared" si="195" ref="C183:C188">D183+E183</f>
        <v>84627</v>
      </c>
      <c r="D183" s="39">
        <f>VLOOKUP(B183,'[1]Sheet1'!$A$6:$M$179,4,0)</f>
        <v>58745</v>
      </c>
      <c r="E183" s="38">
        <f>VLOOKUP(B183,'[1]Sheet1'!$A$6:$M$179,5,0)</f>
        <v>25882</v>
      </c>
      <c r="F183" s="41">
        <v>1150</v>
      </c>
      <c r="G183" s="41">
        <v>1950</v>
      </c>
      <c r="H183" s="42">
        <v>1</v>
      </c>
      <c r="I183" s="52">
        <f t="shared" si="133"/>
        <v>11803</v>
      </c>
      <c r="J183" s="52">
        <f aca="true" t="shared" si="196" ref="J183:J188">ROUND((D183*F183+E183*G183)*H183/10000,0)</f>
        <v>11803</v>
      </c>
      <c r="K183" s="52">
        <f t="shared" si="189"/>
        <v>0</v>
      </c>
      <c r="L183" s="53">
        <v>11801</v>
      </c>
      <c r="M183" s="53">
        <f>J183-L183</f>
        <v>2</v>
      </c>
      <c r="N183" s="38">
        <f>J183+M183-Q183-R183</f>
        <v>11805</v>
      </c>
      <c r="O183" s="52">
        <v>4166</v>
      </c>
      <c r="P183" s="52">
        <f aca="true" t="shared" si="197" ref="P183:P188">N183-O183</f>
        <v>7639</v>
      </c>
      <c r="Q183" s="58"/>
      <c r="R183" s="58"/>
      <c r="S183" s="21">
        <v>11805</v>
      </c>
      <c r="T183" s="21">
        <v>4166</v>
      </c>
      <c r="U183" s="21">
        <v>7639</v>
      </c>
      <c r="V183" s="21">
        <f t="shared" si="177"/>
        <v>0</v>
      </c>
      <c r="W183" s="21">
        <f t="shared" si="178"/>
        <v>0</v>
      </c>
      <c r="X183" s="21">
        <f t="shared" si="179"/>
        <v>0</v>
      </c>
    </row>
    <row r="184" spans="1:25" ht="24.75" customHeight="1">
      <c r="A184" s="35" t="s">
        <v>154</v>
      </c>
      <c r="B184" s="36"/>
      <c r="C184" s="37">
        <f>SUM(C185:C188)</f>
        <v>217768</v>
      </c>
      <c r="D184" s="37">
        <f>SUM(D185:D188)</f>
        <v>154496</v>
      </c>
      <c r="E184" s="37">
        <f>SUM(E185:E188)</f>
        <v>63272</v>
      </c>
      <c r="F184" s="33">
        <v>1150</v>
      </c>
      <c r="G184" s="33">
        <v>1950</v>
      </c>
      <c r="H184" s="34" t="s">
        <v>24</v>
      </c>
      <c r="I184" s="37">
        <f aca="true" t="shared" si="198" ref="I184:R184">SUM(I185:I188)</f>
        <v>30105</v>
      </c>
      <c r="J184" s="37">
        <f t="shared" si="198"/>
        <v>20784</v>
      </c>
      <c r="K184" s="37">
        <f t="shared" si="198"/>
        <v>9321</v>
      </c>
      <c r="L184" s="37">
        <f t="shared" si="198"/>
        <v>20902</v>
      </c>
      <c r="M184" s="37">
        <f t="shared" si="198"/>
        <v>-118</v>
      </c>
      <c r="N184" s="37">
        <f t="shared" si="198"/>
        <v>20666</v>
      </c>
      <c r="O184" s="37">
        <f t="shared" si="198"/>
        <v>7293</v>
      </c>
      <c r="P184" s="37">
        <f t="shared" si="198"/>
        <v>13373</v>
      </c>
      <c r="Q184" s="37">
        <f t="shared" si="198"/>
        <v>0</v>
      </c>
      <c r="R184" s="37">
        <f t="shared" si="198"/>
        <v>0</v>
      </c>
      <c r="S184" s="21">
        <v>20666</v>
      </c>
      <c r="T184" s="21">
        <v>7293</v>
      </c>
      <c r="U184" s="21">
        <v>13373</v>
      </c>
      <c r="V184" s="21">
        <f t="shared" si="177"/>
        <v>0</v>
      </c>
      <c r="W184" s="21">
        <f t="shared" si="178"/>
        <v>0</v>
      </c>
      <c r="X184" s="21">
        <f t="shared" si="179"/>
        <v>0</v>
      </c>
      <c r="Y184" s="21">
        <v>1</v>
      </c>
    </row>
    <row r="185" spans="1:24" ht="24.75" customHeight="1">
      <c r="A185" s="60" t="s">
        <v>155</v>
      </c>
      <c r="B185" s="17">
        <v>620001</v>
      </c>
      <c r="C185" s="38">
        <f t="shared" si="195"/>
        <v>4241</v>
      </c>
      <c r="D185" s="39">
        <f>VLOOKUP(B185,'[1]Sheet1'!$A$6:$M$179,4,0)</f>
        <v>2136</v>
      </c>
      <c r="E185" s="38">
        <f>VLOOKUP(B185,'[1]Sheet1'!$A$6:$M$179,5,0)</f>
        <v>2105</v>
      </c>
      <c r="F185" s="41">
        <v>1150</v>
      </c>
      <c r="G185" s="41">
        <v>1950</v>
      </c>
      <c r="H185" s="42">
        <v>0.6</v>
      </c>
      <c r="I185" s="52">
        <f t="shared" si="133"/>
        <v>656</v>
      </c>
      <c r="J185" s="52">
        <f t="shared" si="196"/>
        <v>394</v>
      </c>
      <c r="K185" s="52">
        <f t="shared" si="189"/>
        <v>262</v>
      </c>
      <c r="L185" s="53">
        <v>397</v>
      </c>
      <c r="M185" s="53">
        <f>J185-L185</f>
        <v>-3</v>
      </c>
      <c r="N185" s="38">
        <f>J185+M185-Q185-R185</f>
        <v>391</v>
      </c>
      <c r="O185" s="52">
        <v>138</v>
      </c>
      <c r="P185" s="52">
        <f t="shared" si="197"/>
        <v>253</v>
      </c>
      <c r="Q185" s="58"/>
      <c r="R185" s="58"/>
      <c r="S185" s="21">
        <v>391</v>
      </c>
      <c r="T185" s="21">
        <v>138</v>
      </c>
      <c r="U185" s="21">
        <v>253</v>
      </c>
      <c r="V185" s="21">
        <f t="shared" si="177"/>
        <v>0</v>
      </c>
      <c r="W185" s="21">
        <f t="shared" si="178"/>
        <v>0</v>
      </c>
      <c r="X185" s="21">
        <f t="shared" si="179"/>
        <v>0</v>
      </c>
    </row>
    <row r="186" spans="1:24" ht="24.75" customHeight="1">
      <c r="A186" s="60" t="s">
        <v>156</v>
      </c>
      <c r="B186" s="17"/>
      <c r="C186" s="38">
        <v>1627</v>
      </c>
      <c r="D186" s="39">
        <v>1156</v>
      </c>
      <c r="E186" s="38">
        <v>471</v>
      </c>
      <c r="F186" s="41">
        <v>1150</v>
      </c>
      <c r="G186" s="41">
        <v>1950</v>
      </c>
      <c r="H186" s="42">
        <v>0.8</v>
      </c>
      <c r="I186" s="52">
        <f t="shared" si="133"/>
        <v>225</v>
      </c>
      <c r="J186" s="52">
        <f t="shared" si="196"/>
        <v>180</v>
      </c>
      <c r="K186" s="52">
        <f t="shared" si="189"/>
        <v>45</v>
      </c>
      <c r="L186" s="53">
        <v>184</v>
      </c>
      <c r="M186" s="53">
        <f>J186-L186</f>
        <v>-4</v>
      </c>
      <c r="N186" s="38">
        <f>J186+M186-Q186-R186</f>
        <v>176</v>
      </c>
      <c r="O186" s="52">
        <v>62</v>
      </c>
      <c r="P186" s="52">
        <f t="shared" si="197"/>
        <v>114</v>
      </c>
      <c r="Q186" s="58"/>
      <c r="R186" s="58"/>
      <c r="S186" s="21">
        <v>176</v>
      </c>
      <c r="T186" s="21">
        <v>62</v>
      </c>
      <c r="U186" s="21">
        <v>114</v>
      </c>
      <c r="V186" s="21">
        <f t="shared" si="177"/>
        <v>0</v>
      </c>
      <c r="W186" s="21">
        <f t="shared" si="178"/>
        <v>0</v>
      </c>
      <c r="X186" s="21">
        <f t="shared" si="179"/>
        <v>0</v>
      </c>
    </row>
    <row r="187" spans="1:24" ht="24.75" customHeight="1">
      <c r="A187" s="14" t="s">
        <v>157</v>
      </c>
      <c r="B187" s="17">
        <v>620002</v>
      </c>
      <c r="C187" s="38">
        <f t="shared" si="195"/>
        <v>116117</v>
      </c>
      <c r="D187" s="39">
        <f>VLOOKUP(B187,'[1]Sheet1'!$A$6:$M$179,4,0)</f>
        <v>84938</v>
      </c>
      <c r="E187" s="38">
        <f>VLOOKUP(B187,'[1]Sheet1'!$A$6:$M$179,5,0)</f>
        <v>31179</v>
      </c>
      <c r="F187" s="41">
        <v>1150</v>
      </c>
      <c r="G187" s="41">
        <v>1950</v>
      </c>
      <c r="H187" s="42">
        <v>0.6</v>
      </c>
      <c r="I187" s="52">
        <f t="shared" si="133"/>
        <v>15848</v>
      </c>
      <c r="J187" s="52">
        <f t="shared" si="196"/>
        <v>9509</v>
      </c>
      <c r="K187" s="52">
        <f t="shared" si="189"/>
        <v>6339</v>
      </c>
      <c r="L187" s="53">
        <v>9545</v>
      </c>
      <c r="M187" s="53">
        <f>J187-L187</f>
        <v>-36</v>
      </c>
      <c r="N187" s="38">
        <f>J187+M187-Q187-R187</f>
        <v>9473</v>
      </c>
      <c r="O187" s="52">
        <v>3343</v>
      </c>
      <c r="P187" s="52">
        <f t="shared" si="197"/>
        <v>6130</v>
      </c>
      <c r="Q187" s="58"/>
      <c r="R187" s="58"/>
      <c r="S187" s="21">
        <v>9473</v>
      </c>
      <c r="T187" s="21">
        <v>3343</v>
      </c>
      <c r="U187" s="21">
        <v>6130</v>
      </c>
      <c r="V187" s="21">
        <f t="shared" si="177"/>
        <v>0</v>
      </c>
      <c r="W187" s="21">
        <f t="shared" si="178"/>
        <v>0</v>
      </c>
      <c r="X187" s="21">
        <f t="shared" si="179"/>
        <v>0</v>
      </c>
    </row>
    <row r="188" spans="1:24" ht="24.75" customHeight="1">
      <c r="A188" s="17" t="s">
        <v>158</v>
      </c>
      <c r="B188" s="17">
        <v>620003</v>
      </c>
      <c r="C188" s="38">
        <f t="shared" si="195"/>
        <v>95783</v>
      </c>
      <c r="D188" s="39">
        <f>VLOOKUP(B188,'[1]Sheet1'!$A$6:$M$179,4,0)</f>
        <v>66266</v>
      </c>
      <c r="E188" s="38">
        <f>VLOOKUP(B188,'[1]Sheet1'!$A$6:$M$179,5,0)</f>
        <v>29517</v>
      </c>
      <c r="F188" s="41">
        <v>1150</v>
      </c>
      <c r="G188" s="41">
        <v>1950</v>
      </c>
      <c r="H188" s="42">
        <v>0.8</v>
      </c>
      <c r="I188" s="52">
        <f t="shared" si="133"/>
        <v>13376</v>
      </c>
      <c r="J188" s="52">
        <f t="shared" si="196"/>
        <v>10701</v>
      </c>
      <c r="K188" s="52">
        <f t="shared" si="189"/>
        <v>2675</v>
      </c>
      <c r="L188" s="53">
        <v>10776</v>
      </c>
      <c r="M188" s="53">
        <f>J188-L188</f>
        <v>-75</v>
      </c>
      <c r="N188" s="38">
        <f>J188+M188-Q188-R188</f>
        <v>10626</v>
      </c>
      <c r="O188" s="52">
        <v>3750</v>
      </c>
      <c r="P188" s="52">
        <f t="shared" si="197"/>
        <v>6876</v>
      </c>
      <c r="Q188" s="58"/>
      <c r="R188" s="58"/>
      <c r="S188" s="21">
        <v>10626</v>
      </c>
      <c r="T188" s="21">
        <v>3750</v>
      </c>
      <c r="U188" s="21">
        <v>6876</v>
      </c>
      <c r="V188" s="21">
        <f t="shared" si="177"/>
        <v>0</v>
      </c>
      <c r="W188" s="21">
        <f t="shared" si="178"/>
        <v>0</v>
      </c>
      <c r="X188" s="21">
        <f t="shared" si="179"/>
        <v>0</v>
      </c>
    </row>
    <row r="189" spans="1:25" ht="24.75" customHeight="1">
      <c r="A189" s="35" t="s">
        <v>159</v>
      </c>
      <c r="B189" s="36"/>
      <c r="C189" s="37">
        <f aca="true" t="shared" si="199" ref="C189:C193">C190</f>
        <v>80470</v>
      </c>
      <c r="D189" s="37">
        <f aca="true" t="shared" si="200" ref="D189:D193">D190</f>
        <v>53436</v>
      </c>
      <c r="E189" s="37">
        <f aca="true" t="shared" si="201" ref="E189:E193">E190</f>
        <v>27034</v>
      </c>
      <c r="F189" s="33">
        <v>1150</v>
      </c>
      <c r="G189" s="33">
        <v>1950</v>
      </c>
      <c r="H189" s="43">
        <v>1</v>
      </c>
      <c r="I189" s="37">
        <f aca="true" t="shared" si="202" ref="I189:R189">I190</f>
        <v>11417</v>
      </c>
      <c r="J189" s="37">
        <f t="shared" si="202"/>
        <v>11417</v>
      </c>
      <c r="K189" s="37">
        <f t="shared" si="202"/>
        <v>0</v>
      </c>
      <c r="L189" s="37">
        <f t="shared" si="202"/>
        <v>12121</v>
      </c>
      <c r="M189" s="37">
        <f t="shared" si="202"/>
        <v>-704</v>
      </c>
      <c r="N189" s="37">
        <f t="shared" si="202"/>
        <v>10713</v>
      </c>
      <c r="O189" s="37">
        <f t="shared" si="202"/>
        <v>3781</v>
      </c>
      <c r="P189" s="37">
        <f t="shared" si="202"/>
        <v>6932</v>
      </c>
      <c r="Q189" s="37">
        <f t="shared" si="202"/>
        <v>0</v>
      </c>
      <c r="R189" s="37">
        <f t="shared" si="202"/>
        <v>0</v>
      </c>
      <c r="S189" s="21">
        <v>10713</v>
      </c>
      <c r="T189" s="21">
        <v>3781</v>
      </c>
      <c r="U189" s="21">
        <v>6932</v>
      </c>
      <c r="V189" s="21">
        <f t="shared" si="177"/>
        <v>0</v>
      </c>
      <c r="W189" s="21">
        <f t="shared" si="178"/>
        <v>0</v>
      </c>
      <c r="X189" s="21">
        <f t="shared" si="179"/>
        <v>0</v>
      </c>
      <c r="Y189" s="21">
        <v>1</v>
      </c>
    </row>
    <row r="190" spans="1:24" ht="24.75" customHeight="1">
      <c r="A190" s="14" t="s">
        <v>159</v>
      </c>
      <c r="B190" s="17">
        <v>620005</v>
      </c>
      <c r="C190" s="38">
        <f aca="true" t="shared" si="203" ref="C190:C194">D190+E190</f>
        <v>80470</v>
      </c>
      <c r="D190" s="39">
        <f>VLOOKUP(B190,'[1]Sheet1'!$A$6:$M$179,4,0)</f>
        <v>53436</v>
      </c>
      <c r="E190" s="38">
        <f>VLOOKUP(B190,'[1]Sheet1'!$A$6:$M$179,5,0)</f>
        <v>27034</v>
      </c>
      <c r="F190" s="41">
        <v>1150</v>
      </c>
      <c r="G190" s="41">
        <v>1950</v>
      </c>
      <c r="H190" s="42">
        <v>1</v>
      </c>
      <c r="I190" s="52">
        <f t="shared" si="133"/>
        <v>11417</v>
      </c>
      <c r="J190" s="52">
        <f aca="true" t="shared" si="204" ref="J190:J194">ROUND((D190*F190+E190*G190)*H190/10000,0)</f>
        <v>11417</v>
      </c>
      <c r="K190" s="52">
        <f t="shared" si="189"/>
        <v>0</v>
      </c>
      <c r="L190" s="53">
        <v>12121</v>
      </c>
      <c r="M190" s="53">
        <f>J190-L190</f>
        <v>-704</v>
      </c>
      <c r="N190" s="38">
        <f>J190+M190-Q190-R190</f>
        <v>10713</v>
      </c>
      <c r="O190" s="52">
        <v>3781</v>
      </c>
      <c r="P190" s="52">
        <f aca="true" t="shared" si="205" ref="P190:P194">N190-O190</f>
        <v>6932</v>
      </c>
      <c r="Q190" s="58"/>
      <c r="R190" s="58"/>
      <c r="S190" s="21">
        <v>10713</v>
      </c>
      <c r="T190" s="21">
        <v>3781</v>
      </c>
      <c r="U190" s="21">
        <v>6932</v>
      </c>
      <c r="V190" s="21">
        <f t="shared" si="177"/>
        <v>0</v>
      </c>
      <c r="W190" s="21">
        <f t="shared" si="178"/>
        <v>0</v>
      </c>
      <c r="X190" s="21">
        <f t="shared" si="179"/>
        <v>0</v>
      </c>
    </row>
    <row r="191" spans="1:25" ht="24.75" customHeight="1">
      <c r="A191" s="35" t="s">
        <v>160</v>
      </c>
      <c r="B191" s="36"/>
      <c r="C191" s="37">
        <f t="shared" si="199"/>
        <v>286959</v>
      </c>
      <c r="D191" s="37">
        <f t="shared" si="200"/>
        <v>189815</v>
      </c>
      <c r="E191" s="37">
        <f t="shared" si="201"/>
        <v>97144</v>
      </c>
      <c r="F191" s="33">
        <v>1150</v>
      </c>
      <c r="G191" s="33">
        <v>1950</v>
      </c>
      <c r="H191" s="43">
        <v>1</v>
      </c>
      <c r="I191" s="37">
        <f aca="true" t="shared" si="206" ref="I191:R191">I192</f>
        <v>40772</v>
      </c>
      <c r="J191" s="37">
        <f t="shared" si="206"/>
        <v>40772</v>
      </c>
      <c r="K191" s="37">
        <f t="shared" si="206"/>
        <v>0</v>
      </c>
      <c r="L191" s="37">
        <f t="shared" si="206"/>
        <v>41811</v>
      </c>
      <c r="M191" s="37">
        <f t="shared" si="206"/>
        <v>-1039</v>
      </c>
      <c r="N191" s="37">
        <f t="shared" si="206"/>
        <v>39733</v>
      </c>
      <c r="O191" s="37">
        <f t="shared" si="206"/>
        <v>14023</v>
      </c>
      <c r="P191" s="37">
        <f t="shared" si="206"/>
        <v>25710</v>
      </c>
      <c r="Q191" s="37">
        <f t="shared" si="206"/>
        <v>0</v>
      </c>
      <c r="R191" s="37">
        <f t="shared" si="206"/>
        <v>0</v>
      </c>
      <c r="S191" s="21">
        <v>39733</v>
      </c>
      <c r="T191" s="21">
        <v>14023</v>
      </c>
      <c r="U191" s="21">
        <v>25710</v>
      </c>
      <c r="V191" s="21">
        <f t="shared" si="177"/>
        <v>0</v>
      </c>
      <c r="W191" s="21">
        <f t="shared" si="178"/>
        <v>0</v>
      </c>
      <c r="X191" s="21">
        <f t="shared" si="179"/>
        <v>0</v>
      </c>
      <c r="Y191" s="21">
        <v>1</v>
      </c>
    </row>
    <row r="192" spans="1:24" ht="24.75" customHeight="1">
      <c r="A192" s="14" t="s">
        <v>160</v>
      </c>
      <c r="B192" s="17">
        <v>620004</v>
      </c>
      <c r="C192" s="38">
        <f t="shared" si="203"/>
        <v>286959</v>
      </c>
      <c r="D192" s="39">
        <f>VLOOKUP(B192,'[1]Sheet1'!$A$6:$M$179,4,0)</f>
        <v>189815</v>
      </c>
      <c r="E192" s="38">
        <f>VLOOKUP(B192,'[1]Sheet1'!$A$6:$M$179,5,0)</f>
        <v>97144</v>
      </c>
      <c r="F192" s="41">
        <v>1150</v>
      </c>
      <c r="G192" s="41">
        <v>1950</v>
      </c>
      <c r="H192" s="42">
        <v>1</v>
      </c>
      <c r="I192" s="52">
        <f t="shared" si="133"/>
        <v>40772</v>
      </c>
      <c r="J192" s="52">
        <f t="shared" si="204"/>
        <v>40772</v>
      </c>
      <c r="K192" s="52">
        <f t="shared" si="189"/>
        <v>0</v>
      </c>
      <c r="L192" s="53">
        <v>41811</v>
      </c>
      <c r="M192" s="53">
        <f>J192-L192</f>
        <v>-1039</v>
      </c>
      <c r="N192" s="38">
        <f>J192+M192-Q192-R192</f>
        <v>39733</v>
      </c>
      <c r="O192" s="52">
        <v>14023</v>
      </c>
      <c r="P192" s="52">
        <f t="shared" si="205"/>
        <v>25710</v>
      </c>
      <c r="Q192" s="58"/>
      <c r="R192" s="58"/>
      <c r="S192" s="21">
        <v>39733</v>
      </c>
      <c r="T192" s="21">
        <v>14023</v>
      </c>
      <c r="U192" s="21">
        <v>25710</v>
      </c>
      <c r="V192" s="21">
        <f t="shared" si="177"/>
        <v>0</v>
      </c>
      <c r="W192" s="21">
        <f t="shared" si="178"/>
        <v>0</v>
      </c>
      <c r="X192" s="21">
        <f t="shared" si="179"/>
        <v>0</v>
      </c>
    </row>
    <row r="193" spans="1:43" s="20" customFormat="1" ht="24.75" customHeight="1">
      <c r="A193" s="35" t="s">
        <v>161</v>
      </c>
      <c r="B193" s="44"/>
      <c r="C193" s="37">
        <f t="shared" si="199"/>
        <v>148096</v>
      </c>
      <c r="D193" s="37">
        <f t="shared" si="200"/>
        <v>104552</v>
      </c>
      <c r="E193" s="37">
        <f t="shared" si="201"/>
        <v>43544</v>
      </c>
      <c r="F193" s="33">
        <v>1150</v>
      </c>
      <c r="G193" s="33">
        <v>1950</v>
      </c>
      <c r="H193" s="43">
        <v>1</v>
      </c>
      <c r="I193" s="37">
        <f aca="true" t="shared" si="207" ref="I193:R193">I194</f>
        <v>20515</v>
      </c>
      <c r="J193" s="37">
        <f t="shared" si="207"/>
        <v>20515</v>
      </c>
      <c r="K193" s="37">
        <f t="shared" si="207"/>
        <v>0</v>
      </c>
      <c r="L193" s="37">
        <f t="shared" si="207"/>
        <v>20776</v>
      </c>
      <c r="M193" s="37">
        <f t="shared" si="207"/>
        <v>-261</v>
      </c>
      <c r="N193" s="37">
        <f t="shared" si="207"/>
        <v>20254</v>
      </c>
      <c r="O193" s="37">
        <f t="shared" si="207"/>
        <v>7148</v>
      </c>
      <c r="P193" s="37">
        <f t="shared" si="207"/>
        <v>13106</v>
      </c>
      <c r="Q193" s="37">
        <f t="shared" si="207"/>
        <v>0</v>
      </c>
      <c r="R193" s="37">
        <f t="shared" si="207"/>
        <v>0</v>
      </c>
      <c r="S193" s="21">
        <v>20254</v>
      </c>
      <c r="T193" s="21">
        <v>7148</v>
      </c>
      <c r="U193" s="21">
        <v>13106</v>
      </c>
      <c r="V193" s="21">
        <f t="shared" si="177"/>
        <v>0</v>
      </c>
      <c r="W193" s="21">
        <f t="shared" si="178"/>
        <v>0</v>
      </c>
      <c r="X193" s="21">
        <f t="shared" si="179"/>
        <v>0</v>
      </c>
      <c r="Y193" s="21">
        <v>1</v>
      </c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</row>
    <row r="194" spans="1:24" ht="24.75" customHeight="1">
      <c r="A194" s="14" t="s">
        <v>161</v>
      </c>
      <c r="B194" s="17">
        <v>620006</v>
      </c>
      <c r="C194" s="38">
        <f t="shared" si="203"/>
        <v>148096</v>
      </c>
      <c r="D194" s="39">
        <f>VLOOKUP(B194,'[1]Sheet1'!$A$6:$M$179,4,0)</f>
        <v>104552</v>
      </c>
      <c r="E194" s="38">
        <f>VLOOKUP(B194,'[1]Sheet1'!$A$6:$M$179,5,0)</f>
        <v>43544</v>
      </c>
      <c r="F194" s="41">
        <v>1150</v>
      </c>
      <c r="G194" s="41">
        <v>1950</v>
      </c>
      <c r="H194" s="42">
        <v>1</v>
      </c>
      <c r="I194" s="52">
        <f aca="true" t="shared" si="208" ref="I193:I203">ROUND((D194*F194+E194*G194)/10000,0)</f>
        <v>20515</v>
      </c>
      <c r="J194" s="52">
        <f t="shared" si="204"/>
        <v>20515</v>
      </c>
      <c r="K194" s="52">
        <f aca="true" t="shared" si="209" ref="K194:K203">I194-J194</f>
        <v>0</v>
      </c>
      <c r="L194" s="53">
        <v>20776</v>
      </c>
      <c r="M194" s="53">
        <f>J194-L194</f>
        <v>-261</v>
      </c>
      <c r="N194" s="38">
        <f>J194+M194-Q194-R194</f>
        <v>20254</v>
      </c>
      <c r="O194" s="52">
        <v>7148</v>
      </c>
      <c r="P194" s="52">
        <f t="shared" si="205"/>
        <v>13106</v>
      </c>
      <c r="Q194" s="58"/>
      <c r="R194" s="58"/>
      <c r="S194" s="21">
        <v>20254</v>
      </c>
      <c r="T194" s="21">
        <v>7148</v>
      </c>
      <c r="U194" s="21">
        <v>13106</v>
      </c>
      <c r="V194" s="21">
        <f t="shared" si="177"/>
        <v>0</v>
      </c>
      <c r="W194" s="21">
        <f t="shared" si="178"/>
        <v>0</v>
      </c>
      <c r="X194" s="21">
        <f t="shared" si="179"/>
        <v>0</v>
      </c>
    </row>
    <row r="195" spans="1:25" ht="24.75" customHeight="1">
      <c r="A195" s="35" t="s">
        <v>162</v>
      </c>
      <c r="B195" s="36"/>
      <c r="C195" s="37">
        <f>SUM(C196:C199)</f>
        <v>117564</v>
      </c>
      <c r="D195" s="37">
        <f>SUM(D196:D199)</f>
        <v>86346</v>
      </c>
      <c r="E195" s="37">
        <f>SUM(E196:E199)</f>
        <v>31218</v>
      </c>
      <c r="F195" s="33">
        <v>1150</v>
      </c>
      <c r="G195" s="33">
        <v>1950</v>
      </c>
      <c r="H195" s="34" t="s">
        <v>24</v>
      </c>
      <c r="I195" s="37">
        <f aca="true" t="shared" si="210" ref="I195:R195">SUM(I196:I199)</f>
        <v>16017</v>
      </c>
      <c r="J195" s="37">
        <f t="shared" si="210"/>
        <v>12763</v>
      </c>
      <c r="K195" s="37">
        <f t="shared" si="210"/>
        <v>3254</v>
      </c>
      <c r="L195" s="37">
        <f t="shared" si="210"/>
        <v>12166</v>
      </c>
      <c r="M195" s="37">
        <f t="shared" si="210"/>
        <v>597</v>
      </c>
      <c r="N195" s="37">
        <f t="shared" si="210"/>
        <v>13360</v>
      </c>
      <c r="O195" s="37">
        <f t="shared" si="210"/>
        <v>4715</v>
      </c>
      <c r="P195" s="37">
        <f t="shared" si="210"/>
        <v>8645</v>
      </c>
      <c r="Q195" s="37">
        <f t="shared" si="210"/>
        <v>0</v>
      </c>
      <c r="R195" s="37">
        <f t="shared" si="210"/>
        <v>0</v>
      </c>
      <c r="S195" s="21">
        <v>13360</v>
      </c>
      <c r="T195" s="21">
        <v>4715</v>
      </c>
      <c r="U195" s="21">
        <v>8645</v>
      </c>
      <c r="V195" s="21">
        <f t="shared" si="177"/>
        <v>0</v>
      </c>
      <c r="W195" s="21">
        <f t="shared" si="178"/>
        <v>0</v>
      </c>
      <c r="X195" s="21">
        <f t="shared" si="179"/>
        <v>0</v>
      </c>
      <c r="Y195" s="21">
        <v>1</v>
      </c>
    </row>
    <row r="196" spans="1:24" ht="24.75" customHeight="1">
      <c r="A196" s="13" t="s">
        <v>26</v>
      </c>
      <c r="B196" s="17">
        <v>621001</v>
      </c>
      <c r="C196" s="38">
        <f aca="true" t="shared" si="211" ref="C196:C199">D196+E196</f>
        <v>1313</v>
      </c>
      <c r="D196" s="39">
        <f>VLOOKUP(B196,'[1]Sheet1'!$A$6:$M$179,4,0)</f>
        <v>0</v>
      </c>
      <c r="E196" s="38">
        <f>VLOOKUP(B196,'[1]Sheet1'!$A$6:$M$179,5,0)</f>
        <v>1313</v>
      </c>
      <c r="F196" s="41">
        <v>1150</v>
      </c>
      <c r="G196" s="41">
        <v>1950</v>
      </c>
      <c r="H196" s="42">
        <v>0.6</v>
      </c>
      <c r="I196" s="52">
        <f t="shared" si="208"/>
        <v>256</v>
      </c>
      <c r="J196" s="52">
        <f aca="true" t="shared" si="212" ref="J196:J199">ROUND((D196*F196+E196*G196)*H196/10000,0)</f>
        <v>154</v>
      </c>
      <c r="K196" s="52">
        <f t="shared" si="209"/>
        <v>102</v>
      </c>
      <c r="L196" s="53">
        <v>149</v>
      </c>
      <c r="M196" s="53">
        <f>J196-L196</f>
        <v>5</v>
      </c>
      <c r="N196" s="38">
        <f>J196+M196-Q196-R196</f>
        <v>159</v>
      </c>
      <c r="O196" s="52">
        <v>56</v>
      </c>
      <c r="P196" s="52">
        <f aca="true" t="shared" si="213" ref="P196:P199">N196-O196</f>
        <v>103</v>
      </c>
      <c r="Q196" s="58"/>
      <c r="R196" s="58"/>
      <c r="S196" s="21">
        <v>159</v>
      </c>
      <c r="T196" s="21">
        <v>56</v>
      </c>
      <c r="U196" s="21">
        <v>103</v>
      </c>
      <c r="V196" s="21">
        <f t="shared" si="177"/>
        <v>0</v>
      </c>
      <c r="W196" s="21">
        <f t="shared" si="178"/>
        <v>0</v>
      </c>
      <c r="X196" s="21">
        <f t="shared" si="179"/>
        <v>0</v>
      </c>
    </row>
    <row r="197" spans="1:24" ht="24.75" customHeight="1">
      <c r="A197" s="14" t="s">
        <v>163</v>
      </c>
      <c r="B197" s="17">
        <v>621002</v>
      </c>
      <c r="C197" s="38">
        <f t="shared" si="211"/>
        <v>46748</v>
      </c>
      <c r="D197" s="39">
        <f>VLOOKUP(B197,'[1]Sheet1'!$A$6:$M$179,4,0)</f>
        <v>35946</v>
      </c>
      <c r="E197" s="38">
        <f>VLOOKUP(B197,'[1]Sheet1'!$A$6:$M$179,5,0)</f>
        <v>10802</v>
      </c>
      <c r="F197" s="41">
        <v>1150</v>
      </c>
      <c r="G197" s="41">
        <v>1950</v>
      </c>
      <c r="H197" s="42">
        <v>0.8</v>
      </c>
      <c r="I197" s="52">
        <f t="shared" si="208"/>
        <v>6240</v>
      </c>
      <c r="J197" s="52">
        <f t="shared" si="212"/>
        <v>4992</v>
      </c>
      <c r="K197" s="52">
        <f t="shared" si="209"/>
        <v>1248</v>
      </c>
      <c r="L197" s="53">
        <v>4634</v>
      </c>
      <c r="M197" s="53">
        <f>J197-L197</f>
        <v>358</v>
      </c>
      <c r="N197" s="38">
        <f>J197+M197-Q197-R197</f>
        <v>5350</v>
      </c>
      <c r="O197" s="52">
        <v>1888</v>
      </c>
      <c r="P197" s="52">
        <f t="shared" si="213"/>
        <v>3462</v>
      </c>
      <c r="Q197" s="58"/>
      <c r="R197" s="58"/>
      <c r="S197" s="21">
        <v>5350</v>
      </c>
      <c r="T197" s="21">
        <v>1888</v>
      </c>
      <c r="U197" s="21">
        <v>3462</v>
      </c>
      <c r="V197" s="21">
        <f t="shared" si="177"/>
        <v>0</v>
      </c>
      <c r="W197" s="21">
        <f t="shared" si="178"/>
        <v>0</v>
      </c>
      <c r="X197" s="21">
        <f t="shared" si="179"/>
        <v>0</v>
      </c>
    </row>
    <row r="198" spans="1:24" ht="24.75" customHeight="1">
      <c r="A198" s="14" t="s">
        <v>164</v>
      </c>
      <c r="B198" s="17">
        <v>621005</v>
      </c>
      <c r="C198" s="38">
        <f t="shared" si="211"/>
        <v>45107</v>
      </c>
      <c r="D198" s="39">
        <f>VLOOKUP(B198,'[1]Sheet1'!$A$6:$M$179,4,0)</f>
        <v>32837</v>
      </c>
      <c r="E198" s="38">
        <f>VLOOKUP(B198,'[1]Sheet1'!$A$6:$M$179,5,0)</f>
        <v>12270</v>
      </c>
      <c r="F198" s="61">
        <v>1150</v>
      </c>
      <c r="G198" s="41">
        <v>1950</v>
      </c>
      <c r="H198" s="42">
        <v>0.8</v>
      </c>
      <c r="I198" s="52">
        <f t="shared" si="208"/>
        <v>6169</v>
      </c>
      <c r="J198" s="52">
        <f t="shared" si="212"/>
        <v>4935</v>
      </c>
      <c r="K198" s="52">
        <f t="shared" si="209"/>
        <v>1234</v>
      </c>
      <c r="L198" s="53">
        <v>4770</v>
      </c>
      <c r="M198" s="53">
        <f>J198-L198</f>
        <v>165</v>
      </c>
      <c r="N198" s="38">
        <f>J198+M198-Q198-R198</f>
        <v>5100</v>
      </c>
      <c r="O198" s="52">
        <v>1800</v>
      </c>
      <c r="P198" s="52">
        <f t="shared" si="213"/>
        <v>3300</v>
      </c>
      <c r="Q198" s="58"/>
      <c r="R198" s="58"/>
      <c r="S198" s="21">
        <v>5100</v>
      </c>
      <c r="T198" s="21">
        <v>1800</v>
      </c>
      <c r="U198" s="21">
        <v>3300</v>
      </c>
      <c r="V198" s="21">
        <f t="shared" si="177"/>
        <v>0</v>
      </c>
      <c r="W198" s="21">
        <f t="shared" si="178"/>
        <v>0</v>
      </c>
      <c r="X198" s="21">
        <f t="shared" si="179"/>
        <v>0</v>
      </c>
    </row>
    <row r="199" spans="1:24" ht="24.75" customHeight="1">
      <c r="A199" s="14" t="s">
        <v>165</v>
      </c>
      <c r="B199" s="17">
        <v>621006</v>
      </c>
      <c r="C199" s="38">
        <f t="shared" si="211"/>
        <v>24396</v>
      </c>
      <c r="D199" s="39">
        <f>VLOOKUP(B199,'[1]Sheet1'!$A$6:$M$179,4,0)</f>
        <v>17563</v>
      </c>
      <c r="E199" s="38">
        <f>VLOOKUP(B199,'[1]Sheet1'!$A$6:$M$179,5,0)</f>
        <v>6833</v>
      </c>
      <c r="F199" s="41">
        <v>1150</v>
      </c>
      <c r="G199" s="41">
        <v>1950</v>
      </c>
      <c r="H199" s="42">
        <v>0.8</v>
      </c>
      <c r="I199" s="52">
        <f t="shared" si="208"/>
        <v>3352</v>
      </c>
      <c r="J199" s="52">
        <f t="shared" si="212"/>
        <v>2682</v>
      </c>
      <c r="K199" s="52">
        <f t="shared" si="209"/>
        <v>670</v>
      </c>
      <c r="L199" s="53">
        <v>2613</v>
      </c>
      <c r="M199" s="53">
        <f>J199-L199</f>
        <v>69</v>
      </c>
      <c r="N199" s="38">
        <f>J199+M199-Q199-R199</f>
        <v>2751</v>
      </c>
      <c r="O199" s="52">
        <v>971</v>
      </c>
      <c r="P199" s="52">
        <f t="shared" si="213"/>
        <v>1780</v>
      </c>
      <c r="Q199" s="58"/>
      <c r="R199" s="58"/>
      <c r="S199" s="21">
        <v>2751</v>
      </c>
      <c r="T199" s="21">
        <v>971</v>
      </c>
      <c r="U199" s="21">
        <v>1780</v>
      </c>
      <c r="V199" s="21">
        <f t="shared" si="177"/>
        <v>0</v>
      </c>
      <c r="W199" s="21">
        <f t="shared" si="178"/>
        <v>0</v>
      </c>
      <c r="X199" s="21">
        <f t="shared" si="179"/>
        <v>0</v>
      </c>
    </row>
    <row r="200" spans="1:25" ht="24.75" customHeight="1">
      <c r="A200" s="35" t="s">
        <v>166</v>
      </c>
      <c r="B200" s="44"/>
      <c r="C200" s="37">
        <f>C201</f>
        <v>48018</v>
      </c>
      <c r="D200" s="37">
        <f>D201</f>
        <v>34972</v>
      </c>
      <c r="E200" s="37">
        <f>E201</f>
        <v>13046</v>
      </c>
      <c r="F200" s="33">
        <v>1150</v>
      </c>
      <c r="G200" s="33">
        <v>1950</v>
      </c>
      <c r="H200" s="43">
        <v>0.8</v>
      </c>
      <c r="I200" s="37">
        <f aca="true" t="shared" si="214" ref="I200:R200">I201</f>
        <v>6566</v>
      </c>
      <c r="J200" s="37">
        <f t="shared" si="214"/>
        <v>5253</v>
      </c>
      <c r="K200" s="37">
        <f t="shared" si="214"/>
        <v>1313</v>
      </c>
      <c r="L200" s="37">
        <f t="shared" si="214"/>
        <v>5220</v>
      </c>
      <c r="M200" s="37">
        <f t="shared" si="214"/>
        <v>33</v>
      </c>
      <c r="N200" s="37">
        <f t="shared" si="214"/>
        <v>5286</v>
      </c>
      <c r="O200" s="37">
        <f t="shared" si="214"/>
        <v>1866</v>
      </c>
      <c r="P200" s="37">
        <f t="shared" si="214"/>
        <v>3420</v>
      </c>
      <c r="Q200" s="37">
        <f t="shared" si="214"/>
        <v>0</v>
      </c>
      <c r="R200" s="37">
        <f t="shared" si="214"/>
        <v>0</v>
      </c>
      <c r="S200" s="21">
        <v>5286</v>
      </c>
      <c r="T200" s="21">
        <v>1866</v>
      </c>
      <c r="U200" s="21">
        <v>3420</v>
      </c>
      <c r="V200" s="21">
        <f t="shared" si="177"/>
        <v>0</v>
      </c>
      <c r="W200" s="21">
        <f t="shared" si="178"/>
        <v>0</v>
      </c>
      <c r="X200" s="21">
        <f t="shared" si="179"/>
        <v>0</v>
      </c>
      <c r="Y200" s="21">
        <v>1</v>
      </c>
    </row>
    <row r="201" spans="1:24" ht="24.75" customHeight="1">
      <c r="A201" s="14" t="s">
        <v>166</v>
      </c>
      <c r="B201" s="17">
        <v>621004</v>
      </c>
      <c r="C201" s="38">
        <f>D201+E201</f>
        <v>48018</v>
      </c>
      <c r="D201" s="39">
        <f>VLOOKUP(B201,'[1]Sheet1'!$A$6:$M$179,4,0)</f>
        <v>34972</v>
      </c>
      <c r="E201" s="38">
        <f>VLOOKUP(B201,'[1]Sheet1'!$A$6:$M$179,5,0)</f>
        <v>13046</v>
      </c>
      <c r="F201" s="41">
        <v>1150</v>
      </c>
      <c r="G201" s="41">
        <v>1950</v>
      </c>
      <c r="H201" s="42">
        <v>0.8</v>
      </c>
      <c r="I201" s="52">
        <f t="shared" si="208"/>
        <v>6566</v>
      </c>
      <c r="J201" s="52">
        <f>ROUND((D201*F201+E201*G201)*H201/10000,0)</f>
        <v>5253</v>
      </c>
      <c r="K201" s="52">
        <f t="shared" si="209"/>
        <v>1313</v>
      </c>
      <c r="L201" s="53">
        <v>5220</v>
      </c>
      <c r="M201" s="53">
        <f>J201-L201</f>
        <v>33</v>
      </c>
      <c r="N201" s="38">
        <f>J201+M201-Q201-R201</f>
        <v>5286</v>
      </c>
      <c r="O201" s="52">
        <v>1866</v>
      </c>
      <c r="P201" s="52">
        <f>N201-O201</f>
        <v>3420</v>
      </c>
      <c r="Q201" s="58"/>
      <c r="R201" s="58"/>
      <c r="S201" s="21">
        <v>5286</v>
      </c>
      <c r="T201" s="21">
        <v>1866</v>
      </c>
      <c r="U201" s="21">
        <v>3420</v>
      </c>
      <c r="V201" s="21">
        <f t="shared" si="177"/>
        <v>0</v>
      </c>
      <c r="W201" s="21">
        <f t="shared" si="178"/>
        <v>0</v>
      </c>
      <c r="X201" s="21">
        <f t="shared" si="179"/>
        <v>0</v>
      </c>
    </row>
    <row r="202" spans="1:25" ht="24.75" customHeight="1">
      <c r="A202" s="35" t="s">
        <v>167</v>
      </c>
      <c r="B202" s="36"/>
      <c r="C202" s="37">
        <f>C203</f>
        <v>139230</v>
      </c>
      <c r="D202" s="37">
        <f>D203</f>
        <v>99200</v>
      </c>
      <c r="E202" s="37">
        <f>E203</f>
        <v>40030</v>
      </c>
      <c r="F202" s="33">
        <v>1150</v>
      </c>
      <c r="G202" s="33">
        <v>1950</v>
      </c>
      <c r="H202" s="43">
        <v>0.8</v>
      </c>
      <c r="I202" s="37">
        <f aca="true" t="shared" si="215" ref="I202:R202">I203</f>
        <v>19214</v>
      </c>
      <c r="J202" s="37">
        <f t="shared" si="215"/>
        <v>15371</v>
      </c>
      <c r="K202" s="37">
        <f t="shared" si="215"/>
        <v>3843</v>
      </c>
      <c r="L202" s="37">
        <f t="shared" si="215"/>
        <v>14934</v>
      </c>
      <c r="M202" s="37">
        <f t="shared" si="215"/>
        <v>437</v>
      </c>
      <c r="N202" s="37">
        <f t="shared" si="215"/>
        <v>15808</v>
      </c>
      <c r="O202" s="37">
        <f t="shared" si="215"/>
        <v>5579</v>
      </c>
      <c r="P202" s="37">
        <f t="shared" si="215"/>
        <v>10229</v>
      </c>
      <c r="Q202" s="37">
        <f t="shared" si="215"/>
        <v>0</v>
      </c>
      <c r="R202" s="37">
        <f t="shared" si="215"/>
        <v>0</v>
      </c>
      <c r="S202" s="21">
        <v>15808</v>
      </c>
      <c r="T202" s="21">
        <v>5579</v>
      </c>
      <c r="U202" s="21">
        <v>10229</v>
      </c>
      <c r="V202" s="21">
        <f t="shared" si="177"/>
        <v>0</v>
      </c>
      <c r="W202" s="21">
        <f t="shared" si="178"/>
        <v>0</v>
      </c>
      <c r="X202" s="21">
        <f t="shared" si="179"/>
        <v>0</v>
      </c>
      <c r="Y202" s="21">
        <v>1</v>
      </c>
    </row>
    <row r="203" spans="1:24" ht="24.75" customHeight="1">
      <c r="A203" s="14" t="s">
        <v>167</v>
      </c>
      <c r="B203" s="17">
        <v>621003</v>
      </c>
      <c r="C203" s="38">
        <f>D203+E203</f>
        <v>139230</v>
      </c>
      <c r="D203" s="39">
        <f>VLOOKUP(B203,'[1]Sheet1'!$A$6:$M$179,4,0)</f>
        <v>99200</v>
      </c>
      <c r="E203" s="38">
        <f>VLOOKUP(B203,'[1]Sheet1'!$A$6:$M$179,5,0)</f>
        <v>40030</v>
      </c>
      <c r="F203" s="41">
        <v>1150</v>
      </c>
      <c r="G203" s="41">
        <v>1950</v>
      </c>
      <c r="H203" s="42">
        <v>0.8</v>
      </c>
      <c r="I203" s="52">
        <f t="shared" si="208"/>
        <v>19214</v>
      </c>
      <c r="J203" s="52">
        <f>ROUND((D203*F203+E203*G203)*H203/10000,0)</f>
        <v>15371</v>
      </c>
      <c r="K203" s="52">
        <f t="shared" si="209"/>
        <v>3843</v>
      </c>
      <c r="L203" s="53">
        <v>14934</v>
      </c>
      <c r="M203" s="53">
        <f>J203-L203</f>
        <v>437</v>
      </c>
      <c r="N203" s="38">
        <f>J203+M203-Q203-R203</f>
        <v>15808</v>
      </c>
      <c r="O203" s="52">
        <v>5579</v>
      </c>
      <c r="P203" s="52">
        <f>N203-O203</f>
        <v>10229</v>
      </c>
      <c r="Q203" s="58"/>
      <c r="R203" s="58"/>
      <c r="S203" s="21">
        <v>15808</v>
      </c>
      <c r="T203" s="21">
        <v>5579</v>
      </c>
      <c r="U203" s="21">
        <v>10229</v>
      </c>
      <c r="V203" s="21">
        <f t="shared" si="177"/>
        <v>0</v>
      </c>
      <c r="W203" s="21">
        <f t="shared" si="178"/>
        <v>0</v>
      </c>
      <c r="X203" s="21">
        <f t="shared" si="179"/>
        <v>0</v>
      </c>
    </row>
    <row r="206" ht="14.25">
      <c r="J206" s="62"/>
    </row>
  </sheetData>
  <sheetProtection/>
  <autoFilter ref="A4:IP203"/>
  <mergeCells count="11">
    <mergeCell ref="A1:R1"/>
    <mergeCell ref="C2:E2"/>
    <mergeCell ref="F2:G2"/>
    <mergeCell ref="I2:K2"/>
    <mergeCell ref="L2:M2"/>
    <mergeCell ref="N2:P2"/>
    <mergeCell ref="A2:A3"/>
    <mergeCell ref="B2:B3"/>
    <mergeCell ref="H2:H3"/>
    <mergeCell ref="Q2:Q3"/>
    <mergeCell ref="R2:R3"/>
  </mergeCells>
  <printOptions horizontalCentered="1"/>
  <pageMargins left="0.24" right="0.04" top="0.28" bottom="0.39" header="0.16" footer="0.16"/>
  <pageSetup fitToHeight="0" fitToWidth="1" horizontalDpi="300" verticalDpi="300" orientation="landscape" paperSize="9" scale="6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H153"/>
  <sheetViews>
    <sheetView zoomScaleSheetLayoutView="100" workbookViewId="0" topLeftCell="A109">
      <selection activeCell="B8" sqref="B8"/>
    </sheetView>
  </sheetViews>
  <sheetFormatPr defaultColWidth="9.00390625" defaultRowHeight="14.25"/>
  <cols>
    <col min="1" max="1" width="11.00390625" style="10" customWidth="1"/>
    <col min="2" max="2" width="27.375" style="10" customWidth="1"/>
    <col min="8" max="8" width="13.75390625" style="0" bestFit="1" customWidth="1"/>
  </cols>
  <sheetData>
    <row r="4" spans="1:2" ht="14.25">
      <c r="A4" s="11" t="s">
        <v>2</v>
      </c>
      <c r="B4" s="11" t="s">
        <v>168</v>
      </c>
    </row>
    <row r="5" spans="1:7" ht="14.25">
      <c r="A5" s="11" t="s">
        <v>169</v>
      </c>
      <c r="B5" s="12" t="s">
        <v>170</v>
      </c>
      <c r="G5" s="13"/>
    </row>
    <row r="6" spans="1:8" ht="14.25">
      <c r="A6" s="11" t="s">
        <v>169</v>
      </c>
      <c r="B6" s="12" t="s">
        <v>171</v>
      </c>
      <c r="G6" s="14"/>
      <c r="H6" s="15"/>
    </row>
    <row r="7" spans="1:8" ht="14.25">
      <c r="A7" s="16">
        <v>601</v>
      </c>
      <c r="B7" s="12" t="s">
        <v>172</v>
      </c>
      <c r="G7" s="14"/>
      <c r="H7" s="15"/>
    </row>
    <row r="8" spans="1:8" ht="14.25">
      <c r="A8" s="16">
        <v>601002</v>
      </c>
      <c r="B8" s="12" t="s">
        <v>173</v>
      </c>
      <c r="G8" s="14"/>
      <c r="H8" s="15"/>
    </row>
    <row r="9" spans="1:8" ht="14.25">
      <c r="A9" s="16">
        <v>601003</v>
      </c>
      <c r="B9" s="12" t="s">
        <v>174</v>
      </c>
      <c r="G9" s="14"/>
      <c r="H9" s="15"/>
    </row>
    <row r="10" spans="1:8" ht="14.25">
      <c r="A10" s="16">
        <v>601004</v>
      </c>
      <c r="B10" s="12" t="s">
        <v>175</v>
      </c>
      <c r="G10" s="14"/>
      <c r="H10" s="15"/>
    </row>
    <row r="11" spans="1:8" ht="14.25">
      <c r="A11" s="16">
        <v>601005</v>
      </c>
      <c r="B11" s="12" t="s">
        <v>176</v>
      </c>
      <c r="G11" s="14"/>
      <c r="H11" s="15"/>
    </row>
    <row r="12" spans="1:8" ht="14.25">
      <c r="A12" s="16">
        <v>601006</v>
      </c>
      <c r="B12" s="12" t="s">
        <v>177</v>
      </c>
      <c r="G12" s="14"/>
      <c r="H12" s="15"/>
    </row>
    <row r="13" spans="1:8" ht="14.25">
      <c r="A13" s="16">
        <v>601007</v>
      </c>
      <c r="B13" s="12" t="s">
        <v>178</v>
      </c>
      <c r="G13" s="14"/>
      <c r="H13" s="15"/>
    </row>
    <row r="14" spans="1:8" ht="14.25">
      <c r="A14" s="16">
        <v>601008</v>
      </c>
      <c r="B14" s="12" t="s">
        <v>179</v>
      </c>
      <c r="G14" s="14"/>
      <c r="H14" s="15"/>
    </row>
    <row r="15" spans="1:8" ht="14.25">
      <c r="A15" s="16">
        <v>601009</v>
      </c>
      <c r="B15" s="12" t="s">
        <v>180</v>
      </c>
      <c r="G15" s="14"/>
      <c r="H15" s="15"/>
    </row>
    <row r="16" spans="1:8" ht="14.25">
      <c r="A16" s="16">
        <v>601010</v>
      </c>
      <c r="B16" s="12" t="s">
        <v>181</v>
      </c>
      <c r="G16" s="14"/>
      <c r="H16" s="15"/>
    </row>
    <row r="17" spans="1:8" ht="14.25">
      <c r="A17" s="16">
        <v>601012</v>
      </c>
      <c r="B17" s="12" t="s">
        <v>182</v>
      </c>
      <c r="G17" s="13"/>
      <c r="H17" s="15"/>
    </row>
    <row r="18" spans="1:8" ht="14.25">
      <c r="A18" s="16">
        <v>601013</v>
      </c>
      <c r="B18" s="12" t="s">
        <v>183</v>
      </c>
      <c r="G18" s="14"/>
      <c r="H18" s="15"/>
    </row>
    <row r="19" spans="1:8" ht="14.25">
      <c r="A19" s="16">
        <v>603</v>
      </c>
      <c r="B19" s="12" t="s">
        <v>184</v>
      </c>
      <c r="G19" s="14"/>
      <c r="H19" s="15"/>
    </row>
    <row r="20" spans="1:8" ht="14.25">
      <c r="A20" s="16">
        <v>603002</v>
      </c>
      <c r="B20" s="12" t="s">
        <v>185</v>
      </c>
      <c r="G20" s="14"/>
      <c r="H20" s="15"/>
    </row>
    <row r="21" spans="1:8" ht="14.25">
      <c r="A21" s="16">
        <v>603003</v>
      </c>
      <c r="B21" s="12" t="s">
        <v>186</v>
      </c>
      <c r="G21" s="14"/>
      <c r="H21" s="15"/>
    </row>
    <row r="22" spans="1:8" ht="14.25">
      <c r="A22" s="16">
        <v>603004</v>
      </c>
      <c r="B22" s="12" t="s">
        <v>187</v>
      </c>
      <c r="G22" s="14"/>
      <c r="H22" s="15"/>
    </row>
    <row r="23" spans="1:8" ht="14.25">
      <c r="A23" s="16">
        <v>604</v>
      </c>
      <c r="B23" s="12" t="s">
        <v>188</v>
      </c>
      <c r="G23" s="14"/>
      <c r="H23" s="15"/>
    </row>
    <row r="24" spans="1:8" ht="14.25">
      <c r="A24" s="16">
        <v>604001</v>
      </c>
      <c r="B24" s="12" t="s">
        <v>189</v>
      </c>
      <c r="G24" s="13"/>
      <c r="H24" s="15"/>
    </row>
    <row r="25" spans="1:8" ht="14.25">
      <c r="A25" s="16">
        <v>604002</v>
      </c>
      <c r="B25" s="12" t="s">
        <v>190</v>
      </c>
      <c r="G25" s="14"/>
      <c r="H25" s="15"/>
    </row>
    <row r="26" spans="1:8" ht="14.25">
      <c r="A26" s="16">
        <v>604003</v>
      </c>
      <c r="B26" s="12" t="s">
        <v>191</v>
      </c>
      <c r="G26" s="14"/>
      <c r="H26" s="15"/>
    </row>
    <row r="27" spans="1:8" ht="14.25">
      <c r="A27" s="16">
        <v>604004</v>
      </c>
      <c r="B27" s="12" t="s">
        <v>192</v>
      </c>
      <c r="G27" s="14"/>
      <c r="H27" s="15"/>
    </row>
    <row r="28" spans="1:8" ht="14.25">
      <c r="A28" s="16">
        <v>604005</v>
      </c>
      <c r="B28" s="12" t="s">
        <v>193</v>
      </c>
      <c r="G28" s="13"/>
      <c r="H28" s="15"/>
    </row>
    <row r="29" spans="1:8" ht="14.25">
      <c r="A29" s="16">
        <v>604006</v>
      </c>
      <c r="B29" s="12" t="s">
        <v>194</v>
      </c>
      <c r="G29" s="14"/>
      <c r="H29" s="15"/>
    </row>
    <row r="30" spans="1:8" ht="14.25">
      <c r="A30" s="16">
        <v>604007</v>
      </c>
      <c r="B30" s="12" t="s">
        <v>195</v>
      </c>
      <c r="G30" s="14"/>
      <c r="H30" s="15"/>
    </row>
    <row r="31" spans="1:8" ht="14.25">
      <c r="A31" s="16">
        <v>605</v>
      </c>
      <c r="B31" s="12" t="s">
        <v>196</v>
      </c>
      <c r="G31" s="14"/>
      <c r="H31" s="15"/>
    </row>
    <row r="32" spans="1:8" ht="14.25">
      <c r="A32" s="16">
        <v>605002</v>
      </c>
      <c r="B32" s="12" t="s">
        <v>197</v>
      </c>
      <c r="G32" s="14"/>
      <c r="H32" s="15"/>
    </row>
    <row r="33" spans="1:8" ht="14.25">
      <c r="A33" s="16">
        <v>605003</v>
      </c>
      <c r="B33" s="12" t="s">
        <v>198</v>
      </c>
      <c r="G33" s="14"/>
      <c r="H33" s="15"/>
    </row>
    <row r="34" spans="1:8" ht="14.25">
      <c r="A34" s="16">
        <v>605005</v>
      </c>
      <c r="B34" s="12" t="s">
        <v>199</v>
      </c>
      <c r="G34" s="14"/>
      <c r="H34" s="15"/>
    </row>
    <row r="35" spans="1:8" ht="14.25">
      <c r="A35" s="16">
        <v>605006</v>
      </c>
      <c r="B35" s="12" t="s">
        <v>200</v>
      </c>
      <c r="G35" s="14"/>
      <c r="H35" s="15"/>
    </row>
    <row r="36" spans="1:8" ht="14.25">
      <c r="A36" s="16">
        <v>606</v>
      </c>
      <c r="B36" s="12" t="s">
        <v>201</v>
      </c>
      <c r="G36" s="13"/>
      <c r="H36" s="15"/>
    </row>
    <row r="37" spans="1:8" ht="14.25">
      <c r="A37" s="16">
        <v>606002</v>
      </c>
      <c r="B37" s="12" t="s">
        <v>202</v>
      </c>
      <c r="G37" s="14"/>
      <c r="H37" s="15"/>
    </row>
    <row r="38" spans="1:8" ht="14.25">
      <c r="A38" s="16">
        <v>606003</v>
      </c>
      <c r="B38" s="12" t="s">
        <v>203</v>
      </c>
      <c r="G38" s="14"/>
      <c r="H38" s="15"/>
    </row>
    <row r="39" spans="1:8" ht="14.25">
      <c r="A39" s="16">
        <v>606004</v>
      </c>
      <c r="B39" s="12" t="s">
        <v>204</v>
      </c>
      <c r="G39" s="14"/>
      <c r="H39" s="15"/>
    </row>
    <row r="40" spans="1:8" ht="14.25">
      <c r="A40" s="16">
        <v>606005</v>
      </c>
      <c r="B40" s="12" t="s">
        <v>205</v>
      </c>
      <c r="G40" s="14"/>
      <c r="H40" s="15"/>
    </row>
    <row r="41" spans="1:8" ht="14.25">
      <c r="A41" s="16">
        <v>606008</v>
      </c>
      <c r="B41" s="12" t="s">
        <v>206</v>
      </c>
      <c r="G41" s="14"/>
      <c r="H41" s="15"/>
    </row>
    <row r="42" spans="1:8" ht="14.25">
      <c r="A42" s="16">
        <v>606010</v>
      </c>
      <c r="B42" s="12" t="s">
        <v>207</v>
      </c>
      <c r="G42" s="13"/>
      <c r="H42" s="15"/>
    </row>
    <row r="43" spans="1:8" ht="14.25">
      <c r="A43" s="16">
        <v>607</v>
      </c>
      <c r="B43" s="12" t="s">
        <v>208</v>
      </c>
      <c r="G43" s="14"/>
      <c r="H43" s="15"/>
    </row>
    <row r="44" spans="1:8" ht="14.25">
      <c r="A44" s="16">
        <v>607001</v>
      </c>
      <c r="B44" s="12" t="s">
        <v>209</v>
      </c>
      <c r="G44" s="14"/>
      <c r="H44" s="15"/>
    </row>
    <row r="45" spans="1:8" ht="14.25">
      <c r="A45" s="16">
        <v>607002</v>
      </c>
      <c r="B45" s="12" t="s">
        <v>210</v>
      </c>
      <c r="G45" s="14"/>
      <c r="H45" s="15"/>
    </row>
    <row r="46" spans="1:8" ht="14.25">
      <c r="A46" s="16">
        <v>607003</v>
      </c>
      <c r="B46" s="12" t="s">
        <v>211</v>
      </c>
      <c r="G46" s="14"/>
      <c r="H46" s="15"/>
    </row>
    <row r="47" spans="1:8" ht="14.25">
      <c r="A47" s="16">
        <v>607004</v>
      </c>
      <c r="B47" s="12" t="s">
        <v>212</v>
      </c>
      <c r="G47" s="17"/>
      <c r="H47" s="15"/>
    </row>
    <row r="48" spans="1:8" ht="14.25">
      <c r="A48" s="16">
        <v>608</v>
      </c>
      <c r="B48" s="12" t="s">
        <v>213</v>
      </c>
      <c r="G48" s="17"/>
      <c r="H48" s="15"/>
    </row>
    <row r="49" spans="1:8" ht="14.25">
      <c r="A49" s="16">
        <v>608001</v>
      </c>
      <c r="B49" s="12" t="s">
        <v>214</v>
      </c>
      <c r="G49" s="17"/>
      <c r="H49" s="15"/>
    </row>
    <row r="50" spans="1:8" ht="14.25">
      <c r="A50" s="16">
        <v>608002</v>
      </c>
      <c r="B50" s="12" t="s">
        <v>215</v>
      </c>
      <c r="G50" s="17"/>
      <c r="H50" s="15"/>
    </row>
    <row r="51" spans="1:8" ht="14.25">
      <c r="A51" s="16">
        <v>608004</v>
      </c>
      <c r="B51" s="12" t="s">
        <v>216</v>
      </c>
      <c r="G51" s="17"/>
      <c r="H51" s="15"/>
    </row>
    <row r="52" spans="1:8" ht="14.25">
      <c r="A52" s="16">
        <v>608005</v>
      </c>
      <c r="B52" s="12" t="s">
        <v>217</v>
      </c>
      <c r="G52" s="17"/>
      <c r="H52" s="15"/>
    </row>
    <row r="53" spans="1:8" ht="14.25">
      <c r="A53" s="16">
        <v>608006</v>
      </c>
      <c r="B53" s="12" t="s">
        <v>218</v>
      </c>
      <c r="G53" s="17"/>
      <c r="H53" s="15"/>
    </row>
    <row r="54" spans="1:8" ht="14.25">
      <c r="A54" s="16">
        <v>609</v>
      </c>
      <c r="B54" s="12" t="s">
        <v>219</v>
      </c>
      <c r="G54" s="17"/>
      <c r="H54" s="15"/>
    </row>
    <row r="55" spans="1:8" ht="14.25">
      <c r="A55" s="16">
        <v>609002</v>
      </c>
      <c r="B55" s="12" t="s">
        <v>220</v>
      </c>
      <c r="G55" s="17"/>
      <c r="H55" s="15"/>
    </row>
    <row r="56" spans="1:8" ht="14.25">
      <c r="A56" s="16">
        <v>609003</v>
      </c>
      <c r="B56" s="12" t="s">
        <v>221</v>
      </c>
      <c r="G56" s="17"/>
      <c r="H56" s="15"/>
    </row>
    <row r="57" spans="1:8" ht="14.25">
      <c r="A57" s="16">
        <v>609004</v>
      </c>
      <c r="B57" s="12" t="s">
        <v>222</v>
      </c>
      <c r="G57" s="17"/>
      <c r="H57" s="15"/>
    </row>
    <row r="58" spans="1:8" ht="14.25">
      <c r="A58" s="16">
        <v>609006</v>
      </c>
      <c r="B58" s="12" t="s">
        <v>223</v>
      </c>
      <c r="G58" s="17"/>
      <c r="H58" s="15"/>
    </row>
    <row r="59" spans="1:8" ht="14.25">
      <c r="A59" s="16">
        <v>610</v>
      </c>
      <c r="B59" s="12" t="s">
        <v>224</v>
      </c>
      <c r="G59" s="17"/>
      <c r="H59" s="15"/>
    </row>
    <row r="60" spans="1:8" ht="14.25">
      <c r="A60" s="16">
        <v>610001</v>
      </c>
      <c r="B60" s="12" t="s">
        <v>225</v>
      </c>
      <c r="G60" s="17"/>
      <c r="H60" s="15"/>
    </row>
    <row r="61" spans="1:8" ht="14.25">
      <c r="A61" s="16">
        <v>610002</v>
      </c>
      <c r="B61" s="12" t="s">
        <v>226</v>
      </c>
      <c r="G61" s="17"/>
      <c r="H61" s="15"/>
    </row>
    <row r="62" spans="1:8" ht="14.25">
      <c r="A62" s="16">
        <v>611</v>
      </c>
      <c r="B62" s="12" t="s">
        <v>227</v>
      </c>
      <c r="G62" s="17"/>
      <c r="H62" s="15"/>
    </row>
    <row r="63" spans="1:8" ht="14.25">
      <c r="A63" s="16">
        <v>611001</v>
      </c>
      <c r="B63" s="12" t="s">
        <v>227</v>
      </c>
      <c r="G63" s="17"/>
      <c r="H63" s="15"/>
    </row>
    <row r="64" spans="1:8" ht="14.25">
      <c r="A64" s="16">
        <v>612</v>
      </c>
      <c r="B64" s="12" t="s">
        <v>228</v>
      </c>
      <c r="G64" s="17"/>
      <c r="H64" s="15"/>
    </row>
    <row r="65" spans="1:8" ht="14.25">
      <c r="A65" s="16">
        <v>612001</v>
      </c>
      <c r="B65" s="12" t="s">
        <v>228</v>
      </c>
      <c r="G65" s="17"/>
      <c r="H65" s="15"/>
    </row>
    <row r="66" spans="1:8" ht="14.25">
      <c r="A66" s="16">
        <v>613</v>
      </c>
      <c r="B66" s="12" t="s">
        <v>229</v>
      </c>
      <c r="G66" s="17"/>
      <c r="H66" s="15"/>
    </row>
    <row r="67" spans="1:8" ht="14.25">
      <c r="A67" s="16">
        <v>613001</v>
      </c>
      <c r="B67" s="12" t="s">
        <v>230</v>
      </c>
      <c r="G67" s="17"/>
      <c r="H67" s="15"/>
    </row>
    <row r="68" spans="1:8" ht="14.25">
      <c r="A68" s="16">
        <v>613002</v>
      </c>
      <c r="B68" s="12" t="s">
        <v>231</v>
      </c>
      <c r="G68" s="17"/>
      <c r="H68" s="15"/>
    </row>
    <row r="69" spans="1:8" ht="14.25">
      <c r="A69" s="16">
        <v>613003</v>
      </c>
      <c r="B69" s="12" t="s">
        <v>232</v>
      </c>
      <c r="G69" s="17"/>
      <c r="H69" s="15"/>
    </row>
    <row r="70" spans="1:8" ht="14.25">
      <c r="A70" s="16">
        <v>613004</v>
      </c>
      <c r="B70" s="12" t="s">
        <v>233</v>
      </c>
      <c r="G70" s="17"/>
      <c r="H70" s="15"/>
    </row>
    <row r="71" spans="1:8" ht="14.25">
      <c r="A71" s="16">
        <v>613005</v>
      </c>
      <c r="B71" s="12" t="s">
        <v>234</v>
      </c>
      <c r="G71" s="17"/>
      <c r="H71" s="15"/>
    </row>
    <row r="72" spans="1:8" ht="14.25">
      <c r="A72" s="16">
        <v>613006</v>
      </c>
      <c r="B72" s="12" t="s">
        <v>235</v>
      </c>
      <c r="G72" s="17"/>
      <c r="H72" s="15"/>
    </row>
    <row r="73" spans="1:8" ht="14.25">
      <c r="A73" s="16">
        <v>613007</v>
      </c>
      <c r="B73" s="12" t="s">
        <v>236</v>
      </c>
      <c r="G73" s="17"/>
      <c r="H73" s="15"/>
    </row>
    <row r="74" spans="1:8" ht="14.25">
      <c r="A74" s="16">
        <v>613008</v>
      </c>
      <c r="B74" s="12" t="s">
        <v>184</v>
      </c>
      <c r="G74" s="17"/>
      <c r="H74" s="15"/>
    </row>
    <row r="75" spans="1:8" ht="14.25">
      <c r="A75" s="16">
        <v>614</v>
      </c>
      <c r="B75" s="12" t="s">
        <v>237</v>
      </c>
      <c r="G75" s="17"/>
      <c r="H75" s="15"/>
    </row>
    <row r="76" spans="1:8" ht="14.25">
      <c r="A76" s="16">
        <v>614001</v>
      </c>
      <c r="B76" s="12" t="s">
        <v>238</v>
      </c>
      <c r="G76" s="17"/>
      <c r="H76" s="15"/>
    </row>
    <row r="77" spans="1:8" ht="14.25">
      <c r="A77" s="16">
        <v>614002</v>
      </c>
      <c r="B77" s="12" t="s">
        <v>239</v>
      </c>
      <c r="G77" s="17"/>
      <c r="H77" s="15"/>
    </row>
    <row r="78" spans="1:8" ht="14.25">
      <c r="A78" s="16">
        <v>614004</v>
      </c>
      <c r="B78" s="12" t="s">
        <v>240</v>
      </c>
      <c r="G78" s="17"/>
      <c r="H78" s="15"/>
    </row>
    <row r="79" spans="1:8" ht="14.25">
      <c r="A79" s="16">
        <v>614005</v>
      </c>
      <c r="B79" s="12" t="s">
        <v>241</v>
      </c>
      <c r="G79" s="17"/>
      <c r="H79" s="15"/>
    </row>
    <row r="80" spans="1:8" ht="14.25">
      <c r="A80" s="16">
        <v>615</v>
      </c>
      <c r="B80" s="12" t="s">
        <v>242</v>
      </c>
      <c r="G80" s="18"/>
      <c r="H80" s="15"/>
    </row>
    <row r="81" spans="1:8" ht="14.25">
      <c r="A81" s="16">
        <v>615002</v>
      </c>
      <c r="B81" s="12" t="s">
        <v>243</v>
      </c>
      <c r="G81" s="18"/>
      <c r="H81" s="15"/>
    </row>
    <row r="82" spans="1:8" ht="14.25">
      <c r="A82" s="16">
        <v>615003</v>
      </c>
      <c r="B82" s="12" t="s">
        <v>244</v>
      </c>
      <c r="G82" s="17"/>
      <c r="H82" s="15"/>
    </row>
    <row r="83" spans="1:8" ht="14.25">
      <c r="A83" s="16">
        <v>615004</v>
      </c>
      <c r="B83" s="12" t="s">
        <v>245</v>
      </c>
      <c r="G83" s="17"/>
      <c r="H83" s="15"/>
    </row>
    <row r="84" spans="1:8" ht="14.25">
      <c r="A84" s="16">
        <v>615005</v>
      </c>
      <c r="B84" s="12" t="s">
        <v>246</v>
      </c>
      <c r="G84" s="17"/>
      <c r="H84" s="15"/>
    </row>
    <row r="85" spans="1:8" ht="14.25">
      <c r="A85" s="16">
        <v>615008</v>
      </c>
      <c r="B85" s="12" t="s">
        <v>247</v>
      </c>
      <c r="G85" s="17"/>
      <c r="H85" s="15"/>
    </row>
    <row r="86" spans="1:8" ht="14.25">
      <c r="A86" s="16">
        <v>615009</v>
      </c>
      <c r="B86" s="12" t="s">
        <v>248</v>
      </c>
      <c r="G86" s="17"/>
      <c r="H86" s="15"/>
    </row>
    <row r="87" spans="1:8" ht="14.25">
      <c r="A87" s="16">
        <v>616</v>
      </c>
      <c r="B87" s="12" t="s">
        <v>249</v>
      </c>
      <c r="G87" s="17"/>
      <c r="H87" s="15"/>
    </row>
    <row r="88" spans="1:8" ht="14.25">
      <c r="A88" s="16">
        <v>616001</v>
      </c>
      <c r="B88" s="12" t="s">
        <v>250</v>
      </c>
      <c r="G88" s="17"/>
      <c r="H88" s="15"/>
    </row>
    <row r="89" spans="1:8" ht="14.25">
      <c r="A89" s="16">
        <v>616002</v>
      </c>
      <c r="B89" s="12" t="s">
        <v>251</v>
      </c>
      <c r="G89" s="17"/>
      <c r="H89" s="15"/>
    </row>
    <row r="90" spans="1:8" ht="14.25">
      <c r="A90" s="16">
        <v>616004</v>
      </c>
      <c r="B90" s="12" t="s">
        <v>252</v>
      </c>
      <c r="G90" s="17"/>
      <c r="H90" s="15"/>
    </row>
    <row r="91" spans="1:8" ht="14.25">
      <c r="A91" s="16">
        <v>616007</v>
      </c>
      <c r="B91" s="12" t="s">
        <v>253</v>
      </c>
      <c r="G91" s="17"/>
      <c r="H91" s="15"/>
    </row>
    <row r="92" spans="1:8" ht="14.25">
      <c r="A92" s="16">
        <v>617</v>
      </c>
      <c r="B92" s="12" t="s">
        <v>254</v>
      </c>
      <c r="G92" s="17"/>
      <c r="H92" s="15"/>
    </row>
    <row r="93" spans="1:8" ht="14.25">
      <c r="A93" s="16">
        <v>617002</v>
      </c>
      <c r="B93" s="12" t="s">
        <v>255</v>
      </c>
      <c r="G93" s="17"/>
      <c r="H93" s="15"/>
    </row>
    <row r="94" spans="1:8" ht="14.25">
      <c r="A94" s="16">
        <v>617003</v>
      </c>
      <c r="B94" s="12" t="s">
        <v>238</v>
      </c>
      <c r="G94" s="17"/>
      <c r="H94" s="15"/>
    </row>
    <row r="95" spans="1:8" ht="14.25">
      <c r="A95" s="16">
        <v>617004</v>
      </c>
      <c r="B95" s="12" t="s">
        <v>256</v>
      </c>
      <c r="G95" s="17"/>
      <c r="H95" s="15"/>
    </row>
    <row r="96" spans="1:8" ht="14.25">
      <c r="A96" s="16">
        <v>617005</v>
      </c>
      <c r="B96" s="12" t="s">
        <v>257</v>
      </c>
      <c r="G96" s="17"/>
      <c r="H96" s="15"/>
    </row>
    <row r="97" spans="1:8" ht="14.25">
      <c r="A97" s="16">
        <v>618</v>
      </c>
      <c r="B97" s="12" t="s">
        <v>258</v>
      </c>
      <c r="G97" s="17"/>
      <c r="H97" s="15"/>
    </row>
    <row r="98" spans="1:8" ht="14.25">
      <c r="A98" s="16">
        <v>618002</v>
      </c>
      <c r="B98" s="12" t="s">
        <v>259</v>
      </c>
      <c r="G98" s="17"/>
      <c r="H98" s="15"/>
    </row>
    <row r="99" spans="1:8" ht="14.25">
      <c r="A99" s="16">
        <v>618003</v>
      </c>
      <c r="B99" s="12" t="s">
        <v>260</v>
      </c>
      <c r="G99" s="17"/>
      <c r="H99" s="15"/>
    </row>
    <row r="100" spans="1:8" ht="14.25">
      <c r="A100" s="16">
        <v>618005</v>
      </c>
      <c r="B100" s="12" t="s">
        <v>261</v>
      </c>
      <c r="G100" s="17"/>
      <c r="H100" s="15"/>
    </row>
    <row r="101" spans="1:8" ht="14.25">
      <c r="A101" s="16">
        <v>618006</v>
      </c>
      <c r="B101" s="12" t="s">
        <v>262</v>
      </c>
      <c r="G101" s="17"/>
      <c r="H101" s="15"/>
    </row>
    <row r="102" spans="1:8" ht="14.25">
      <c r="A102" s="16">
        <v>618009</v>
      </c>
      <c r="B102" s="12" t="s">
        <v>263</v>
      </c>
      <c r="G102" s="17"/>
      <c r="H102" s="15"/>
    </row>
    <row r="103" spans="1:8" ht="14.25">
      <c r="A103" s="16">
        <v>619</v>
      </c>
      <c r="B103" s="12" t="s">
        <v>264</v>
      </c>
      <c r="G103" s="17"/>
      <c r="H103" s="15"/>
    </row>
    <row r="104" spans="1:8" ht="14.25">
      <c r="A104" s="16">
        <v>619001</v>
      </c>
      <c r="B104" s="12" t="s">
        <v>265</v>
      </c>
      <c r="G104" s="17"/>
      <c r="H104" s="15"/>
    </row>
    <row r="105" spans="1:8" ht="14.25">
      <c r="A105" s="16">
        <v>619002</v>
      </c>
      <c r="B105" s="12" t="s">
        <v>266</v>
      </c>
      <c r="G105" s="17"/>
      <c r="H105" s="15"/>
    </row>
    <row r="106" spans="1:8" ht="14.25">
      <c r="A106" s="16">
        <v>619004</v>
      </c>
      <c r="B106" s="12" t="s">
        <v>267</v>
      </c>
      <c r="G106" s="17"/>
      <c r="H106" s="15"/>
    </row>
    <row r="107" spans="1:8" ht="14.25">
      <c r="A107" s="16">
        <v>620</v>
      </c>
      <c r="B107" s="12" t="s">
        <v>268</v>
      </c>
      <c r="G107" s="17"/>
      <c r="H107" s="15"/>
    </row>
    <row r="108" spans="1:8" ht="14.25">
      <c r="A108" s="16">
        <v>620001</v>
      </c>
      <c r="B108" s="12" t="s">
        <v>269</v>
      </c>
      <c r="G108" s="17"/>
      <c r="H108" s="15"/>
    </row>
    <row r="109" spans="1:8" ht="14.25">
      <c r="A109" s="16">
        <v>620001</v>
      </c>
      <c r="B109" s="12" t="s">
        <v>270</v>
      </c>
      <c r="G109" s="17"/>
      <c r="H109" s="15"/>
    </row>
    <row r="110" spans="1:8" ht="14.25">
      <c r="A110" s="16">
        <v>620002</v>
      </c>
      <c r="B110" s="12" t="s">
        <v>271</v>
      </c>
      <c r="G110" s="17"/>
      <c r="H110" s="15"/>
    </row>
    <row r="111" spans="1:8" ht="14.25">
      <c r="A111" s="16">
        <v>620003</v>
      </c>
      <c r="B111" s="12" t="s">
        <v>272</v>
      </c>
      <c r="G111" s="17"/>
      <c r="H111" s="15"/>
    </row>
    <row r="112" spans="1:8" ht="14.25">
      <c r="A112" s="16">
        <v>621</v>
      </c>
      <c r="B112" s="12" t="s">
        <v>273</v>
      </c>
      <c r="G112" s="17"/>
      <c r="H112" s="15"/>
    </row>
    <row r="113" spans="1:8" ht="14.25">
      <c r="A113" s="16">
        <v>621001</v>
      </c>
      <c r="B113" s="12" t="s">
        <v>274</v>
      </c>
      <c r="G113" s="17"/>
      <c r="H113" s="15"/>
    </row>
    <row r="114" spans="1:8" ht="14.25">
      <c r="A114" s="16">
        <v>621002</v>
      </c>
      <c r="B114" s="12" t="s">
        <v>275</v>
      </c>
      <c r="G114" s="17"/>
      <c r="H114" s="15"/>
    </row>
    <row r="115" spans="1:8" ht="14.25">
      <c r="A115" s="16">
        <v>621005</v>
      </c>
      <c r="B115" s="12" t="s">
        <v>276</v>
      </c>
      <c r="G115" s="17"/>
      <c r="H115" s="15"/>
    </row>
    <row r="116" spans="1:8" ht="14.25">
      <c r="A116" s="16">
        <v>621006</v>
      </c>
      <c r="B116" s="12" t="s">
        <v>277</v>
      </c>
      <c r="G116" s="17"/>
      <c r="H116" s="15"/>
    </row>
    <row r="117" spans="1:8" ht="14.25">
      <c r="A117" s="11"/>
      <c r="B117" s="12" t="s">
        <v>278</v>
      </c>
      <c r="G117" s="17"/>
      <c r="H117" s="15"/>
    </row>
    <row r="118" spans="1:8" ht="14.25">
      <c r="A118" s="16">
        <v>604008</v>
      </c>
      <c r="B118" s="12" t="s">
        <v>279</v>
      </c>
      <c r="G118" s="17"/>
      <c r="H118" s="15"/>
    </row>
    <row r="119" spans="1:8" ht="14.25">
      <c r="A119" s="16">
        <v>605004</v>
      </c>
      <c r="B119" s="12" t="s">
        <v>280</v>
      </c>
      <c r="G119" s="17"/>
      <c r="H119" s="15"/>
    </row>
    <row r="120" spans="1:8" ht="14.25">
      <c r="A120" s="16">
        <v>606006</v>
      </c>
      <c r="B120" s="12" t="s">
        <v>281</v>
      </c>
      <c r="G120" s="17"/>
      <c r="H120" s="15"/>
    </row>
    <row r="121" spans="1:8" ht="14.25">
      <c r="A121" s="16">
        <v>606007</v>
      </c>
      <c r="B121" s="12" t="s">
        <v>282</v>
      </c>
      <c r="G121" s="17"/>
      <c r="H121" s="15"/>
    </row>
    <row r="122" spans="1:8" ht="14.25">
      <c r="A122" s="16">
        <v>606009</v>
      </c>
      <c r="B122" s="12" t="s">
        <v>283</v>
      </c>
      <c r="G122" s="17"/>
      <c r="H122" s="15"/>
    </row>
    <row r="123" spans="1:8" ht="14.25">
      <c r="A123" s="16">
        <v>606011</v>
      </c>
      <c r="B123" s="12" t="s">
        <v>284</v>
      </c>
      <c r="G123" s="17"/>
      <c r="H123" s="15"/>
    </row>
    <row r="124" spans="1:8" ht="14.25">
      <c r="A124" s="16">
        <v>607005</v>
      </c>
      <c r="B124" s="12" t="s">
        <v>285</v>
      </c>
      <c r="G124" s="17"/>
      <c r="H124" s="15"/>
    </row>
    <row r="125" spans="1:8" ht="14.25">
      <c r="A125" s="16">
        <v>607006</v>
      </c>
      <c r="B125" s="12" t="s">
        <v>286</v>
      </c>
      <c r="G125" s="17"/>
      <c r="H125" s="15"/>
    </row>
    <row r="126" spans="1:8" ht="14.25">
      <c r="A126" s="16">
        <v>607007</v>
      </c>
      <c r="B126" s="12" t="s">
        <v>287</v>
      </c>
      <c r="G126" s="17"/>
      <c r="H126" s="15"/>
    </row>
    <row r="127" spans="1:8" ht="14.25">
      <c r="A127" s="16">
        <v>608003</v>
      </c>
      <c r="B127" s="12" t="s">
        <v>288</v>
      </c>
      <c r="G127" s="17"/>
      <c r="H127" s="15"/>
    </row>
    <row r="128" spans="1:8" ht="14.25">
      <c r="A128" s="16">
        <v>608007</v>
      </c>
      <c r="B128" s="12" t="s">
        <v>289</v>
      </c>
      <c r="G128" s="17"/>
      <c r="H128" s="15"/>
    </row>
    <row r="129" spans="1:8" ht="14.25">
      <c r="A129" s="16">
        <v>608008</v>
      </c>
      <c r="B129" s="12" t="s">
        <v>290</v>
      </c>
      <c r="G129" s="17"/>
      <c r="H129" s="15"/>
    </row>
    <row r="130" spans="1:8" ht="14.25">
      <c r="A130" s="16">
        <v>608009</v>
      </c>
      <c r="B130" s="12" t="s">
        <v>291</v>
      </c>
      <c r="G130" s="17"/>
      <c r="H130" s="15"/>
    </row>
    <row r="131" spans="1:8" ht="14.25">
      <c r="A131" s="16">
        <v>609005</v>
      </c>
      <c r="B131" s="12" t="s">
        <v>292</v>
      </c>
      <c r="G131" s="17"/>
      <c r="H131" s="15"/>
    </row>
    <row r="132" spans="1:8" ht="14.25">
      <c r="A132" s="16">
        <v>610003</v>
      </c>
      <c r="B132" s="12" t="s">
        <v>293</v>
      </c>
      <c r="G132" s="17"/>
      <c r="H132" s="15"/>
    </row>
    <row r="133" spans="1:8" ht="14.25">
      <c r="A133" s="16">
        <v>610004</v>
      </c>
      <c r="B133" s="12" t="s">
        <v>294</v>
      </c>
      <c r="G133" s="17"/>
      <c r="H133" s="15"/>
    </row>
    <row r="134" spans="1:8" ht="14.25">
      <c r="A134" s="16">
        <v>610005</v>
      </c>
      <c r="B134" s="12" t="s">
        <v>295</v>
      </c>
      <c r="G134" s="17"/>
      <c r="H134" s="15"/>
    </row>
    <row r="135" spans="1:8" ht="14.25">
      <c r="A135" s="16">
        <v>614003</v>
      </c>
      <c r="B135" s="12" t="s">
        <v>296</v>
      </c>
      <c r="G135" s="17"/>
      <c r="H135" s="15"/>
    </row>
    <row r="136" spans="1:8" ht="14.25">
      <c r="A136" s="16">
        <v>615006</v>
      </c>
      <c r="B136" s="12" t="s">
        <v>297</v>
      </c>
      <c r="G136" s="17"/>
      <c r="H136" s="15"/>
    </row>
    <row r="137" spans="1:8" ht="14.25">
      <c r="A137" s="16">
        <v>615007</v>
      </c>
      <c r="B137" s="12" t="s">
        <v>298</v>
      </c>
      <c r="G137" s="17"/>
      <c r="H137" s="15"/>
    </row>
    <row r="138" spans="1:8" ht="14.25">
      <c r="A138" s="16">
        <v>615010</v>
      </c>
      <c r="B138" s="12" t="s">
        <v>299</v>
      </c>
      <c r="G138" s="17"/>
      <c r="H138" s="15"/>
    </row>
    <row r="139" spans="1:8" ht="14.25">
      <c r="A139" s="16">
        <v>616005</v>
      </c>
      <c r="B139" s="12" t="s">
        <v>300</v>
      </c>
      <c r="G139" s="17"/>
      <c r="H139" s="15"/>
    </row>
    <row r="140" spans="1:8" ht="14.25">
      <c r="A140" s="16">
        <v>616006</v>
      </c>
      <c r="B140" s="12" t="s">
        <v>301</v>
      </c>
      <c r="G140" s="17"/>
      <c r="H140" s="15"/>
    </row>
    <row r="141" spans="1:8" ht="14.25">
      <c r="A141" s="16">
        <v>617006</v>
      </c>
      <c r="B141" s="12" t="s">
        <v>302</v>
      </c>
      <c r="G141" s="17"/>
      <c r="H141" s="15"/>
    </row>
    <row r="142" spans="1:8" ht="14.25">
      <c r="A142" s="16">
        <v>617007</v>
      </c>
      <c r="B142" s="12" t="s">
        <v>303</v>
      </c>
      <c r="G142" s="17"/>
      <c r="H142" s="15"/>
    </row>
    <row r="143" spans="1:8" ht="14.25">
      <c r="A143" s="16">
        <v>617008</v>
      </c>
      <c r="B143" s="12" t="s">
        <v>304</v>
      </c>
      <c r="G143" s="17"/>
      <c r="H143" s="15"/>
    </row>
    <row r="144" spans="1:8" ht="14.25">
      <c r="A144" s="16">
        <v>617009</v>
      </c>
      <c r="B144" s="12" t="s">
        <v>305</v>
      </c>
      <c r="G144" s="17"/>
      <c r="H144" s="15"/>
    </row>
    <row r="145" spans="1:8" ht="14.25">
      <c r="A145" s="16">
        <v>618004</v>
      </c>
      <c r="B145" s="12" t="s">
        <v>306</v>
      </c>
      <c r="G145" s="17"/>
      <c r="H145" s="15"/>
    </row>
    <row r="146" spans="1:2" ht="14.25">
      <c r="A146" s="16">
        <v>618007</v>
      </c>
      <c r="B146" s="12" t="s">
        <v>307</v>
      </c>
    </row>
    <row r="147" spans="1:2" ht="14.25">
      <c r="A147" s="16">
        <v>618008</v>
      </c>
      <c r="B147" s="12" t="s">
        <v>308</v>
      </c>
    </row>
    <row r="148" spans="1:2" ht="14.25">
      <c r="A148" s="16">
        <v>619003</v>
      </c>
      <c r="B148" s="12" t="s">
        <v>309</v>
      </c>
    </row>
    <row r="149" spans="1:2" ht="14.25">
      <c r="A149" s="16">
        <v>620004</v>
      </c>
      <c r="B149" s="12" t="s">
        <v>310</v>
      </c>
    </row>
    <row r="150" spans="1:2" ht="14.25">
      <c r="A150" s="16">
        <v>620005</v>
      </c>
      <c r="B150" s="12" t="s">
        <v>311</v>
      </c>
    </row>
    <row r="151" spans="1:2" ht="14.25">
      <c r="A151" s="16">
        <v>620006</v>
      </c>
      <c r="B151" s="12" t="s">
        <v>312</v>
      </c>
    </row>
    <row r="152" spans="1:2" ht="14.25">
      <c r="A152" s="16">
        <v>621003</v>
      </c>
      <c r="B152" s="12" t="s">
        <v>313</v>
      </c>
    </row>
    <row r="153" spans="1:2" ht="14.25">
      <c r="A153" s="16">
        <v>621004</v>
      </c>
      <c r="B153" s="12" t="s">
        <v>314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36"/>
  <sheetViews>
    <sheetView workbookViewId="0" topLeftCell="A1">
      <selection activeCell="A1" sqref="A1"/>
    </sheetView>
  </sheetViews>
  <sheetFormatPr defaultColWidth="9.00390625" defaultRowHeight="14.25"/>
  <sheetData>
    <row r="2" spans="1:3" ht="14.25">
      <c r="A2" s="4">
        <v>601001</v>
      </c>
      <c r="B2">
        <v>0</v>
      </c>
      <c r="C2" s="8">
        <v>0.5</v>
      </c>
    </row>
    <row r="3" spans="1:3" ht="14.25">
      <c r="A3" s="4">
        <v>601002</v>
      </c>
      <c r="B3">
        <v>6820</v>
      </c>
      <c r="C3" s="8">
        <v>0.5</v>
      </c>
    </row>
    <row r="4" spans="1:3" ht="14.25">
      <c r="A4" s="4">
        <v>601003</v>
      </c>
      <c r="B4">
        <v>8022</v>
      </c>
      <c r="C4" s="8">
        <v>0.5</v>
      </c>
    </row>
    <row r="5" spans="1:3" ht="14.25">
      <c r="A5" s="4">
        <v>601004</v>
      </c>
      <c r="B5">
        <v>5785</v>
      </c>
      <c r="C5" s="8">
        <v>0.5</v>
      </c>
    </row>
    <row r="6" spans="1:3" ht="14.25">
      <c r="A6" s="4">
        <v>601005</v>
      </c>
      <c r="B6">
        <v>9620</v>
      </c>
      <c r="C6" s="8">
        <v>0.5</v>
      </c>
    </row>
    <row r="7" spans="1:3" ht="14.25">
      <c r="A7" s="4">
        <v>601006</v>
      </c>
      <c r="B7">
        <v>13005</v>
      </c>
      <c r="C7" s="8">
        <v>0.5</v>
      </c>
    </row>
    <row r="8" spans="1:3" ht="14.25">
      <c r="A8" s="4">
        <v>601007</v>
      </c>
      <c r="B8">
        <v>2853</v>
      </c>
      <c r="C8" s="8">
        <v>0.5</v>
      </c>
    </row>
    <row r="9" spans="1:3" ht="14.25">
      <c r="A9" s="4">
        <v>601008</v>
      </c>
      <c r="B9">
        <v>10774</v>
      </c>
      <c r="C9" s="8">
        <v>0.5</v>
      </c>
    </row>
    <row r="10" spans="1:3" ht="14.25">
      <c r="A10" s="4">
        <v>601009</v>
      </c>
      <c r="B10">
        <v>11546</v>
      </c>
      <c r="C10" s="8">
        <v>0.5</v>
      </c>
    </row>
    <row r="11" spans="1:3" ht="14.25">
      <c r="A11" s="4">
        <v>601010</v>
      </c>
      <c r="B11">
        <v>3655</v>
      </c>
      <c r="C11" s="8">
        <v>0.5</v>
      </c>
    </row>
    <row r="12" spans="1:3" ht="14.25">
      <c r="A12" s="4">
        <v>601011</v>
      </c>
      <c r="B12">
        <v>2058</v>
      </c>
      <c r="C12" s="8">
        <v>0.5</v>
      </c>
    </row>
    <row r="13" spans="1:3" ht="14.25">
      <c r="A13" s="4">
        <v>601012</v>
      </c>
      <c r="B13">
        <v>4477</v>
      </c>
      <c r="C13" s="8">
        <v>0.5</v>
      </c>
    </row>
    <row r="14" spans="1:3" ht="14.25">
      <c r="A14" s="4">
        <v>601013</v>
      </c>
      <c r="B14">
        <v>7729</v>
      </c>
      <c r="C14" s="8">
        <v>0.5</v>
      </c>
    </row>
    <row r="15" spans="1:3" ht="14.25">
      <c r="A15" s="4">
        <v>603001</v>
      </c>
      <c r="B15">
        <v>0</v>
      </c>
      <c r="C15" s="8">
        <v>0.5</v>
      </c>
    </row>
    <row r="16" spans="1:3" ht="14.25">
      <c r="A16" s="4">
        <v>603002</v>
      </c>
      <c r="B16">
        <v>8999</v>
      </c>
      <c r="C16" s="8">
        <v>0.5</v>
      </c>
    </row>
    <row r="17" spans="1:3" ht="14.25">
      <c r="A17" s="4">
        <v>603003</v>
      </c>
      <c r="B17">
        <v>1771</v>
      </c>
      <c r="C17" s="8">
        <v>0.5</v>
      </c>
    </row>
    <row r="18" spans="1:3" ht="14.25">
      <c r="A18" s="4">
        <v>603004</v>
      </c>
      <c r="B18">
        <v>3216</v>
      </c>
      <c r="C18" s="8">
        <v>0.5</v>
      </c>
    </row>
    <row r="19" spans="1:3" ht="14.25">
      <c r="A19" s="4">
        <v>605001</v>
      </c>
      <c r="B19">
        <v>0</v>
      </c>
      <c r="C19" s="8">
        <v>0.5</v>
      </c>
    </row>
    <row r="20" spans="1:3" ht="14.25">
      <c r="A20" s="4">
        <v>605002</v>
      </c>
      <c r="B20">
        <v>6522</v>
      </c>
      <c r="C20" s="8">
        <v>0.5</v>
      </c>
    </row>
    <row r="21" spans="1:3" ht="14.25">
      <c r="A21" s="4">
        <v>605003</v>
      </c>
      <c r="B21">
        <v>15924</v>
      </c>
      <c r="C21" s="8">
        <v>0.5</v>
      </c>
    </row>
    <row r="22" spans="1:3" ht="14.25">
      <c r="A22" s="4">
        <v>605005</v>
      </c>
      <c r="B22">
        <v>2578</v>
      </c>
      <c r="C22" s="8">
        <v>0.5</v>
      </c>
    </row>
    <row r="23" spans="1:3" ht="14.25">
      <c r="A23" s="4">
        <v>605006</v>
      </c>
      <c r="B23">
        <v>4545</v>
      </c>
      <c r="C23" s="8">
        <v>0.5</v>
      </c>
    </row>
    <row r="24" spans="1:3" ht="14.25">
      <c r="A24" s="4">
        <v>605004</v>
      </c>
      <c r="B24">
        <v>16625</v>
      </c>
      <c r="C24" s="8">
        <v>0.5</v>
      </c>
    </row>
    <row r="25" spans="1:3" ht="14.25">
      <c r="A25" s="9">
        <v>611001</v>
      </c>
      <c r="B25">
        <v>59661</v>
      </c>
      <c r="C25" s="8">
        <v>0.5</v>
      </c>
    </row>
    <row r="26" spans="1:3" ht="14.25">
      <c r="A26" s="9">
        <v>612001</v>
      </c>
      <c r="B26">
        <v>25206</v>
      </c>
      <c r="C26" s="8">
        <v>0.5</v>
      </c>
    </row>
    <row r="27" spans="1:3" ht="14.25">
      <c r="A27" s="9">
        <v>613001</v>
      </c>
      <c r="B27">
        <v>538</v>
      </c>
      <c r="C27" s="8">
        <v>0.5</v>
      </c>
    </row>
    <row r="28" spans="1:3" ht="14.25">
      <c r="A28" s="9">
        <v>613002</v>
      </c>
      <c r="B28">
        <v>5081</v>
      </c>
      <c r="C28" s="8">
        <v>0.5</v>
      </c>
    </row>
    <row r="29" spans="1:3" ht="14.25">
      <c r="A29" s="9">
        <v>613003</v>
      </c>
      <c r="B29">
        <v>1836</v>
      </c>
      <c r="C29" s="8">
        <v>0.5</v>
      </c>
    </row>
    <row r="30" spans="1:3" ht="14.25">
      <c r="A30" s="9">
        <v>613004</v>
      </c>
      <c r="B30">
        <v>6246</v>
      </c>
      <c r="C30" s="8">
        <v>0.5</v>
      </c>
    </row>
    <row r="31" spans="1:3" ht="14.25">
      <c r="A31" s="9">
        <v>613005</v>
      </c>
      <c r="B31">
        <v>6066</v>
      </c>
      <c r="C31" s="8">
        <v>0.6</v>
      </c>
    </row>
    <row r="32" spans="1:3" ht="14.25">
      <c r="A32" s="9">
        <v>613006</v>
      </c>
      <c r="B32">
        <v>6969</v>
      </c>
      <c r="C32" s="8">
        <v>0.6</v>
      </c>
    </row>
    <row r="33" spans="1:3" ht="14.25">
      <c r="A33" s="9">
        <v>613007</v>
      </c>
      <c r="B33">
        <v>3264</v>
      </c>
      <c r="C33" s="8">
        <v>0.5</v>
      </c>
    </row>
    <row r="34" spans="1:3" ht="14.25">
      <c r="A34" s="9">
        <v>613008</v>
      </c>
      <c r="B34">
        <v>5050</v>
      </c>
      <c r="C34" s="8">
        <v>0.8</v>
      </c>
    </row>
    <row r="35" spans="1:3" ht="14.25">
      <c r="A35" s="4">
        <v>604001</v>
      </c>
      <c r="B35">
        <v>595</v>
      </c>
      <c r="C35" s="8">
        <v>0.6</v>
      </c>
    </row>
    <row r="36" spans="1:3" ht="14.25">
      <c r="A36" s="4">
        <v>604002</v>
      </c>
      <c r="B36">
        <v>8869</v>
      </c>
      <c r="C36" s="8">
        <v>0.6</v>
      </c>
    </row>
    <row r="37" spans="1:3" ht="14.25">
      <c r="A37" s="4">
        <v>604003</v>
      </c>
      <c r="B37">
        <v>5931</v>
      </c>
      <c r="C37" s="8">
        <v>0.6</v>
      </c>
    </row>
    <row r="38" spans="1:3" ht="14.25">
      <c r="A38" s="4">
        <v>604004</v>
      </c>
      <c r="B38">
        <v>9489</v>
      </c>
      <c r="C38" s="8">
        <v>0.8</v>
      </c>
    </row>
    <row r="39" spans="1:3" ht="14.25">
      <c r="A39" s="4">
        <v>604005</v>
      </c>
      <c r="B39">
        <v>2631</v>
      </c>
      <c r="C39" s="8">
        <v>0.6</v>
      </c>
    </row>
    <row r="40" spans="1:3" ht="14.25">
      <c r="A40" s="4">
        <v>604006</v>
      </c>
      <c r="B40">
        <v>28210</v>
      </c>
      <c r="C40" s="8">
        <v>0.8</v>
      </c>
    </row>
    <row r="41" spans="1:3" ht="14.25">
      <c r="A41" s="4">
        <v>604007</v>
      </c>
      <c r="B41">
        <v>21951</v>
      </c>
      <c r="C41" s="8">
        <v>0.8</v>
      </c>
    </row>
    <row r="42" spans="1:3" ht="14.25">
      <c r="A42" s="4">
        <v>604008</v>
      </c>
      <c r="B42">
        <v>475</v>
      </c>
      <c r="C42" s="8">
        <v>0.8</v>
      </c>
    </row>
    <row r="43" spans="1:3" ht="14.25">
      <c r="A43" s="4">
        <v>606001</v>
      </c>
      <c r="B43">
        <v>0</v>
      </c>
      <c r="C43" s="8">
        <v>0.6</v>
      </c>
    </row>
    <row r="44" spans="1:3" ht="14.25">
      <c r="A44" s="4">
        <v>606002</v>
      </c>
      <c r="B44">
        <v>2843</v>
      </c>
      <c r="C44" s="8">
        <v>0.6</v>
      </c>
    </row>
    <row r="45" spans="1:3" ht="14.25">
      <c r="A45" s="4">
        <v>606003</v>
      </c>
      <c r="B45">
        <v>2878</v>
      </c>
      <c r="C45" s="8">
        <v>0.6</v>
      </c>
    </row>
    <row r="46" spans="1:3" ht="14.25">
      <c r="A46" s="4">
        <v>606004</v>
      </c>
      <c r="B46">
        <v>3447</v>
      </c>
      <c r="C46" s="8">
        <v>0.8</v>
      </c>
    </row>
    <row r="47" spans="1:3" ht="14.25">
      <c r="A47" s="4">
        <v>606005</v>
      </c>
      <c r="B47">
        <v>6691</v>
      </c>
      <c r="C47" s="8">
        <v>1</v>
      </c>
    </row>
    <row r="48" spans="1:3" ht="14.25">
      <c r="A48" s="9">
        <v>606008</v>
      </c>
      <c r="B48">
        <v>2516</v>
      </c>
      <c r="C48" s="8">
        <v>0.8</v>
      </c>
    </row>
    <row r="49" spans="1:3" ht="14.25">
      <c r="A49" s="9">
        <v>606010</v>
      </c>
      <c r="B49">
        <v>3197</v>
      </c>
      <c r="C49" s="8">
        <v>1</v>
      </c>
    </row>
    <row r="50" spans="1:3" ht="14.25">
      <c r="A50" s="9">
        <v>606009</v>
      </c>
      <c r="B50">
        <v>3849</v>
      </c>
      <c r="C50" s="8">
        <v>0.8</v>
      </c>
    </row>
    <row r="51" spans="1:3" ht="14.25">
      <c r="A51" s="9">
        <v>606007</v>
      </c>
      <c r="B51">
        <v>2333</v>
      </c>
      <c r="C51" s="8">
        <v>0.8</v>
      </c>
    </row>
    <row r="52" spans="1:3" ht="14.25">
      <c r="A52" s="9">
        <v>606006</v>
      </c>
      <c r="B52">
        <v>5658</v>
      </c>
      <c r="C52" s="8">
        <v>1</v>
      </c>
    </row>
    <row r="53" spans="1:3" ht="14.25">
      <c r="A53" s="9">
        <v>606011</v>
      </c>
      <c r="B53">
        <v>2809</v>
      </c>
      <c r="C53" s="8">
        <v>1</v>
      </c>
    </row>
    <row r="54" spans="1:3" ht="14.25">
      <c r="A54" s="9">
        <v>607001</v>
      </c>
      <c r="B54">
        <v>1816</v>
      </c>
      <c r="C54" s="8">
        <v>0.6</v>
      </c>
    </row>
    <row r="55" spans="1:3" ht="14.25">
      <c r="A55" s="9">
        <v>607002</v>
      </c>
      <c r="B55">
        <v>4823</v>
      </c>
      <c r="C55" s="8">
        <v>0.6</v>
      </c>
    </row>
    <row r="56" spans="1:3" ht="14.25">
      <c r="A56" s="9">
        <v>607003</v>
      </c>
      <c r="B56">
        <v>5606</v>
      </c>
      <c r="C56" s="8">
        <v>1</v>
      </c>
    </row>
    <row r="57" spans="1:3" ht="14.25">
      <c r="A57" s="9">
        <v>607004</v>
      </c>
      <c r="B57">
        <v>6303</v>
      </c>
      <c r="C57" s="8">
        <v>1</v>
      </c>
    </row>
    <row r="58" spans="1:3" ht="14.25">
      <c r="A58" s="9">
        <v>607007</v>
      </c>
      <c r="B58">
        <v>5104</v>
      </c>
      <c r="C58" s="8">
        <v>1</v>
      </c>
    </row>
    <row r="59" spans="1:3" ht="14.25">
      <c r="A59" s="9">
        <v>607005</v>
      </c>
      <c r="B59">
        <v>12339</v>
      </c>
      <c r="C59" s="8">
        <v>1</v>
      </c>
    </row>
    <row r="60" spans="1:3" ht="14.25">
      <c r="A60" s="9">
        <v>607006</v>
      </c>
      <c r="B60">
        <v>11919</v>
      </c>
      <c r="C60" s="8">
        <v>1</v>
      </c>
    </row>
    <row r="61" spans="1:3" ht="14.25">
      <c r="A61" s="9">
        <v>608001</v>
      </c>
      <c r="B61">
        <v>880</v>
      </c>
      <c r="C61" s="8">
        <v>0.6</v>
      </c>
    </row>
    <row r="62" spans="1:3" ht="14.25">
      <c r="A62" s="9">
        <v>608002</v>
      </c>
      <c r="B62">
        <v>5064</v>
      </c>
      <c r="C62" s="8">
        <v>1</v>
      </c>
    </row>
    <row r="63" spans="1:3" ht="14.25">
      <c r="A63" s="9">
        <v>608004</v>
      </c>
      <c r="B63">
        <v>6213</v>
      </c>
      <c r="C63" s="8">
        <v>1</v>
      </c>
    </row>
    <row r="64" spans="1:3" ht="14.25">
      <c r="A64" s="9">
        <v>608005</v>
      </c>
      <c r="B64">
        <v>2638</v>
      </c>
      <c r="C64" s="8">
        <v>1</v>
      </c>
    </row>
    <row r="65" spans="1:3" ht="14.25">
      <c r="A65" s="9">
        <v>608006</v>
      </c>
      <c r="B65">
        <v>2205</v>
      </c>
      <c r="C65" s="8">
        <v>1</v>
      </c>
    </row>
    <row r="66" spans="1:3" ht="14.25">
      <c r="A66" s="9">
        <v>608003</v>
      </c>
      <c r="B66">
        <v>11762</v>
      </c>
      <c r="C66" s="8">
        <v>1</v>
      </c>
    </row>
    <row r="67" spans="1:3" ht="14.25">
      <c r="A67" s="9">
        <v>608008</v>
      </c>
      <c r="B67">
        <v>8340</v>
      </c>
      <c r="C67" s="8">
        <v>1</v>
      </c>
    </row>
    <row r="68" spans="1:3" ht="14.25">
      <c r="A68" s="9">
        <v>608009</v>
      </c>
      <c r="B68">
        <v>20208</v>
      </c>
      <c r="C68" s="8">
        <v>1</v>
      </c>
    </row>
    <row r="69" spans="1:3" ht="14.25">
      <c r="A69" s="9">
        <v>608007</v>
      </c>
      <c r="B69">
        <v>5340</v>
      </c>
      <c r="C69" s="8">
        <v>1</v>
      </c>
    </row>
    <row r="70" spans="1:3" ht="14.25">
      <c r="A70" s="9">
        <v>609001</v>
      </c>
      <c r="B70">
        <v>0</v>
      </c>
      <c r="C70" s="8">
        <v>0.6</v>
      </c>
    </row>
    <row r="71" spans="1:3" ht="14.25">
      <c r="A71" s="9">
        <v>609002</v>
      </c>
      <c r="B71">
        <v>16799</v>
      </c>
      <c r="C71" s="8">
        <v>0.6</v>
      </c>
    </row>
    <row r="72" spans="1:3" ht="14.25">
      <c r="A72" s="9">
        <v>609003</v>
      </c>
      <c r="B72">
        <v>15117</v>
      </c>
      <c r="C72" s="8">
        <v>0.8</v>
      </c>
    </row>
    <row r="73" spans="1:3" ht="14.25">
      <c r="A73" s="9">
        <v>609004</v>
      </c>
      <c r="B73">
        <v>15254</v>
      </c>
      <c r="C73" s="8">
        <v>0.8</v>
      </c>
    </row>
    <row r="74" spans="1:3" ht="14.25">
      <c r="A74" s="9">
        <v>609006</v>
      </c>
      <c r="B74">
        <v>3654</v>
      </c>
      <c r="C74" s="8">
        <v>0.8</v>
      </c>
    </row>
    <row r="75" spans="1:3" ht="14.25">
      <c r="A75" s="9">
        <v>609005</v>
      </c>
      <c r="B75">
        <v>15415</v>
      </c>
      <c r="C75" s="8">
        <v>0.8</v>
      </c>
    </row>
    <row r="76" spans="1:3" ht="14.25">
      <c r="A76" s="9">
        <v>610001</v>
      </c>
      <c r="B76">
        <v>613</v>
      </c>
      <c r="C76" s="8">
        <v>0.6</v>
      </c>
    </row>
    <row r="77" spans="1:3" ht="14.25">
      <c r="A77" s="9">
        <v>610002</v>
      </c>
      <c r="B77">
        <v>3701</v>
      </c>
      <c r="C77" s="8">
        <v>0.6</v>
      </c>
    </row>
    <row r="78" spans="1:3" ht="14.25">
      <c r="A78" s="9">
        <v>610004</v>
      </c>
      <c r="B78">
        <v>14149</v>
      </c>
      <c r="C78" s="8">
        <v>1</v>
      </c>
    </row>
    <row r="79" spans="1:3" ht="14.25">
      <c r="A79" s="9">
        <v>610005</v>
      </c>
      <c r="B79">
        <v>5378</v>
      </c>
      <c r="C79" s="8">
        <v>1</v>
      </c>
    </row>
    <row r="80" spans="1:3" ht="14.25">
      <c r="A80" s="9">
        <v>610003</v>
      </c>
      <c r="B80">
        <v>28251</v>
      </c>
      <c r="C80" s="8">
        <v>1</v>
      </c>
    </row>
    <row r="81" spans="1:3" ht="14.25">
      <c r="A81" s="9">
        <v>614001</v>
      </c>
      <c r="B81">
        <v>1702</v>
      </c>
      <c r="C81" s="8">
        <v>0.6</v>
      </c>
    </row>
    <row r="82" spans="1:3" ht="14.25">
      <c r="A82" s="9">
        <v>614002</v>
      </c>
      <c r="B82">
        <v>4900</v>
      </c>
      <c r="C82" s="8">
        <v>0.6</v>
      </c>
    </row>
    <row r="83" spans="1:3" ht="14.25">
      <c r="A83" s="9">
        <v>614004</v>
      </c>
      <c r="B83">
        <v>5237</v>
      </c>
      <c r="C83" s="8">
        <v>0.8</v>
      </c>
    </row>
    <row r="84" spans="1:3" ht="14.25">
      <c r="A84" s="9">
        <v>614005</v>
      </c>
      <c r="B84">
        <v>5183</v>
      </c>
      <c r="C84" s="8">
        <v>0.8</v>
      </c>
    </row>
    <row r="85" spans="1:3" ht="14.25">
      <c r="A85" s="9">
        <v>614003</v>
      </c>
      <c r="B85">
        <v>10764</v>
      </c>
      <c r="C85" s="8">
        <v>0.8</v>
      </c>
    </row>
    <row r="86" spans="1:3" ht="14.25">
      <c r="A86" s="9">
        <v>615001</v>
      </c>
      <c r="B86">
        <v>0</v>
      </c>
      <c r="C86" s="8">
        <v>0.6</v>
      </c>
    </row>
    <row r="87" spans="1:3" ht="14.25">
      <c r="A87" s="9">
        <v>615002</v>
      </c>
      <c r="B87">
        <v>4134</v>
      </c>
      <c r="C87" s="8">
        <v>0.6</v>
      </c>
    </row>
    <row r="88" spans="1:3" ht="14.25">
      <c r="A88" s="9">
        <v>615003</v>
      </c>
      <c r="B88">
        <v>6213</v>
      </c>
      <c r="C88" s="8">
        <v>0.6</v>
      </c>
    </row>
    <row r="89" spans="1:3" ht="14.25">
      <c r="A89" s="9">
        <v>615004</v>
      </c>
      <c r="B89">
        <v>5542</v>
      </c>
      <c r="C89" s="8">
        <v>0.6</v>
      </c>
    </row>
    <row r="90" spans="1:3" ht="14.25">
      <c r="A90" s="9">
        <v>615005</v>
      </c>
      <c r="B90">
        <v>2532</v>
      </c>
      <c r="C90" s="8">
        <v>0.6</v>
      </c>
    </row>
    <row r="91" spans="1:3" ht="14.25">
      <c r="A91" s="9">
        <v>615008</v>
      </c>
      <c r="B91">
        <v>14948</v>
      </c>
      <c r="C91" s="8">
        <v>0.8</v>
      </c>
    </row>
    <row r="92" spans="1:3" ht="14.25">
      <c r="A92" s="9">
        <v>615009</v>
      </c>
      <c r="B92">
        <v>12057</v>
      </c>
      <c r="C92" s="8">
        <v>0.8</v>
      </c>
    </row>
    <row r="93" spans="1:3" ht="14.25">
      <c r="A93" s="9">
        <v>615006</v>
      </c>
      <c r="B93">
        <v>22629</v>
      </c>
      <c r="C93" s="8">
        <v>0.8</v>
      </c>
    </row>
    <row r="94" spans="1:3" ht="14.25">
      <c r="A94" s="9">
        <v>615010</v>
      </c>
      <c r="B94">
        <v>9081</v>
      </c>
      <c r="C94" s="8">
        <v>0.8</v>
      </c>
    </row>
    <row r="95" spans="1:3" ht="14.25">
      <c r="A95" s="9">
        <v>615007</v>
      </c>
      <c r="B95">
        <v>21427</v>
      </c>
      <c r="C95" s="8">
        <v>0.8</v>
      </c>
    </row>
    <row r="96" spans="1:3" ht="14.25">
      <c r="A96" s="9">
        <v>616001</v>
      </c>
      <c r="B96">
        <v>5953</v>
      </c>
      <c r="C96" s="8">
        <v>0.6</v>
      </c>
    </row>
    <row r="97" spans="1:3" ht="14.25">
      <c r="A97" s="9">
        <v>616002</v>
      </c>
      <c r="B97">
        <v>3808</v>
      </c>
      <c r="C97" s="8">
        <v>0.6</v>
      </c>
    </row>
    <row r="98" spans="1:3" ht="14.25">
      <c r="A98" s="9">
        <v>616004</v>
      </c>
      <c r="B98">
        <v>19010</v>
      </c>
      <c r="C98" s="8">
        <v>0.8</v>
      </c>
    </row>
    <row r="99" spans="1:3" ht="14.25">
      <c r="A99" s="9">
        <v>616007</v>
      </c>
      <c r="B99">
        <v>24239</v>
      </c>
      <c r="C99" s="8">
        <v>0.8</v>
      </c>
    </row>
    <row r="100" spans="1:3" ht="14.25">
      <c r="A100" s="9">
        <v>616005</v>
      </c>
      <c r="B100">
        <v>21569</v>
      </c>
      <c r="C100" s="8">
        <v>0.8</v>
      </c>
    </row>
    <row r="101" spans="1:3" ht="14.25">
      <c r="A101" s="9">
        <v>616006</v>
      </c>
      <c r="B101">
        <v>23622</v>
      </c>
      <c r="C101" s="8">
        <v>0.8</v>
      </c>
    </row>
    <row r="102" spans="1:3" ht="14.25">
      <c r="A102" s="9">
        <v>617001</v>
      </c>
      <c r="B102">
        <v>0</v>
      </c>
      <c r="C102" s="8">
        <v>0.6</v>
      </c>
    </row>
    <row r="103" spans="1:3" ht="14.25">
      <c r="A103" s="9">
        <v>617002</v>
      </c>
      <c r="B103">
        <v>4783</v>
      </c>
      <c r="C103" s="8">
        <v>0.6</v>
      </c>
    </row>
    <row r="104" spans="1:3" ht="14.25">
      <c r="A104" s="9">
        <v>617003</v>
      </c>
      <c r="B104">
        <v>1350</v>
      </c>
      <c r="C104" s="8">
        <v>0.6</v>
      </c>
    </row>
    <row r="105" spans="1:3" ht="14.25">
      <c r="A105" s="9">
        <v>617004</v>
      </c>
      <c r="B105">
        <v>7095</v>
      </c>
      <c r="C105" s="8">
        <v>0.8</v>
      </c>
    </row>
    <row r="106" spans="1:3" ht="14.25">
      <c r="A106" s="9">
        <v>617005</v>
      </c>
      <c r="B106">
        <v>8398</v>
      </c>
      <c r="C106" s="8">
        <v>0.8</v>
      </c>
    </row>
    <row r="107" spans="1:3" ht="14.25">
      <c r="A107" s="9">
        <v>617006</v>
      </c>
      <c r="B107">
        <v>5097</v>
      </c>
      <c r="C107" s="8">
        <v>0.8</v>
      </c>
    </row>
    <row r="108" spans="1:3" ht="14.25">
      <c r="A108" s="9">
        <v>617008</v>
      </c>
      <c r="B108">
        <v>6953</v>
      </c>
      <c r="C108" s="8">
        <v>0.8</v>
      </c>
    </row>
    <row r="109" spans="1:3" ht="14.25">
      <c r="A109" s="9">
        <v>617009</v>
      </c>
      <c r="B109">
        <v>17669</v>
      </c>
      <c r="C109" s="8">
        <v>0.8</v>
      </c>
    </row>
    <row r="110" spans="1:3" ht="14.25">
      <c r="A110" s="9">
        <v>617007</v>
      </c>
      <c r="B110">
        <v>4985</v>
      </c>
      <c r="C110" s="8">
        <v>0.8</v>
      </c>
    </row>
    <row r="111" spans="1:3" ht="14.25">
      <c r="A111" s="9">
        <v>618001</v>
      </c>
      <c r="B111">
        <v>0</v>
      </c>
      <c r="C111" s="8">
        <v>0.6</v>
      </c>
    </row>
    <row r="112" spans="1:3" ht="14.25">
      <c r="A112" s="9">
        <v>618002</v>
      </c>
      <c r="B112">
        <v>8211</v>
      </c>
      <c r="C112" s="8">
        <v>0.6</v>
      </c>
    </row>
    <row r="113" spans="1:3" ht="14.25">
      <c r="A113" s="9">
        <v>618003</v>
      </c>
      <c r="B113">
        <v>8727</v>
      </c>
      <c r="C113" s="8">
        <v>0.8</v>
      </c>
    </row>
    <row r="114" spans="1:3" ht="14.25">
      <c r="A114" s="9">
        <v>618005</v>
      </c>
      <c r="B114">
        <v>5067</v>
      </c>
      <c r="C114" s="8">
        <v>1</v>
      </c>
    </row>
    <row r="115" spans="1:3" ht="14.25">
      <c r="A115" s="9">
        <v>618006</v>
      </c>
      <c r="B115">
        <v>3683</v>
      </c>
      <c r="C115" s="8">
        <v>0.8</v>
      </c>
    </row>
    <row r="116" spans="1:3" ht="14.25">
      <c r="A116" s="9">
        <v>618009</v>
      </c>
      <c r="B116">
        <v>5042</v>
      </c>
      <c r="C116" s="8">
        <v>1</v>
      </c>
    </row>
    <row r="117" spans="1:3" ht="14.25">
      <c r="A117" s="9">
        <v>618004</v>
      </c>
      <c r="B117">
        <v>11467</v>
      </c>
      <c r="C117" s="8">
        <v>0.8</v>
      </c>
    </row>
    <row r="118" spans="1:3" ht="14.25">
      <c r="A118" s="9">
        <v>618007</v>
      </c>
      <c r="B118">
        <v>1362</v>
      </c>
      <c r="C118" s="8">
        <v>1</v>
      </c>
    </row>
    <row r="119" spans="1:3" ht="14.25">
      <c r="A119" s="9">
        <v>618008</v>
      </c>
      <c r="B119">
        <v>2424</v>
      </c>
      <c r="C119" s="8">
        <v>1</v>
      </c>
    </row>
    <row r="120" spans="1:3" ht="14.25">
      <c r="A120" s="9">
        <v>619001</v>
      </c>
      <c r="B120">
        <v>890</v>
      </c>
      <c r="C120" s="8">
        <v>0.6</v>
      </c>
    </row>
    <row r="121" spans="1:3" ht="14.25">
      <c r="A121" s="9">
        <v>619002</v>
      </c>
      <c r="B121">
        <v>4362</v>
      </c>
      <c r="C121" s="8">
        <v>0.6</v>
      </c>
    </row>
    <row r="122" spans="1:3" ht="14.25">
      <c r="A122" s="9">
        <v>619004</v>
      </c>
      <c r="B122">
        <v>14655</v>
      </c>
      <c r="C122" s="8">
        <v>0.8</v>
      </c>
    </row>
    <row r="123" spans="1:3" ht="14.25">
      <c r="A123" s="9">
        <v>619003</v>
      </c>
      <c r="B123">
        <v>12301</v>
      </c>
      <c r="C123" s="8">
        <v>1</v>
      </c>
    </row>
    <row r="124" spans="1:3" ht="14.25">
      <c r="A124" s="9">
        <v>620001</v>
      </c>
      <c r="B124">
        <v>421</v>
      </c>
      <c r="C124" s="8">
        <v>0.6</v>
      </c>
    </row>
    <row r="125" spans="1:3" ht="14.25">
      <c r="A125" s="9">
        <v>620001</v>
      </c>
      <c r="B125">
        <v>209</v>
      </c>
      <c r="C125" s="8">
        <v>0.8</v>
      </c>
    </row>
    <row r="126" spans="1:3" ht="14.25">
      <c r="A126" s="9">
        <v>620002</v>
      </c>
      <c r="B126">
        <v>9653</v>
      </c>
      <c r="C126" s="8">
        <v>0.6</v>
      </c>
    </row>
    <row r="127" spans="1:3" ht="14.25">
      <c r="A127" s="9">
        <v>620003</v>
      </c>
      <c r="B127">
        <v>11283</v>
      </c>
      <c r="C127" s="8">
        <v>0.8</v>
      </c>
    </row>
    <row r="128" spans="1:3" ht="14.25">
      <c r="A128" s="9">
        <v>620006</v>
      </c>
      <c r="B128">
        <v>21867</v>
      </c>
      <c r="C128" s="8">
        <v>1</v>
      </c>
    </row>
    <row r="129" spans="1:3" ht="14.25">
      <c r="A129" s="9">
        <v>620005</v>
      </c>
      <c r="B129">
        <v>13053</v>
      </c>
      <c r="C129" s="8">
        <v>1</v>
      </c>
    </row>
    <row r="130" spans="1:3" ht="14.25">
      <c r="A130" s="9">
        <v>620004</v>
      </c>
      <c r="B130">
        <v>43650</v>
      </c>
      <c r="C130" s="8">
        <v>1</v>
      </c>
    </row>
    <row r="131" spans="1:3" ht="14.25">
      <c r="A131" s="9">
        <v>621001</v>
      </c>
      <c r="B131">
        <v>145</v>
      </c>
      <c r="C131" s="8">
        <v>0.6</v>
      </c>
    </row>
    <row r="132" spans="1:3" ht="14.25">
      <c r="A132" s="9">
        <v>621002</v>
      </c>
      <c r="B132">
        <v>4179</v>
      </c>
      <c r="C132" s="8">
        <v>0.8</v>
      </c>
    </row>
    <row r="133" spans="1:3" ht="14.25">
      <c r="A133" s="9">
        <v>621005</v>
      </c>
      <c r="B133">
        <v>4682</v>
      </c>
      <c r="C133" s="8">
        <v>0.8</v>
      </c>
    </row>
    <row r="134" spans="1:3" ht="14.25">
      <c r="A134" s="9">
        <v>621006</v>
      </c>
      <c r="B134">
        <v>2833</v>
      </c>
      <c r="C134" s="8">
        <v>0.8</v>
      </c>
    </row>
    <row r="135" spans="1:3" ht="14.25">
      <c r="A135" s="9">
        <v>621003</v>
      </c>
      <c r="B135">
        <v>14928</v>
      </c>
      <c r="C135" s="8">
        <v>0.8</v>
      </c>
    </row>
    <row r="136" spans="1:3" ht="14.25">
      <c r="A136" s="9">
        <v>621004</v>
      </c>
      <c r="B136">
        <v>5308</v>
      </c>
      <c r="C136" s="8">
        <v>0.8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6"/>
  <sheetViews>
    <sheetView zoomScaleSheetLayoutView="100" workbookViewId="0" topLeftCell="A1">
      <selection activeCell="F2" sqref="F2"/>
    </sheetView>
  </sheetViews>
  <sheetFormatPr defaultColWidth="9.00390625" defaultRowHeight="14.25"/>
  <cols>
    <col min="1" max="2" width="11.25390625" style="0" customWidth="1"/>
    <col min="3" max="3" width="9.00390625" style="0" customWidth="1"/>
    <col min="4" max="4" width="20.375" style="0" customWidth="1"/>
    <col min="5" max="5" width="9.375" style="0" customWidth="1"/>
    <col min="6" max="6" width="16.00390625" style="0" customWidth="1"/>
  </cols>
  <sheetData>
    <row r="1" spans="1:6" ht="14.25">
      <c r="A1" t="s">
        <v>315</v>
      </c>
      <c r="B1" t="s">
        <v>2</v>
      </c>
      <c r="C1" t="s">
        <v>1</v>
      </c>
      <c r="D1" t="s">
        <v>316</v>
      </c>
      <c r="E1" t="s">
        <v>317</v>
      </c>
      <c r="F1" t="s">
        <v>318</v>
      </c>
    </row>
    <row r="2" spans="1:6" ht="14.25">
      <c r="A2" t="s">
        <v>319</v>
      </c>
      <c r="B2">
        <v>601001</v>
      </c>
      <c r="C2" s="63" t="s">
        <v>26</v>
      </c>
      <c r="D2" s="2">
        <v>0</v>
      </c>
      <c r="E2" s="3">
        <f aca="true" t="shared" si="0" ref="E2:E65">ROUND(D2/1100986*100,2)</f>
        <v>0</v>
      </c>
      <c r="F2" s="4">
        <f aca="true" t="shared" si="1" ref="F2:F65">ROUND(551122.785*E2/100,0)</f>
        <v>0</v>
      </c>
    </row>
    <row r="3" spans="1:6" ht="14.25">
      <c r="A3" t="s">
        <v>319</v>
      </c>
      <c r="B3">
        <v>601002</v>
      </c>
      <c r="C3" s="63" t="s">
        <v>27</v>
      </c>
      <c r="D3" s="2">
        <v>6820</v>
      </c>
      <c r="E3" s="3">
        <f t="shared" si="0"/>
        <v>0.62</v>
      </c>
      <c r="F3" s="4">
        <f t="shared" si="1"/>
        <v>3417</v>
      </c>
    </row>
    <row r="4" spans="1:6" ht="14.25">
      <c r="A4" t="s">
        <v>319</v>
      </c>
      <c r="B4">
        <v>601003</v>
      </c>
      <c r="C4" s="63" t="s">
        <v>28</v>
      </c>
      <c r="D4" s="2">
        <v>8022</v>
      </c>
      <c r="E4" s="3">
        <f t="shared" si="0"/>
        <v>0.73</v>
      </c>
      <c r="F4" s="4">
        <f t="shared" si="1"/>
        <v>4023</v>
      </c>
    </row>
    <row r="5" spans="1:6" ht="14.25">
      <c r="A5" t="s">
        <v>319</v>
      </c>
      <c r="B5">
        <v>601004</v>
      </c>
      <c r="C5" s="63" t="s">
        <v>29</v>
      </c>
      <c r="D5" s="2">
        <v>5785</v>
      </c>
      <c r="E5" s="3">
        <f t="shared" si="0"/>
        <v>0.53</v>
      </c>
      <c r="F5" s="4">
        <f t="shared" si="1"/>
        <v>2921</v>
      </c>
    </row>
    <row r="6" spans="1:6" ht="14.25">
      <c r="A6" t="s">
        <v>319</v>
      </c>
      <c r="B6">
        <v>601005</v>
      </c>
      <c r="C6" s="63" t="s">
        <v>30</v>
      </c>
      <c r="D6" s="2">
        <v>9620</v>
      </c>
      <c r="E6" s="3">
        <f t="shared" si="0"/>
        <v>0.87</v>
      </c>
      <c r="F6" s="4">
        <f t="shared" si="1"/>
        <v>4795</v>
      </c>
    </row>
    <row r="7" spans="1:6" ht="14.25">
      <c r="A7" t="s">
        <v>319</v>
      </c>
      <c r="B7">
        <v>601006</v>
      </c>
      <c r="C7" s="63" t="s">
        <v>31</v>
      </c>
      <c r="D7" s="2">
        <v>13005</v>
      </c>
      <c r="E7" s="3">
        <f t="shared" si="0"/>
        <v>1.18</v>
      </c>
      <c r="F7" s="4">
        <f t="shared" si="1"/>
        <v>6503</v>
      </c>
    </row>
    <row r="8" spans="1:6" ht="14.25">
      <c r="A8" t="s">
        <v>319</v>
      </c>
      <c r="B8">
        <v>601007</v>
      </c>
      <c r="C8" s="63" t="s">
        <v>32</v>
      </c>
      <c r="D8" s="2">
        <v>2853</v>
      </c>
      <c r="E8" s="3">
        <f t="shared" si="0"/>
        <v>0.26</v>
      </c>
      <c r="F8" s="4">
        <f t="shared" si="1"/>
        <v>1433</v>
      </c>
    </row>
    <row r="9" spans="1:6" ht="14.25">
      <c r="A9" t="s">
        <v>319</v>
      </c>
      <c r="B9">
        <v>601008</v>
      </c>
      <c r="C9" s="63" t="s">
        <v>33</v>
      </c>
      <c r="D9" s="2">
        <v>10774</v>
      </c>
      <c r="E9" s="3">
        <f t="shared" si="0"/>
        <v>0.98</v>
      </c>
      <c r="F9" s="4">
        <f t="shared" si="1"/>
        <v>5401</v>
      </c>
    </row>
    <row r="10" spans="1:6" ht="14.25">
      <c r="A10" t="s">
        <v>319</v>
      </c>
      <c r="B10">
        <v>601009</v>
      </c>
      <c r="C10" s="63" t="s">
        <v>34</v>
      </c>
      <c r="D10" s="2">
        <v>11546</v>
      </c>
      <c r="E10" s="3">
        <f t="shared" si="0"/>
        <v>1.05</v>
      </c>
      <c r="F10" s="4">
        <f t="shared" si="1"/>
        <v>5787</v>
      </c>
    </row>
    <row r="11" spans="1:6" ht="14.25">
      <c r="A11" t="s">
        <v>319</v>
      </c>
      <c r="B11">
        <v>601010</v>
      </c>
      <c r="C11" s="63" t="s">
        <v>35</v>
      </c>
      <c r="D11" s="2">
        <v>3655</v>
      </c>
      <c r="E11" s="3">
        <f t="shared" si="0"/>
        <v>0.33</v>
      </c>
      <c r="F11" s="4">
        <f t="shared" si="1"/>
        <v>1819</v>
      </c>
    </row>
    <row r="12" spans="1:6" ht="14.25">
      <c r="A12" t="s">
        <v>319</v>
      </c>
      <c r="B12">
        <v>601011</v>
      </c>
      <c r="C12" s="63" t="s">
        <v>320</v>
      </c>
      <c r="D12" s="2">
        <v>2058</v>
      </c>
      <c r="E12" s="3">
        <f t="shared" si="0"/>
        <v>0.19</v>
      </c>
      <c r="F12" s="4">
        <f t="shared" si="1"/>
        <v>1047</v>
      </c>
    </row>
    <row r="13" spans="1:6" ht="14.25">
      <c r="A13" t="s">
        <v>319</v>
      </c>
      <c r="B13">
        <v>601012</v>
      </c>
      <c r="C13" s="63" t="s">
        <v>321</v>
      </c>
      <c r="D13" s="2">
        <v>4477</v>
      </c>
      <c r="E13" s="3">
        <f t="shared" si="0"/>
        <v>0.41</v>
      </c>
      <c r="F13" s="4">
        <f t="shared" si="1"/>
        <v>2260</v>
      </c>
    </row>
    <row r="14" spans="1:6" ht="14.25">
      <c r="A14" t="s">
        <v>319</v>
      </c>
      <c r="B14">
        <v>601013</v>
      </c>
      <c r="C14" s="63" t="s">
        <v>322</v>
      </c>
      <c r="D14" s="2">
        <v>7729</v>
      </c>
      <c r="E14" s="3">
        <f t="shared" si="0"/>
        <v>0.7</v>
      </c>
      <c r="F14" s="4">
        <f t="shared" si="1"/>
        <v>3858</v>
      </c>
    </row>
    <row r="15" spans="1:6" ht="14.25">
      <c r="A15" t="s">
        <v>323</v>
      </c>
      <c r="B15">
        <v>603001</v>
      </c>
      <c r="C15" s="63" t="s">
        <v>26</v>
      </c>
      <c r="D15" s="2">
        <v>0</v>
      </c>
      <c r="E15" s="3">
        <f t="shared" si="0"/>
        <v>0</v>
      </c>
      <c r="F15" s="4">
        <f t="shared" si="1"/>
        <v>0</v>
      </c>
    </row>
    <row r="16" spans="1:6" ht="14.25">
      <c r="A16" t="s">
        <v>323</v>
      </c>
      <c r="B16">
        <v>603002</v>
      </c>
      <c r="C16" s="63" t="s">
        <v>46</v>
      </c>
      <c r="D16" s="2">
        <v>8999</v>
      </c>
      <c r="E16" s="3">
        <f t="shared" si="0"/>
        <v>0.82</v>
      </c>
      <c r="F16" s="4">
        <f t="shared" si="1"/>
        <v>4519</v>
      </c>
    </row>
    <row r="17" spans="1:6" ht="14.25">
      <c r="A17" t="s">
        <v>323</v>
      </c>
      <c r="B17">
        <v>603003</v>
      </c>
      <c r="C17" s="63" t="s">
        <v>47</v>
      </c>
      <c r="D17" s="2">
        <v>1771</v>
      </c>
      <c r="E17" s="3">
        <f t="shared" si="0"/>
        <v>0.16</v>
      </c>
      <c r="F17" s="4">
        <f t="shared" si="1"/>
        <v>882</v>
      </c>
    </row>
    <row r="18" spans="1:6" ht="14.25">
      <c r="A18" t="s">
        <v>323</v>
      </c>
      <c r="B18">
        <v>603004</v>
      </c>
      <c r="C18" s="63" t="s">
        <v>48</v>
      </c>
      <c r="D18" s="2">
        <v>3216</v>
      </c>
      <c r="E18" s="3">
        <f t="shared" si="0"/>
        <v>0.29</v>
      </c>
      <c r="F18" s="4">
        <f t="shared" si="1"/>
        <v>1598</v>
      </c>
    </row>
    <row r="19" spans="1:6" ht="14.25">
      <c r="A19" t="s">
        <v>324</v>
      </c>
      <c r="B19">
        <v>604001</v>
      </c>
      <c r="C19" s="63" t="s">
        <v>26</v>
      </c>
      <c r="D19" s="2">
        <v>595</v>
      </c>
      <c r="E19" s="3">
        <f t="shared" si="0"/>
        <v>0.05</v>
      </c>
      <c r="F19" s="4">
        <f t="shared" si="1"/>
        <v>276</v>
      </c>
    </row>
    <row r="20" spans="1:6" ht="14.25">
      <c r="A20" t="s">
        <v>324</v>
      </c>
      <c r="B20">
        <v>604002</v>
      </c>
      <c r="C20" s="63" t="s">
        <v>50</v>
      </c>
      <c r="D20" s="2">
        <v>8869</v>
      </c>
      <c r="E20" s="3">
        <f t="shared" si="0"/>
        <v>0.81</v>
      </c>
      <c r="F20" s="4">
        <f t="shared" si="1"/>
        <v>4464</v>
      </c>
    </row>
    <row r="21" spans="1:6" ht="14.25">
      <c r="A21" t="s">
        <v>324</v>
      </c>
      <c r="B21">
        <v>604003</v>
      </c>
      <c r="C21" s="63" t="s">
        <v>51</v>
      </c>
      <c r="D21" s="2">
        <v>5931</v>
      </c>
      <c r="E21" s="3">
        <f t="shared" si="0"/>
        <v>0.54</v>
      </c>
      <c r="F21" s="4">
        <f t="shared" si="1"/>
        <v>2976</v>
      </c>
    </row>
    <row r="22" spans="1:6" ht="14.25">
      <c r="A22" t="s">
        <v>324</v>
      </c>
      <c r="B22">
        <v>604004</v>
      </c>
      <c r="C22" s="63" t="s">
        <v>52</v>
      </c>
      <c r="D22" s="2">
        <v>9489</v>
      </c>
      <c r="E22" s="3">
        <f t="shared" si="0"/>
        <v>0.86</v>
      </c>
      <c r="F22" s="4">
        <f t="shared" si="1"/>
        <v>4740</v>
      </c>
    </row>
    <row r="23" spans="1:6" ht="14.25">
      <c r="A23" t="s">
        <v>324</v>
      </c>
      <c r="B23">
        <v>604005</v>
      </c>
      <c r="C23" s="63" t="s">
        <v>53</v>
      </c>
      <c r="D23" s="2">
        <v>2631</v>
      </c>
      <c r="E23" s="3">
        <f t="shared" si="0"/>
        <v>0.24</v>
      </c>
      <c r="F23" s="4">
        <f t="shared" si="1"/>
        <v>1323</v>
      </c>
    </row>
    <row r="24" spans="1:6" ht="14.25">
      <c r="A24" t="s">
        <v>324</v>
      </c>
      <c r="B24">
        <v>604006</v>
      </c>
      <c r="C24" s="63" t="s">
        <v>54</v>
      </c>
      <c r="D24" s="2">
        <v>28210</v>
      </c>
      <c r="E24" s="3">
        <f t="shared" si="0"/>
        <v>2.56</v>
      </c>
      <c r="F24" s="4">
        <f t="shared" si="1"/>
        <v>14109</v>
      </c>
    </row>
    <row r="25" spans="1:6" ht="14.25">
      <c r="A25" t="s">
        <v>324</v>
      </c>
      <c r="B25">
        <v>604007</v>
      </c>
      <c r="C25" s="63" t="s">
        <v>55</v>
      </c>
      <c r="D25" s="2">
        <v>21951</v>
      </c>
      <c r="E25" s="3">
        <f t="shared" si="0"/>
        <v>1.99</v>
      </c>
      <c r="F25" s="4">
        <f t="shared" si="1"/>
        <v>10967</v>
      </c>
    </row>
    <row r="26" spans="1:7" ht="14.25">
      <c r="A26" t="s">
        <v>325</v>
      </c>
      <c r="B26">
        <v>604008</v>
      </c>
      <c r="C26" s="63" t="s">
        <v>56</v>
      </c>
      <c r="D26" s="2">
        <v>475</v>
      </c>
      <c r="E26" s="3">
        <f t="shared" si="0"/>
        <v>0.04</v>
      </c>
      <c r="F26" s="4">
        <f t="shared" si="1"/>
        <v>220</v>
      </c>
      <c r="G26" s="5"/>
    </row>
    <row r="27" spans="1:6" ht="14.25">
      <c r="A27" t="s">
        <v>326</v>
      </c>
      <c r="B27">
        <v>605001</v>
      </c>
      <c r="C27" s="63" t="s">
        <v>26</v>
      </c>
      <c r="D27" s="2">
        <v>0</v>
      </c>
      <c r="E27" s="3">
        <f t="shared" si="0"/>
        <v>0</v>
      </c>
      <c r="F27" s="4">
        <f t="shared" si="1"/>
        <v>0</v>
      </c>
    </row>
    <row r="28" spans="1:6" ht="14.25">
      <c r="A28" t="s">
        <v>326</v>
      </c>
      <c r="B28">
        <v>605002</v>
      </c>
      <c r="C28" s="63" t="s">
        <v>58</v>
      </c>
      <c r="D28" s="2">
        <v>6522</v>
      </c>
      <c r="E28" s="3">
        <f t="shared" si="0"/>
        <v>0.59</v>
      </c>
      <c r="F28" s="4">
        <f t="shared" si="1"/>
        <v>3252</v>
      </c>
    </row>
    <row r="29" spans="1:6" ht="14.25">
      <c r="A29" t="s">
        <v>326</v>
      </c>
      <c r="B29">
        <v>605003</v>
      </c>
      <c r="C29" s="63" t="s">
        <v>59</v>
      </c>
      <c r="D29" s="2">
        <v>15924</v>
      </c>
      <c r="E29" s="3">
        <f t="shared" si="0"/>
        <v>1.45</v>
      </c>
      <c r="F29" s="4">
        <f t="shared" si="1"/>
        <v>7991</v>
      </c>
    </row>
    <row r="30" spans="1:7" ht="14.25">
      <c r="A30" t="s">
        <v>325</v>
      </c>
      <c r="B30">
        <v>605004</v>
      </c>
      <c r="C30" s="63" t="s">
        <v>62</v>
      </c>
      <c r="D30" s="2">
        <v>16625</v>
      </c>
      <c r="E30" s="3">
        <f t="shared" si="0"/>
        <v>1.51</v>
      </c>
      <c r="F30" s="4">
        <f t="shared" si="1"/>
        <v>8322</v>
      </c>
      <c r="G30" s="5"/>
    </row>
    <row r="31" spans="1:6" ht="14.25">
      <c r="A31" t="s">
        <v>326</v>
      </c>
      <c r="B31">
        <v>605005</v>
      </c>
      <c r="C31" s="63" t="s">
        <v>60</v>
      </c>
      <c r="D31" s="2">
        <v>2578</v>
      </c>
      <c r="E31" s="3">
        <f t="shared" si="0"/>
        <v>0.23</v>
      </c>
      <c r="F31" s="4">
        <f t="shared" si="1"/>
        <v>1268</v>
      </c>
    </row>
    <row r="32" spans="1:6" ht="14.25">
      <c r="A32" t="s">
        <v>326</v>
      </c>
      <c r="B32">
        <v>605006</v>
      </c>
      <c r="C32" s="63" t="s">
        <v>61</v>
      </c>
      <c r="D32" s="2">
        <v>4545</v>
      </c>
      <c r="E32" s="3">
        <f t="shared" si="0"/>
        <v>0.41</v>
      </c>
      <c r="F32" s="4">
        <f t="shared" si="1"/>
        <v>2260</v>
      </c>
    </row>
    <row r="33" spans="1:6" ht="14.25">
      <c r="A33" t="s">
        <v>327</v>
      </c>
      <c r="B33">
        <v>606001</v>
      </c>
      <c r="C33" s="63" t="s">
        <v>26</v>
      </c>
      <c r="D33" s="2">
        <v>0</v>
      </c>
      <c r="E33" s="3">
        <f t="shared" si="0"/>
        <v>0</v>
      </c>
      <c r="F33" s="4">
        <f t="shared" si="1"/>
        <v>0</v>
      </c>
    </row>
    <row r="34" spans="1:6" ht="14.25">
      <c r="A34" t="s">
        <v>327</v>
      </c>
      <c r="B34">
        <v>606002</v>
      </c>
      <c r="C34" s="63" t="s">
        <v>64</v>
      </c>
      <c r="D34" s="2">
        <v>2843</v>
      </c>
      <c r="E34" s="3">
        <f t="shared" si="0"/>
        <v>0.26</v>
      </c>
      <c r="F34" s="4">
        <f t="shared" si="1"/>
        <v>1433</v>
      </c>
    </row>
    <row r="35" spans="1:6" ht="14.25">
      <c r="A35" t="s">
        <v>327</v>
      </c>
      <c r="B35">
        <v>606003</v>
      </c>
      <c r="C35" s="63" t="s">
        <v>65</v>
      </c>
      <c r="D35" s="2">
        <v>2878</v>
      </c>
      <c r="E35" s="3">
        <f t="shared" si="0"/>
        <v>0.26</v>
      </c>
      <c r="F35" s="4">
        <f t="shared" si="1"/>
        <v>1433</v>
      </c>
    </row>
    <row r="36" spans="1:6" ht="14.25">
      <c r="A36" t="s">
        <v>327</v>
      </c>
      <c r="B36">
        <v>606004</v>
      </c>
      <c r="C36" s="63" t="s">
        <v>66</v>
      </c>
      <c r="D36" s="2">
        <v>3447</v>
      </c>
      <c r="E36" s="3">
        <f t="shared" si="0"/>
        <v>0.31</v>
      </c>
      <c r="F36" s="4">
        <f t="shared" si="1"/>
        <v>1708</v>
      </c>
    </row>
    <row r="37" spans="1:6" ht="14.25">
      <c r="A37" t="s">
        <v>327</v>
      </c>
      <c r="B37">
        <v>606005</v>
      </c>
      <c r="C37" s="63" t="s">
        <v>67</v>
      </c>
      <c r="D37" s="2">
        <v>6691</v>
      </c>
      <c r="E37" s="3">
        <f t="shared" si="0"/>
        <v>0.61</v>
      </c>
      <c r="F37" s="4">
        <f t="shared" si="1"/>
        <v>3362</v>
      </c>
    </row>
    <row r="38" spans="1:7" ht="14.25">
      <c r="A38" t="s">
        <v>325</v>
      </c>
      <c r="B38">
        <v>606006</v>
      </c>
      <c r="C38" s="63" t="s">
        <v>70</v>
      </c>
      <c r="D38" s="2">
        <v>5658</v>
      </c>
      <c r="E38" s="3">
        <f t="shared" si="0"/>
        <v>0.51</v>
      </c>
      <c r="F38" s="4">
        <f t="shared" si="1"/>
        <v>2811</v>
      </c>
      <c r="G38" s="5"/>
    </row>
    <row r="39" spans="1:7" ht="14.25">
      <c r="A39" t="s">
        <v>325</v>
      </c>
      <c r="B39">
        <v>606007</v>
      </c>
      <c r="C39" s="63" t="s">
        <v>71</v>
      </c>
      <c r="D39" s="2">
        <v>2333</v>
      </c>
      <c r="E39" s="3">
        <f t="shared" si="0"/>
        <v>0.21</v>
      </c>
      <c r="F39" s="4">
        <f t="shared" si="1"/>
        <v>1157</v>
      </c>
      <c r="G39" s="5"/>
    </row>
    <row r="40" spans="1:6" ht="14.25">
      <c r="A40" t="s">
        <v>327</v>
      </c>
      <c r="B40">
        <v>606008</v>
      </c>
      <c r="C40" s="63" t="s">
        <v>68</v>
      </c>
      <c r="D40" s="2">
        <v>2516</v>
      </c>
      <c r="E40" s="3">
        <f t="shared" si="0"/>
        <v>0.23</v>
      </c>
      <c r="F40" s="4">
        <f t="shared" si="1"/>
        <v>1268</v>
      </c>
    </row>
    <row r="41" spans="1:7" ht="14.25">
      <c r="A41" t="s">
        <v>325</v>
      </c>
      <c r="B41">
        <v>606009</v>
      </c>
      <c r="C41" s="63" t="s">
        <v>72</v>
      </c>
      <c r="D41" s="2">
        <v>3849</v>
      </c>
      <c r="E41" s="3">
        <f t="shared" si="0"/>
        <v>0.35</v>
      </c>
      <c r="F41" s="4">
        <f t="shared" si="1"/>
        <v>1929</v>
      </c>
      <c r="G41" s="5"/>
    </row>
    <row r="42" spans="1:6" ht="14.25">
      <c r="A42" t="s">
        <v>327</v>
      </c>
      <c r="B42">
        <v>606010</v>
      </c>
      <c r="C42" s="63" t="s">
        <v>69</v>
      </c>
      <c r="D42" s="2">
        <v>3197</v>
      </c>
      <c r="E42" s="3">
        <f t="shared" si="0"/>
        <v>0.29</v>
      </c>
      <c r="F42" s="4">
        <f t="shared" si="1"/>
        <v>1598</v>
      </c>
    </row>
    <row r="43" spans="1:7" ht="14.25">
      <c r="A43" t="s">
        <v>325</v>
      </c>
      <c r="B43">
        <v>606011</v>
      </c>
      <c r="C43" s="63" t="s">
        <v>73</v>
      </c>
      <c r="D43" s="2">
        <v>2809</v>
      </c>
      <c r="E43" s="3">
        <f t="shared" si="0"/>
        <v>0.26</v>
      </c>
      <c r="F43" s="4">
        <f t="shared" si="1"/>
        <v>1433</v>
      </c>
      <c r="G43" s="5"/>
    </row>
    <row r="44" spans="1:6" ht="14.25">
      <c r="A44" t="s">
        <v>328</v>
      </c>
      <c r="B44">
        <v>607001</v>
      </c>
      <c r="C44" s="63" t="s">
        <v>26</v>
      </c>
      <c r="D44" s="2">
        <v>1816</v>
      </c>
      <c r="E44" s="3">
        <f t="shared" si="0"/>
        <v>0.16</v>
      </c>
      <c r="F44" s="4">
        <f t="shared" si="1"/>
        <v>882</v>
      </c>
    </row>
    <row r="45" spans="1:6" ht="14.25">
      <c r="A45" t="s">
        <v>328</v>
      </c>
      <c r="B45">
        <v>607002</v>
      </c>
      <c r="C45" s="63" t="s">
        <v>75</v>
      </c>
      <c r="D45" s="2">
        <v>4823</v>
      </c>
      <c r="E45" s="3">
        <f t="shared" si="0"/>
        <v>0.44</v>
      </c>
      <c r="F45" s="4">
        <f t="shared" si="1"/>
        <v>2425</v>
      </c>
    </row>
    <row r="46" spans="1:6" ht="14.25">
      <c r="A46" t="s">
        <v>328</v>
      </c>
      <c r="B46">
        <v>607003</v>
      </c>
      <c r="C46" s="63" t="s">
        <v>76</v>
      </c>
      <c r="D46" s="2">
        <v>5606</v>
      </c>
      <c r="E46" s="3">
        <f t="shared" si="0"/>
        <v>0.51</v>
      </c>
      <c r="F46" s="4">
        <f t="shared" si="1"/>
        <v>2811</v>
      </c>
    </row>
    <row r="47" spans="1:6" ht="14.25">
      <c r="A47" t="s">
        <v>328</v>
      </c>
      <c r="B47">
        <v>607004</v>
      </c>
      <c r="C47" s="63" t="s">
        <v>77</v>
      </c>
      <c r="D47" s="2">
        <v>6303</v>
      </c>
      <c r="E47" s="3">
        <f t="shared" si="0"/>
        <v>0.57</v>
      </c>
      <c r="F47" s="4">
        <f t="shared" si="1"/>
        <v>3141</v>
      </c>
    </row>
    <row r="48" spans="1:7" ht="14.25">
      <c r="A48" t="s">
        <v>325</v>
      </c>
      <c r="B48">
        <v>607005</v>
      </c>
      <c r="C48" s="63" t="s">
        <v>78</v>
      </c>
      <c r="D48" s="2">
        <v>12339</v>
      </c>
      <c r="E48" s="3">
        <f t="shared" si="0"/>
        <v>1.12</v>
      </c>
      <c r="F48" s="4">
        <f t="shared" si="1"/>
        <v>6173</v>
      </c>
      <c r="G48" s="5"/>
    </row>
    <row r="49" spans="1:7" ht="14.25">
      <c r="A49" t="s">
        <v>325</v>
      </c>
      <c r="B49">
        <v>607006</v>
      </c>
      <c r="C49" s="63" t="s">
        <v>79</v>
      </c>
      <c r="D49" s="2">
        <v>11919</v>
      </c>
      <c r="E49" s="3">
        <f t="shared" si="0"/>
        <v>1.08</v>
      </c>
      <c r="F49" s="4">
        <f t="shared" si="1"/>
        <v>5952</v>
      </c>
      <c r="G49" s="5"/>
    </row>
    <row r="50" spans="1:7" ht="14.25">
      <c r="A50" t="s">
        <v>325</v>
      </c>
      <c r="B50">
        <v>607007</v>
      </c>
      <c r="C50" s="63" t="s">
        <v>80</v>
      </c>
      <c r="D50" s="2">
        <v>5104</v>
      </c>
      <c r="E50" s="3">
        <f t="shared" si="0"/>
        <v>0.46</v>
      </c>
      <c r="F50" s="4">
        <f t="shared" si="1"/>
        <v>2535</v>
      </c>
      <c r="G50" s="5"/>
    </row>
    <row r="51" spans="1:6" ht="14.25">
      <c r="A51" t="s">
        <v>329</v>
      </c>
      <c r="B51">
        <v>608001</v>
      </c>
      <c r="C51" s="63" t="s">
        <v>26</v>
      </c>
      <c r="D51" s="2">
        <v>880</v>
      </c>
      <c r="E51" s="3">
        <f t="shared" si="0"/>
        <v>0.08</v>
      </c>
      <c r="F51" s="4">
        <f t="shared" si="1"/>
        <v>441</v>
      </c>
    </row>
    <row r="52" spans="1:6" ht="14.25">
      <c r="A52" t="s">
        <v>329</v>
      </c>
      <c r="B52">
        <v>608002</v>
      </c>
      <c r="C52" s="63" t="s">
        <v>82</v>
      </c>
      <c r="D52" s="2">
        <v>5064</v>
      </c>
      <c r="E52" s="3">
        <f t="shared" si="0"/>
        <v>0.46</v>
      </c>
      <c r="F52" s="4">
        <f t="shared" si="1"/>
        <v>2535</v>
      </c>
    </row>
    <row r="53" spans="1:7" ht="14.25">
      <c r="A53" t="s">
        <v>325</v>
      </c>
      <c r="B53">
        <v>608003</v>
      </c>
      <c r="C53" s="63" t="s">
        <v>87</v>
      </c>
      <c r="D53" s="2">
        <v>11762</v>
      </c>
      <c r="E53" s="3">
        <f t="shared" si="0"/>
        <v>1.07</v>
      </c>
      <c r="F53" s="4">
        <f t="shared" si="1"/>
        <v>5897</v>
      </c>
      <c r="G53" s="5"/>
    </row>
    <row r="54" spans="1:6" ht="14.25">
      <c r="A54" t="s">
        <v>329</v>
      </c>
      <c r="B54">
        <v>608004</v>
      </c>
      <c r="C54" s="63" t="s">
        <v>83</v>
      </c>
      <c r="D54" s="2">
        <v>6213</v>
      </c>
      <c r="E54" s="3">
        <f t="shared" si="0"/>
        <v>0.56</v>
      </c>
      <c r="F54" s="4">
        <f t="shared" si="1"/>
        <v>3086</v>
      </c>
    </row>
    <row r="55" spans="1:6" ht="14.25">
      <c r="A55" t="s">
        <v>329</v>
      </c>
      <c r="B55">
        <v>608005</v>
      </c>
      <c r="C55" s="63" t="s">
        <v>84</v>
      </c>
      <c r="D55" s="2">
        <v>2638</v>
      </c>
      <c r="E55" s="3">
        <f t="shared" si="0"/>
        <v>0.24</v>
      </c>
      <c r="F55" s="4">
        <f t="shared" si="1"/>
        <v>1323</v>
      </c>
    </row>
    <row r="56" spans="1:6" ht="14.25">
      <c r="A56" t="s">
        <v>329</v>
      </c>
      <c r="B56">
        <v>608006</v>
      </c>
      <c r="C56" s="63" t="s">
        <v>85</v>
      </c>
      <c r="D56" s="2">
        <v>2205</v>
      </c>
      <c r="E56" s="3">
        <f t="shared" si="0"/>
        <v>0.2</v>
      </c>
      <c r="F56" s="4">
        <f t="shared" si="1"/>
        <v>1102</v>
      </c>
    </row>
    <row r="57" spans="1:7" ht="14.25">
      <c r="A57" t="s">
        <v>325</v>
      </c>
      <c r="B57">
        <v>608007</v>
      </c>
      <c r="C57" s="63" t="s">
        <v>86</v>
      </c>
      <c r="D57" s="2">
        <v>5340</v>
      </c>
      <c r="E57" s="3">
        <f t="shared" si="0"/>
        <v>0.49</v>
      </c>
      <c r="F57" s="4">
        <f t="shared" si="1"/>
        <v>2701</v>
      </c>
      <c r="G57" s="5"/>
    </row>
    <row r="58" spans="1:7" ht="14.25">
      <c r="A58" t="s">
        <v>325</v>
      </c>
      <c r="B58">
        <v>608008</v>
      </c>
      <c r="C58" s="63" t="s">
        <v>88</v>
      </c>
      <c r="D58" s="2">
        <v>8340</v>
      </c>
      <c r="E58" s="3">
        <f t="shared" si="0"/>
        <v>0.76</v>
      </c>
      <c r="F58" s="4">
        <f t="shared" si="1"/>
        <v>4189</v>
      </c>
      <c r="G58" s="5"/>
    </row>
    <row r="59" spans="1:7" ht="14.25">
      <c r="A59" t="s">
        <v>325</v>
      </c>
      <c r="B59">
        <v>608009</v>
      </c>
      <c r="C59" s="63" t="s">
        <v>89</v>
      </c>
      <c r="D59" s="2">
        <v>20208</v>
      </c>
      <c r="E59" s="3">
        <f t="shared" si="0"/>
        <v>1.84</v>
      </c>
      <c r="F59" s="4">
        <f t="shared" si="1"/>
        <v>10141</v>
      </c>
      <c r="G59" s="5"/>
    </row>
    <row r="60" spans="1:6" ht="14.25">
      <c r="A60" t="s">
        <v>330</v>
      </c>
      <c r="B60">
        <v>609001</v>
      </c>
      <c r="C60" s="63" t="s">
        <v>26</v>
      </c>
      <c r="D60" s="2">
        <v>0</v>
      </c>
      <c r="E60" s="3">
        <f t="shared" si="0"/>
        <v>0</v>
      </c>
      <c r="F60" s="4">
        <f t="shared" si="1"/>
        <v>0</v>
      </c>
    </row>
    <row r="61" spans="1:6" ht="14.25">
      <c r="A61" t="s">
        <v>330</v>
      </c>
      <c r="B61">
        <v>609002</v>
      </c>
      <c r="C61" s="63" t="s">
        <v>91</v>
      </c>
      <c r="D61" s="2">
        <v>16799</v>
      </c>
      <c r="E61" s="3">
        <f t="shared" si="0"/>
        <v>1.53</v>
      </c>
      <c r="F61" s="4">
        <f t="shared" si="1"/>
        <v>8432</v>
      </c>
    </row>
    <row r="62" spans="1:6" ht="14.25">
      <c r="A62" t="s">
        <v>330</v>
      </c>
      <c r="B62">
        <v>609003</v>
      </c>
      <c r="C62" s="63" t="s">
        <v>92</v>
      </c>
      <c r="D62" s="2">
        <v>15117</v>
      </c>
      <c r="E62" s="3">
        <f t="shared" si="0"/>
        <v>1.37</v>
      </c>
      <c r="F62" s="4">
        <f t="shared" si="1"/>
        <v>7550</v>
      </c>
    </row>
    <row r="63" spans="1:6" ht="14.25">
      <c r="A63" t="s">
        <v>330</v>
      </c>
      <c r="B63">
        <v>609004</v>
      </c>
      <c r="C63" s="63" t="s">
        <v>93</v>
      </c>
      <c r="D63" s="2">
        <v>15254</v>
      </c>
      <c r="E63" s="3">
        <f t="shared" si="0"/>
        <v>1.39</v>
      </c>
      <c r="F63" s="4">
        <f t="shared" si="1"/>
        <v>7661</v>
      </c>
    </row>
    <row r="64" spans="1:7" ht="14.25">
      <c r="A64" t="s">
        <v>325</v>
      </c>
      <c r="B64">
        <v>609005</v>
      </c>
      <c r="C64" s="1" t="s">
        <v>95</v>
      </c>
      <c r="D64" s="2">
        <v>15415</v>
      </c>
      <c r="E64" s="3">
        <f t="shared" si="0"/>
        <v>1.4</v>
      </c>
      <c r="F64" s="4">
        <f t="shared" si="1"/>
        <v>7716</v>
      </c>
      <c r="G64" s="5"/>
    </row>
    <row r="65" spans="1:6" ht="14.25">
      <c r="A65" t="s">
        <v>330</v>
      </c>
      <c r="B65">
        <v>609006</v>
      </c>
      <c r="C65" s="63" t="s">
        <v>94</v>
      </c>
      <c r="D65" s="2">
        <v>3654</v>
      </c>
      <c r="E65" s="3">
        <f t="shared" si="0"/>
        <v>0.33</v>
      </c>
      <c r="F65" s="4">
        <f t="shared" si="1"/>
        <v>1819</v>
      </c>
    </row>
    <row r="66" spans="1:6" ht="14.25">
      <c r="A66" t="s">
        <v>331</v>
      </c>
      <c r="B66">
        <v>610001</v>
      </c>
      <c r="C66" s="63" t="s">
        <v>26</v>
      </c>
      <c r="D66" s="2">
        <v>613</v>
      </c>
      <c r="E66" s="3">
        <f>ROUND(D66/1100986*100,2)</f>
        <v>0.06</v>
      </c>
      <c r="F66" s="4">
        <f aca="true" t="shared" si="2" ref="F66:F129">ROUND(551122.785*E66/100,0)</f>
        <v>331</v>
      </c>
    </row>
    <row r="67" spans="1:6" ht="14.25">
      <c r="A67" t="s">
        <v>331</v>
      </c>
      <c r="B67">
        <v>610002</v>
      </c>
      <c r="C67" s="63" t="s">
        <v>97</v>
      </c>
      <c r="D67" s="2">
        <v>3701</v>
      </c>
      <c r="E67" s="3">
        <f>ROUND(D67/1100986*100,2)</f>
        <v>0.34</v>
      </c>
      <c r="F67" s="4">
        <f t="shared" si="2"/>
        <v>1874</v>
      </c>
    </row>
    <row r="68" spans="1:7" ht="14.25">
      <c r="A68" t="s">
        <v>325</v>
      </c>
      <c r="B68">
        <v>610003</v>
      </c>
      <c r="C68" s="63" t="s">
        <v>99</v>
      </c>
      <c r="D68" s="2">
        <v>28251</v>
      </c>
      <c r="E68" s="3">
        <f>ROUND(D68/1100986*100,2)</f>
        <v>2.57</v>
      </c>
      <c r="F68" s="4">
        <f t="shared" si="2"/>
        <v>14164</v>
      </c>
      <c r="G68" s="5"/>
    </row>
    <row r="69" spans="1:7" ht="14.25">
      <c r="A69" t="s">
        <v>325</v>
      </c>
      <c r="B69">
        <v>610004</v>
      </c>
      <c r="C69" s="63" t="s">
        <v>98</v>
      </c>
      <c r="D69" s="2">
        <v>14149</v>
      </c>
      <c r="E69" s="3">
        <f>ROUND(D69/1100986*100,2)</f>
        <v>1.29</v>
      </c>
      <c r="F69" s="4">
        <f t="shared" si="2"/>
        <v>7109</v>
      </c>
      <c r="G69" s="5"/>
    </row>
    <row r="70" spans="1:7" ht="14.25">
      <c r="A70" t="s">
        <v>325</v>
      </c>
      <c r="B70">
        <v>610005</v>
      </c>
      <c r="C70" s="63" t="s">
        <v>100</v>
      </c>
      <c r="D70" s="2">
        <v>5378</v>
      </c>
      <c r="E70" s="3">
        <f>ROUND(D70/1100986*100,2)</f>
        <v>0.49</v>
      </c>
      <c r="F70" s="4">
        <f t="shared" si="2"/>
        <v>2701</v>
      </c>
      <c r="G70" s="5"/>
    </row>
    <row r="71" spans="1:6" ht="14.25">
      <c r="A71" t="s">
        <v>332</v>
      </c>
      <c r="B71">
        <v>611001</v>
      </c>
      <c r="C71" s="63" t="s">
        <v>101</v>
      </c>
      <c r="D71" s="2">
        <v>59661</v>
      </c>
      <c r="E71" s="3">
        <f>ROUND(D71/1100986*100,2)-0.03</f>
        <v>5.39</v>
      </c>
      <c r="F71" s="4">
        <f t="shared" si="2"/>
        <v>29706</v>
      </c>
    </row>
    <row r="72" spans="1:6" ht="14.25">
      <c r="A72" t="s">
        <v>333</v>
      </c>
      <c r="B72">
        <v>612001</v>
      </c>
      <c r="C72" s="63" t="s">
        <v>102</v>
      </c>
      <c r="D72" s="2">
        <v>25206</v>
      </c>
      <c r="E72" s="3">
        <f aca="true" t="shared" si="3" ref="E72:E135">ROUND(D72/1100986*100,2)</f>
        <v>2.29</v>
      </c>
      <c r="F72" s="4">
        <f t="shared" si="2"/>
        <v>12621</v>
      </c>
    </row>
    <row r="73" spans="1:6" ht="14.25">
      <c r="A73" t="s">
        <v>334</v>
      </c>
      <c r="B73">
        <v>613001</v>
      </c>
      <c r="C73" s="63" t="s">
        <v>26</v>
      </c>
      <c r="D73" s="2">
        <v>538</v>
      </c>
      <c r="E73" s="3">
        <f t="shared" si="3"/>
        <v>0.05</v>
      </c>
      <c r="F73" s="4">
        <f t="shared" si="2"/>
        <v>276</v>
      </c>
    </row>
    <row r="74" spans="1:6" ht="14.25">
      <c r="A74" t="s">
        <v>334</v>
      </c>
      <c r="B74">
        <v>613002</v>
      </c>
      <c r="C74" s="63" t="s">
        <v>104</v>
      </c>
      <c r="D74" s="2">
        <v>5081</v>
      </c>
      <c r="E74" s="3">
        <f t="shared" si="3"/>
        <v>0.46</v>
      </c>
      <c r="F74" s="4">
        <f t="shared" si="2"/>
        <v>2535</v>
      </c>
    </row>
    <row r="75" spans="1:6" ht="14.25">
      <c r="A75" t="s">
        <v>334</v>
      </c>
      <c r="B75">
        <v>613003</v>
      </c>
      <c r="C75" s="63" t="s">
        <v>105</v>
      </c>
      <c r="D75" s="2">
        <v>1836</v>
      </c>
      <c r="E75" s="3">
        <f t="shared" si="3"/>
        <v>0.17</v>
      </c>
      <c r="F75" s="4">
        <f t="shared" si="2"/>
        <v>937</v>
      </c>
    </row>
    <row r="76" spans="1:6" ht="14.25">
      <c r="A76" t="s">
        <v>334</v>
      </c>
      <c r="B76">
        <v>613004</v>
      </c>
      <c r="C76" s="63" t="s">
        <v>106</v>
      </c>
      <c r="D76" s="2">
        <v>6246</v>
      </c>
      <c r="E76" s="3">
        <f t="shared" si="3"/>
        <v>0.57</v>
      </c>
      <c r="F76" s="4">
        <f t="shared" si="2"/>
        <v>3141</v>
      </c>
    </row>
    <row r="77" spans="1:6" ht="14.25">
      <c r="A77" t="s">
        <v>334</v>
      </c>
      <c r="B77">
        <v>613005</v>
      </c>
      <c r="C77" s="63" t="s">
        <v>107</v>
      </c>
      <c r="D77" s="2">
        <v>6066</v>
      </c>
      <c r="E77" s="3">
        <f t="shared" si="3"/>
        <v>0.55</v>
      </c>
      <c r="F77" s="4">
        <f t="shared" si="2"/>
        <v>3031</v>
      </c>
    </row>
    <row r="78" spans="1:6" ht="14.25">
      <c r="A78" t="s">
        <v>334</v>
      </c>
      <c r="B78">
        <v>613006</v>
      </c>
      <c r="C78" s="63" t="s">
        <v>108</v>
      </c>
      <c r="D78" s="2">
        <v>6969</v>
      </c>
      <c r="E78" s="3">
        <f t="shared" si="3"/>
        <v>0.63</v>
      </c>
      <c r="F78" s="4">
        <f t="shared" si="2"/>
        <v>3472</v>
      </c>
    </row>
    <row r="79" spans="1:6" ht="14.25">
      <c r="A79" t="s">
        <v>334</v>
      </c>
      <c r="B79">
        <v>613007</v>
      </c>
      <c r="C79" s="63" t="s">
        <v>109</v>
      </c>
      <c r="D79" s="2">
        <v>3264</v>
      </c>
      <c r="E79" s="3">
        <f t="shared" si="3"/>
        <v>0.3</v>
      </c>
      <c r="F79" s="4">
        <f t="shared" si="2"/>
        <v>1653</v>
      </c>
    </row>
    <row r="80" spans="1:6" ht="14.25">
      <c r="A80" t="s">
        <v>334</v>
      </c>
      <c r="B80">
        <v>613008</v>
      </c>
      <c r="C80" s="63" t="s">
        <v>110</v>
      </c>
      <c r="D80" s="2">
        <v>5050</v>
      </c>
      <c r="E80" s="3">
        <f t="shared" si="3"/>
        <v>0.46</v>
      </c>
      <c r="F80" s="4">
        <f t="shared" si="2"/>
        <v>2535</v>
      </c>
    </row>
    <row r="81" spans="1:6" ht="14.25">
      <c r="A81" t="s">
        <v>335</v>
      </c>
      <c r="B81">
        <v>614001</v>
      </c>
      <c r="C81" s="63" t="s">
        <v>26</v>
      </c>
      <c r="D81" s="2">
        <v>1702</v>
      </c>
      <c r="E81" s="3">
        <f t="shared" si="3"/>
        <v>0.15</v>
      </c>
      <c r="F81" s="4">
        <f t="shared" si="2"/>
        <v>827</v>
      </c>
    </row>
    <row r="82" spans="1:6" ht="14.25">
      <c r="A82" t="s">
        <v>335</v>
      </c>
      <c r="B82">
        <v>614002</v>
      </c>
      <c r="C82" s="63" t="s">
        <v>112</v>
      </c>
      <c r="D82" s="2">
        <v>4900</v>
      </c>
      <c r="E82" s="3">
        <f t="shared" si="3"/>
        <v>0.45</v>
      </c>
      <c r="F82" s="4">
        <f t="shared" si="2"/>
        <v>2480</v>
      </c>
    </row>
    <row r="83" spans="1:7" ht="14.25">
      <c r="A83" t="s">
        <v>325</v>
      </c>
      <c r="B83">
        <v>614003</v>
      </c>
      <c r="C83" s="63" t="s">
        <v>115</v>
      </c>
      <c r="D83" s="2">
        <v>10764</v>
      </c>
      <c r="E83" s="3">
        <f t="shared" si="3"/>
        <v>0.98</v>
      </c>
      <c r="F83" s="4">
        <f t="shared" si="2"/>
        <v>5401</v>
      </c>
      <c r="G83" s="5"/>
    </row>
    <row r="84" spans="1:6" ht="14.25">
      <c r="A84" t="s">
        <v>335</v>
      </c>
      <c r="B84">
        <v>614004</v>
      </c>
      <c r="C84" s="63" t="s">
        <v>113</v>
      </c>
      <c r="D84" s="2">
        <v>5237</v>
      </c>
      <c r="E84" s="3">
        <f t="shared" si="3"/>
        <v>0.48</v>
      </c>
      <c r="F84" s="4">
        <f t="shared" si="2"/>
        <v>2645</v>
      </c>
    </row>
    <row r="85" spans="1:6" ht="14.25">
      <c r="A85" t="s">
        <v>335</v>
      </c>
      <c r="B85">
        <v>614005</v>
      </c>
      <c r="C85" s="63" t="s">
        <v>114</v>
      </c>
      <c r="D85" s="2">
        <v>5183</v>
      </c>
      <c r="E85" s="3">
        <f t="shared" si="3"/>
        <v>0.47</v>
      </c>
      <c r="F85" s="4">
        <f t="shared" si="2"/>
        <v>2590</v>
      </c>
    </row>
    <row r="86" spans="1:6" ht="14.25">
      <c r="A86" t="s">
        <v>336</v>
      </c>
      <c r="B86">
        <v>615001</v>
      </c>
      <c r="C86" s="63" t="s">
        <v>26</v>
      </c>
      <c r="D86" s="2">
        <v>0</v>
      </c>
      <c r="E86" s="3">
        <f t="shared" si="3"/>
        <v>0</v>
      </c>
      <c r="F86" s="4">
        <f t="shared" si="2"/>
        <v>0</v>
      </c>
    </row>
    <row r="87" spans="1:6" ht="14.25">
      <c r="A87" t="s">
        <v>336</v>
      </c>
      <c r="B87">
        <v>615002</v>
      </c>
      <c r="C87" s="63" t="s">
        <v>117</v>
      </c>
      <c r="D87" s="2">
        <v>4134</v>
      </c>
      <c r="E87" s="3">
        <f t="shared" si="3"/>
        <v>0.38</v>
      </c>
      <c r="F87" s="4">
        <f t="shared" si="2"/>
        <v>2094</v>
      </c>
    </row>
    <row r="88" spans="1:6" ht="14.25">
      <c r="A88" t="s">
        <v>336</v>
      </c>
      <c r="B88">
        <v>615003</v>
      </c>
      <c r="C88" s="63" t="s">
        <v>118</v>
      </c>
      <c r="D88" s="2">
        <v>6213</v>
      </c>
      <c r="E88" s="3">
        <f t="shared" si="3"/>
        <v>0.56</v>
      </c>
      <c r="F88" s="4">
        <f t="shared" si="2"/>
        <v>3086</v>
      </c>
    </row>
    <row r="89" spans="1:6" ht="14.25">
      <c r="A89" t="s">
        <v>336</v>
      </c>
      <c r="B89">
        <v>615004</v>
      </c>
      <c r="C89" s="63" t="s">
        <v>119</v>
      </c>
      <c r="D89" s="2">
        <v>5542</v>
      </c>
      <c r="E89" s="3">
        <f t="shared" si="3"/>
        <v>0.5</v>
      </c>
      <c r="F89" s="4">
        <f t="shared" si="2"/>
        <v>2756</v>
      </c>
    </row>
    <row r="90" spans="1:6" ht="14.25">
      <c r="A90" t="s">
        <v>336</v>
      </c>
      <c r="B90">
        <v>615005</v>
      </c>
      <c r="C90" s="63" t="s">
        <v>120</v>
      </c>
      <c r="D90" s="2">
        <v>2532</v>
      </c>
      <c r="E90" s="3">
        <f t="shared" si="3"/>
        <v>0.23</v>
      </c>
      <c r="F90" s="4">
        <f t="shared" si="2"/>
        <v>1268</v>
      </c>
    </row>
    <row r="91" spans="1:7" ht="14.25">
      <c r="A91" t="s">
        <v>325</v>
      </c>
      <c r="B91">
        <v>615006</v>
      </c>
      <c r="C91" s="63" t="s">
        <v>123</v>
      </c>
      <c r="D91" s="2">
        <v>22629</v>
      </c>
      <c r="E91" s="3">
        <f t="shared" si="3"/>
        <v>2.06</v>
      </c>
      <c r="F91" s="4">
        <f t="shared" si="2"/>
        <v>11353</v>
      </c>
      <c r="G91" s="5"/>
    </row>
    <row r="92" spans="1:7" ht="14.25">
      <c r="A92" t="s">
        <v>325</v>
      </c>
      <c r="B92">
        <v>615007</v>
      </c>
      <c r="C92" s="63" t="s">
        <v>124</v>
      </c>
      <c r="D92" s="2">
        <v>21427</v>
      </c>
      <c r="E92" s="3">
        <f t="shared" si="3"/>
        <v>1.95</v>
      </c>
      <c r="F92" s="4">
        <f t="shared" si="2"/>
        <v>10747</v>
      </c>
      <c r="G92" s="5"/>
    </row>
    <row r="93" spans="1:6" ht="14.25">
      <c r="A93" t="s">
        <v>336</v>
      </c>
      <c r="B93">
        <v>615008</v>
      </c>
      <c r="C93" s="63" t="s">
        <v>121</v>
      </c>
      <c r="D93" s="2">
        <v>14948</v>
      </c>
      <c r="E93" s="3">
        <f t="shared" si="3"/>
        <v>1.36</v>
      </c>
      <c r="F93" s="4">
        <f t="shared" si="2"/>
        <v>7495</v>
      </c>
    </row>
    <row r="94" spans="1:6" ht="14.25">
      <c r="A94" t="s">
        <v>336</v>
      </c>
      <c r="B94">
        <v>615009</v>
      </c>
      <c r="C94" s="63" t="s">
        <v>122</v>
      </c>
      <c r="D94" s="2">
        <v>12057</v>
      </c>
      <c r="E94" s="3">
        <f t="shared" si="3"/>
        <v>1.1</v>
      </c>
      <c r="F94" s="4">
        <f t="shared" si="2"/>
        <v>6062</v>
      </c>
    </row>
    <row r="95" spans="1:7" ht="14.25">
      <c r="A95" t="s">
        <v>325</v>
      </c>
      <c r="B95">
        <v>615010</v>
      </c>
      <c r="C95" s="63" t="s">
        <v>125</v>
      </c>
      <c r="D95" s="2">
        <v>9081</v>
      </c>
      <c r="E95" s="3">
        <f t="shared" si="3"/>
        <v>0.82</v>
      </c>
      <c r="F95" s="4">
        <f t="shared" si="2"/>
        <v>4519</v>
      </c>
      <c r="G95" s="5"/>
    </row>
    <row r="96" spans="1:6" ht="14.25">
      <c r="A96" t="s">
        <v>337</v>
      </c>
      <c r="B96">
        <v>616001</v>
      </c>
      <c r="C96" s="63" t="s">
        <v>26</v>
      </c>
      <c r="D96" s="2">
        <v>5953</v>
      </c>
      <c r="E96" s="3">
        <f t="shared" si="3"/>
        <v>0.54</v>
      </c>
      <c r="F96" s="4">
        <f t="shared" si="2"/>
        <v>2976</v>
      </c>
    </row>
    <row r="97" spans="1:6" ht="14.25">
      <c r="A97" t="s">
        <v>337</v>
      </c>
      <c r="B97">
        <v>616002</v>
      </c>
      <c r="C97" s="63" t="s">
        <v>127</v>
      </c>
      <c r="D97" s="2">
        <v>3808</v>
      </c>
      <c r="E97" s="3">
        <f t="shared" si="3"/>
        <v>0.35</v>
      </c>
      <c r="F97" s="4">
        <f t="shared" si="2"/>
        <v>1929</v>
      </c>
    </row>
    <row r="98" spans="1:6" ht="14.25">
      <c r="A98" t="s">
        <v>337</v>
      </c>
      <c r="B98">
        <v>616004</v>
      </c>
      <c r="C98" s="63" t="s">
        <v>128</v>
      </c>
      <c r="D98" s="2">
        <v>19010</v>
      </c>
      <c r="E98" s="3">
        <f t="shared" si="3"/>
        <v>1.73</v>
      </c>
      <c r="F98" s="4">
        <f t="shared" si="2"/>
        <v>9534</v>
      </c>
    </row>
    <row r="99" spans="1:7" ht="14.25">
      <c r="A99" t="s">
        <v>325</v>
      </c>
      <c r="B99">
        <v>616005</v>
      </c>
      <c r="C99" s="63" t="s">
        <v>131</v>
      </c>
      <c r="D99" s="2">
        <v>21569</v>
      </c>
      <c r="E99" s="3">
        <f t="shared" si="3"/>
        <v>1.96</v>
      </c>
      <c r="F99" s="4">
        <f t="shared" si="2"/>
        <v>10802</v>
      </c>
      <c r="G99" s="5"/>
    </row>
    <row r="100" spans="1:7" ht="14.25">
      <c r="A100" t="s">
        <v>325</v>
      </c>
      <c r="B100">
        <v>616006</v>
      </c>
      <c r="C100" s="63" t="s">
        <v>130</v>
      </c>
      <c r="D100" s="2">
        <v>23622</v>
      </c>
      <c r="E100" s="3">
        <f t="shared" si="3"/>
        <v>2.15</v>
      </c>
      <c r="F100" s="4">
        <f t="shared" si="2"/>
        <v>11849</v>
      </c>
      <c r="G100" s="5"/>
    </row>
    <row r="101" spans="1:6" ht="14.25">
      <c r="A101" t="s">
        <v>337</v>
      </c>
      <c r="B101">
        <v>616007</v>
      </c>
      <c r="C101" s="63" t="s">
        <v>129</v>
      </c>
      <c r="D101" s="2">
        <v>24239</v>
      </c>
      <c r="E101" s="3">
        <f t="shared" si="3"/>
        <v>2.2</v>
      </c>
      <c r="F101" s="4">
        <f t="shared" si="2"/>
        <v>12125</v>
      </c>
    </row>
    <row r="102" spans="1:6" ht="14.25">
      <c r="A102" t="s">
        <v>338</v>
      </c>
      <c r="B102">
        <v>617001</v>
      </c>
      <c r="C102" s="63" t="s">
        <v>26</v>
      </c>
      <c r="D102" s="2">
        <v>0</v>
      </c>
      <c r="E102" s="3">
        <f t="shared" si="3"/>
        <v>0</v>
      </c>
      <c r="F102" s="4">
        <f t="shared" si="2"/>
        <v>0</v>
      </c>
    </row>
    <row r="103" spans="1:6" ht="14.25">
      <c r="A103" t="s">
        <v>338</v>
      </c>
      <c r="B103">
        <v>617002</v>
      </c>
      <c r="C103" s="63" t="s">
        <v>133</v>
      </c>
      <c r="D103" s="2">
        <v>4783</v>
      </c>
      <c r="E103" s="3">
        <f t="shared" si="3"/>
        <v>0.43</v>
      </c>
      <c r="F103" s="4">
        <f t="shared" si="2"/>
        <v>2370</v>
      </c>
    </row>
    <row r="104" spans="1:6" ht="14.25">
      <c r="A104" t="s">
        <v>338</v>
      </c>
      <c r="B104">
        <v>617003</v>
      </c>
      <c r="C104" s="63" t="s">
        <v>134</v>
      </c>
      <c r="D104" s="2">
        <v>1350</v>
      </c>
      <c r="E104" s="3">
        <f t="shared" si="3"/>
        <v>0.12</v>
      </c>
      <c r="F104" s="4">
        <f t="shared" si="2"/>
        <v>661</v>
      </c>
    </row>
    <row r="105" spans="1:6" ht="14.25">
      <c r="A105" t="s">
        <v>338</v>
      </c>
      <c r="B105">
        <v>617004</v>
      </c>
      <c r="C105" s="63" t="s">
        <v>135</v>
      </c>
      <c r="D105" s="2">
        <v>7095</v>
      </c>
      <c r="E105" s="3">
        <f t="shared" si="3"/>
        <v>0.64</v>
      </c>
      <c r="F105" s="4">
        <f t="shared" si="2"/>
        <v>3527</v>
      </c>
    </row>
    <row r="106" spans="1:6" ht="14.25">
      <c r="A106" t="s">
        <v>338</v>
      </c>
      <c r="B106">
        <v>617005</v>
      </c>
      <c r="C106" s="63" t="s">
        <v>136</v>
      </c>
      <c r="D106" s="2">
        <v>8398</v>
      </c>
      <c r="E106" s="3">
        <f t="shared" si="3"/>
        <v>0.76</v>
      </c>
      <c r="F106" s="4">
        <f t="shared" si="2"/>
        <v>4189</v>
      </c>
    </row>
    <row r="107" spans="1:7" ht="14.25">
      <c r="A107" t="s">
        <v>325</v>
      </c>
      <c r="B107">
        <v>617006</v>
      </c>
      <c r="C107" s="63" t="s">
        <v>137</v>
      </c>
      <c r="D107" s="2">
        <v>5097</v>
      </c>
      <c r="E107" s="3">
        <f t="shared" si="3"/>
        <v>0.46</v>
      </c>
      <c r="F107" s="4">
        <f t="shared" si="2"/>
        <v>2535</v>
      </c>
      <c r="G107" s="5"/>
    </row>
    <row r="108" spans="1:7" ht="14.25">
      <c r="A108" t="s">
        <v>325</v>
      </c>
      <c r="B108">
        <v>617007</v>
      </c>
      <c r="C108" s="63" t="s">
        <v>138</v>
      </c>
      <c r="D108" s="2">
        <v>4985</v>
      </c>
      <c r="E108" s="3">
        <f t="shared" si="3"/>
        <v>0.45</v>
      </c>
      <c r="F108" s="4">
        <f t="shared" si="2"/>
        <v>2480</v>
      </c>
      <c r="G108" s="5"/>
    </row>
    <row r="109" spans="1:7" ht="14.25">
      <c r="A109" t="s">
        <v>325</v>
      </c>
      <c r="B109">
        <v>617008</v>
      </c>
      <c r="C109" s="63" t="s">
        <v>139</v>
      </c>
      <c r="D109" s="2">
        <v>6953</v>
      </c>
      <c r="E109" s="3">
        <f t="shared" si="3"/>
        <v>0.63</v>
      </c>
      <c r="F109" s="4">
        <f t="shared" si="2"/>
        <v>3472</v>
      </c>
      <c r="G109" s="5"/>
    </row>
    <row r="110" spans="1:7" ht="14.25">
      <c r="A110" t="s">
        <v>325</v>
      </c>
      <c r="B110">
        <v>617009</v>
      </c>
      <c r="C110" s="63" t="s">
        <v>140</v>
      </c>
      <c r="D110" s="2">
        <v>17669</v>
      </c>
      <c r="E110" s="3">
        <f t="shared" si="3"/>
        <v>1.6</v>
      </c>
      <c r="F110" s="4">
        <f t="shared" si="2"/>
        <v>8818</v>
      </c>
      <c r="G110" s="5"/>
    </row>
    <row r="111" spans="1:6" ht="14.25">
      <c r="A111" t="s">
        <v>339</v>
      </c>
      <c r="B111">
        <v>618001</v>
      </c>
      <c r="C111" s="63" t="s">
        <v>26</v>
      </c>
      <c r="D111" s="2">
        <v>0</v>
      </c>
      <c r="E111" s="3">
        <f t="shared" si="3"/>
        <v>0</v>
      </c>
      <c r="F111" s="4">
        <f t="shared" si="2"/>
        <v>0</v>
      </c>
    </row>
    <row r="112" spans="1:6" ht="14.25">
      <c r="A112" t="s">
        <v>339</v>
      </c>
      <c r="B112">
        <v>618002</v>
      </c>
      <c r="C112" s="63" t="s">
        <v>142</v>
      </c>
      <c r="D112" s="2">
        <v>8211</v>
      </c>
      <c r="E112" s="3">
        <f t="shared" si="3"/>
        <v>0.75</v>
      </c>
      <c r="F112" s="4">
        <f t="shared" si="2"/>
        <v>4133</v>
      </c>
    </row>
    <row r="113" spans="1:6" ht="14.25">
      <c r="A113" t="s">
        <v>339</v>
      </c>
      <c r="B113">
        <v>618003</v>
      </c>
      <c r="C113" s="63" t="s">
        <v>143</v>
      </c>
      <c r="D113" s="2">
        <v>8727</v>
      </c>
      <c r="E113" s="3">
        <f t="shared" si="3"/>
        <v>0.79</v>
      </c>
      <c r="F113" s="4">
        <f t="shared" si="2"/>
        <v>4354</v>
      </c>
    </row>
    <row r="114" spans="1:7" ht="14.25">
      <c r="A114" t="s">
        <v>325</v>
      </c>
      <c r="B114">
        <v>618004</v>
      </c>
      <c r="C114" s="63" t="s">
        <v>149</v>
      </c>
      <c r="D114" s="2">
        <v>11467</v>
      </c>
      <c r="E114" s="3">
        <f t="shared" si="3"/>
        <v>1.04</v>
      </c>
      <c r="F114" s="4">
        <f t="shared" si="2"/>
        <v>5732</v>
      </c>
      <c r="G114" s="5"/>
    </row>
    <row r="115" spans="1:6" ht="14.25">
      <c r="A115" t="s">
        <v>339</v>
      </c>
      <c r="B115">
        <v>618005</v>
      </c>
      <c r="C115" s="63" t="s">
        <v>144</v>
      </c>
      <c r="D115" s="2">
        <v>5067</v>
      </c>
      <c r="E115" s="3">
        <f t="shared" si="3"/>
        <v>0.46</v>
      </c>
      <c r="F115" s="4">
        <f t="shared" si="2"/>
        <v>2535</v>
      </c>
    </row>
    <row r="116" spans="1:6" ht="14.25">
      <c r="A116" t="s">
        <v>339</v>
      </c>
      <c r="B116">
        <v>618006</v>
      </c>
      <c r="C116" s="63" t="s">
        <v>145</v>
      </c>
      <c r="D116" s="2">
        <v>3683</v>
      </c>
      <c r="E116" s="3">
        <f t="shared" si="3"/>
        <v>0.33</v>
      </c>
      <c r="F116" s="4">
        <f t="shared" si="2"/>
        <v>1819</v>
      </c>
    </row>
    <row r="117" spans="1:7" ht="14.25">
      <c r="A117" t="s">
        <v>325</v>
      </c>
      <c r="B117">
        <v>618007</v>
      </c>
      <c r="C117" s="63" t="s">
        <v>147</v>
      </c>
      <c r="D117" s="2">
        <v>1362</v>
      </c>
      <c r="E117" s="3">
        <f t="shared" si="3"/>
        <v>0.12</v>
      </c>
      <c r="F117" s="4">
        <f t="shared" si="2"/>
        <v>661</v>
      </c>
      <c r="G117" s="5"/>
    </row>
    <row r="118" spans="1:7" ht="14.25">
      <c r="A118" t="s">
        <v>325</v>
      </c>
      <c r="B118">
        <v>618008</v>
      </c>
      <c r="C118" s="63" t="s">
        <v>148</v>
      </c>
      <c r="D118" s="2">
        <v>2424</v>
      </c>
      <c r="E118" s="3">
        <f t="shared" si="3"/>
        <v>0.22</v>
      </c>
      <c r="F118" s="4">
        <f t="shared" si="2"/>
        <v>1212</v>
      </c>
      <c r="G118" s="5"/>
    </row>
    <row r="119" spans="1:6" ht="14.25">
      <c r="A119" t="s">
        <v>339</v>
      </c>
      <c r="B119">
        <v>618009</v>
      </c>
      <c r="C119" s="63" t="s">
        <v>146</v>
      </c>
      <c r="D119" s="2">
        <v>5042</v>
      </c>
      <c r="E119" s="3">
        <f t="shared" si="3"/>
        <v>0.46</v>
      </c>
      <c r="F119" s="4">
        <f t="shared" si="2"/>
        <v>2535</v>
      </c>
    </row>
    <row r="120" spans="1:6" ht="14.25">
      <c r="A120" t="s">
        <v>340</v>
      </c>
      <c r="B120">
        <v>619001</v>
      </c>
      <c r="C120" s="63" t="s">
        <v>26</v>
      </c>
      <c r="D120" s="2">
        <v>890</v>
      </c>
      <c r="E120" s="3">
        <f t="shared" si="3"/>
        <v>0.08</v>
      </c>
      <c r="F120" s="4">
        <f t="shared" si="2"/>
        <v>441</v>
      </c>
    </row>
    <row r="121" spans="1:6" ht="14.25">
      <c r="A121" t="s">
        <v>340</v>
      </c>
      <c r="B121">
        <v>619002</v>
      </c>
      <c r="C121" s="63" t="s">
        <v>151</v>
      </c>
      <c r="D121" s="2">
        <v>4362</v>
      </c>
      <c r="E121" s="3">
        <f t="shared" si="3"/>
        <v>0.4</v>
      </c>
      <c r="F121" s="4">
        <f t="shared" si="2"/>
        <v>2204</v>
      </c>
    </row>
    <row r="122" spans="1:7" ht="14.25">
      <c r="A122" t="s">
        <v>325</v>
      </c>
      <c r="B122">
        <v>619003</v>
      </c>
      <c r="C122" s="63" t="s">
        <v>153</v>
      </c>
      <c r="D122" s="2">
        <v>12301</v>
      </c>
      <c r="E122" s="3">
        <f t="shared" si="3"/>
        <v>1.12</v>
      </c>
      <c r="F122" s="4">
        <f t="shared" si="2"/>
        <v>6173</v>
      </c>
      <c r="G122" s="5"/>
    </row>
    <row r="123" spans="1:6" ht="14.25">
      <c r="A123" t="s">
        <v>340</v>
      </c>
      <c r="B123">
        <v>619004</v>
      </c>
      <c r="C123" s="63" t="s">
        <v>152</v>
      </c>
      <c r="D123" s="2">
        <v>14655</v>
      </c>
      <c r="E123" s="3">
        <f t="shared" si="3"/>
        <v>1.33</v>
      </c>
      <c r="F123" s="4">
        <f t="shared" si="2"/>
        <v>7330</v>
      </c>
    </row>
    <row r="124" spans="1:6" ht="40.5">
      <c r="A124" t="s">
        <v>341</v>
      </c>
      <c r="B124">
        <v>620001</v>
      </c>
      <c r="C124" s="6" t="s">
        <v>342</v>
      </c>
      <c r="D124" s="2">
        <v>421</v>
      </c>
      <c r="E124" s="3">
        <f t="shared" si="3"/>
        <v>0.04</v>
      </c>
      <c r="F124" s="4">
        <f t="shared" si="2"/>
        <v>220</v>
      </c>
    </row>
    <row r="125" spans="1:6" ht="40.5">
      <c r="A125" t="s">
        <v>341</v>
      </c>
      <c r="B125">
        <v>620001</v>
      </c>
      <c r="C125" s="6" t="s">
        <v>343</v>
      </c>
      <c r="D125" s="2">
        <v>209</v>
      </c>
      <c r="E125" s="3">
        <f t="shared" si="3"/>
        <v>0.02</v>
      </c>
      <c r="F125" s="4">
        <f t="shared" si="2"/>
        <v>110</v>
      </c>
    </row>
    <row r="126" spans="1:6" ht="14.25">
      <c r="A126" t="s">
        <v>341</v>
      </c>
      <c r="B126">
        <v>620002</v>
      </c>
      <c r="C126" s="63" t="s">
        <v>157</v>
      </c>
      <c r="D126" s="2">
        <v>9653</v>
      </c>
      <c r="E126" s="3">
        <f t="shared" si="3"/>
        <v>0.88</v>
      </c>
      <c r="F126" s="4">
        <f t="shared" si="2"/>
        <v>4850</v>
      </c>
    </row>
    <row r="127" spans="1:6" ht="14.25">
      <c r="A127" t="s">
        <v>341</v>
      </c>
      <c r="B127">
        <v>620003</v>
      </c>
      <c r="C127" s="63" t="s">
        <v>158</v>
      </c>
      <c r="D127" s="2">
        <v>11283</v>
      </c>
      <c r="E127" s="3">
        <f t="shared" si="3"/>
        <v>1.02</v>
      </c>
      <c r="F127" s="4">
        <f t="shared" si="2"/>
        <v>5621</v>
      </c>
    </row>
    <row r="128" spans="1:7" ht="14.25">
      <c r="A128" t="s">
        <v>325</v>
      </c>
      <c r="B128">
        <v>620004</v>
      </c>
      <c r="C128" s="63" t="s">
        <v>160</v>
      </c>
      <c r="D128" s="2">
        <v>43650</v>
      </c>
      <c r="E128" s="3">
        <f t="shared" si="3"/>
        <v>3.96</v>
      </c>
      <c r="F128" s="4">
        <f t="shared" si="2"/>
        <v>21824</v>
      </c>
      <c r="G128" s="5"/>
    </row>
    <row r="129" spans="1:7" ht="14.25">
      <c r="A129" t="s">
        <v>325</v>
      </c>
      <c r="B129">
        <v>620005</v>
      </c>
      <c r="C129" s="63" t="s">
        <v>159</v>
      </c>
      <c r="D129" s="2">
        <v>13053</v>
      </c>
      <c r="E129" s="3">
        <f t="shared" si="3"/>
        <v>1.19</v>
      </c>
      <c r="F129" s="4">
        <f t="shared" si="2"/>
        <v>6558</v>
      </c>
      <c r="G129" s="5"/>
    </row>
    <row r="130" spans="1:7" ht="14.25">
      <c r="A130" t="s">
        <v>325</v>
      </c>
      <c r="B130">
        <v>620006</v>
      </c>
      <c r="C130" s="63" t="s">
        <v>161</v>
      </c>
      <c r="D130" s="2">
        <v>21867</v>
      </c>
      <c r="E130" s="3">
        <f t="shared" si="3"/>
        <v>1.99</v>
      </c>
      <c r="F130" s="4">
        <f aca="true" t="shared" si="4" ref="F130:F136">ROUND(551122.785*E130/100,0)</f>
        <v>10967</v>
      </c>
      <c r="G130" s="5"/>
    </row>
    <row r="131" spans="1:6" ht="14.25">
      <c r="A131" t="s">
        <v>344</v>
      </c>
      <c r="B131">
        <v>621001</v>
      </c>
      <c r="C131" s="63" t="s">
        <v>26</v>
      </c>
      <c r="D131" s="2">
        <v>145</v>
      </c>
      <c r="E131" s="3">
        <f t="shared" si="3"/>
        <v>0.01</v>
      </c>
      <c r="F131" s="7">
        <f>ROUND(551122.785*E131/100,0)+0.785</f>
        <v>55.785</v>
      </c>
    </row>
    <row r="132" spans="1:6" ht="14.25">
      <c r="A132" t="s">
        <v>344</v>
      </c>
      <c r="B132">
        <v>621002</v>
      </c>
      <c r="C132" s="63" t="s">
        <v>163</v>
      </c>
      <c r="D132" s="2">
        <v>4179</v>
      </c>
      <c r="E132" s="3">
        <f t="shared" si="3"/>
        <v>0.38</v>
      </c>
      <c r="F132" s="4">
        <f t="shared" si="4"/>
        <v>2094</v>
      </c>
    </row>
    <row r="133" spans="1:7" ht="14.25">
      <c r="A133" t="s">
        <v>325</v>
      </c>
      <c r="B133">
        <v>621003</v>
      </c>
      <c r="C133" s="63" t="s">
        <v>167</v>
      </c>
      <c r="D133" s="2">
        <v>14928</v>
      </c>
      <c r="E133" s="3">
        <f t="shared" si="3"/>
        <v>1.36</v>
      </c>
      <c r="F133" s="4">
        <f t="shared" si="4"/>
        <v>7495</v>
      </c>
      <c r="G133" s="5"/>
    </row>
    <row r="134" spans="1:7" ht="14.25">
      <c r="A134" t="s">
        <v>325</v>
      </c>
      <c r="B134">
        <v>621004</v>
      </c>
      <c r="C134" s="63" t="s">
        <v>166</v>
      </c>
      <c r="D134" s="2">
        <v>5308</v>
      </c>
      <c r="E134" s="3">
        <f t="shared" si="3"/>
        <v>0.48</v>
      </c>
      <c r="F134" s="4">
        <f t="shared" si="4"/>
        <v>2645</v>
      </c>
      <c r="G134" s="5"/>
    </row>
    <row r="135" spans="1:6" ht="14.25">
      <c r="A135" t="s">
        <v>344</v>
      </c>
      <c r="B135">
        <v>621005</v>
      </c>
      <c r="C135" s="63" t="s">
        <v>164</v>
      </c>
      <c r="D135" s="2">
        <v>4682</v>
      </c>
      <c r="E135" s="3">
        <f t="shared" si="3"/>
        <v>0.43</v>
      </c>
      <c r="F135" s="4">
        <f t="shared" si="4"/>
        <v>2370</v>
      </c>
    </row>
    <row r="136" spans="1:6" ht="14.25">
      <c r="A136" t="s">
        <v>344</v>
      </c>
      <c r="B136">
        <v>621006</v>
      </c>
      <c r="C136" s="63" t="s">
        <v>345</v>
      </c>
      <c r="D136" s="2">
        <v>2833</v>
      </c>
      <c r="E136" s="3">
        <f>ROUND(D136/1100986*100,2)</f>
        <v>0.26</v>
      </c>
      <c r="F136" s="4">
        <f t="shared" si="4"/>
        <v>1433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谢微</cp:lastModifiedBy>
  <cp:lastPrinted>2017-10-20T08:31:08Z</cp:lastPrinted>
  <dcterms:created xsi:type="dcterms:W3CDTF">1996-12-17T01:32:42Z</dcterms:created>
  <dcterms:modified xsi:type="dcterms:W3CDTF">2019-03-05T07:45:13Z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