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8" windowHeight="93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  <definedName name="_xlnm.Print_Area" localSheetId="0">'Sheet1'!$A$1:$M$101</definedName>
  </definedNames>
  <calcPr fullCalcOnLoad="1"/>
</workbook>
</file>

<file path=xl/sharedStrings.xml><?xml version="1.0" encoding="utf-8"?>
<sst xmlns="http://schemas.openxmlformats.org/spreadsheetml/2006/main" count="130" uniqueCount="116">
  <si>
    <t>附件</t>
  </si>
  <si>
    <t>2018年新增农村危房改造补助资金下达及清算情况表</t>
  </si>
  <si>
    <t>单位：户、万元</t>
  </si>
  <si>
    <t>序号</t>
  </si>
  <si>
    <t>预算级次</t>
  </si>
  <si>
    <t>2018年</t>
  </si>
  <si>
    <t>（粤财农〔2017〕336号）</t>
  </si>
  <si>
    <t>国家任务
实际所需资金</t>
  </si>
  <si>
    <t>本次调整清算的
中央补助资金</t>
  </si>
  <si>
    <t>（粤财农〔2017〕405号）</t>
  </si>
  <si>
    <t>（粤财农〔2017〕406号）</t>
  </si>
  <si>
    <t>本次新增补助资金合计</t>
  </si>
  <si>
    <t>原计划改造任务户数</t>
  </si>
  <si>
    <t>原计划改造任务资金需求</t>
  </si>
  <si>
    <t>新增任务户数</t>
  </si>
  <si>
    <t>新增任务资金需求</t>
  </si>
  <si>
    <t>提前下达2018年中央资金</t>
  </si>
  <si>
    <t>提前下达2018年省级资金</t>
  </si>
  <si>
    <t>提前下达2018年省级资金（第二批）</t>
  </si>
  <si>
    <t>全省合计</t>
  </si>
  <si>
    <t>韶关市</t>
  </si>
  <si>
    <t>乐昌市</t>
  </si>
  <si>
    <t>新丰县</t>
  </si>
  <si>
    <t>始兴县</t>
  </si>
  <si>
    <t>武江区</t>
  </si>
  <si>
    <t>浈江区</t>
  </si>
  <si>
    <t>曲江区</t>
  </si>
  <si>
    <t>河源市</t>
  </si>
  <si>
    <t>源城区</t>
  </si>
  <si>
    <t>东源县</t>
  </si>
  <si>
    <t>中央苏区</t>
  </si>
  <si>
    <t>和平县</t>
  </si>
  <si>
    <t>梅州市</t>
  </si>
  <si>
    <t>梅县区</t>
  </si>
  <si>
    <t>梅江区</t>
  </si>
  <si>
    <t>平远县</t>
  </si>
  <si>
    <t>蕉岭县</t>
  </si>
  <si>
    <t>惠州市</t>
  </si>
  <si>
    <t>惠东县</t>
  </si>
  <si>
    <t>龙门县</t>
  </si>
  <si>
    <t>惠城区</t>
  </si>
  <si>
    <t>惠阳区</t>
  </si>
  <si>
    <t>阳江市</t>
  </si>
  <si>
    <t>阳东区</t>
  </si>
  <si>
    <t>阳西县</t>
  </si>
  <si>
    <t>江城区</t>
  </si>
  <si>
    <t>海陵区</t>
  </si>
  <si>
    <t>高新区</t>
  </si>
  <si>
    <t>湛江市</t>
  </si>
  <si>
    <t>遂溪县</t>
  </si>
  <si>
    <t>吴川市</t>
  </si>
  <si>
    <t>坡头区</t>
  </si>
  <si>
    <t>麻章区</t>
  </si>
  <si>
    <t>经济开发区</t>
  </si>
  <si>
    <t>南三区</t>
  </si>
  <si>
    <t>茂名市</t>
  </si>
  <si>
    <t>信宜市</t>
  </si>
  <si>
    <t>电白区</t>
  </si>
  <si>
    <t>茂南区</t>
  </si>
  <si>
    <t>滨海新区</t>
  </si>
  <si>
    <t>高新开发区</t>
  </si>
  <si>
    <t>肇庆市</t>
  </si>
  <si>
    <t>高要区</t>
  </si>
  <si>
    <t>四会市</t>
  </si>
  <si>
    <t>清远市</t>
  </si>
  <si>
    <t>佛冈县</t>
  </si>
  <si>
    <t>阳山县</t>
  </si>
  <si>
    <t>清新区</t>
  </si>
  <si>
    <t>连州市</t>
  </si>
  <si>
    <t>清城区</t>
  </si>
  <si>
    <t>潮州市</t>
  </si>
  <si>
    <t>潮安区</t>
  </si>
  <si>
    <t>湘桥区</t>
  </si>
  <si>
    <t>揭阳市</t>
  </si>
  <si>
    <t>榕城区</t>
  </si>
  <si>
    <t>揭东区</t>
  </si>
  <si>
    <t>空港经济区</t>
  </si>
  <si>
    <t>云浮市</t>
  </si>
  <si>
    <t>郁南县</t>
  </si>
  <si>
    <t>云安区</t>
  </si>
  <si>
    <t>云城区</t>
  </si>
  <si>
    <t>省直管县</t>
  </si>
  <si>
    <t>南雄市</t>
  </si>
  <si>
    <t>仁化县</t>
  </si>
  <si>
    <t>少数民族</t>
  </si>
  <si>
    <t>乳源县</t>
  </si>
  <si>
    <t>翁源县</t>
  </si>
  <si>
    <t>龙川县</t>
  </si>
  <si>
    <t>紫金县</t>
  </si>
  <si>
    <t>连平县</t>
  </si>
  <si>
    <t>兴宁市</t>
  </si>
  <si>
    <t>大埔县</t>
  </si>
  <si>
    <t>丰顺县</t>
  </si>
  <si>
    <t>五华县</t>
  </si>
  <si>
    <t>博罗县</t>
  </si>
  <si>
    <t>陆河县</t>
  </si>
  <si>
    <t>陆丰市</t>
  </si>
  <si>
    <t>海丰县</t>
  </si>
  <si>
    <t>阳春市</t>
  </si>
  <si>
    <t>徐闻县</t>
  </si>
  <si>
    <t>雷州市</t>
  </si>
  <si>
    <t>廉江市</t>
  </si>
  <si>
    <t>高州市</t>
  </si>
  <si>
    <t>化州市</t>
  </si>
  <si>
    <t>广宁县</t>
  </si>
  <si>
    <t>怀集县</t>
  </si>
  <si>
    <t>封开县</t>
  </si>
  <si>
    <t>德庆县</t>
  </si>
  <si>
    <t>连南县</t>
  </si>
  <si>
    <t>连山县</t>
  </si>
  <si>
    <t>英德市</t>
  </si>
  <si>
    <t>饶平县</t>
  </si>
  <si>
    <t>揭西县</t>
  </si>
  <si>
    <t>惠来县</t>
  </si>
  <si>
    <t>罗定市</t>
  </si>
  <si>
    <t>新兴县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</si>
</sst>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.00_ "/>
    <numFmt numFmtId="179" formatCode="#,##0.00_ "/>
  </numFmts>
  <fonts count="57">
    <font>
      <sz val="12"/>
      <name val="宋体"/>
      <family val="0"/>
    </font>
    <font>
      <sz val="18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26"/>
      <name val="方正小标宋简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b/>
      <sz val="20"/>
      <name val="华文中宋"/>
      <family val="0"/>
    </font>
    <font>
      <b/>
      <sz val="14"/>
      <color indexed="8"/>
      <name val="黑体"/>
      <family val="3"/>
    </font>
    <font>
      <sz val="14"/>
      <name val="黑体"/>
      <family val="3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176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178" fontId="11" fillId="0" borderId="9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 wrapText="1"/>
    </xf>
    <xf numFmtId="178" fontId="12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7" fontId="9" fillId="0" borderId="9" xfId="22" applyNumberFormat="1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177" fontId="6" fillId="0" borderId="0" xfId="0" applyNumberFormat="1" applyFont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78" fontId="11" fillId="0" borderId="16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Alignment="1">
      <alignment horizontal="center" vertical="center" wrapText="1"/>
    </xf>
    <xf numFmtId="179" fontId="14" fillId="0" borderId="0" xfId="0" applyNumberFormat="1" applyFont="1" applyAlignment="1">
      <alignment horizontal="right" vertical="center" wrapText="1"/>
    </xf>
    <xf numFmtId="179" fontId="3" fillId="0" borderId="0" xfId="0" applyNumberFormat="1" applyFont="1" applyAlignment="1">
      <alignment horizontal="right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178" fontId="15" fillId="0" borderId="9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9" fontId="0" fillId="0" borderId="0" xfId="0" applyNumberFormat="1" applyFont="1" applyAlignment="1">
      <alignment horizontal="right" vertical="center" wrapText="1"/>
    </xf>
    <xf numFmtId="177" fontId="55" fillId="0" borderId="0" xfId="0" applyNumberFormat="1" applyFont="1" applyFill="1" applyAlignment="1">
      <alignment horizontal="center" vertical="center" wrapText="1"/>
    </xf>
    <xf numFmtId="179" fontId="55" fillId="0" borderId="0" xfId="0" applyNumberFormat="1" applyFont="1" applyAlignment="1">
      <alignment horizontal="right" vertical="center" wrapText="1"/>
    </xf>
    <xf numFmtId="177" fontId="56" fillId="0" borderId="0" xfId="0" applyNumberFormat="1" applyFont="1" applyFill="1" applyAlignment="1">
      <alignment horizontal="center" vertical="center" wrapText="1"/>
    </xf>
    <xf numFmtId="179" fontId="56" fillId="0" borderId="0" xfId="0" applyNumberFormat="1" applyFont="1" applyAlignment="1">
      <alignment horizontal="right" vertical="center" wrapText="1"/>
    </xf>
    <xf numFmtId="178" fontId="15" fillId="0" borderId="12" xfId="0" applyNumberFormat="1" applyFont="1" applyFill="1" applyBorder="1" applyAlignment="1">
      <alignment horizontal="center" vertical="center" wrapText="1"/>
    </xf>
    <xf numFmtId="178" fontId="15" fillId="0" borderId="13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9" fontId="55" fillId="0" borderId="0" xfId="0" applyNumberFormat="1" applyFont="1" applyBorder="1" applyAlignment="1">
      <alignment horizontal="right" vertical="center" wrapText="1"/>
    </xf>
    <xf numFmtId="177" fontId="56" fillId="0" borderId="0" xfId="0" applyNumberFormat="1" applyFont="1" applyFill="1" applyBorder="1" applyAlignment="1">
      <alignment horizontal="center" vertical="center" wrapText="1"/>
    </xf>
    <xf numFmtId="179" fontId="56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SheetLayoutView="100" workbookViewId="0" topLeftCell="A1">
      <pane ySplit="7" topLeftCell="A107" activePane="bottomLeft" state="frozen"/>
      <selection pane="bottomLeft" activeCell="B1" sqref="B1"/>
    </sheetView>
  </sheetViews>
  <sheetFormatPr defaultColWidth="9.00390625" defaultRowHeight="14.25"/>
  <cols>
    <col min="1" max="1" width="11.25390625" style="0" hidden="1" customWidth="1"/>
    <col min="2" max="2" width="10.625" style="17" customWidth="1"/>
    <col min="3" max="3" width="12.125" style="18" customWidth="1"/>
    <col min="4" max="4" width="13.00390625" style="0" customWidth="1"/>
    <col min="5" max="5" width="17.25390625" style="0" customWidth="1"/>
    <col min="6" max="6" width="12.50390625" style="18" customWidth="1"/>
    <col min="7" max="7" width="17.25390625" style="18" customWidth="1"/>
    <col min="8" max="8" width="20.375" style="18" customWidth="1"/>
    <col min="9" max="10" width="18.625" style="0" customWidth="1"/>
    <col min="11" max="11" width="20.00390625" style="0" customWidth="1"/>
    <col min="12" max="12" width="20.125" style="0" customWidth="1"/>
    <col min="13" max="13" width="18.375" style="0" customWidth="1"/>
    <col min="14" max="14" width="1.875" style="19" customWidth="1"/>
    <col min="15" max="15" width="18.25390625" style="20" customWidth="1"/>
  </cols>
  <sheetData>
    <row r="1" spans="1:13" ht="30" customHeight="1">
      <c r="A1" s="21"/>
      <c r="B1" s="21" t="s">
        <v>0</v>
      </c>
      <c r="D1" s="22"/>
      <c r="E1" s="22"/>
      <c r="F1" s="23"/>
      <c r="G1" s="23"/>
      <c r="H1" s="23"/>
      <c r="I1" s="22"/>
      <c r="J1" s="22"/>
      <c r="K1" s="22"/>
      <c r="L1" s="22"/>
      <c r="M1" s="22"/>
    </row>
    <row r="2" spans="2:15" s="1" customFormat="1" ht="33" customHeight="1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50"/>
      <c r="O2" s="51"/>
    </row>
    <row r="3" spans="2:15" s="2" customFormat="1" ht="23.2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51"/>
      <c r="O3" s="51"/>
    </row>
    <row r="4" spans="2:15" s="3" customFormat="1" ht="19.5" customHeight="1"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52"/>
      <c r="O4" s="53"/>
    </row>
    <row r="5" spans="2:15" s="4" customFormat="1" ht="51.75" customHeight="1">
      <c r="B5" s="26" t="s">
        <v>3</v>
      </c>
      <c r="C5" s="26" t="s">
        <v>4</v>
      </c>
      <c r="D5" s="27" t="s">
        <v>5</v>
      </c>
      <c r="E5" s="28"/>
      <c r="F5" s="28"/>
      <c r="G5" s="28"/>
      <c r="H5" s="29" t="s">
        <v>6</v>
      </c>
      <c r="I5" s="54" t="s">
        <v>7</v>
      </c>
      <c r="J5" s="54" t="s">
        <v>8</v>
      </c>
      <c r="K5" s="29" t="s">
        <v>9</v>
      </c>
      <c r="L5" s="29" t="s">
        <v>10</v>
      </c>
      <c r="M5" s="55" t="s">
        <v>11</v>
      </c>
      <c r="N5" s="56"/>
      <c r="O5" s="57"/>
    </row>
    <row r="6" spans="2:15" s="4" customFormat="1" ht="69" customHeight="1">
      <c r="B6" s="26"/>
      <c r="C6" s="26"/>
      <c r="D6" s="29" t="s">
        <v>12</v>
      </c>
      <c r="E6" s="29" t="s">
        <v>13</v>
      </c>
      <c r="F6" s="29" t="s">
        <v>14</v>
      </c>
      <c r="G6" s="29" t="s">
        <v>15</v>
      </c>
      <c r="H6" s="29" t="s">
        <v>16</v>
      </c>
      <c r="I6" s="58"/>
      <c r="J6" s="58"/>
      <c r="K6" s="29" t="s">
        <v>17</v>
      </c>
      <c r="L6" s="29" t="s">
        <v>18</v>
      </c>
      <c r="M6" s="59"/>
      <c r="N6" s="56"/>
      <c r="O6" s="57"/>
    </row>
    <row r="7" spans="2:15" s="5" customFormat="1" ht="33" customHeight="1">
      <c r="B7" s="30" t="s">
        <v>19</v>
      </c>
      <c r="C7" s="31"/>
      <c r="D7" s="32">
        <f>SUM(D8:D101)/2</f>
        <v>40407</v>
      </c>
      <c r="E7" s="33">
        <f aca="true" t="shared" si="0" ref="E7:M7">SUM(E8:E101)/2</f>
        <v>110155.8</v>
      </c>
      <c r="F7" s="34">
        <f t="shared" si="0"/>
        <v>16909</v>
      </c>
      <c r="G7" s="35">
        <f t="shared" si="0"/>
        <v>43764.599999999984</v>
      </c>
      <c r="H7" s="35">
        <v>21962</v>
      </c>
      <c r="I7" s="33">
        <f t="shared" si="0"/>
        <v>21961.999999999996</v>
      </c>
      <c r="J7" s="60">
        <f t="shared" si="0"/>
        <v>9.592326932761353E-13</v>
      </c>
      <c r="K7" s="33">
        <f t="shared" si="0"/>
        <v>59475.75000000001</v>
      </c>
      <c r="L7" s="33">
        <f t="shared" si="0"/>
        <v>45113.5</v>
      </c>
      <c r="M7" s="33">
        <f t="shared" si="0"/>
        <v>27369.149999999998</v>
      </c>
      <c r="N7" s="61"/>
      <c r="O7" s="62"/>
    </row>
    <row r="8" spans="2:15" s="4" customFormat="1" ht="27.75" customHeight="1">
      <c r="B8" s="36">
        <v>1</v>
      </c>
      <c r="C8" s="26" t="s">
        <v>20</v>
      </c>
      <c r="D8" s="37">
        <f>SUM(D9:D14)</f>
        <v>1267</v>
      </c>
      <c r="E8" s="38">
        <f aca="true" t="shared" si="1" ref="E8:J8">SUM(E9:E14)</f>
        <v>3253.7999999999997</v>
      </c>
      <c r="F8" s="37">
        <f t="shared" si="1"/>
        <v>819</v>
      </c>
      <c r="G8" s="38">
        <f t="shared" si="1"/>
        <v>1726.8</v>
      </c>
      <c r="H8" s="38">
        <v>639.8</v>
      </c>
      <c r="I8" s="38">
        <v>582.4</v>
      </c>
      <c r="J8" s="38">
        <f>I8-H8</f>
        <v>-57.39999999999998</v>
      </c>
      <c r="K8" s="38">
        <f>SUM(K9:K14)</f>
        <v>2807.4</v>
      </c>
      <c r="L8" s="38">
        <f>SUM(L9:L14)</f>
        <v>0</v>
      </c>
      <c r="M8" s="42">
        <f>SUM(M9:M14)</f>
        <v>1590.8</v>
      </c>
      <c r="N8" s="56"/>
      <c r="O8" s="63"/>
    </row>
    <row r="9" spans="2:15" s="6" customFormat="1" ht="24.75" customHeight="1">
      <c r="B9" s="39"/>
      <c r="C9" s="39" t="s">
        <v>21</v>
      </c>
      <c r="D9" s="39">
        <v>255</v>
      </c>
      <c r="E9" s="40">
        <v>750.9</v>
      </c>
      <c r="F9" s="39">
        <v>129</v>
      </c>
      <c r="G9" s="40">
        <v>359.4</v>
      </c>
      <c r="H9" s="40">
        <v>116.2</v>
      </c>
      <c r="I9" s="40">
        <v>68.6</v>
      </c>
      <c r="J9" s="64">
        <f aca="true" t="shared" si="2" ref="J9:J40">I9-H9</f>
        <v>-47.60000000000001</v>
      </c>
      <c r="K9" s="40">
        <v>722.1</v>
      </c>
      <c r="L9" s="40">
        <v>0</v>
      </c>
      <c r="M9" s="65">
        <f aca="true" t="shared" si="3" ref="M9:M14">E9+G9-I9-K9-L9</f>
        <v>319.6</v>
      </c>
      <c r="N9" s="66"/>
      <c r="O9" s="67"/>
    </row>
    <row r="10" spans="2:15" s="7" customFormat="1" ht="24.75" customHeight="1">
      <c r="B10" s="39"/>
      <c r="C10" s="39" t="s">
        <v>22</v>
      </c>
      <c r="D10" s="39">
        <v>307</v>
      </c>
      <c r="E10" s="40">
        <v>727.8</v>
      </c>
      <c r="F10" s="39">
        <v>229</v>
      </c>
      <c r="G10" s="40">
        <v>539.7</v>
      </c>
      <c r="H10" s="40">
        <v>170.8</v>
      </c>
      <c r="I10" s="40">
        <v>156.8</v>
      </c>
      <c r="J10" s="64">
        <f t="shared" si="2"/>
        <v>-14</v>
      </c>
      <c r="K10" s="40">
        <v>613.2</v>
      </c>
      <c r="L10" s="40">
        <v>0</v>
      </c>
      <c r="M10" s="65">
        <f t="shared" si="3"/>
        <v>497.5</v>
      </c>
      <c r="N10" s="66"/>
      <c r="O10" s="67"/>
    </row>
    <row r="11" spans="2:15" s="6" customFormat="1" ht="24.75" customHeight="1">
      <c r="B11" s="39"/>
      <c r="C11" s="39" t="s">
        <v>23</v>
      </c>
      <c r="D11" s="39">
        <v>418</v>
      </c>
      <c r="E11" s="40">
        <v>1042.8</v>
      </c>
      <c r="F11" s="39">
        <v>229</v>
      </c>
      <c r="G11" s="40">
        <v>343.5</v>
      </c>
      <c r="H11" s="40">
        <v>217</v>
      </c>
      <c r="I11" s="40">
        <v>224</v>
      </c>
      <c r="J11" s="64">
        <f t="shared" si="2"/>
        <v>7</v>
      </c>
      <c r="K11" s="40">
        <v>779.7</v>
      </c>
      <c r="L11" s="40">
        <v>0</v>
      </c>
      <c r="M11" s="65">
        <f t="shared" si="3"/>
        <v>382.5999999999999</v>
      </c>
      <c r="N11" s="66"/>
      <c r="O11" s="67"/>
    </row>
    <row r="12" spans="2:15" s="6" customFormat="1" ht="24.75" customHeight="1">
      <c r="B12" s="39"/>
      <c r="C12" s="39" t="s">
        <v>24</v>
      </c>
      <c r="D12" s="39">
        <v>19</v>
      </c>
      <c r="E12" s="40">
        <v>52.5</v>
      </c>
      <c r="F12" s="39">
        <v>0</v>
      </c>
      <c r="G12" s="40">
        <v>0</v>
      </c>
      <c r="H12" s="40">
        <v>15.4</v>
      </c>
      <c r="I12" s="40">
        <v>8.4</v>
      </c>
      <c r="J12" s="64">
        <f t="shared" si="2"/>
        <v>-7</v>
      </c>
      <c r="K12" s="40">
        <v>69.9</v>
      </c>
      <c r="L12" s="40">
        <v>0</v>
      </c>
      <c r="M12" s="65">
        <f t="shared" si="3"/>
        <v>-25.800000000000004</v>
      </c>
      <c r="N12" s="66"/>
      <c r="O12" s="67"/>
    </row>
    <row r="13" spans="2:15" s="6" customFormat="1" ht="24.75" customHeight="1">
      <c r="B13" s="39"/>
      <c r="C13" s="39" t="s">
        <v>25</v>
      </c>
      <c r="D13" s="39">
        <v>44</v>
      </c>
      <c r="E13" s="40">
        <v>118.2</v>
      </c>
      <c r="F13" s="39">
        <v>76</v>
      </c>
      <c r="G13" s="40">
        <v>188.7</v>
      </c>
      <c r="H13" s="40">
        <v>21</v>
      </c>
      <c r="I13" s="40">
        <v>8.4</v>
      </c>
      <c r="J13" s="64">
        <f t="shared" si="2"/>
        <v>-12.6</v>
      </c>
      <c r="K13" s="40">
        <v>111.3</v>
      </c>
      <c r="L13" s="40">
        <v>0</v>
      </c>
      <c r="M13" s="65">
        <f t="shared" si="3"/>
        <v>187.2</v>
      </c>
      <c r="N13" s="66"/>
      <c r="O13" s="67"/>
    </row>
    <row r="14" spans="2:15" s="6" customFormat="1" ht="24.75" customHeight="1">
      <c r="B14" s="39"/>
      <c r="C14" s="39" t="s">
        <v>26</v>
      </c>
      <c r="D14" s="39">
        <v>224</v>
      </c>
      <c r="E14" s="40">
        <v>561.6</v>
      </c>
      <c r="F14" s="39">
        <v>156</v>
      </c>
      <c r="G14" s="40">
        <v>295.5</v>
      </c>
      <c r="H14" s="40">
        <v>99.4</v>
      </c>
      <c r="I14" s="40">
        <v>116.2</v>
      </c>
      <c r="J14" s="64">
        <f t="shared" si="2"/>
        <v>16.799999999999997</v>
      </c>
      <c r="K14" s="40">
        <v>511.2</v>
      </c>
      <c r="L14" s="40">
        <v>0</v>
      </c>
      <c r="M14" s="65">
        <f t="shared" si="3"/>
        <v>229.7</v>
      </c>
      <c r="N14" s="66"/>
      <c r="O14" s="67"/>
    </row>
    <row r="15" spans="2:15" s="4" customFormat="1" ht="33" customHeight="1">
      <c r="B15" s="36">
        <v>2</v>
      </c>
      <c r="C15" s="26" t="s">
        <v>27</v>
      </c>
      <c r="D15" s="41">
        <f>SUM(D16:D18)</f>
        <v>1126</v>
      </c>
      <c r="E15" s="42">
        <f aca="true" t="shared" si="4" ref="E15:J15">SUM(E16:E18)</f>
        <v>3337.6499999999996</v>
      </c>
      <c r="F15" s="41">
        <f t="shared" si="4"/>
        <v>653</v>
      </c>
      <c r="G15" s="42">
        <f t="shared" si="4"/>
        <v>1810.8</v>
      </c>
      <c r="H15" s="42">
        <v>541.8</v>
      </c>
      <c r="I15" s="42">
        <v>532</v>
      </c>
      <c r="J15" s="38">
        <f t="shared" si="2"/>
        <v>-9.799999999999955</v>
      </c>
      <c r="K15" s="42">
        <f>SUM(K16:K18)</f>
        <v>3127.35</v>
      </c>
      <c r="L15" s="42">
        <f>SUM(L16:L18)</f>
        <v>0</v>
      </c>
      <c r="M15" s="42">
        <f>SUM(M16:M18)</f>
        <v>1489.1</v>
      </c>
      <c r="N15" s="56"/>
      <c r="O15" s="63"/>
    </row>
    <row r="16" spans="2:15" s="4" customFormat="1" ht="33" customHeight="1">
      <c r="B16" s="36"/>
      <c r="C16" s="39" t="s">
        <v>28</v>
      </c>
      <c r="D16" s="43">
        <v>0</v>
      </c>
      <c r="E16" s="40">
        <v>0</v>
      </c>
      <c r="F16" s="43">
        <v>22</v>
      </c>
      <c r="G16" s="40">
        <v>55.5</v>
      </c>
      <c r="H16" s="40">
        <v>0</v>
      </c>
      <c r="I16" s="40">
        <v>0</v>
      </c>
      <c r="J16" s="64">
        <f t="shared" si="2"/>
        <v>0</v>
      </c>
      <c r="K16" s="40">
        <v>0</v>
      </c>
      <c r="L16" s="40">
        <v>0</v>
      </c>
      <c r="M16" s="65">
        <f>E16-I16-K16-L16+G16</f>
        <v>55.5</v>
      </c>
      <c r="N16" s="56"/>
      <c r="O16" s="63"/>
    </row>
    <row r="17" spans="2:15" s="7" customFormat="1" ht="28.5" customHeight="1">
      <c r="B17" s="39"/>
      <c r="C17" s="43" t="s">
        <v>29</v>
      </c>
      <c r="D17" s="43">
        <v>391</v>
      </c>
      <c r="E17" s="40">
        <v>1087.2</v>
      </c>
      <c r="F17" s="43">
        <v>529</v>
      </c>
      <c r="G17" s="40">
        <v>1462.8</v>
      </c>
      <c r="H17" s="40">
        <v>169.4</v>
      </c>
      <c r="I17" s="40">
        <v>149.8</v>
      </c>
      <c r="J17" s="64">
        <f t="shared" si="2"/>
        <v>-19.599999999999994</v>
      </c>
      <c r="K17" s="40">
        <v>1049.1</v>
      </c>
      <c r="L17" s="40">
        <v>0</v>
      </c>
      <c r="M17" s="65">
        <f>E17-I17-K17-L17+G17</f>
        <v>1351.1000000000001</v>
      </c>
      <c r="N17" s="66"/>
      <c r="O17" s="67"/>
    </row>
    <row r="18" spans="2:15" s="7" customFormat="1" ht="27" customHeight="1">
      <c r="B18" s="39" t="s">
        <v>30</v>
      </c>
      <c r="C18" s="39" t="s">
        <v>31</v>
      </c>
      <c r="D18" s="39">
        <v>735</v>
      </c>
      <c r="E18" s="40">
        <v>2250.45</v>
      </c>
      <c r="F18" s="39">
        <v>102</v>
      </c>
      <c r="G18" s="40">
        <v>292.5</v>
      </c>
      <c r="H18" s="40">
        <v>372.4</v>
      </c>
      <c r="I18" s="40">
        <v>382.2</v>
      </c>
      <c r="J18" s="64">
        <f t="shared" si="2"/>
        <v>9.800000000000011</v>
      </c>
      <c r="K18" s="40">
        <v>2078.25</v>
      </c>
      <c r="L18" s="40">
        <v>0</v>
      </c>
      <c r="M18" s="65">
        <f>E18-I18-K18-L18+G18</f>
        <v>82.49999999999977</v>
      </c>
      <c r="N18" s="66"/>
      <c r="O18" s="67"/>
    </row>
    <row r="19" spans="2:15" s="4" customFormat="1" ht="30" customHeight="1">
      <c r="B19" s="36">
        <v>3</v>
      </c>
      <c r="C19" s="36" t="s">
        <v>32</v>
      </c>
      <c r="D19" s="36">
        <f>SUM(D20:D23)</f>
        <v>810</v>
      </c>
      <c r="E19" s="44">
        <f aca="true" t="shared" si="5" ref="E19:J19">SUM(E20:E23)</f>
        <v>1893.8999999999999</v>
      </c>
      <c r="F19" s="36">
        <f t="shared" si="5"/>
        <v>432</v>
      </c>
      <c r="G19" s="44">
        <f t="shared" si="5"/>
        <v>1055.1000000000001</v>
      </c>
      <c r="H19" s="44">
        <v>519.4</v>
      </c>
      <c r="I19" s="44">
        <v>446.6</v>
      </c>
      <c r="J19" s="38">
        <f t="shared" si="2"/>
        <v>-72.79999999999995</v>
      </c>
      <c r="K19" s="44">
        <f>SUM(K20:K23)</f>
        <v>1833.9</v>
      </c>
      <c r="L19" s="44">
        <f>SUM(L20:L23)</f>
        <v>0</v>
      </c>
      <c r="M19" s="42">
        <f>SUM(M20:M23)</f>
        <v>668.4999999999999</v>
      </c>
      <c r="N19" s="56"/>
      <c r="O19" s="63"/>
    </row>
    <row r="20" spans="2:15" s="7" customFormat="1" ht="24.75" customHeight="1">
      <c r="B20" s="39" t="s">
        <v>30</v>
      </c>
      <c r="C20" s="39" t="s">
        <v>33</v>
      </c>
      <c r="D20" s="39">
        <v>186</v>
      </c>
      <c r="E20" s="40">
        <v>502.8</v>
      </c>
      <c r="F20" s="39">
        <v>311</v>
      </c>
      <c r="G20" s="40">
        <v>786.25</v>
      </c>
      <c r="H20" s="40">
        <v>106.4</v>
      </c>
      <c r="I20" s="40">
        <v>102.2</v>
      </c>
      <c r="J20" s="64">
        <f t="shared" si="2"/>
        <v>-4.200000000000003</v>
      </c>
      <c r="K20" s="40">
        <v>492.6</v>
      </c>
      <c r="L20" s="40">
        <v>0</v>
      </c>
      <c r="M20" s="65">
        <f>E20-I20-K20-L20+G20</f>
        <v>694.25</v>
      </c>
      <c r="N20" s="66"/>
      <c r="O20" s="67"/>
    </row>
    <row r="21" spans="2:15" s="7" customFormat="1" ht="28.5" customHeight="1">
      <c r="B21" s="39" t="s">
        <v>30</v>
      </c>
      <c r="C21" s="39" t="s">
        <v>34</v>
      </c>
      <c r="D21" s="39">
        <v>14</v>
      </c>
      <c r="E21" s="40">
        <v>35.8</v>
      </c>
      <c r="F21" s="39">
        <v>13</v>
      </c>
      <c r="G21" s="40">
        <v>28.85</v>
      </c>
      <c r="H21" s="40">
        <v>7</v>
      </c>
      <c r="I21" s="40">
        <v>5.6</v>
      </c>
      <c r="J21" s="64">
        <f t="shared" si="2"/>
        <v>-1.4000000000000004</v>
      </c>
      <c r="K21" s="40">
        <v>28.6</v>
      </c>
      <c r="L21" s="40">
        <v>0</v>
      </c>
      <c r="M21" s="65">
        <f>E21-I21-K21-L21+G21</f>
        <v>30.449999999999996</v>
      </c>
      <c r="N21" s="66"/>
      <c r="O21" s="67"/>
    </row>
    <row r="22" spans="2:15" s="7" customFormat="1" ht="28.5" customHeight="1">
      <c r="B22" s="39" t="s">
        <v>30</v>
      </c>
      <c r="C22" s="39" t="s">
        <v>35</v>
      </c>
      <c r="D22" s="39">
        <v>494</v>
      </c>
      <c r="E22" s="40">
        <v>1096.6</v>
      </c>
      <c r="F22" s="39">
        <v>12</v>
      </c>
      <c r="G22" s="40">
        <v>40.2</v>
      </c>
      <c r="H22" s="40">
        <v>333.2</v>
      </c>
      <c r="I22" s="40">
        <v>281.4</v>
      </c>
      <c r="J22" s="64">
        <f t="shared" si="2"/>
        <v>-51.80000000000001</v>
      </c>
      <c r="K22" s="40">
        <v>1075.9</v>
      </c>
      <c r="L22" s="40">
        <v>0</v>
      </c>
      <c r="M22" s="65">
        <f>E22-I22-K22-L22+G22</f>
        <v>-220.50000000000017</v>
      </c>
      <c r="N22" s="66"/>
      <c r="O22" s="67"/>
    </row>
    <row r="23" spans="2:15" s="7" customFormat="1" ht="28.5" customHeight="1">
      <c r="B23" s="39" t="s">
        <v>30</v>
      </c>
      <c r="C23" s="39" t="s">
        <v>36</v>
      </c>
      <c r="D23" s="39">
        <v>116</v>
      </c>
      <c r="E23" s="40">
        <v>258.7</v>
      </c>
      <c r="F23" s="39">
        <v>96</v>
      </c>
      <c r="G23" s="40">
        <v>199.8</v>
      </c>
      <c r="H23" s="40">
        <v>72.8</v>
      </c>
      <c r="I23" s="40">
        <v>57.4</v>
      </c>
      <c r="J23" s="64">
        <f t="shared" si="2"/>
        <v>-15.399999999999999</v>
      </c>
      <c r="K23" s="40">
        <v>236.8</v>
      </c>
      <c r="L23" s="40">
        <v>0</v>
      </c>
      <c r="M23" s="65">
        <f>E23-I23-K23-L23+G23</f>
        <v>164.29999999999998</v>
      </c>
      <c r="N23" s="66"/>
      <c r="O23" s="67"/>
    </row>
    <row r="24" spans="2:15" s="4" customFormat="1" ht="33.75" customHeight="1">
      <c r="B24" s="26">
        <v>4</v>
      </c>
      <c r="C24" s="26" t="s">
        <v>37</v>
      </c>
      <c r="D24" s="26">
        <f>SUM(D25:D28)</f>
        <v>1522</v>
      </c>
      <c r="E24" s="38">
        <f aca="true" t="shared" si="6" ref="E24:J24">SUM(E25:E28)</f>
        <v>3414.9</v>
      </c>
      <c r="F24" s="26">
        <f t="shared" si="6"/>
        <v>0</v>
      </c>
      <c r="G24" s="38">
        <f t="shared" si="6"/>
        <v>0</v>
      </c>
      <c r="H24" s="38">
        <v>1225</v>
      </c>
      <c r="I24" s="38">
        <v>934</v>
      </c>
      <c r="J24" s="38">
        <f t="shared" si="2"/>
        <v>-291</v>
      </c>
      <c r="K24" s="38">
        <f>SUM(K25:K28)</f>
        <v>4052.3999999999996</v>
      </c>
      <c r="L24" s="38">
        <f>SUM(L25:L28)</f>
        <v>0</v>
      </c>
      <c r="M24" s="42">
        <f>SUM(M25:M28)</f>
        <v>-1571.4999999999998</v>
      </c>
      <c r="N24" s="56"/>
      <c r="O24" s="63"/>
    </row>
    <row r="25" spans="2:15" s="4" customFormat="1" ht="30" customHeight="1">
      <c r="B25" s="45"/>
      <c r="C25" s="45" t="s">
        <v>38</v>
      </c>
      <c r="D25" s="45">
        <v>1022</v>
      </c>
      <c r="E25" s="40">
        <v>2516.4</v>
      </c>
      <c r="F25" s="45">
        <v>0</v>
      </c>
      <c r="G25" s="40">
        <v>0</v>
      </c>
      <c r="H25" s="40">
        <v>819</v>
      </c>
      <c r="I25" s="40">
        <v>646</v>
      </c>
      <c r="J25" s="64">
        <f t="shared" si="2"/>
        <v>-173</v>
      </c>
      <c r="K25" s="40">
        <v>2983.2</v>
      </c>
      <c r="L25" s="40">
        <v>0</v>
      </c>
      <c r="M25" s="65">
        <f>E25-I25-K25-L25</f>
        <v>-1112.7999999999997</v>
      </c>
      <c r="N25" s="66"/>
      <c r="O25" s="67"/>
    </row>
    <row r="26" spans="2:15" s="4" customFormat="1" ht="28.5" customHeight="1">
      <c r="B26" s="45"/>
      <c r="C26" s="45" t="s">
        <v>39</v>
      </c>
      <c r="D26" s="45">
        <v>346</v>
      </c>
      <c r="E26" s="40">
        <v>649.5</v>
      </c>
      <c r="F26" s="45">
        <v>0</v>
      </c>
      <c r="G26" s="40">
        <v>0</v>
      </c>
      <c r="H26" s="40">
        <v>263.2</v>
      </c>
      <c r="I26" s="40">
        <v>182.2</v>
      </c>
      <c r="J26" s="64">
        <f t="shared" si="2"/>
        <v>-81</v>
      </c>
      <c r="K26" s="40">
        <v>744.9</v>
      </c>
      <c r="L26" s="40">
        <v>0</v>
      </c>
      <c r="M26" s="65">
        <f>E26-I26-K26-L26</f>
        <v>-277.59999999999997</v>
      </c>
      <c r="N26" s="66"/>
      <c r="O26" s="67"/>
    </row>
    <row r="27" spans="2:15" s="4" customFormat="1" ht="28.5" customHeight="1">
      <c r="B27" s="45"/>
      <c r="C27" s="45" t="s">
        <v>40</v>
      </c>
      <c r="D27" s="45">
        <v>120</v>
      </c>
      <c r="E27" s="40">
        <v>191.7</v>
      </c>
      <c r="F27" s="45">
        <v>0</v>
      </c>
      <c r="G27" s="40">
        <v>0</v>
      </c>
      <c r="H27" s="40">
        <v>98</v>
      </c>
      <c r="I27" s="40">
        <v>82</v>
      </c>
      <c r="J27" s="64">
        <f t="shared" si="2"/>
        <v>-16</v>
      </c>
      <c r="K27" s="40">
        <v>213.6</v>
      </c>
      <c r="L27" s="40">
        <v>0</v>
      </c>
      <c r="M27" s="65">
        <f>E27-I27-K27-L27</f>
        <v>-103.9</v>
      </c>
      <c r="N27" s="66"/>
      <c r="O27" s="67"/>
    </row>
    <row r="28" spans="2:15" s="4" customFormat="1" ht="28.5" customHeight="1">
      <c r="B28" s="45"/>
      <c r="C28" s="45" t="s">
        <v>41</v>
      </c>
      <c r="D28" s="45">
        <v>34</v>
      </c>
      <c r="E28" s="40">
        <v>57.3</v>
      </c>
      <c r="F28" s="45">
        <v>0</v>
      </c>
      <c r="G28" s="40">
        <v>0</v>
      </c>
      <c r="H28" s="40">
        <v>44.8</v>
      </c>
      <c r="I28" s="40">
        <v>23.8</v>
      </c>
      <c r="J28" s="64">
        <f t="shared" si="2"/>
        <v>-20.999999999999996</v>
      </c>
      <c r="K28" s="40">
        <v>110.7</v>
      </c>
      <c r="L28" s="40">
        <v>0</v>
      </c>
      <c r="M28" s="65">
        <f>E28-I28-K28-L28</f>
        <v>-77.2</v>
      </c>
      <c r="N28" s="66"/>
      <c r="O28" s="67"/>
    </row>
    <row r="29" spans="2:15" s="8" customFormat="1" ht="30" customHeight="1">
      <c r="B29" s="36">
        <v>5</v>
      </c>
      <c r="C29" s="26" t="s">
        <v>42</v>
      </c>
      <c r="D29" s="26">
        <f aca="true" t="shared" si="7" ref="D29:G29">SUM(D30:D34)</f>
        <v>1377</v>
      </c>
      <c r="E29" s="38">
        <f t="shared" si="7"/>
        <v>3678.0000000000005</v>
      </c>
      <c r="F29" s="26">
        <f t="shared" si="7"/>
        <v>901</v>
      </c>
      <c r="G29" s="38">
        <f t="shared" si="7"/>
        <v>2394.9</v>
      </c>
      <c r="H29" s="38">
        <v>799.4</v>
      </c>
      <c r="I29" s="38">
        <v>847</v>
      </c>
      <c r="J29" s="38">
        <f t="shared" si="2"/>
        <v>47.60000000000002</v>
      </c>
      <c r="K29" s="38">
        <f>SUM(K30:K33)</f>
        <v>3355.7999999999997</v>
      </c>
      <c r="L29" s="38">
        <f>SUM(L30:L33)</f>
        <v>0</v>
      </c>
      <c r="M29" s="42">
        <f>SUM(M30:M33)</f>
        <v>1870.1000000000001</v>
      </c>
      <c r="N29" s="68"/>
      <c r="O29" s="69"/>
    </row>
    <row r="30" spans="2:15" s="9" customFormat="1" ht="27.75" customHeight="1">
      <c r="B30" s="39"/>
      <c r="C30" s="39" t="s">
        <v>43</v>
      </c>
      <c r="D30" s="39">
        <v>486</v>
      </c>
      <c r="E30" s="40">
        <v>1305.6</v>
      </c>
      <c r="F30" s="39">
        <v>329</v>
      </c>
      <c r="G30" s="40">
        <v>883.8</v>
      </c>
      <c r="H30" s="40">
        <v>315</v>
      </c>
      <c r="I30" s="40">
        <v>308</v>
      </c>
      <c r="J30" s="64">
        <f t="shared" si="2"/>
        <v>-7</v>
      </c>
      <c r="K30" s="40">
        <v>1307.1</v>
      </c>
      <c r="L30" s="40">
        <v>0</v>
      </c>
      <c r="M30" s="65">
        <f>E30-I30-K30-L30+G30</f>
        <v>574.3</v>
      </c>
      <c r="N30" s="70"/>
      <c r="O30" s="71"/>
    </row>
    <row r="31" spans="2:15" s="9" customFormat="1" ht="28.5" customHeight="1">
      <c r="B31" s="39"/>
      <c r="C31" s="39" t="s">
        <v>44</v>
      </c>
      <c r="D31" s="39">
        <v>458</v>
      </c>
      <c r="E31" s="40">
        <v>1231.2</v>
      </c>
      <c r="F31" s="39">
        <v>440</v>
      </c>
      <c r="G31" s="40">
        <v>1174.2</v>
      </c>
      <c r="H31" s="40">
        <v>270.2</v>
      </c>
      <c r="I31" s="40">
        <v>254.8</v>
      </c>
      <c r="J31" s="64">
        <f t="shared" si="2"/>
        <v>-15.399999999999977</v>
      </c>
      <c r="K31" s="40">
        <v>1209.3</v>
      </c>
      <c r="L31" s="40">
        <v>0</v>
      </c>
      <c r="M31" s="65">
        <f>E31-I31-K31-L31+G31</f>
        <v>941.3000000000002</v>
      </c>
      <c r="N31" s="70"/>
      <c r="O31" s="71"/>
    </row>
    <row r="32" spans="2:15" s="9" customFormat="1" ht="28.5" customHeight="1">
      <c r="B32" s="39"/>
      <c r="C32" s="39" t="s">
        <v>45</v>
      </c>
      <c r="D32" s="39">
        <v>301</v>
      </c>
      <c r="E32" s="40">
        <v>777.6</v>
      </c>
      <c r="F32" s="39">
        <v>116</v>
      </c>
      <c r="G32" s="40">
        <v>309.3</v>
      </c>
      <c r="H32" s="40">
        <v>149.8</v>
      </c>
      <c r="I32" s="40">
        <v>198.8</v>
      </c>
      <c r="J32" s="64">
        <f t="shared" si="2"/>
        <v>49</v>
      </c>
      <c r="K32" s="40">
        <v>561.6</v>
      </c>
      <c r="L32" s="40">
        <v>0</v>
      </c>
      <c r="M32" s="65">
        <f>E32-I32-K32-L32+G32</f>
        <v>326.49999999999994</v>
      </c>
      <c r="N32" s="70"/>
      <c r="O32" s="71"/>
    </row>
    <row r="33" spans="2:15" s="9" customFormat="1" ht="28.5" customHeight="1">
      <c r="B33" s="39"/>
      <c r="C33" s="39" t="s">
        <v>46</v>
      </c>
      <c r="D33" s="39">
        <v>32</v>
      </c>
      <c r="E33" s="40">
        <v>85.8</v>
      </c>
      <c r="F33" s="39">
        <v>0</v>
      </c>
      <c r="G33" s="40">
        <v>0</v>
      </c>
      <c r="H33" s="46">
        <v>64.4</v>
      </c>
      <c r="I33" s="40">
        <v>19.6</v>
      </c>
      <c r="J33" s="64">
        <f t="shared" si="2"/>
        <v>-44.800000000000004</v>
      </c>
      <c r="K33" s="46">
        <v>277.8</v>
      </c>
      <c r="L33" s="46">
        <v>0</v>
      </c>
      <c r="M33" s="72">
        <v>28</v>
      </c>
      <c r="N33" s="70"/>
      <c r="O33" s="71"/>
    </row>
    <row r="34" spans="2:15" s="9" customFormat="1" ht="28.5" customHeight="1">
      <c r="B34" s="39"/>
      <c r="C34" s="39" t="s">
        <v>47</v>
      </c>
      <c r="D34" s="39">
        <v>100</v>
      </c>
      <c r="E34" s="40">
        <v>277.8</v>
      </c>
      <c r="F34" s="39">
        <v>16</v>
      </c>
      <c r="G34" s="40">
        <v>27.6</v>
      </c>
      <c r="H34" s="47"/>
      <c r="I34" s="40">
        <v>65.8</v>
      </c>
      <c r="J34" s="64">
        <f t="shared" si="2"/>
        <v>65.8</v>
      </c>
      <c r="K34" s="47"/>
      <c r="L34" s="47"/>
      <c r="M34" s="73"/>
      <c r="N34" s="70"/>
      <c r="O34" s="71"/>
    </row>
    <row r="35" spans="2:15" s="4" customFormat="1" ht="39" customHeight="1">
      <c r="B35" s="36">
        <v>6</v>
      </c>
      <c r="C35" s="26" t="s">
        <v>48</v>
      </c>
      <c r="D35" s="26">
        <f>SUM(D36:D41)</f>
        <v>1272</v>
      </c>
      <c r="E35" s="38">
        <f aca="true" t="shared" si="8" ref="E35:J35">SUM(E36:E41)</f>
        <v>3528.9</v>
      </c>
      <c r="F35" s="26">
        <f t="shared" si="8"/>
        <v>536</v>
      </c>
      <c r="G35" s="38">
        <f t="shared" si="8"/>
        <v>1424.1</v>
      </c>
      <c r="H35" s="38">
        <v>931</v>
      </c>
      <c r="I35" s="38">
        <v>770</v>
      </c>
      <c r="J35" s="38">
        <f t="shared" si="2"/>
        <v>-161</v>
      </c>
      <c r="K35" s="38">
        <f>SUM(K36:K41)</f>
        <v>3760.5</v>
      </c>
      <c r="L35" s="38">
        <f>SUM(L36:L41)</f>
        <v>0</v>
      </c>
      <c r="M35" s="42">
        <f>SUM(M36:M41)</f>
        <v>422.50000000000034</v>
      </c>
      <c r="N35" s="56"/>
      <c r="O35" s="63"/>
    </row>
    <row r="36" spans="2:15" s="7" customFormat="1" ht="33" customHeight="1">
      <c r="B36" s="39"/>
      <c r="C36" s="39" t="s">
        <v>49</v>
      </c>
      <c r="D36" s="39">
        <v>900</v>
      </c>
      <c r="E36" s="40">
        <v>2520</v>
      </c>
      <c r="F36" s="39">
        <v>93</v>
      </c>
      <c r="G36" s="40">
        <v>267</v>
      </c>
      <c r="H36" s="40">
        <v>613.2</v>
      </c>
      <c r="I36" s="40">
        <v>523.6</v>
      </c>
      <c r="J36" s="64">
        <f t="shared" si="2"/>
        <v>-89.60000000000002</v>
      </c>
      <c r="K36" s="40">
        <v>2495.7</v>
      </c>
      <c r="L36" s="40">
        <v>0</v>
      </c>
      <c r="M36" s="65">
        <f>E36-I36-K36-L36+G36</f>
        <v>-232.29999999999973</v>
      </c>
      <c r="N36" s="66"/>
      <c r="O36" s="67"/>
    </row>
    <row r="37" spans="2:15" s="7" customFormat="1" ht="27.75" customHeight="1">
      <c r="B37" s="39"/>
      <c r="C37" s="39" t="s">
        <v>50</v>
      </c>
      <c r="D37" s="39">
        <v>180</v>
      </c>
      <c r="E37" s="40">
        <v>498</v>
      </c>
      <c r="F37" s="39">
        <v>56</v>
      </c>
      <c r="G37" s="40">
        <v>156</v>
      </c>
      <c r="H37" s="40">
        <v>215.6</v>
      </c>
      <c r="I37" s="40">
        <v>120.4</v>
      </c>
      <c r="J37" s="64">
        <f t="shared" si="2"/>
        <v>-95.19999999999999</v>
      </c>
      <c r="K37" s="40">
        <v>861.9</v>
      </c>
      <c r="L37" s="40">
        <v>0</v>
      </c>
      <c r="M37" s="65">
        <f>E37-I37-K37-L37+G37</f>
        <v>-328.29999999999995</v>
      </c>
      <c r="N37" s="66"/>
      <c r="O37" s="67"/>
    </row>
    <row r="38" spans="2:15" s="7" customFormat="1" ht="28.5" customHeight="1">
      <c r="B38" s="39"/>
      <c r="C38" s="39" t="s">
        <v>51</v>
      </c>
      <c r="D38" s="39">
        <v>32</v>
      </c>
      <c r="E38" s="40">
        <v>73.5</v>
      </c>
      <c r="F38" s="39">
        <v>19</v>
      </c>
      <c r="G38" s="40">
        <v>41.7</v>
      </c>
      <c r="H38" s="40">
        <v>15.4</v>
      </c>
      <c r="I38" s="40">
        <v>21</v>
      </c>
      <c r="J38" s="64">
        <f t="shared" si="2"/>
        <v>5.6</v>
      </c>
      <c r="K38" s="40">
        <v>79.8</v>
      </c>
      <c r="L38" s="40">
        <v>0</v>
      </c>
      <c r="M38" s="65">
        <f>E38-I38-K38-L38+G38</f>
        <v>14.400000000000006</v>
      </c>
      <c r="N38" s="66"/>
      <c r="O38" s="67"/>
    </row>
    <row r="39" spans="2:15" s="7" customFormat="1" ht="27" customHeight="1">
      <c r="B39" s="39"/>
      <c r="C39" s="39" t="s">
        <v>52</v>
      </c>
      <c r="D39" s="39">
        <v>4</v>
      </c>
      <c r="E39" s="40">
        <v>12</v>
      </c>
      <c r="F39" s="39">
        <v>175</v>
      </c>
      <c r="G39" s="40">
        <v>428.4</v>
      </c>
      <c r="H39" s="40">
        <v>2.8</v>
      </c>
      <c r="I39" s="40">
        <v>0</v>
      </c>
      <c r="J39" s="64">
        <f t="shared" si="2"/>
        <v>-2.8</v>
      </c>
      <c r="K39" s="40">
        <v>9.9</v>
      </c>
      <c r="L39" s="40">
        <v>0</v>
      </c>
      <c r="M39" s="65">
        <f>E39-I39-K39-L39+G39</f>
        <v>430.5</v>
      </c>
      <c r="N39" s="66"/>
      <c r="O39" s="67"/>
    </row>
    <row r="40" spans="2:15" s="7" customFormat="1" ht="33.75" customHeight="1">
      <c r="B40" s="39"/>
      <c r="C40" s="48" t="s">
        <v>53</v>
      </c>
      <c r="D40" s="48">
        <v>96</v>
      </c>
      <c r="E40" s="40">
        <v>259.8</v>
      </c>
      <c r="F40" s="48">
        <v>193</v>
      </c>
      <c r="G40" s="40">
        <v>531</v>
      </c>
      <c r="H40" s="46">
        <v>84</v>
      </c>
      <c r="I40" s="40">
        <v>65.8</v>
      </c>
      <c r="J40" s="64">
        <f t="shared" si="2"/>
        <v>-18.200000000000003</v>
      </c>
      <c r="K40" s="46">
        <v>313.2</v>
      </c>
      <c r="L40" s="40">
        <v>0</v>
      </c>
      <c r="M40" s="72">
        <v>538.2</v>
      </c>
      <c r="N40" s="66"/>
      <c r="O40" s="67"/>
    </row>
    <row r="41" spans="2:15" s="7" customFormat="1" ht="27.75" customHeight="1">
      <c r="B41" s="39"/>
      <c r="C41" s="39" t="s">
        <v>54</v>
      </c>
      <c r="D41" s="39">
        <v>60</v>
      </c>
      <c r="E41" s="40">
        <v>165.6</v>
      </c>
      <c r="F41" s="39">
        <v>0</v>
      </c>
      <c r="G41" s="40">
        <v>0</v>
      </c>
      <c r="H41" s="47"/>
      <c r="I41" s="40">
        <v>39.2</v>
      </c>
      <c r="J41" s="64">
        <f aca="true" t="shared" si="9" ref="J41:J72">I41-H41</f>
        <v>39.2</v>
      </c>
      <c r="K41" s="47"/>
      <c r="L41" s="40">
        <v>0</v>
      </c>
      <c r="M41" s="73"/>
      <c r="N41" s="66"/>
      <c r="O41" s="67"/>
    </row>
    <row r="42" spans="2:15" s="10" customFormat="1" ht="33" customHeight="1">
      <c r="B42" s="36">
        <v>7</v>
      </c>
      <c r="C42" s="26" t="s">
        <v>55</v>
      </c>
      <c r="D42" s="26">
        <f>SUM(D43:D47)</f>
        <v>4850</v>
      </c>
      <c r="E42" s="38">
        <f aca="true" t="shared" si="10" ref="E42:J42">SUM(E43:E47)</f>
        <v>13266.9</v>
      </c>
      <c r="F42" s="26">
        <f t="shared" si="10"/>
        <v>301</v>
      </c>
      <c r="G42" s="38">
        <f t="shared" si="10"/>
        <v>813</v>
      </c>
      <c r="H42" s="38">
        <v>2597</v>
      </c>
      <c r="I42" s="38">
        <v>2700.6</v>
      </c>
      <c r="J42" s="38">
        <f t="shared" si="9"/>
        <v>103.59999999999991</v>
      </c>
      <c r="K42" s="38">
        <f>SUM(K43:K47)</f>
        <v>12553.800000000001</v>
      </c>
      <c r="L42" s="38">
        <f>SUM(L43:L47)</f>
        <v>0</v>
      </c>
      <c r="M42" s="42">
        <f>SUM(M43:M47)</f>
        <v>-1174.5000000000005</v>
      </c>
      <c r="N42" s="74"/>
      <c r="O42" s="75"/>
    </row>
    <row r="43" spans="2:15" s="11" customFormat="1" ht="28.5" customHeight="1">
      <c r="B43" s="45"/>
      <c r="C43" s="49" t="s">
        <v>56</v>
      </c>
      <c r="D43" s="49">
        <v>2298</v>
      </c>
      <c r="E43" s="40">
        <v>6387.9</v>
      </c>
      <c r="F43" s="49">
        <v>26</v>
      </c>
      <c r="G43" s="40">
        <v>73.5</v>
      </c>
      <c r="H43" s="40">
        <v>1317.4</v>
      </c>
      <c r="I43" s="40">
        <v>1181.6</v>
      </c>
      <c r="J43" s="64">
        <f t="shared" si="9"/>
        <v>-135.80000000000018</v>
      </c>
      <c r="K43" s="40">
        <v>6285.3</v>
      </c>
      <c r="L43" s="40">
        <v>0</v>
      </c>
      <c r="M43" s="65">
        <f>E43-I43-K43-L43+G43</f>
        <v>-1005.5000000000009</v>
      </c>
      <c r="N43" s="76"/>
      <c r="O43" s="77"/>
    </row>
    <row r="44" spans="2:15" s="12" customFormat="1" ht="24.75" customHeight="1">
      <c r="B44" s="39"/>
      <c r="C44" s="45" t="s">
        <v>57</v>
      </c>
      <c r="D44" s="45">
        <v>1764</v>
      </c>
      <c r="E44" s="40">
        <v>4739.7</v>
      </c>
      <c r="F44" s="45">
        <v>181</v>
      </c>
      <c r="G44" s="40">
        <v>484.5</v>
      </c>
      <c r="H44" s="40">
        <v>985.6</v>
      </c>
      <c r="I44" s="40">
        <v>1061.2</v>
      </c>
      <c r="J44" s="64">
        <f t="shared" si="9"/>
        <v>75.60000000000002</v>
      </c>
      <c r="K44" s="40">
        <v>4790.4</v>
      </c>
      <c r="L44" s="40">
        <v>0</v>
      </c>
      <c r="M44" s="65">
        <f>E44-I44-K44-L44+G44</f>
        <v>-627.3999999999996</v>
      </c>
      <c r="N44" s="76"/>
      <c r="O44" s="77"/>
    </row>
    <row r="45" spans="2:15" s="13" customFormat="1" ht="27" customHeight="1">
      <c r="B45" s="45"/>
      <c r="C45" s="45" t="s">
        <v>58</v>
      </c>
      <c r="D45" s="45">
        <v>418</v>
      </c>
      <c r="E45" s="40">
        <v>1139.4</v>
      </c>
      <c r="F45" s="45">
        <v>84</v>
      </c>
      <c r="G45" s="40">
        <v>228</v>
      </c>
      <c r="H45" s="40">
        <v>117.6</v>
      </c>
      <c r="I45" s="40">
        <v>260.4</v>
      </c>
      <c r="J45" s="64">
        <f t="shared" si="9"/>
        <v>142.79999999999998</v>
      </c>
      <c r="K45" s="40">
        <v>524.1</v>
      </c>
      <c r="L45" s="40">
        <v>0</v>
      </c>
      <c r="M45" s="65">
        <f>E45-I45-K45-L45+G45</f>
        <v>582.9000000000001</v>
      </c>
      <c r="N45" s="70"/>
      <c r="O45" s="71"/>
    </row>
    <row r="46" spans="2:15" s="13" customFormat="1" ht="30" customHeight="1">
      <c r="B46" s="45"/>
      <c r="C46" s="45" t="s">
        <v>59</v>
      </c>
      <c r="D46" s="45">
        <v>333</v>
      </c>
      <c r="E46" s="40">
        <v>904.2</v>
      </c>
      <c r="F46" s="45">
        <v>3</v>
      </c>
      <c r="G46" s="40">
        <v>7.8</v>
      </c>
      <c r="H46" s="46">
        <v>176.4</v>
      </c>
      <c r="I46" s="40">
        <v>172.2</v>
      </c>
      <c r="J46" s="64">
        <f t="shared" si="9"/>
        <v>-4.200000000000017</v>
      </c>
      <c r="K46" s="46">
        <v>954</v>
      </c>
      <c r="L46" s="40">
        <v>0</v>
      </c>
      <c r="M46" s="72">
        <v>-124.5</v>
      </c>
      <c r="N46" s="70"/>
      <c r="O46" s="71"/>
    </row>
    <row r="47" spans="2:15" s="13" customFormat="1" ht="33.75" customHeight="1">
      <c r="B47" s="45"/>
      <c r="C47" s="45" t="s">
        <v>60</v>
      </c>
      <c r="D47" s="45">
        <v>37</v>
      </c>
      <c r="E47" s="40">
        <v>95.7</v>
      </c>
      <c r="F47" s="45">
        <v>7</v>
      </c>
      <c r="G47" s="40">
        <v>19.2</v>
      </c>
      <c r="H47" s="47"/>
      <c r="I47" s="40">
        <v>25.2</v>
      </c>
      <c r="J47" s="64">
        <f t="shared" si="9"/>
        <v>25.2</v>
      </c>
      <c r="K47" s="47"/>
      <c r="L47" s="40">
        <v>0</v>
      </c>
      <c r="M47" s="73"/>
      <c r="N47" s="70"/>
      <c r="O47" s="71"/>
    </row>
    <row r="48" spans="2:15" s="4" customFormat="1" ht="37.5" customHeight="1">
      <c r="B48" s="36">
        <v>8</v>
      </c>
      <c r="C48" s="26" t="s">
        <v>61</v>
      </c>
      <c r="D48" s="26">
        <f>SUM(D49:D50)</f>
        <v>0</v>
      </c>
      <c r="E48" s="26">
        <f aca="true" t="shared" si="11" ref="E48:J48">SUM(E49:E50)</f>
        <v>0</v>
      </c>
      <c r="F48" s="26">
        <f t="shared" si="11"/>
        <v>446</v>
      </c>
      <c r="G48" s="26">
        <f t="shared" si="11"/>
        <v>1211.7</v>
      </c>
      <c r="H48" s="26">
        <v>0</v>
      </c>
      <c r="I48" s="26">
        <v>0</v>
      </c>
      <c r="J48" s="38">
        <f t="shared" si="9"/>
        <v>0</v>
      </c>
      <c r="K48" s="26">
        <f>SUM(K49:K50)</f>
        <v>0</v>
      </c>
      <c r="L48" s="26">
        <f>SUM(L49:L50)</f>
        <v>0</v>
      </c>
      <c r="M48" s="26">
        <f>SUM(M49:M50)</f>
        <v>1211.7</v>
      </c>
      <c r="N48" s="56"/>
      <c r="O48" s="63"/>
    </row>
    <row r="49" spans="2:15" s="7" customFormat="1" ht="30" customHeight="1">
      <c r="B49" s="39"/>
      <c r="C49" s="39" t="s">
        <v>62</v>
      </c>
      <c r="D49" s="39">
        <v>0</v>
      </c>
      <c r="E49" s="40">
        <v>0</v>
      </c>
      <c r="F49" s="39">
        <v>429</v>
      </c>
      <c r="G49" s="40">
        <v>1160.7</v>
      </c>
      <c r="H49" s="40">
        <v>0</v>
      </c>
      <c r="I49" s="40">
        <v>0</v>
      </c>
      <c r="J49" s="64">
        <f t="shared" si="9"/>
        <v>0</v>
      </c>
      <c r="K49" s="40">
        <v>0</v>
      </c>
      <c r="L49" s="40">
        <v>0</v>
      </c>
      <c r="M49" s="65">
        <f>E49-I49-K49-L49+G49</f>
        <v>1160.7</v>
      </c>
      <c r="N49" s="66"/>
      <c r="O49" s="67"/>
    </row>
    <row r="50" spans="2:15" s="7" customFormat="1" ht="27.75" customHeight="1">
      <c r="B50" s="39"/>
      <c r="C50" s="39" t="s">
        <v>63</v>
      </c>
      <c r="D50" s="39">
        <v>0</v>
      </c>
      <c r="E50" s="40">
        <v>0</v>
      </c>
      <c r="F50" s="39">
        <v>17</v>
      </c>
      <c r="G50" s="40">
        <v>51</v>
      </c>
      <c r="H50" s="40">
        <v>0</v>
      </c>
      <c r="I50" s="40">
        <v>0</v>
      </c>
      <c r="J50" s="64">
        <f t="shared" si="9"/>
        <v>0</v>
      </c>
      <c r="K50" s="40">
        <v>0</v>
      </c>
      <c r="L50" s="40">
        <v>0</v>
      </c>
      <c r="M50" s="65">
        <f>E50-I50-K50-L50+G50</f>
        <v>51</v>
      </c>
      <c r="N50" s="66"/>
      <c r="O50" s="67"/>
    </row>
    <row r="51" spans="2:15" s="4" customFormat="1" ht="37.5" customHeight="1">
      <c r="B51" s="36">
        <v>9</v>
      </c>
      <c r="C51" s="26" t="s">
        <v>64</v>
      </c>
      <c r="D51" s="26">
        <f>SUM(D52:D56)</f>
        <v>1848</v>
      </c>
      <c r="E51" s="38">
        <f aca="true" t="shared" si="12" ref="E51:J51">SUM(E52:E56)</f>
        <v>5019</v>
      </c>
      <c r="F51" s="26">
        <f t="shared" si="12"/>
        <v>3016</v>
      </c>
      <c r="G51" s="38">
        <f t="shared" si="12"/>
        <v>7187.699999999999</v>
      </c>
      <c r="H51" s="38">
        <v>949.2</v>
      </c>
      <c r="I51" s="38">
        <v>956.2</v>
      </c>
      <c r="J51" s="38">
        <f t="shared" si="9"/>
        <v>7.000000000000114</v>
      </c>
      <c r="K51" s="38">
        <f>SUM(K52:K56)</f>
        <v>4389.9</v>
      </c>
      <c r="L51" s="38">
        <f>SUM(L52:L56)</f>
        <v>0</v>
      </c>
      <c r="M51" s="42">
        <f>SUM(M52:M56)</f>
        <v>6860.5999999999985</v>
      </c>
      <c r="N51" s="56"/>
      <c r="O51" s="63"/>
    </row>
    <row r="52" spans="2:15" s="7" customFormat="1" ht="30" customHeight="1">
      <c r="B52" s="39"/>
      <c r="C52" s="39" t="s">
        <v>65</v>
      </c>
      <c r="D52" s="39">
        <v>402</v>
      </c>
      <c r="E52" s="40">
        <v>959.7</v>
      </c>
      <c r="F52" s="39">
        <v>250</v>
      </c>
      <c r="G52" s="40">
        <v>607.8</v>
      </c>
      <c r="H52" s="40">
        <v>226.8</v>
      </c>
      <c r="I52" s="40">
        <v>238</v>
      </c>
      <c r="J52" s="64">
        <f t="shared" si="9"/>
        <v>11.199999999999989</v>
      </c>
      <c r="K52" s="40">
        <v>1110.3</v>
      </c>
      <c r="L52" s="40">
        <v>0</v>
      </c>
      <c r="M52" s="65">
        <f>E52-I52-K52-L52+G52</f>
        <v>219.20000000000005</v>
      </c>
      <c r="N52" s="66"/>
      <c r="O52" s="67"/>
    </row>
    <row r="53" spans="2:15" s="7" customFormat="1" ht="27.75" customHeight="1">
      <c r="B53" s="39"/>
      <c r="C53" s="39" t="s">
        <v>66</v>
      </c>
      <c r="D53" s="39">
        <v>579</v>
      </c>
      <c r="E53" s="40">
        <v>1734</v>
      </c>
      <c r="F53" s="39">
        <v>876</v>
      </c>
      <c r="G53" s="40">
        <v>2253.6</v>
      </c>
      <c r="H53" s="40">
        <v>294</v>
      </c>
      <c r="I53" s="40">
        <v>259</v>
      </c>
      <c r="J53" s="64">
        <f t="shared" si="9"/>
        <v>-35</v>
      </c>
      <c r="K53" s="40">
        <v>1571.1</v>
      </c>
      <c r="L53" s="40">
        <v>0</v>
      </c>
      <c r="M53" s="65">
        <f>E53-I53-K53-L53+G53</f>
        <v>2157.5</v>
      </c>
      <c r="N53" s="66"/>
      <c r="O53" s="67"/>
    </row>
    <row r="54" spans="2:15" s="7" customFormat="1" ht="28.5" customHeight="1">
      <c r="B54" s="39"/>
      <c r="C54" s="39" t="s">
        <v>67</v>
      </c>
      <c r="D54" s="39">
        <v>294</v>
      </c>
      <c r="E54" s="40">
        <v>882</v>
      </c>
      <c r="F54" s="39">
        <v>1019</v>
      </c>
      <c r="G54" s="40">
        <v>2135.7</v>
      </c>
      <c r="H54" s="40">
        <v>140</v>
      </c>
      <c r="I54" s="40">
        <v>134.4</v>
      </c>
      <c r="J54" s="64">
        <f t="shared" si="9"/>
        <v>-5.599999999999994</v>
      </c>
      <c r="K54" s="40">
        <v>584.4</v>
      </c>
      <c r="L54" s="40">
        <v>0</v>
      </c>
      <c r="M54" s="65">
        <f>E54-I54-K54-L54+G54</f>
        <v>2298.8999999999996</v>
      </c>
      <c r="N54" s="66"/>
      <c r="O54" s="67"/>
    </row>
    <row r="55" spans="2:15" s="7" customFormat="1" ht="30" customHeight="1">
      <c r="B55" s="39"/>
      <c r="C55" s="39" t="s">
        <v>68</v>
      </c>
      <c r="D55" s="39">
        <v>406</v>
      </c>
      <c r="E55" s="40">
        <v>1138.2</v>
      </c>
      <c r="F55" s="39">
        <v>687</v>
      </c>
      <c r="G55" s="40">
        <v>1814.1</v>
      </c>
      <c r="H55" s="40">
        <v>168</v>
      </c>
      <c r="I55" s="40">
        <v>208.6</v>
      </c>
      <c r="J55" s="64">
        <f t="shared" si="9"/>
        <v>40.599999999999994</v>
      </c>
      <c r="K55" s="40">
        <v>870.6</v>
      </c>
      <c r="L55" s="40">
        <v>0</v>
      </c>
      <c r="M55" s="65">
        <f>E55-I55-K55-L55+G55</f>
        <v>1873.1</v>
      </c>
      <c r="N55" s="66"/>
      <c r="O55" s="67"/>
    </row>
    <row r="56" spans="2:15" s="7" customFormat="1" ht="24.75" customHeight="1">
      <c r="B56" s="39"/>
      <c r="C56" s="39" t="s">
        <v>69</v>
      </c>
      <c r="D56" s="39">
        <v>167</v>
      </c>
      <c r="E56" s="40">
        <v>305.1</v>
      </c>
      <c r="F56" s="39">
        <v>184</v>
      </c>
      <c r="G56" s="40">
        <v>376.5</v>
      </c>
      <c r="H56" s="40">
        <v>120.4</v>
      </c>
      <c r="I56" s="40">
        <v>116.2</v>
      </c>
      <c r="J56" s="64">
        <f t="shared" si="9"/>
        <v>-4.200000000000003</v>
      </c>
      <c r="K56" s="40">
        <v>253.5</v>
      </c>
      <c r="L56" s="40">
        <v>0</v>
      </c>
      <c r="M56" s="65">
        <f>E56-I56-K56-L56+G56</f>
        <v>311.90000000000003</v>
      </c>
      <c r="N56" s="66"/>
      <c r="O56" s="67"/>
    </row>
    <row r="57" spans="2:15" s="4" customFormat="1" ht="33" customHeight="1">
      <c r="B57" s="36">
        <v>10</v>
      </c>
      <c r="C57" s="26" t="s">
        <v>70</v>
      </c>
      <c r="D57" s="26">
        <f>SUM(D58:D59)</f>
        <v>305</v>
      </c>
      <c r="E57" s="38">
        <f aca="true" t="shared" si="13" ref="E57:J57">SUM(E58:E59)</f>
        <v>554.4</v>
      </c>
      <c r="F57" s="26">
        <f t="shared" si="13"/>
        <v>91</v>
      </c>
      <c r="G57" s="38">
        <f t="shared" si="13"/>
        <v>148.8</v>
      </c>
      <c r="H57" s="38">
        <v>175</v>
      </c>
      <c r="I57" s="38">
        <v>191.8</v>
      </c>
      <c r="J57" s="38">
        <f t="shared" si="9"/>
        <v>16.80000000000001</v>
      </c>
      <c r="K57" s="38">
        <f>SUM(K58:K59)</f>
        <v>423.9</v>
      </c>
      <c r="L57" s="38">
        <f>SUM(L58:L59)</f>
        <v>66</v>
      </c>
      <c r="M57" s="42">
        <f>SUM(M58:M59)</f>
        <v>21.499999999999986</v>
      </c>
      <c r="N57" s="56"/>
      <c r="O57" s="63"/>
    </row>
    <row r="58" spans="2:15" s="7" customFormat="1" ht="27.75" customHeight="1">
      <c r="B58" s="39"/>
      <c r="C58" s="39" t="s">
        <v>71</v>
      </c>
      <c r="D58" s="39">
        <v>264</v>
      </c>
      <c r="E58" s="40">
        <v>492.9</v>
      </c>
      <c r="F58" s="39">
        <v>91</v>
      </c>
      <c r="G58" s="40">
        <v>148.8</v>
      </c>
      <c r="H58" s="40">
        <v>148.4</v>
      </c>
      <c r="I58" s="40">
        <v>166.6</v>
      </c>
      <c r="J58" s="64">
        <f t="shared" si="9"/>
        <v>18.19999999999999</v>
      </c>
      <c r="K58" s="40">
        <v>423.9</v>
      </c>
      <c r="L58" s="40">
        <v>0</v>
      </c>
      <c r="M58" s="65">
        <f>E58-I58-K58-L58+G58</f>
        <v>51.19999999999999</v>
      </c>
      <c r="N58" s="66"/>
      <c r="O58" s="67"/>
    </row>
    <row r="59" spans="2:15" s="7" customFormat="1" ht="24.75" customHeight="1">
      <c r="B59" s="39"/>
      <c r="C59" s="39" t="s">
        <v>72</v>
      </c>
      <c r="D59" s="39">
        <v>41</v>
      </c>
      <c r="E59" s="40">
        <v>61.5</v>
      </c>
      <c r="F59" s="39">
        <v>0</v>
      </c>
      <c r="G59" s="40">
        <v>0</v>
      </c>
      <c r="H59" s="40">
        <v>26.6</v>
      </c>
      <c r="I59" s="40">
        <v>25.2</v>
      </c>
      <c r="J59" s="64">
        <f t="shared" si="9"/>
        <v>-1.4000000000000021</v>
      </c>
      <c r="K59" s="40">
        <v>0</v>
      </c>
      <c r="L59" s="40">
        <v>66</v>
      </c>
      <c r="M59" s="65">
        <f>E59-I59-K59-L59+G59</f>
        <v>-29.700000000000003</v>
      </c>
      <c r="N59" s="66"/>
      <c r="O59" s="67"/>
    </row>
    <row r="60" spans="2:17" s="4" customFormat="1" ht="37.5" customHeight="1">
      <c r="B60" s="36">
        <v>11</v>
      </c>
      <c r="C60" s="26" t="s">
        <v>73</v>
      </c>
      <c r="D60" s="26">
        <f>SUM(D61:D63)</f>
        <v>72</v>
      </c>
      <c r="E60" s="38">
        <f aca="true" t="shared" si="14" ref="E60:J60">SUM(E61:E63)</f>
        <v>114.9</v>
      </c>
      <c r="F60" s="26">
        <f t="shared" si="14"/>
        <v>0</v>
      </c>
      <c r="G60" s="38">
        <f t="shared" si="14"/>
        <v>0</v>
      </c>
      <c r="H60" s="38">
        <v>33.6</v>
      </c>
      <c r="I60" s="38">
        <v>44.8</v>
      </c>
      <c r="J60" s="38">
        <f t="shared" si="9"/>
        <v>11.199999999999996</v>
      </c>
      <c r="K60" s="38">
        <f>SUM(K61:K63)</f>
        <v>94.5</v>
      </c>
      <c r="L60" s="38">
        <f>SUM(L61:L63)</f>
        <v>0</v>
      </c>
      <c r="M60" s="42">
        <f>SUM(M61:M63)</f>
        <v>-24.399999999999995</v>
      </c>
      <c r="N60" s="78"/>
      <c r="O60" s="79"/>
      <c r="P60" s="80"/>
      <c r="Q60" s="80"/>
    </row>
    <row r="61" spans="2:17" s="7" customFormat="1" ht="22.5" customHeight="1">
      <c r="B61" s="39"/>
      <c r="C61" s="39" t="s">
        <v>74</v>
      </c>
      <c r="D61" s="39">
        <v>2</v>
      </c>
      <c r="E61" s="40">
        <v>3</v>
      </c>
      <c r="F61" s="39">
        <v>0</v>
      </c>
      <c r="G61" s="40">
        <v>0</v>
      </c>
      <c r="H61" s="40">
        <v>0</v>
      </c>
      <c r="I61" s="40">
        <v>0</v>
      </c>
      <c r="J61" s="64">
        <f t="shared" si="9"/>
        <v>0</v>
      </c>
      <c r="K61" s="40">
        <v>0</v>
      </c>
      <c r="L61" s="40">
        <v>0</v>
      </c>
      <c r="M61" s="65">
        <f>E61-I61-K61-L61</f>
        <v>3</v>
      </c>
      <c r="N61" s="81"/>
      <c r="O61" s="82"/>
      <c r="P61" s="83"/>
      <c r="Q61" s="83"/>
    </row>
    <row r="62" spans="2:17" s="7" customFormat="1" ht="19.5" customHeight="1">
      <c r="B62" s="39"/>
      <c r="C62" s="39" t="s">
        <v>75</v>
      </c>
      <c r="D62" s="39">
        <v>53</v>
      </c>
      <c r="E62" s="40">
        <v>84.9</v>
      </c>
      <c r="F62" s="39">
        <v>0</v>
      </c>
      <c r="G62" s="40">
        <v>0</v>
      </c>
      <c r="H62" s="40">
        <v>33.6</v>
      </c>
      <c r="I62" s="40">
        <v>33.6</v>
      </c>
      <c r="J62" s="64">
        <f t="shared" si="9"/>
        <v>0</v>
      </c>
      <c r="K62" s="40">
        <v>94.5</v>
      </c>
      <c r="L62" s="40">
        <v>0</v>
      </c>
      <c r="M62" s="65">
        <f>E62-I62-K62-L62</f>
        <v>-43.199999999999996</v>
      </c>
      <c r="N62" s="81"/>
      <c r="O62" s="82"/>
      <c r="P62" s="83"/>
      <c r="Q62" s="83"/>
    </row>
    <row r="63" spans="2:17" s="7" customFormat="1" ht="36" customHeight="1">
      <c r="B63" s="39"/>
      <c r="C63" s="48" t="s">
        <v>76</v>
      </c>
      <c r="D63" s="48">
        <v>17</v>
      </c>
      <c r="E63" s="40">
        <v>27</v>
      </c>
      <c r="F63" s="48">
        <v>0</v>
      </c>
      <c r="G63" s="40">
        <v>0</v>
      </c>
      <c r="H63" s="40">
        <v>0</v>
      </c>
      <c r="I63" s="40">
        <v>11.2</v>
      </c>
      <c r="J63" s="64">
        <f t="shared" si="9"/>
        <v>11.2</v>
      </c>
      <c r="K63" s="40">
        <v>0</v>
      </c>
      <c r="L63" s="40">
        <v>0</v>
      </c>
      <c r="M63" s="65">
        <f>E63-I63-K63-L63</f>
        <v>15.8</v>
      </c>
      <c r="N63" s="81"/>
      <c r="O63" s="82"/>
      <c r="P63" s="83"/>
      <c r="Q63" s="83"/>
    </row>
    <row r="64" spans="2:17" s="4" customFormat="1" ht="27.75" customHeight="1">
      <c r="B64" s="36">
        <v>12</v>
      </c>
      <c r="C64" s="26" t="s">
        <v>77</v>
      </c>
      <c r="D64" s="26">
        <f>SUM(D65:D67)</f>
        <v>847</v>
      </c>
      <c r="E64" s="38">
        <f aca="true" t="shared" si="15" ref="E64:J64">SUM(E65:E67)</f>
        <v>2333.4</v>
      </c>
      <c r="F64" s="26">
        <f t="shared" si="15"/>
        <v>1337</v>
      </c>
      <c r="G64" s="38">
        <f t="shared" si="15"/>
        <v>3620.3999999999996</v>
      </c>
      <c r="H64" s="38">
        <v>352.8</v>
      </c>
      <c r="I64" s="38">
        <v>446.6</v>
      </c>
      <c r="J64" s="38">
        <f t="shared" si="9"/>
        <v>93.80000000000001</v>
      </c>
      <c r="K64" s="38">
        <f>SUM(K65:K67)</f>
        <v>1834.1999999999998</v>
      </c>
      <c r="L64" s="38">
        <f>SUM(L65:L67)</f>
        <v>0</v>
      </c>
      <c r="M64" s="42">
        <f>SUM(M65:M67)</f>
        <v>3673</v>
      </c>
      <c r="N64" s="78"/>
      <c r="O64" s="79"/>
      <c r="P64" s="80"/>
      <c r="Q64" s="80"/>
    </row>
    <row r="65" spans="2:15" s="7" customFormat="1" ht="18.75" customHeight="1">
      <c r="B65" s="39"/>
      <c r="C65" s="39" t="s">
        <v>78</v>
      </c>
      <c r="D65" s="39">
        <v>582</v>
      </c>
      <c r="E65" s="40">
        <v>1625.4</v>
      </c>
      <c r="F65" s="39">
        <v>919</v>
      </c>
      <c r="G65" s="40">
        <v>2496</v>
      </c>
      <c r="H65" s="40">
        <v>236.6</v>
      </c>
      <c r="I65" s="40">
        <v>302.4</v>
      </c>
      <c r="J65" s="64">
        <f t="shared" si="9"/>
        <v>65.79999999999998</v>
      </c>
      <c r="K65" s="40">
        <v>1278.6</v>
      </c>
      <c r="L65" s="40">
        <v>0</v>
      </c>
      <c r="M65" s="65">
        <f>E65-I65-K65-L65+G65</f>
        <v>2540.4</v>
      </c>
      <c r="N65" s="66"/>
      <c r="O65" s="67"/>
    </row>
    <row r="66" spans="2:15" s="7" customFormat="1" ht="21.75" customHeight="1">
      <c r="B66" s="39"/>
      <c r="C66" s="39" t="s">
        <v>79</v>
      </c>
      <c r="D66" s="39">
        <v>172</v>
      </c>
      <c r="E66" s="40">
        <v>470.4</v>
      </c>
      <c r="F66" s="39">
        <v>309</v>
      </c>
      <c r="G66" s="40">
        <v>841.2</v>
      </c>
      <c r="H66" s="40">
        <v>71.4</v>
      </c>
      <c r="I66" s="40">
        <v>89.6</v>
      </c>
      <c r="J66" s="64">
        <f t="shared" si="9"/>
        <v>18.19999999999999</v>
      </c>
      <c r="K66" s="40">
        <v>373.5</v>
      </c>
      <c r="L66" s="40">
        <v>0</v>
      </c>
      <c r="M66" s="65">
        <f>E66-I66-K66-L66+G66</f>
        <v>848.5</v>
      </c>
      <c r="N66" s="66"/>
      <c r="O66" s="67"/>
    </row>
    <row r="67" spans="2:15" s="7" customFormat="1" ht="19.5" customHeight="1">
      <c r="B67" s="39"/>
      <c r="C67" s="39" t="s">
        <v>80</v>
      </c>
      <c r="D67" s="39">
        <v>93</v>
      </c>
      <c r="E67" s="40">
        <v>237.6</v>
      </c>
      <c r="F67" s="39">
        <v>109</v>
      </c>
      <c r="G67" s="40">
        <v>283.2</v>
      </c>
      <c r="H67" s="40">
        <v>44.8</v>
      </c>
      <c r="I67" s="40">
        <v>54.6</v>
      </c>
      <c r="J67" s="64">
        <f t="shared" si="9"/>
        <v>9.800000000000004</v>
      </c>
      <c r="K67" s="40">
        <v>182.1</v>
      </c>
      <c r="L67" s="40">
        <v>0</v>
      </c>
      <c r="M67" s="65">
        <f>E67-I67-K67-L67+G67</f>
        <v>284.1</v>
      </c>
      <c r="N67" s="66"/>
      <c r="O67" s="67"/>
    </row>
    <row r="68" spans="2:15" s="14" customFormat="1" ht="34.5" customHeight="1">
      <c r="B68" s="36">
        <v>13</v>
      </c>
      <c r="C68" s="26" t="s">
        <v>81</v>
      </c>
      <c r="D68" s="26">
        <f>SUM(D69:D101)</f>
        <v>25111</v>
      </c>
      <c r="E68" s="38">
        <f aca="true" t="shared" si="16" ref="E68:J68">SUM(E69:E101)</f>
        <v>69760.05</v>
      </c>
      <c r="F68" s="26">
        <f t="shared" si="16"/>
        <v>8377</v>
      </c>
      <c r="G68" s="38">
        <f t="shared" si="16"/>
        <v>22371.3</v>
      </c>
      <c r="H68" s="38">
        <v>13197.999999999998</v>
      </c>
      <c r="I68" s="38">
        <v>13510</v>
      </c>
      <c r="J68" s="38">
        <f t="shared" si="9"/>
        <v>312.0000000000018</v>
      </c>
      <c r="K68" s="38">
        <f>SUM(K69:K101)</f>
        <v>21242.100000000002</v>
      </c>
      <c r="L68" s="38">
        <f>SUM(L69:L101)</f>
        <v>45047.49999999999</v>
      </c>
      <c r="M68" s="42">
        <f>SUM(M69:M101)</f>
        <v>12331.749999999998</v>
      </c>
      <c r="N68" s="86"/>
      <c r="O68" s="63"/>
    </row>
    <row r="69" spans="2:15" s="3" customFormat="1" ht="25.5" customHeight="1">
      <c r="B69" s="39" t="s">
        <v>30</v>
      </c>
      <c r="C69" s="39" t="s">
        <v>82</v>
      </c>
      <c r="D69" s="39">
        <v>788</v>
      </c>
      <c r="E69" s="40">
        <v>2595.4</v>
      </c>
      <c r="F69" s="39">
        <v>365</v>
      </c>
      <c r="G69" s="40">
        <v>740.05</v>
      </c>
      <c r="H69" s="40">
        <v>357</v>
      </c>
      <c r="I69" s="40">
        <v>354.2</v>
      </c>
      <c r="J69" s="64">
        <f t="shared" si="9"/>
        <v>-2.8000000000000114</v>
      </c>
      <c r="K69" s="40">
        <v>1982.4</v>
      </c>
      <c r="L69" s="39">
        <v>0</v>
      </c>
      <c r="M69" s="65">
        <f>E69-I69-K69-L69+G69</f>
        <v>998.8500000000001</v>
      </c>
      <c r="N69" s="66"/>
      <c r="O69" s="67"/>
    </row>
    <row r="70" spans="2:15" s="3" customFormat="1" ht="24.75" customHeight="1">
      <c r="B70" s="84"/>
      <c r="C70" s="39" t="s">
        <v>83</v>
      </c>
      <c r="D70" s="39">
        <v>510</v>
      </c>
      <c r="E70" s="40">
        <v>1133.7</v>
      </c>
      <c r="F70" s="39">
        <v>0</v>
      </c>
      <c r="G70" s="40">
        <v>0</v>
      </c>
      <c r="H70" s="40">
        <v>182</v>
      </c>
      <c r="I70" s="40">
        <v>208.6</v>
      </c>
      <c r="J70" s="64">
        <f t="shared" si="9"/>
        <v>26.599999999999994</v>
      </c>
      <c r="K70" s="40">
        <v>1115.7</v>
      </c>
      <c r="L70" s="40">
        <v>0</v>
      </c>
      <c r="M70" s="65">
        <f aca="true" t="shared" si="17" ref="M70:M101">E70-I70-K70-L70+G70</f>
        <v>-190.60000000000002</v>
      </c>
      <c r="N70" s="66"/>
      <c r="O70" s="67"/>
    </row>
    <row r="71" spans="2:15" s="3" customFormat="1" ht="24.75" customHeight="1">
      <c r="B71" s="39" t="s">
        <v>84</v>
      </c>
      <c r="C71" s="39" t="s">
        <v>85</v>
      </c>
      <c r="D71" s="39">
        <v>238</v>
      </c>
      <c r="E71" s="40">
        <v>695.9</v>
      </c>
      <c r="F71" s="39">
        <v>83</v>
      </c>
      <c r="G71" s="40">
        <v>269.2</v>
      </c>
      <c r="H71" s="40">
        <v>142.8</v>
      </c>
      <c r="I71" s="40">
        <v>130.2</v>
      </c>
      <c r="J71" s="64">
        <f t="shared" si="9"/>
        <v>-12.600000000000023</v>
      </c>
      <c r="K71" s="40">
        <v>647.6</v>
      </c>
      <c r="L71" s="40">
        <v>0</v>
      </c>
      <c r="M71" s="65">
        <f t="shared" si="17"/>
        <v>187.3</v>
      </c>
      <c r="N71" s="66"/>
      <c r="O71" s="67"/>
    </row>
    <row r="72" spans="2:15" s="3" customFormat="1" ht="24.75" customHeight="1">
      <c r="B72" s="84"/>
      <c r="C72" s="39" t="s">
        <v>86</v>
      </c>
      <c r="D72" s="39">
        <v>323</v>
      </c>
      <c r="E72" s="40">
        <v>931.2</v>
      </c>
      <c r="F72" s="39">
        <v>827</v>
      </c>
      <c r="G72" s="40">
        <v>2199</v>
      </c>
      <c r="H72" s="40">
        <v>100.8</v>
      </c>
      <c r="I72" s="40">
        <v>112</v>
      </c>
      <c r="J72" s="64">
        <f t="shared" si="9"/>
        <v>11.200000000000003</v>
      </c>
      <c r="K72" s="40">
        <v>815.4</v>
      </c>
      <c r="L72" s="40">
        <v>0</v>
      </c>
      <c r="M72" s="65">
        <f t="shared" si="17"/>
        <v>2202.8</v>
      </c>
      <c r="N72" s="66"/>
      <c r="O72" s="67"/>
    </row>
    <row r="73" spans="2:15" s="3" customFormat="1" ht="24.75" customHeight="1">
      <c r="B73" s="39" t="s">
        <v>30</v>
      </c>
      <c r="C73" s="39" t="s">
        <v>87</v>
      </c>
      <c r="D73" s="39">
        <v>767</v>
      </c>
      <c r="E73" s="40">
        <v>2352.25</v>
      </c>
      <c r="F73" s="39">
        <v>460</v>
      </c>
      <c r="G73" s="40">
        <v>1391.6</v>
      </c>
      <c r="H73" s="40">
        <v>448</v>
      </c>
      <c r="I73" s="40">
        <v>403.2</v>
      </c>
      <c r="J73" s="64">
        <f aca="true" t="shared" si="18" ref="J73:J101">I73-H73</f>
        <v>-44.80000000000001</v>
      </c>
      <c r="K73" s="40">
        <v>1969.15</v>
      </c>
      <c r="L73" s="40">
        <v>0</v>
      </c>
      <c r="M73" s="65">
        <f t="shared" si="17"/>
        <v>1371.4999999999998</v>
      </c>
      <c r="N73" s="66"/>
      <c r="O73" s="67"/>
    </row>
    <row r="74" spans="2:15" s="3" customFormat="1" ht="24.75" customHeight="1">
      <c r="B74" s="84"/>
      <c r="C74" s="39" t="s">
        <v>88</v>
      </c>
      <c r="D74" s="39">
        <v>245</v>
      </c>
      <c r="E74" s="40">
        <v>676.2</v>
      </c>
      <c r="F74" s="39">
        <v>100</v>
      </c>
      <c r="G74" s="40">
        <v>256.8</v>
      </c>
      <c r="H74" s="40">
        <v>154</v>
      </c>
      <c r="I74" s="40">
        <v>133</v>
      </c>
      <c r="J74" s="64">
        <f t="shared" si="18"/>
        <v>-21</v>
      </c>
      <c r="K74" s="40">
        <v>645.6</v>
      </c>
      <c r="L74" s="40">
        <v>0</v>
      </c>
      <c r="M74" s="65">
        <f t="shared" si="17"/>
        <v>154.40000000000003</v>
      </c>
      <c r="N74" s="66"/>
      <c r="O74" s="67"/>
    </row>
    <row r="75" spans="2:15" s="3" customFormat="1" ht="24.75" customHeight="1">
      <c r="B75" s="39" t="s">
        <v>30</v>
      </c>
      <c r="C75" s="39" t="s">
        <v>89</v>
      </c>
      <c r="D75" s="39">
        <v>840</v>
      </c>
      <c r="E75" s="40">
        <v>2546.7</v>
      </c>
      <c r="F75" s="39">
        <v>40</v>
      </c>
      <c r="G75" s="40">
        <v>117.8</v>
      </c>
      <c r="H75" s="40">
        <v>562.8</v>
      </c>
      <c r="I75" s="40">
        <v>450.8</v>
      </c>
      <c r="J75" s="64">
        <f t="shared" si="18"/>
        <v>-111.99999999999994</v>
      </c>
      <c r="K75" s="40">
        <v>2253.3</v>
      </c>
      <c r="L75" s="40">
        <v>0</v>
      </c>
      <c r="M75" s="65">
        <f t="shared" si="17"/>
        <v>-39.60000000000055</v>
      </c>
      <c r="N75" s="66"/>
      <c r="O75" s="67"/>
    </row>
    <row r="76" spans="2:15" s="3" customFormat="1" ht="24.75" customHeight="1">
      <c r="B76" s="39" t="s">
        <v>30</v>
      </c>
      <c r="C76" s="39" t="s">
        <v>90</v>
      </c>
      <c r="D76" s="39">
        <v>1031</v>
      </c>
      <c r="E76" s="40">
        <v>2944.15</v>
      </c>
      <c r="F76" s="39">
        <v>195</v>
      </c>
      <c r="G76" s="40">
        <v>526.95</v>
      </c>
      <c r="H76" s="40">
        <v>399</v>
      </c>
      <c r="I76" s="40">
        <v>575.4</v>
      </c>
      <c r="J76" s="64">
        <f t="shared" si="18"/>
        <v>176.39999999999998</v>
      </c>
      <c r="K76" s="40">
        <v>2152.65</v>
      </c>
      <c r="L76" s="40">
        <v>0</v>
      </c>
      <c r="M76" s="65">
        <f t="shared" si="17"/>
        <v>743.05</v>
      </c>
      <c r="N76" s="66"/>
      <c r="O76" s="67"/>
    </row>
    <row r="77" spans="2:15" s="3" customFormat="1" ht="24.75" customHeight="1">
      <c r="B77" s="39" t="s">
        <v>30</v>
      </c>
      <c r="C77" s="39" t="s">
        <v>91</v>
      </c>
      <c r="D77" s="39">
        <v>670</v>
      </c>
      <c r="E77" s="40">
        <v>1526.3</v>
      </c>
      <c r="F77" s="39">
        <v>53</v>
      </c>
      <c r="G77" s="40">
        <v>122.65</v>
      </c>
      <c r="H77" s="40">
        <v>175</v>
      </c>
      <c r="I77" s="40">
        <v>386.4</v>
      </c>
      <c r="J77" s="64">
        <f t="shared" si="18"/>
        <v>211.39999999999998</v>
      </c>
      <c r="K77" s="40">
        <v>1081.85</v>
      </c>
      <c r="L77" s="40">
        <v>0</v>
      </c>
      <c r="M77" s="65">
        <f t="shared" si="17"/>
        <v>180.7000000000002</v>
      </c>
      <c r="N77" s="66"/>
      <c r="O77" s="67"/>
    </row>
    <row r="78" spans="2:15" s="3" customFormat="1" ht="27.75" customHeight="1">
      <c r="B78" s="39" t="s">
        <v>30</v>
      </c>
      <c r="C78" s="39" t="s">
        <v>92</v>
      </c>
      <c r="D78" s="39">
        <v>463</v>
      </c>
      <c r="E78" s="40">
        <v>1141.25</v>
      </c>
      <c r="F78" s="39">
        <v>34</v>
      </c>
      <c r="G78" s="40">
        <v>100.7</v>
      </c>
      <c r="H78" s="40">
        <v>520.8</v>
      </c>
      <c r="I78" s="40">
        <v>274.4</v>
      </c>
      <c r="J78" s="64">
        <f t="shared" si="18"/>
        <v>-246.39999999999998</v>
      </c>
      <c r="K78" s="40">
        <v>1753.95</v>
      </c>
      <c r="L78" s="40">
        <v>0</v>
      </c>
      <c r="M78" s="65">
        <f t="shared" si="17"/>
        <v>-786.4</v>
      </c>
      <c r="N78" s="66"/>
      <c r="O78" s="67"/>
    </row>
    <row r="79" spans="2:15" s="3" customFormat="1" ht="28.5" customHeight="1">
      <c r="B79" s="39" t="s">
        <v>30</v>
      </c>
      <c r="C79" s="39" t="s">
        <v>93</v>
      </c>
      <c r="D79" s="39">
        <v>719</v>
      </c>
      <c r="E79" s="40">
        <v>2250.85</v>
      </c>
      <c r="F79" s="39">
        <v>170</v>
      </c>
      <c r="G79" s="40">
        <v>523</v>
      </c>
      <c r="H79" s="40">
        <v>387.8</v>
      </c>
      <c r="I79" s="40">
        <v>387.8</v>
      </c>
      <c r="J79" s="64">
        <f t="shared" si="18"/>
        <v>0</v>
      </c>
      <c r="K79" s="40">
        <v>1867.6</v>
      </c>
      <c r="L79" s="40">
        <v>0</v>
      </c>
      <c r="M79" s="65">
        <f t="shared" si="17"/>
        <v>518.45</v>
      </c>
      <c r="N79" s="66"/>
      <c r="O79" s="67"/>
    </row>
    <row r="80" spans="2:15" s="3" customFormat="1" ht="24" customHeight="1">
      <c r="B80" s="84"/>
      <c r="C80" s="45" t="s">
        <v>94</v>
      </c>
      <c r="D80" s="45">
        <v>722</v>
      </c>
      <c r="E80" s="64">
        <v>1597.2</v>
      </c>
      <c r="F80" s="45">
        <v>0</v>
      </c>
      <c r="G80" s="64">
        <v>0</v>
      </c>
      <c r="H80" s="64">
        <v>393.4</v>
      </c>
      <c r="I80" s="64">
        <v>477.4</v>
      </c>
      <c r="J80" s="64">
        <f t="shared" si="18"/>
        <v>84</v>
      </c>
      <c r="K80" s="64">
        <v>1354.8</v>
      </c>
      <c r="L80" s="40">
        <v>0</v>
      </c>
      <c r="M80" s="65">
        <f t="shared" si="17"/>
        <v>-234.99999999999977</v>
      </c>
      <c r="N80" s="66"/>
      <c r="O80" s="67"/>
    </row>
    <row r="81" spans="2:15" s="15" customFormat="1" ht="21.75" customHeight="1">
      <c r="B81" s="84"/>
      <c r="C81" s="39" t="s">
        <v>95</v>
      </c>
      <c r="D81" s="39">
        <v>90</v>
      </c>
      <c r="E81" s="40">
        <v>252</v>
      </c>
      <c r="F81" s="39">
        <v>0</v>
      </c>
      <c r="G81" s="40">
        <v>0</v>
      </c>
      <c r="H81" s="40">
        <v>98</v>
      </c>
      <c r="I81" s="40">
        <v>40.6</v>
      </c>
      <c r="J81" s="64">
        <f t="shared" si="18"/>
        <v>-57.4</v>
      </c>
      <c r="K81" s="40">
        <v>657.6</v>
      </c>
      <c r="L81" s="40">
        <v>0</v>
      </c>
      <c r="M81" s="65">
        <f t="shared" si="17"/>
        <v>-446.20000000000005</v>
      </c>
      <c r="N81" s="70"/>
      <c r="O81" s="71"/>
    </row>
    <row r="82" spans="2:15" s="15" customFormat="1" ht="24.75" customHeight="1">
      <c r="B82" s="84"/>
      <c r="C82" s="39" t="s">
        <v>96</v>
      </c>
      <c r="D82" s="39">
        <v>719</v>
      </c>
      <c r="E82" s="40">
        <v>1737.3</v>
      </c>
      <c r="F82" s="39">
        <v>41</v>
      </c>
      <c r="G82" s="40">
        <v>115.5</v>
      </c>
      <c r="H82" s="40">
        <v>562.8</v>
      </c>
      <c r="I82" s="40">
        <v>249.2</v>
      </c>
      <c r="J82" s="64">
        <f t="shared" si="18"/>
        <v>-313.59999999999997</v>
      </c>
      <c r="K82" s="40">
        <v>2944.5</v>
      </c>
      <c r="L82" s="40">
        <v>0</v>
      </c>
      <c r="M82" s="65">
        <f t="shared" si="17"/>
        <v>-1340.9</v>
      </c>
      <c r="N82" s="70"/>
      <c r="O82" s="71"/>
    </row>
    <row r="83" spans="2:15" s="15" customFormat="1" ht="24.75" customHeight="1">
      <c r="B83" s="84"/>
      <c r="C83" s="39" t="s">
        <v>97</v>
      </c>
      <c r="D83" s="39">
        <v>42</v>
      </c>
      <c r="E83" s="40">
        <v>114.6</v>
      </c>
      <c r="F83" s="39">
        <v>57</v>
      </c>
      <c r="G83" s="40">
        <v>118.2</v>
      </c>
      <c r="H83" s="40">
        <v>28</v>
      </c>
      <c r="I83" s="40">
        <v>28</v>
      </c>
      <c r="J83" s="64">
        <f t="shared" si="18"/>
        <v>0</v>
      </c>
      <c r="K83" s="40">
        <v>0</v>
      </c>
      <c r="L83" s="40">
        <v>109.2</v>
      </c>
      <c r="M83" s="65">
        <f t="shared" si="17"/>
        <v>95.6</v>
      </c>
      <c r="N83" s="70"/>
      <c r="O83" s="71"/>
    </row>
    <row r="84" spans="2:15" s="15" customFormat="1" ht="21.75" customHeight="1">
      <c r="B84" s="84"/>
      <c r="C84" s="39" t="s">
        <v>98</v>
      </c>
      <c r="D84" s="39">
        <v>1956</v>
      </c>
      <c r="E84" s="40">
        <v>5519.4</v>
      </c>
      <c r="F84" s="39">
        <v>31</v>
      </c>
      <c r="G84" s="40">
        <v>86.4</v>
      </c>
      <c r="H84" s="40">
        <v>1153.6</v>
      </c>
      <c r="I84" s="40">
        <v>1096.2</v>
      </c>
      <c r="J84" s="64">
        <f t="shared" si="18"/>
        <v>-57.399999999999864</v>
      </c>
      <c r="K84" s="40">
        <v>0</v>
      </c>
      <c r="L84" s="40">
        <v>5450.1</v>
      </c>
      <c r="M84" s="65">
        <f t="shared" si="17"/>
        <v>-940.5000000000006</v>
      </c>
      <c r="N84" s="70"/>
      <c r="O84" s="71"/>
    </row>
    <row r="85" spans="2:15" s="16" customFormat="1" ht="21" customHeight="1">
      <c r="B85" s="84"/>
      <c r="C85" s="39" t="s">
        <v>99</v>
      </c>
      <c r="D85" s="39">
        <v>610</v>
      </c>
      <c r="E85" s="40">
        <v>1719.6</v>
      </c>
      <c r="F85" s="39">
        <v>615</v>
      </c>
      <c r="G85" s="40">
        <v>1799.7</v>
      </c>
      <c r="H85" s="40">
        <v>232.4</v>
      </c>
      <c r="I85" s="40">
        <v>385</v>
      </c>
      <c r="J85" s="64">
        <f t="shared" si="18"/>
        <v>152.6</v>
      </c>
      <c r="K85" s="40">
        <v>0</v>
      </c>
      <c r="L85" s="40">
        <v>720.6</v>
      </c>
      <c r="M85" s="65">
        <f t="shared" si="17"/>
        <v>2413.7</v>
      </c>
      <c r="N85" s="66"/>
      <c r="O85" s="67"/>
    </row>
    <row r="86" spans="2:15" s="16" customFormat="1" ht="19.5" customHeight="1">
      <c r="B86" s="84"/>
      <c r="C86" s="39" t="s">
        <v>100</v>
      </c>
      <c r="D86" s="39">
        <v>1141</v>
      </c>
      <c r="E86" s="40">
        <v>3157.5</v>
      </c>
      <c r="F86" s="39">
        <v>291</v>
      </c>
      <c r="G86" s="40">
        <v>835.2</v>
      </c>
      <c r="H86" s="40">
        <v>988.4</v>
      </c>
      <c r="I86" s="40">
        <v>793.8</v>
      </c>
      <c r="J86" s="64">
        <f t="shared" si="18"/>
        <v>-194.60000000000002</v>
      </c>
      <c r="K86" s="40">
        <v>0</v>
      </c>
      <c r="L86" s="40">
        <v>4076.4</v>
      </c>
      <c r="M86" s="65">
        <f t="shared" si="17"/>
        <v>-877.5000000000002</v>
      </c>
      <c r="N86" s="66"/>
      <c r="O86" s="67"/>
    </row>
    <row r="87" spans="2:15" s="16" customFormat="1" ht="24.75" customHeight="1">
      <c r="B87" s="84"/>
      <c r="C87" s="39" t="s">
        <v>101</v>
      </c>
      <c r="D87" s="39">
        <v>1936</v>
      </c>
      <c r="E87" s="40">
        <v>5280.6</v>
      </c>
      <c r="F87" s="39">
        <v>1021</v>
      </c>
      <c r="G87" s="40">
        <v>2572.8</v>
      </c>
      <c r="H87" s="40">
        <v>1012.2</v>
      </c>
      <c r="I87" s="40">
        <v>1306.2</v>
      </c>
      <c r="J87" s="64">
        <f t="shared" si="18"/>
        <v>294</v>
      </c>
      <c r="K87" s="40">
        <v>0</v>
      </c>
      <c r="L87" s="40">
        <v>3714</v>
      </c>
      <c r="M87" s="65">
        <f t="shared" si="17"/>
        <v>2833.2000000000007</v>
      </c>
      <c r="N87" s="66"/>
      <c r="O87" s="67"/>
    </row>
    <row r="88" spans="2:15" s="15" customFormat="1" ht="24.75" customHeight="1">
      <c r="B88" s="84"/>
      <c r="C88" s="45" t="s">
        <v>102</v>
      </c>
      <c r="D88" s="45">
        <v>2627</v>
      </c>
      <c r="E88" s="64">
        <v>7589.4</v>
      </c>
      <c r="F88" s="45">
        <v>223</v>
      </c>
      <c r="G88" s="64">
        <v>595.8</v>
      </c>
      <c r="H88" s="64">
        <v>1519.2</v>
      </c>
      <c r="I88" s="64">
        <v>1439.2</v>
      </c>
      <c r="J88" s="64">
        <f t="shared" si="18"/>
        <v>-80</v>
      </c>
      <c r="K88" s="64">
        <v>0</v>
      </c>
      <c r="L88" s="40">
        <v>7869</v>
      </c>
      <c r="M88" s="65">
        <f t="shared" si="17"/>
        <v>-1123.0000000000002</v>
      </c>
      <c r="N88" s="70"/>
      <c r="O88" s="71"/>
    </row>
    <row r="89" spans="2:15" s="15" customFormat="1" ht="24.75" customHeight="1">
      <c r="B89" s="84"/>
      <c r="C89" s="45" t="s">
        <v>103</v>
      </c>
      <c r="D89" s="45">
        <v>581</v>
      </c>
      <c r="E89" s="64">
        <v>1568.7</v>
      </c>
      <c r="F89" s="45">
        <v>66</v>
      </c>
      <c r="G89" s="64">
        <v>173.4</v>
      </c>
      <c r="H89" s="64">
        <v>324.8</v>
      </c>
      <c r="I89" s="64">
        <v>357</v>
      </c>
      <c r="J89" s="64">
        <f t="shared" si="18"/>
        <v>32.19999999999999</v>
      </c>
      <c r="K89" s="64">
        <v>0</v>
      </c>
      <c r="L89" s="40">
        <v>1861.5</v>
      </c>
      <c r="M89" s="65">
        <f t="shared" si="17"/>
        <v>-476.4</v>
      </c>
      <c r="N89" s="70"/>
      <c r="O89" s="71"/>
    </row>
    <row r="90" spans="2:15" s="15" customFormat="1" ht="24.75" customHeight="1">
      <c r="B90" s="84"/>
      <c r="C90" s="45" t="s">
        <v>104</v>
      </c>
      <c r="D90" s="45">
        <v>1655</v>
      </c>
      <c r="E90" s="64">
        <v>4553.4</v>
      </c>
      <c r="F90" s="45">
        <v>14</v>
      </c>
      <c r="G90" s="64">
        <v>39</v>
      </c>
      <c r="H90" s="64">
        <v>781.2</v>
      </c>
      <c r="I90" s="64">
        <v>735</v>
      </c>
      <c r="J90" s="64">
        <f t="shared" si="18"/>
        <v>-46.200000000000045</v>
      </c>
      <c r="K90" s="64">
        <v>0</v>
      </c>
      <c r="L90" s="40">
        <v>4410</v>
      </c>
      <c r="M90" s="65">
        <f t="shared" si="17"/>
        <v>-552.6000000000004</v>
      </c>
      <c r="N90" s="70"/>
      <c r="O90" s="71"/>
    </row>
    <row r="91" spans="2:15" s="15" customFormat="1" ht="24.75" customHeight="1">
      <c r="B91" s="84"/>
      <c r="C91" s="45" t="s">
        <v>105</v>
      </c>
      <c r="D91" s="45">
        <v>1807</v>
      </c>
      <c r="E91" s="64">
        <v>4935.9</v>
      </c>
      <c r="F91" s="45">
        <v>41</v>
      </c>
      <c r="G91" s="64">
        <v>99</v>
      </c>
      <c r="H91" s="64">
        <v>702.8</v>
      </c>
      <c r="I91" s="64">
        <v>880.6</v>
      </c>
      <c r="J91" s="64">
        <f t="shared" si="18"/>
        <v>177.80000000000007</v>
      </c>
      <c r="K91" s="64">
        <v>0</v>
      </c>
      <c r="L91" s="40">
        <v>4856.1</v>
      </c>
      <c r="M91" s="65">
        <f t="shared" si="17"/>
        <v>-701.8000000000006</v>
      </c>
      <c r="N91" s="70"/>
      <c r="O91" s="71"/>
    </row>
    <row r="92" spans="2:15" s="15" customFormat="1" ht="24.75" customHeight="1">
      <c r="B92" s="84"/>
      <c r="C92" s="45" t="s">
        <v>106</v>
      </c>
      <c r="D92" s="45">
        <v>413</v>
      </c>
      <c r="E92" s="64">
        <v>1153.5</v>
      </c>
      <c r="F92" s="45">
        <v>426</v>
      </c>
      <c r="G92" s="64">
        <v>1176.6</v>
      </c>
      <c r="H92" s="64">
        <v>155.4</v>
      </c>
      <c r="I92" s="64">
        <v>175</v>
      </c>
      <c r="J92" s="64">
        <f t="shared" si="18"/>
        <v>19.599999999999994</v>
      </c>
      <c r="K92" s="64">
        <v>0</v>
      </c>
      <c r="L92" s="40">
        <v>1048.2</v>
      </c>
      <c r="M92" s="65">
        <f t="shared" si="17"/>
        <v>1106.8999999999999</v>
      </c>
      <c r="N92" s="70"/>
      <c r="O92" s="71"/>
    </row>
    <row r="93" spans="2:15" s="15" customFormat="1" ht="24.75" customHeight="1">
      <c r="B93" s="84"/>
      <c r="C93" s="45" t="s">
        <v>107</v>
      </c>
      <c r="D93" s="45">
        <v>648</v>
      </c>
      <c r="E93" s="64">
        <v>1761</v>
      </c>
      <c r="F93" s="45">
        <v>425</v>
      </c>
      <c r="G93" s="64">
        <v>1116</v>
      </c>
      <c r="H93" s="64">
        <v>310.8</v>
      </c>
      <c r="I93" s="64">
        <v>289.8</v>
      </c>
      <c r="J93" s="64">
        <f t="shared" si="18"/>
        <v>-21</v>
      </c>
      <c r="K93" s="64">
        <v>0</v>
      </c>
      <c r="L93" s="40">
        <v>1627.2</v>
      </c>
      <c r="M93" s="65">
        <f t="shared" si="17"/>
        <v>960</v>
      </c>
      <c r="N93" s="70"/>
      <c r="O93" s="71"/>
    </row>
    <row r="94" spans="2:15" s="3" customFormat="1" ht="24.75" customHeight="1">
      <c r="B94" s="85" t="s">
        <v>84</v>
      </c>
      <c r="C94" s="45" t="s">
        <v>108</v>
      </c>
      <c r="D94" s="45">
        <v>104</v>
      </c>
      <c r="E94" s="64">
        <v>336.7</v>
      </c>
      <c r="F94" s="45">
        <v>18</v>
      </c>
      <c r="G94" s="64">
        <v>54</v>
      </c>
      <c r="H94" s="64">
        <v>44.8</v>
      </c>
      <c r="I94" s="64">
        <v>53.2</v>
      </c>
      <c r="J94" s="64">
        <f t="shared" si="18"/>
        <v>8.400000000000006</v>
      </c>
      <c r="K94" s="64">
        <v>0</v>
      </c>
      <c r="L94" s="40">
        <v>420.3</v>
      </c>
      <c r="M94" s="65">
        <f t="shared" si="17"/>
        <v>-82.80000000000001</v>
      </c>
      <c r="N94" s="66"/>
      <c r="O94" s="67"/>
    </row>
    <row r="95" spans="2:15" s="3" customFormat="1" ht="24.75" customHeight="1">
      <c r="B95" s="85" t="s">
        <v>84</v>
      </c>
      <c r="C95" s="39" t="s">
        <v>109</v>
      </c>
      <c r="D95" s="39">
        <v>222</v>
      </c>
      <c r="E95" s="40">
        <v>721.8</v>
      </c>
      <c r="F95" s="39">
        <v>60</v>
      </c>
      <c r="G95" s="40">
        <v>200.4</v>
      </c>
      <c r="H95" s="40">
        <v>92.4</v>
      </c>
      <c r="I95" s="40">
        <v>92.4</v>
      </c>
      <c r="J95" s="64">
        <f t="shared" si="18"/>
        <v>0</v>
      </c>
      <c r="K95" s="40">
        <v>0</v>
      </c>
      <c r="L95" s="40">
        <v>674.1</v>
      </c>
      <c r="M95" s="65">
        <f t="shared" si="17"/>
        <v>155.69999999999996</v>
      </c>
      <c r="N95" s="66"/>
      <c r="O95" s="67"/>
    </row>
    <row r="96" spans="2:15" s="3" customFormat="1" ht="24.75" customHeight="1">
      <c r="B96" s="84"/>
      <c r="C96" s="39" t="s">
        <v>110</v>
      </c>
      <c r="D96" s="39">
        <v>1976</v>
      </c>
      <c r="E96" s="40">
        <v>5727</v>
      </c>
      <c r="F96" s="39">
        <v>1008</v>
      </c>
      <c r="G96" s="40">
        <v>2743.2</v>
      </c>
      <c r="H96" s="40">
        <v>669.2</v>
      </c>
      <c r="I96" s="40">
        <v>1069.6</v>
      </c>
      <c r="J96" s="64">
        <f t="shared" si="18"/>
        <v>400.39999999999986</v>
      </c>
      <c r="K96" s="40">
        <v>0</v>
      </c>
      <c r="L96" s="40">
        <v>4464.3</v>
      </c>
      <c r="M96" s="65">
        <f t="shared" si="17"/>
        <v>2936.2999999999993</v>
      </c>
      <c r="N96" s="66"/>
      <c r="O96" s="67"/>
    </row>
    <row r="97" spans="2:15" s="3" customFormat="1" ht="24.75" customHeight="1">
      <c r="B97" s="85" t="s">
        <v>30</v>
      </c>
      <c r="C97" s="39" t="s">
        <v>111</v>
      </c>
      <c r="D97" s="39">
        <v>305</v>
      </c>
      <c r="E97" s="40">
        <v>741.55</v>
      </c>
      <c r="F97" s="39">
        <v>205</v>
      </c>
      <c r="G97" s="40">
        <v>465.95</v>
      </c>
      <c r="H97" s="40">
        <v>375.2</v>
      </c>
      <c r="I97" s="40">
        <v>175</v>
      </c>
      <c r="J97" s="64">
        <f t="shared" si="18"/>
        <v>-200.2</v>
      </c>
      <c r="K97" s="40">
        <v>0</v>
      </c>
      <c r="L97" s="40">
        <v>1524.1</v>
      </c>
      <c r="M97" s="65">
        <f t="shared" si="17"/>
        <v>-491.59999999999997</v>
      </c>
      <c r="N97" s="66"/>
      <c r="O97" s="67"/>
    </row>
    <row r="98" spans="2:15" s="3" customFormat="1" ht="24.75" customHeight="1">
      <c r="B98" s="84"/>
      <c r="C98" s="39" t="s">
        <v>112</v>
      </c>
      <c r="D98" s="39">
        <v>145</v>
      </c>
      <c r="E98" s="40">
        <v>281.7</v>
      </c>
      <c r="F98" s="39">
        <v>85</v>
      </c>
      <c r="G98" s="40">
        <v>202.2</v>
      </c>
      <c r="H98" s="40">
        <v>56</v>
      </c>
      <c r="I98" s="40">
        <v>74.2</v>
      </c>
      <c r="J98" s="64">
        <f t="shared" si="18"/>
        <v>18.200000000000003</v>
      </c>
      <c r="K98" s="40">
        <v>0</v>
      </c>
      <c r="L98" s="40">
        <v>309</v>
      </c>
      <c r="M98" s="65">
        <f t="shared" si="17"/>
        <v>100.69999999999999</v>
      </c>
      <c r="N98" s="66"/>
      <c r="O98" s="67"/>
    </row>
    <row r="99" spans="2:15" s="3" customFormat="1" ht="24.75" customHeight="1">
      <c r="B99" s="84"/>
      <c r="C99" s="39" t="s">
        <v>113</v>
      </c>
      <c r="D99" s="39">
        <v>134</v>
      </c>
      <c r="E99" s="40">
        <v>326.4</v>
      </c>
      <c r="F99" s="39">
        <v>93</v>
      </c>
      <c r="G99" s="40">
        <v>233.7</v>
      </c>
      <c r="H99" s="40">
        <v>14</v>
      </c>
      <c r="I99" s="40">
        <v>15.4</v>
      </c>
      <c r="J99" s="64">
        <f t="shared" si="18"/>
        <v>1.4000000000000004</v>
      </c>
      <c r="K99" s="40">
        <v>0</v>
      </c>
      <c r="L99" s="40">
        <v>450</v>
      </c>
      <c r="M99" s="65">
        <f t="shared" si="17"/>
        <v>94.69999999999999</v>
      </c>
      <c r="N99" s="66"/>
      <c r="O99" s="67"/>
    </row>
    <row r="100" spans="2:15" s="3" customFormat="1" ht="24.75" customHeight="1">
      <c r="B100" s="84"/>
      <c r="C100" s="39" t="s">
        <v>114</v>
      </c>
      <c r="D100" s="39">
        <v>505</v>
      </c>
      <c r="E100" s="40">
        <v>1384.8</v>
      </c>
      <c r="F100" s="39">
        <v>520</v>
      </c>
      <c r="G100" s="40">
        <v>1387.8</v>
      </c>
      <c r="H100" s="40">
        <v>193.2</v>
      </c>
      <c r="I100" s="40">
        <v>266</v>
      </c>
      <c r="J100" s="64">
        <f t="shared" si="18"/>
        <v>72.80000000000001</v>
      </c>
      <c r="K100" s="40">
        <v>0</v>
      </c>
      <c r="L100" s="40">
        <v>1108.2</v>
      </c>
      <c r="M100" s="65">
        <f t="shared" si="17"/>
        <v>1398.3999999999999</v>
      </c>
      <c r="N100" s="66"/>
      <c r="O100" s="67"/>
    </row>
    <row r="101" spans="2:15" s="3" customFormat="1" ht="24.75" customHeight="1">
      <c r="B101" s="84"/>
      <c r="C101" s="39" t="s">
        <v>115</v>
      </c>
      <c r="D101" s="39">
        <v>179</v>
      </c>
      <c r="E101" s="40">
        <v>506.1</v>
      </c>
      <c r="F101" s="39">
        <v>810</v>
      </c>
      <c r="G101" s="40">
        <v>2108.7</v>
      </c>
      <c r="H101" s="40">
        <v>60.2</v>
      </c>
      <c r="I101" s="40">
        <v>95.2</v>
      </c>
      <c r="J101" s="64">
        <f t="shared" si="18"/>
        <v>35</v>
      </c>
      <c r="K101" s="40">
        <v>0</v>
      </c>
      <c r="L101" s="40">
        <v>355.2</v>
      </c>
      <c r="M101" s="65">
        <f t="shared" si="17"/>
        <v>2164.3999999999996</v>
      </c>
      <c r="N101" s="66"/>
      <c r="O101" s="67"/>
    </row>
  </sheetData>
  <sheetProtection/>
  <mergeCells count="19">
    <mergeCell ref="B4:M4"/>
    <mergeCell ref="D5:G5"/>
    <mergeCell ref="B7:C7"/>
    <mergeCell ref="B5:B6"/>
    <mergeCell ref="C5:C6"/>
    <mergeCell ref="H33:H34"/>
    <mergeCell ref="H40:H41"/>
    <mergeCell ref="H46:H47"/>
    <mergeCell ref="I5:I6"/>
    <mergeCell ref="J5:J6"/>
    <mergeCell ref="K33:K34"/>
    <mergeCell ref="K40:K41"/>
    <mergeCell ref="K46:K47"/>
    <mergeCell ref="L33:L34"/>
    <mergeCell ref="M5:M6"/>
    <mergeCell ref="M33:M34"/>
    <mergeCell ref="M40:M41"/>
    <mergeCell ref="M46:M47"/>
    <mergeCell ref="B2:M3"/>
  </mergeCells>
  <printOptions horizontalCentered="1"/>
  <pageMargins left="0.35" right="0.18055555555555555" top="0.5118055555555555" bottom="0.5118055555555555" header="0.4284722222222222" footer="0.5118055555555555"/>
  <pageSetup fitToHeight="0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A2:G20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赵燕莉</cp:lastModifiedBy>
  <cp:lastPrinted>2015-04-03T07:34:18Z</cp:lastPrinted>
  <dcterms:created xsi:type="dcterms:W3CDTF">2015-04-03T07:16:06Z</dcterms:created>
  <dcterms:modified xsi:type="dcterms:W3CDTF">2018-10-15T01:44:52Z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