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定稿" sheetId="1" r:id="rId1"/>
  </sheets>
  <definedNames>
    <definedName name="_xlnm.Print_Titles" localSheetId="0">定稿!$3:6</definedName>
    <definedName name="_xlnm._FilterDatabase" localSheetId="0" hidden="1">定稿!$A$6:$L$192</definedName>
  </definedNames>
  <calcPr calcId="144525"/>
  <extLst/>
</workbook>
</file>

<file path=xl/sharedStrings.xml><?xml version="1.0" encoding="utf-8"?>
<sst xmlns="http://schemas.openxmlformats.org/spreadsheetml/2006/main" count="179">
  <si>
    <t>附件2：</t>
  </si>
  <si>
    <t>广东省中等职业学校2017年普通学生免学费补助资金提前下达安排表</t>
  </si>
  <si>
    <t>单位：人、元</t>
  </si>
  <si>
    <t>地区</t>
  </si>
  <si>
    <t>普通学生免学费人数</t>
  </si>
  <si>
    <t>普通学生免学费资金合计
（按3500元标准）</t>
  </si>
  <si>
    <t>省级以上财政分担比例（%）</t>
  </si>
  <si>
    <t>省级以上财政2017年应安排普通学生免学费资金</t>
  </si>
  <si>
    <t>省级以上财政2016年应安排普通学生免学费资金</t>
  </si>
  <si>
    <t>2016年已下达普通学生免学费资金
粤财教[2015]503号
粤财教[2016]291号</t>
  </si>
  <si>
    <t>省级以上财政2017年应回收普通学生免学费资金</t>
  </si>
  <si>
    <t>省级以上财政2017年应下达普通学生免学费资金</t>
  </si>
  <si>
    <t>备注</t>
  </si>
  <si>
    <t>合计</t>
  </si>
  <si>
    <t>中央资金</t>
  </si>
  <si>
    <t>省级资金</t>
  </si>
  <si>
    <t>A</t>
  </si>
  <si>
    <t>B</t>
  </si>
  <si>
    <t>C=B*3500</t>
  </si>
  <si>
    <t>D</t>
  </si>
  <si>
    <t>E=C*D</t>
  </si>
  <si>
    <t>F</t>
  </si>
  <si>
    <t>G</t>
  </si>
  <si>
    <t>H=E+F-G&lt;0</t>
  </si>
  <si>
    <t>I=E+F-G&gt;0</t>
  </si>
  <si>
    <t>J</t>
  </si>
  <si>
    <t>K</t>
  </si>
  <si>
    <t>L</t>
  </si>
  <si>
    <t>广州市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</si>
  <si>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</si>
  <si>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</si>
  <si>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</si>
  <si>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</si>
  <si>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</si>
  <si>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</si>
  <si>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</si>
  <si>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番禺区</t>
  </si>
  <si>
    <t>花都区</t>
  </si>
  <si>
    <t>增城区</t>
  </si>
  <si>
    <t>从化区</t>
  </si>
  <si>
    <t>南沙区</t>
  </si>
  <si>
    <t>珠海市</t>
  </si>
  <si>
    <t>珠海市辖区</t>
  </si>
  <si>
    <t>香洲区</t>
  </si>
  <si>
    <t>待以后年度结转使用。</t>
  </si>
  <si>
    <t>斗门区</t>
  </si>
  <si>
    <t>汕头市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</si>
  <si>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</si>
  <si>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</si>
  <si>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</si>
  <si>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</si>
  <si>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</si>
  <si>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</si>
  <si>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</si>
  <si>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</si>
  <si>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</si>
  <si>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</si>
  <si>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</si>
  <si>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</si>
  <si>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</si>
  <si>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</si>
  <si>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</si>
  <si>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</si>
  <si>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韶关市辖区</t>
  </si>
  <si>
    <t>乐昌市</t>
  </si>
  <si>
    <t>曲江区</t>
  </si>
  <si>
    <t>新丰县</t>
  </si>
  <si>
    <t>始兴县</t>
  </si>
  <si>
    <t>翁源县</t>
  </si>
  <si>
    <t>乳源县</t>
  </si>
  <si>
    <t>乳源瑶族自治县</t>
  </si>
  <si>
    <t>南雄市</t>
  </si>
  <si>
    <t>仁化县</t>
  </si>
  <si>
    <t>河源市</t>
  </si>
  <si>
    <t>河源市辖区</t>
  </si>
  <si>
    <t>东源县</t>
  </si>
  <si>
    <t>和平县</t>
  </si>
  <si>
    <t>连平县</t>
  </si>
  <si>
    <t>龙川县</t>
  </si>
  <si>
    <t>紫金县</t>
  </si>
  <si>
    <t>梅州市</t>
  </si>
  <si>
    <t>梅州市辖区</t>
  </si>
  <si>
    <t>梅江区</t>
  </si>
  <si>
    <t>梅县区</t>
  </si>
  <si>
    <t>蕉岭县</t>
  </si>
  <si>
    <t>平远县</t>
  </si>
  <si>
    <t>大埔县</t>
  </si>
  <si>
    <t>兴宁市</t>
  </si>
  <si>
    <t>五华县</t>
  </si>
  <si>
    <t>丰顺县</t>
  </si>
  <si>
    <t>惠州市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</si>
  <si>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</si>
  <si>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</si>
  <si>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</si>
  <si>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</si>
  <si>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</si>
  <si>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</si>
  <si>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</si>
  <si>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汕尾市辖区</t>
  </si>
  <si>
    <t>城区</t>
  </si>
  <si>
    <t>海丰县</t>
  </si>
  <si>
    <t>陆丰市</t>
  </si>
  <si>
    <t>陆河县</t>
  </si>
  <si>
    <t>东莞市</t>
  </si>
  <si>
    <t>中山市</t>
  </si>
  <si>
    <t>江门市</t>
  </si>
  <si>
    <t>江门市辖区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</si>
  <si>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</si>
  <si>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</si>
  <si>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</si>
  <si>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</si>
  <si>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</si>
  <si>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</si>
  <si>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</si>
  <si>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阳江市辖区</t>
  </si>
  <si>
    <t>江城区</t>
  </si>
  <si>
    <t>阳东区</t>
  </si>
  <si>
    <t>阳西县</t>
  </si>
  <si>
    <t>阳春市</t>
  </si>
  <si>
    <t>湛江市</t>
  </si>
  <si>
    <t>湛江市辖区</t>
  </si>
  <si>
    <t>赤坎区</t>
  </si>
  <si>
    <t>霞山区</t>
  </si>
  <si>
    <t>霞山区(开发区)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</si>
  <si>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</si>
  <si>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</si>
  <si>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</si>
  <si>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</si>
  <si>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</si>
  <si>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</si>
  <si>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</si>
  <si>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</si>
  <si>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茂名市辖区</t>
  </si>
  <si>
    <t>茂南区</t>
  </si>
  <si>
    <t>电白县</t>
  </si>
  <si>
    <t>信宜市</t>
  </si>
  <si>
    <t>化州市</t>
  </si>
  <si>
    <t>高州市</t>
  </si>
  <si>
    <t>肇庆市</t>
  </si>
  <si>
    <t>肇庆市辖区</t>
  </si>
  <si>
    <t>端州区</t>
  </si>
  <si>
    <t>高要市</t>
  </si>
  <si>
    <t>四会市</t>
  </si>
  <si>
    <t>广宁县</t>
  </si>
  <si>
    <t>德庆县</t>
  </si>
  <si>
    <t>封开县</t>
  </si>
  <si>
    <t>怀集县</t>
  </si>
  <si>
    <t>清远市</t>
  </si>
  <si>
    <t>清远市辖区</t>
  </si>
  <si>
    <t>清新区</t>
  </si>
  <si>
    <t>连州市</t>
  </si>
  <si>
    <t>佛冈县</t>
  </si>
  <si>
    <t>阳山县</t>
  </si>
  <si>
    <t>连山县</t>
  </si>
  <si>
    <t>连山壮族瑶族自治县</t>
  </si>
  <si>
    <t>连南县</t>
  </si>
  <si>
    <t>连南瑶族自治县</t>
  </si>
  <si>
    <t>英德市</t>
  </si>
  <si>
    <t>潮州市</t>
  </si>
  <si>
    <t>潮州市辖区</t>
  </si>
  <si>
    <t>潮安区</t>
  </si>
  <si>
    <t>湘桥区</t>
  </si>
  <si>
    <t>饶平县</t>
  </si>
  <si>
    <t>揭阳市</t>
  </si>
  <si>
    <t>揭阳市辖区</t>
  </si>
  <si>
    <t>揭阳市辖区(空港经济区)</t>
  </si>
  <si>
    <t>榕城区</t>
  </si>
  <si>
    <t>榕城区(蓝城区)</t>
  </si>
  <si>
    <t>揭东区</t>
  </si>
  <si>
    <t>惠来县</t>
  </si>
  <si>
    <t>普宁市</t>
  </si>
  <si>
    <t>揭西县</t>
  </si>
  <si>
    <t>云浮市</t>
  </si>
  <si>
    <t>云浮市辖区</t>
  </si>
  <si>
    <t>云城区</t>
  </si>
  <si>
    <t>郁南县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</si>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</sst>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  <numFmt numFmtId="177" formatCode="#,##0.0_ ;[Red]\-#,##0.0\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177" fontId="5" fillId="0" borderId="3" xfId="7" applyNumberFormat="1" applyFont="1" applyFill="1" applyBorder="1" applyAlignment="1" applyProtection="1">
      <alignment horizontal="center" vertical="center" wrapText="1"/>
    </xf>
    <xf numFmtId="176" fontId="5" fillId="0" borderId="3" xfId="7" applyNumberFormat="1" applyFont="1" applyFill="1" applyBorder="1" applyAlignment="1" applyProtection="1">
      <alignment horizontal="center" vertical="center" wrapText="1"/>
    </xf>
    <xf numFmtId="177" fontId="5" fillId="0" borderId="3" xfId="7" applyNumberFormat="1" applyFont="1" applyFill="1" applyBorder="1" applyAlignment="1" applyProtection="1">
      <alignment horizontal="center" vertical="center"/>
    </xf>
    <xf numFmtId="177" fontId="1" fillId="0" borderId="3" xfId="7" applyNumberFormat="1" applyFont="1" applyFill="1" applyBorder="1" applyAlignment="1" applyProtection="1">
      <alignment horizontal="left" vertical="center"/>
    </xf>
    <xf numFmtId="176" fontId="1" fillId="0" borderId="3" xfId="7" applyNumberFormat="1" applyFont="1" applyFill="1" applyBorder="1" applyAlignment="1" applyProtection="1">
      <alignment horizontal="right" vertical="center" wrapText="1"/>
    </xf>
    <xf numFmtId="9" fontId="1" fillId="0" borderId="3" xfId="7" applyNumberFormat="1" applyFont="1" applyFill="1" applyBorder="1" applyAlignment="1" applyProtection="1">
      <alignment horizontal="center" vertical="center" wrapText="1"/>
    </xf>
    <xf numFmtId="176" fontId="1" fillId="0" borderId="3" xfId="7" applyNumberFormat="1" applyFont="1" applyFill="1" applyBorder="1" applyAlignment="1" applyProtection="1">
      <alignment vertical="center" wrapText="1"/>
    </xf>
    <xf numFmtId="177" fontId="3" fillId="0" borderId="0" xfId="0" applyNumberFormat="1" applyFont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1" fillId="0" borderId="3" xfId="7" applyNumberFormat="1" applyFont="1" applyFill="1" applyBorder="1" applyAlignment="1" applyProtection="1">
      <alignment horizontal="left" vertical="center" wrapText="1"/>
    </xf>
    <xf numFmtId="177" fontId="1" fillId="0" borderId="3" xfId="6" applyNumberFormat="1" applyFont="1" applyFill="1" applyBorder="1" applyAlignment="1" applyProtection="1">
      <alignment horizontal="left" vertical="center" wrapText="1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地市附件3" xfId="6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14"/>
  <sheetViews>
    <sheetView tabSelected="1" zoomScale="80" zoomScaleNormal="80" workbookViewId="0">
      <selection activeCell="A1" sqref="A1"/>
    </sheetView>
  </sheetViews>
  <sheetFormatPr defaultColWidth="9" defaultRowHeight="13.5"/>
  <cols>
    <col min="1" max="1" width="20.5" style="2" customWidth="1"/>
    <col min="2" max="2" width="12.625" style="2" customWidth="1"/>
    <col min="3" max="3" width="20.625" style="2" customWidth="1"/>
    <col min="4" max="4" width="12.625" style="2" customWidth="1"/>
    <col min="5" max="7" width="20.625" style="2" customWidth="1"/>
    <col min="8" max="12" width="20.625" customWidth="1"/>
  </cols>
  <sheetData>
    <row r="1" ht="21.75" customHeight="1" spans="1:12">
      <c r="A1" s="2" t="s">
        <v>0</v>
      </c>
      <c r="H1" s="2"/>
      <c r="I1" s="2"/>
      <c r="J1" s="2"/>
      <c r="K1" s="2"/>
      <c r="L1" s="2"/>
    </row>
    <row r="2" ht="66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.75" customHeight="1" spans="1:12">
      <c r="A3" s="4"/>
      <c r="B3" s="5"/>
      <c r="C3" s="4"/>
      <c r="D3" s="5"/>
      <c r="E3" s="5"/>
      <c r="F3" s="5"/>
      <c r="G3" s="5"/>
      <c r="H3" s="6"/>
      <c r="I3" s="6"/>
      <c r="J3" s="6"/>
      <c r="K3" s="6"/>
      <c r="L3" s="28" t="s">
        <v>2</v>
      </c>
    </row>
    <row r="4" ht="65.25" customHeight="1" spans="1:12">
      <c r="A4" s="7" t="s">
        <v>3</v>
      </c>
      <c r="B4" s="8" t="s">
        <v>4</v>
      </c>
      <c r="C4" s="9" t="s">
        <v>5</v>
      </c>
      <c r="D4" s="7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29" t="s">
        <v>11</v>
      </c>
      <c r="J4" s="30"/>
      <c r="K4" s="31"/>
      <c r="L4" s="32" t="s">
        <v>12</v>
      </c>
    </row>
    <row r="5" ht="34.5" customHeight="1" spans="1:12">
      <c r="A5" s="12"/>
      <c r="B5" s="13"/>
      <c r="C5" s="14"/>
      <c r="D5" s="12"/>
      <c r="E5" s="14"/>
      <c r="F5" s="14"/>
      <c r="G5" s="15"/>
      <c r="H5" s="16"/>
      <c r="I5" s="33" t="s">
        <v>13</v>
      </c>
      <c r="J5" s="33" t="s">
        <v>14</v>
      </c>
      <c r="K5" s="33" t="s">
        <v>15</v>
      </c>
      <c r="L5" s="32"/>
    </row>
    <row r="6" ht="21.95" customHeight="1" spans="1:12">
      <c r="A6" s="17" t="s">
        <v>16</v>
      </c>
      <c r="B6" s="17" t="s">
        <v>17</v>
      </c>
      <c r="C6" s="18" t="s">
        <v>18</v>
      </c>
      <c r="D6" s="19" t="s">
        <v>19</v>
      </c>
      <c r="E6" s="18" t="s">
        <v>20</v>
      </c>
      <c r="F6" s="18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="1" customFormat="1" ht="21.95" customHeight="1" spans="1:12">
      <c r="A7" s="21" t="s">
        <v>13</v>
      </c>
      <c r="B7" s="22">
        <f>B8+B21+B25+B33+B35+B41+B43+B51+B53+B55+B57+B63+B65+B67+B73+B75+B77+B79+B81+B87+B89+B94+B96+B98+B100+B102+B110+B115+B117+B128+B130+B132+B137+B139+B141+B148+B150+B152+B154+B160+B162+B164+B166+B170+B172+B180+B182+B184+B189+B191+B49+B61+B92+B126+B146+B178</f>
        <v>611663</v>
      </c>
      <c r="C7" s="22">
        <f t="shared" ref="C7:I7" si="0">C8+C21+C25+C33+C35+C41+C43+C51+C53+C55+C57+C63+C65+C67+C73+C75+C77+C79+C81+C87+C89+C94+C96+C98+C100+C102+C110+C115+C117+C128+C130+C132+C137+C139+C141+C148+C150+C152+C154+C160+C162+C164+C166+C170+C172+C180+C182+C184+C189+C191+C49+C61+C92+C126+C146+C178</f>
        <v>2140820500</v>
      </c>
      <c r="D7" s="22"/>
      <c r="E7" s="22">
        <f>E8+E21+E25+E33+E35+E41+E43+E51+E53+E55+E57+E63+E65+E67+E73+E75+E77+E79+E81+E87+E89+E94+E96+E98+E100+E102+E110+E115+E117+E128+E130+E132+E137+E139+E141+E148+E150+E152+E154+E160+E162+E164+E166+E170+E172+E180+E182+E184+E189+E191+E49+E61+E92+E126+E146+E178</f>
        <v>1002101590</v>
      </c>
      <c r="F7" s="22">
        <f>F8+F21+F25+F33+F35+F41+F43+F51+F53+F55+F57+F63+F65+F67+F73+F75+F77+F79+F81+F87+F89+F94+F96+F98+F100+F102+F110+F115+F117+F128+F130+F132+F137+F139+F141+F148+F150+F152+F154+F160+F162+F164+F166+F170+F172+F180+F182+F184+F189+F191+F49+F61+F92+F126+F146+F178</f>
        <v>1005617340</v>
      </c>
      <c r="G7" s="22">
        <f>G8+G21+G25+G33+G35+G41+G43+G51+G53+G55+G57+G63+G65+G67+G73+G75+G77+G79+G81+G87+G89+G94+G96+G98+G100+G102+G110+G115+G117+G128+G130+G132+G137+G139+G141+G148+G150+G152+G154+G160+G162+G164+G166+G170+G172+G180+G182+G184+G189+G191+G49+G61+G92+G126+G146+G178</f>
        <v>1027921755</v>
      </c>
      <c r="H7" s="22">
        <f>H8+H21+H25+H33+H35+H41+H43+H51+H53+H55+H57+H63+H65+H67+H73+H75+H77+H79+H81+H87+H89+H94+H96+H98+H100+H102+H110+H115+H117+H128+H130+H132+H137+H139+H141+H148+H150+H152+H154+H160+H162+H164+H166+H170+H172+H180+H182+H184+H189+H191+H49+H61+H92+H126+H146+H178</f>
        <v>6350050</v>
      </c>
      <c r="I7" s="22">
        <f>I8+I21+I25+I33+I35+I41+I43+I51+I53+I55+I57+I63+I65+I67+I73+I75+I77+I79+I81+I87+I89+I94+I96+I98+I100+I102+I110+I115+I117+I128+I130+I132+I137+I139+I141+I148+I150+I152+I154+I160+I162+I164+I166+I170+I172+I180+I182+I184+I189+I191+I49+I61+I92+I126+I146+I178</f>
        <v>986147225</v>
      </c>
      <c r="J7" s="22">
        <f t="shared" ref="J7:K7" si="1">J8+J21+J25+J33+J35+J41+J43+J51+J53+J55+J57+J63+J65+J67+J73+J75+J77+J79+J81+J87+J89+J94+J96+J98+J100+J102+J110+J115+J117+J128+J130+J132+J137+J139+J141+J148+J150+J152+J154+J160+J162+J164+J166+J170+J172+J180+J182+J184+J189+J191+J49+J61+J92+J126+J146+J178</f>
        <v>172990000</v>
      </c>
      <c r="K7" s="22">
        <f>K8+K21+K25+K33+K35+K41+K43+K51+K53+K55+K57+K63+K65+K67+K73+K75+K77+K79+K81+K87+K89+K94+K96+K98+K100+K102+K110+K115+K117+K128+K130+K132+K137+K139+K141+K148+K150+K152+K154+K160+K162+K164+K166+K170+K172+K180+K182+K184+K189+K191+K49+K61+K92+K126+K146+K178</f>
        <v>813157225</v>
      </c>
      <c r="L7" s="22"/>
    </row>
    <row r="8" s="1" customFormat="1" ht="21.95" customHeight="1" spans="1:12">
      <c r="A8" s="23" t="s">
        <v>28</v>
      </c>
      <c r="B8" s="22">
        <f t="shared" ref="B8:I8" si="2">SUM(B9:B20)</f>
        <v>84664</v>
      </c>
      <c r="C8" s="22">
        <f>SUM(C9:C20)</f>
        <v>296324000</v>
      </c>
      <c r="D8" s="22"/>
      <c r="E8" s="22">
        <f>SUM(E9:E20)</f>
        <v>29632400</v>
      </c>
      <c r="F8" s="22">
        <f>SUM(F9:F20)</f>
        <v>29632400</v>
      </c>
      <c r="G8" s="22">
        <f>SUM(G9:G20)</f>
        <v>32598300</v>
      </c>
      <c r="H8" s="22">
        <f>SUM(H9:H20)</f>
        <v>0</v>
      </c>
      <c r="I8" s="22">
        <f>SUM(I9:I20)</f>
        <v>26666500</v>
      </c>
      <c r="J8" s="22">
        <f t="shared" ref="J8:K8" si="3">SUM(J9:J20)</f>
        <v>26666500</v>
      </c>
      <c r="K8" s="22">
        <f>SUM(K9:K20)</f>
        <v>0</v>
      </c>
      <c r="L8" s="22"/>
    </row>
    <row r="9" s="1" customFormat="1" ht="21.95" customHeight="1" spans="1:12">
      <c r="A9" s="24" t="s">
        <v>29</v>
      </c>
      <c r="B9" s="25">
        <v>50986</v>
      </c>
      <c r="C9" s="25">
        <f>B9*3500</f>
        <v>178451000</v>
      </c>
      <c r="D9" s="26">
        <v>0.1</v>
      </c>
      <c r="E9" s="25">
        <f>C9*D9</f>
        <v>17845100</v>
      </c>
      <c r="F9" s="25">
        <f>C9*D9</f>
        <v>17845100</v>
      </c>
      <c r="G9" s="25">
        <v>20103300</v>
      </c>
      <c r="H9" s="27">
        <f>IF(E9+F9-G9&lt;0,-(E9+F9-G9),0)</f>
        <v>0</v>
      </c>
      <c r="I9" s="25">
        <f>E9+F9-G9</f>
        <v>15586900</v>
      </c>
      <c r="J9" s="25">
        <f>I9</f>
        <v>15586900</v>
      </c>
      <c r="K9" s="25">
        <f>I9-J9</f>
        <v>0</v>
      </c>
      <c r="L9" s="25"/>
    </row>
    <row r="10" s="1" customFormat="1" ht="21.95" customHeight="1" spans="1:12">
      <c r="A10" s="24" t="s">
        <v>30</v>
      </c>
      <c r="B10" s="25">
        <v>560</v>
      </c>
      <c r="C10" s="25">
        <f t="shared" ref="C10:C74" si="4">B10*3500</f>
        <v>1960000</v>
      </c>
      <c r="D10" s="26">
        <v>0.1</v>
      </c>
      <c r="E10" s="25">
        <f t="shared" ref="E10:E74" si="5">C10*D10</f>
        <v>196000</v>
      </c>
      <c r="F10" s="25">
        <f t="shared" ref="F10:F74" si="6">C10*D10</f>
        <v>196000</v>
      </c>
      <c r="G10" s="25">
        <v>164150</v>
      </c>
      <c r="H10" s="27">
        <f t="shared" ref="H10:H72" si="7">IF(E10+F10-G10&lt;0,-(E10+F10-G10),0)</f>
        <v>0</v>
      </c>
      <c r="I10" s="25">
        <f t="shared" ref="I10:I74" si="8">E10+F10-G10</f>
        <v>227850</v>
      </c>
      <c r="J10" s="25">
        <f t="shared" ref="J10:J20" si="9">I10</f>
        <v>227850</v>
      </c>
      <c r="K10" s="25">
        <f t="shared" ref="K10:K73" si="10">I10-J10</f>
        <v>0</v>
      </c>
      <c r="L10" s="25"/>
    </row>
    <row r="11" s="1" customFormat="1" ht="21.95" customHeight="1" spans="1:12">
      <c r="A11" s="24" t="s">
        <v>31</v>
      </c>
      <c r="B11" s="25">
        <v>2132</v>
      </c>
      <c r="C11" s="25">
        <f>B11*3500</f>
        <v>7462000</v>
      </c>
      <c r="D11" s="26">
        <v>0.1</v>
      </c>
      <c r="E11" s="25">
        <f>C11*D11</f>
        <v>746200</v>
      </c>
      <c r="F11" s="25">
        <f>C11*D11</f>
        <v>746200</v>
      </c>
      <c r="G11" s="25">
        <v>618450</v>
      </c>
      <c r="H11" s="27">
        <f>IF(E11+F11-G11&lt;0,-(E11+F11-G11),0)</f>
        <v>0</v>
      </c>
      <c r="I11" s="25">
        <f>E11+F11-G11</f>
        <v>873950</v>
      </c>
      <c r="J11" s="25">
        <f>I11</f>
        <v>873950</v>
      </c>
      <c r="K11" s="25">
        <f>I11-J11</f>
        <v>0</v>
      </c>
      <c r="L11" s="25"/>
    </row>
    <row r="12" s="1" customFormat="1" ht="21.95" customHeight="1" spans="1:12">
      <c r="A12" s="24" t="s">
        <v>32</v>
      </c>
      <c r="B12" s="25">
        <v>415</v>
      </c>
      <c r="C12" s="25">
        <f>B12*3500</f>
        <v>1452500</v>
      </c>
      <c r="D12" s="26">
        <v>0.1</v>
      </c>
      <c r="E12" s="25">
        <f>C12*D12</f>
        <v>145250</v>
      </c>
      <c r="F12" s="25">
        <f>C12*D12</f>
        <v>145250</v>
      </c>
      <c r="G12" s="25">
        <v>115850</v>
      </c>
      <c r="H12" s="27">
        <f>IF(E12+F12-G12&lt;0,-(E12+F12-G12),0)</f>
        <v>0</v>
      </c>
      <c r="I12" s="25">
        <f>E12+F12-G12</f>
        <v>174650</v>
      </c>
      <c r="J12" s="25">
        <f>I12</f>
        <v>174650</v>
      </c>
      <c r="K12" s="25">
        <f>I12-J12</f>
        <v>0</v>
      </c>
      <c r="L12" s="25"/>
    </row>
    <row r="13" s="1" customFormat="1" ht="21.95" customHeight="1" spans="1:12">
      <c r="A13" s="24" t="s">
        <v>33</v>
      </c>
      <c r="B13" s="25">
        <v>1037</v>
      </c>
      <c r="C13" s="25">
        <f>B13*3500</f>
        <v>3629500</v>
      </c>
      <c r="D13" s="26">
        <v>0.1</v>
      </c>
      <c r="E13" s="25">
        <f>C13*D13</f>
        <v>362950</v>
      </c>
      <c r="F13" s="25">
        <f>C13*D13</f>
        <v>362950</v>
      </c>
      <c r="G13" s="25">
        <v>327950</v>
      </c>
      <c r="H13" s="27">
        <f>IF(E13+F13-G13&lt;0,-(E13+F13-G13),0)</f>
        <v>0</v>
      </c>
      <c r="I13" s="25">
        <f>E13+F13-G13</f>
        <v>397950</v>
      </c>
      <c r="J13" s="25">
        <f>I13</f>
        <v>397950</v>
      </c>
      <c r="K13" s="25">
        <f>I13-J13</f>
        <v>0</v>
      </c>
      <c r="L13" s="25"/>
    </row>
    <row r="14" s="1" customFormat="1" ht="21.95" customHeight="1" spans="1:12">
      <c r="A14" s="24" t="s">
        <v>34</v>
      </c>
      <c r="B14" s="25">
        <v>2806</v>
      </c>
      <c r="C14" s="25">
        <f>B14*3500</f>
        <v>9821000</v>
      </c>
      <c r="D14" s="26">
        <v>0.1</v>
      </c>
      <c r="E14" s="25">
        <f>C14*D14</f>
        <v>982100</v>
      </c>
      <c r="F14" s="25">
        <f>C14*D14</f>
        <v>982100</v>
      </c>
      <c r="G14" s="25">
        <v>814800</v>
      </c>
      <c r="H14" s="27">
        <f>IF(E14+F14-G14&lt;0,-(E14+F14-G14),0)</f>
        <v>0</v>
      </c>
      <c r="I14" s="25">
        <f>E14+F14-G14</f>
        <v>1149400</v>
      </c>
      <c r="J14" s="25">
        <f>I14</f>
        <v>1149400</v>
      </c>
      <c r="K14" s="25">
        <f>I14-J14</f>
        <v>0</v>
      </c>
      <c r="L14" s="25"/>
    </row>
    <row r="15" s="1" customFormat="1" ht="21.95" customHeight="1" spans="1:12">
      <c r="A15" s="24" t="s">
        <v>35</v>
      </c>
      <c r="B15" s="25">
        <v>1902</v>
      </c>
      <c r="C15" s="25">
        <f>B15*3500</f>
        <v>6657000</v>
      </c>
      <c r="D15" s="26">
        <v>0.1</v>
      </c>
      <c r="E15" s="25">
        <f>C15*D15</f>
        <v>665700</v>
      </c>
      <c r="F15" s="25">
        <f>C15*D15</f>
        <v>665700</v>
      </c>
      <c r="G15" s="25">
        <v>663250</v>
      </c>
      <c r="H15" s="27">
        <f>IF(E15+F15-G15&lt;0,-(E15+F15-G15),0)</f>
        <v>0</v>
      </c>
      <c r="I15" s="25">
        <f>E15+F15-G15</f>
        <v>668150</v>
      </c>
      <c r="J15" s="25">
        <f>I15</f>
        <v>668150</v>
      </c>
      <c r="K15" s="25">
        <f>I15-J15</f>
        <v>0</v>
      </c>
      <c r="L15" s="25"/>
    </row>
    <row r="16" s="1" customFormat="1" ht="21.95" customHeight="1" spans="1:12">
      <c r="A16" s="24" t="s">
        <v>36</v>
      </c>
      <c r="B16" s="25">
        <v>7247</v>
      </c>
      <c r="C16" s="25">
        <f>B16*3500</f>
        <v>25364500</v>
      </c>
      <c r="D16" s="26">
        <v>0.1</v>
      </c>
      <c r="E16" s="25">
        <f>C16*D16</f>
        <v>2536450</v>
      </c>
      <c r="F16" s="25">
        <f>C16*D16</f>
        <v>2536450</v>
      </c>
      <c r="G16" s="25">
        <v>2681700</v>
      </c>
      <c r="H16" s="27">
        <f>IF(E16+F16-G16&lt;0,-(E16+F16-G16),0)</f>
        <v>0</v>
      </c>
      <c r="I16" s="25">
        <f>E16+F16-G16</f>
        <v>2391200</v>
      </c>
      <c r="J16" s="25">
        <f>I16</f>
        <v>2391200</v>
      </c>
      <c r="K16" s="25">
        <f>I16-J16</f>
        <v>0</v>
      </c>
      <c r="L16" s="25"/>
    </row>
    <row r="17" s="1" customFormat="1" ht="21.95" customHeight="1" spans="1:12">
      <c r="A17" s="24" t="s">
        <v>37</v>
      </c>
      <c r="B17" s="25">
        <v>5766</v>
      </c>
      <c r="C17" s="25">
        <f>B17*3500</f>
        <v>20181000</v>
      </c>
      <c r="D17" s="26">
        <v>0.1</v>
      </c>
      <c r="E17" s="25">
        <f>C17*D17</f>
        <v>2018100</v>
      </c>
      <c r="F17" s="25">
        <f>C17*D17</f>
        <v>2018100</v>
      </c>
      <c r="G17" s="25">
        <v>2287600</v>
      </c>
      <c r="H17" s="27">
        <f>IF(E17+F17-G17&lt;0,-(E17+F17-G17),0)</f>
        <v>0</v>
      </c>
      <c r="I17" s="25">
        <f>E17+F17-G17</f>
        <v>1748600</v>
      </c>
      <c r="J17" s="25">
        <f>I17</f>
        <v>1748600</v>
      </c>
      <c r="K17" s="25">
        <f>I17-J17</f>
        <v>0</v>
      </c>
      <c r="L17" s="25"/>
    </row>
    <row r="18" s="1" customFormat="1" ht="21.95" customHeight="1" spans="1:12">
      <c r="A18" s="24" t="s">
        <v>38</v>
      </c>
      <c r="B18" s="25">
        <v>7936</v>
      </c>
      <c r="C18" s="25">
        <f>B18*3500</f>
        <v>27776000</v>
      </c>
      <c r="D18" s="26">
        <v>0.1</v>
      </c>
      <c r="E18" s="25">
        <f>C18*D18</f>
        <v>2777600</v>
      </c>
      <c r="F18" s="25">
        <f>C18*D18</f>
        <v>2777600</v>
      </c>
      <c r="G18" s="25">
        <v>3214750</v>
      </c>
      <c r="H18" s="27">
        <f>IF(E18+F18-G18&lt;0,-(E18+F18-G18),0)</f>
        <v>0</v>
      </c>
      <c r="I18" s="25">
        <f>E18+F18-G18</f>
        <v>2340450</v>
      </c>
      <c r="J18" s="25">
        <f>I18</f>
        <v>2340450</v>
      </c>
      <c r="K18" s="25">
        <f>I18-J18</f>
        <v>0</v>
      </c>
      <c r="L18" s="25"/>
    </row>
    <row r="19" s="1" customFormat="1" ht="21.95" customHeight="1" spans="1:12">
      <c r="A19" s="24" t="s">
        <v>39</v>
      </c>
      <c r="B19" s="25">
        <v>2610</v>
      </c>
      <c r="C19" s="25">
        <f>B19*3500</f>
        <v>9135000</v>
      </c>
      <c r="D19" s="26">
        <v>0.1</v>
      </c>
      <c r="E19" s="25">
        <f>C19*D19</f>
        <v>913500</v>
      </c>
      <c r="F19" s="25">
        <f>C19*D19</f>
        <v>913500</v>
      </c>
      <c r="G19" s="25">
        <v>1179850</v>
      </c>
      <c r="H19" s="27">
        <f>IF(E19+F19-G19&lt;0,-(E19+F19-G19),0)</f>
        <v>0</v>
      </c>
      <c r="I19" s="25">
        <f>E19+F19-G19</f>
        <v>647150</v>
      </c>
      <c r="J19" s="25">
        <f>I19</f>
        <v>647150</v>
      </c>
      <c r="K19" s="25">
        <f>I19-J19</f>
        <v>0</v>
      </c>
      <c r="L19" s="25"/>
    </row>
    <row r="20" s="1" customFormat="1" ht="21.95" customHeight="1" spans="1:12">
      <c r="A20" s="24" t="s">
        <v>40</v>
      </c>
      <c r="B20" s="25">
        <v>1267</v>
      </c>
      <c r="C20" s="25">
        <f>B20*3500</f>
        <v>4434500</v>
      </c>
      <c r="D20" s="26">
        <v>0.1</v>
      </c>
      <c r="E20" s="25">
        <f>C20*D20</f>
        <v>443450</v>
      </c>
      <c r="F20" s="25">
        <f>C20*D20</f>
        <v>443450</v>
      </c>
      <c r="G20" s="25">
        <v>426650</v>
      </c>
      <c r="H20" s="27">
        <f>IF(E20+F20-G20&lt;0,-(E20+F20-G20),0)</f>
        <v>0</v>
      </c>
      <c r="I20" s="25">
        <f>E20+F20-G20</f>
        <v>460250</v>
      </c>
      <c r="J20" s="25">
        <f>I20</f>
        <v>460250</v>
      </c>
      <c r="K20" s="25">
        <f>I20-J20</f>
        <v>0</v>
      </c>
      <c r="L20" s="25"/>
    </row>
    <row r="21" s="1" customFormat="1" ht="21.95" customHeight="1" spans="1:12">
      <c r="A21" s="23" t="s">
        <v>41</v>
      </c>
      <c r="B21" s="22">
        <f t="shared" ref="B21:J21" si="11">SUM(B22:B24)</f>
        <v>11895</v>
      </c>
      <c r="C21" s="22">
        <f>SUM(C22:C24)</f>
        <v>41632500</v>
      </c>
      <c r="D21" s="22"/>
      <c r="E21" s="22">
        <f>SUM(E22:E24)</f>
        <v>4163250</v>
      </c>
      <c r="F21" s="22">
        <f>SUM(F22:F24)</f>
        <v>4163250</v>
      </c>
      <c r="G21" s="22">
        <f>SUM(G22:G24)</f>
        <v>4477200</v>
      </c>
      <c r="H21" s="22">
        <f>SUM(H22:H24)</f>
        <v>117250</v>
      </c>
      <c r="I21" s="22">
        <f>SUM(I22:I24)</f>
        <v>3966550</v>
      </c>
      <c r="J21" s="22">
        <f>SUM(J22:J24)</f>
        <v>3966550</v>
      </c>
      <c r="K21" s="22">
        <f>I21-J21</f>
        <v>0</v>
      </c>
      <c r="L21" s="22"/>
    </row>
    <row r="22" s="1" customFormat="1" ht="21.95" customHeight="1" spans="1:12">
      <c r="A22" s="24" t="s">
        <v>42</v>
      </c>
      <c r="B22" s="25">
        <v>10453</v>
      </c>
      <c r="C22" s="25">
        <f>B22*3500</f>
        <v>36585500</v>
      </c>
      <c r="D22" s="26">
        <v>0.1</v>
      </c>
      <c r="E22" s="25">
        <f>C22*D22</f>
        <v>3658550</v>
      </c>
      <c r="F22" s="25">
        <f>C22*D22</f>
        <v>3658550</v>
      </c>
      <c r="G22" s="25">
        <v>3977750</v>
      </c>
      <c r="H22" s="27">
        <f>IF(E22+F22-G22&lt;0,-(E22+F22-G22),0)</f>
        <v>0</v>
      </c>
      <c r="I22" s="25">
        <f>E22+F22-G22</f>
        <v>3339350</v>
      </c>
      <c r="J22" s="25">
        <f>I22</f>
        <v>3339350</v>
      </c>
      <c r="K22" s="25">
        <f>I22-J22</f>
        <v>0</v>
      </c>
      <c r="L22" s="25"/>
    </row>
    <row r="23" s="1" customFormat="1" ht="21.95" customHeight="1" spans="1:12">
      <c r="A23" s="24" t="s">
        <v>43</v>
      </c>
      <c r="B23" s="25"/>
      <c r="C23" s="25">
        <f>B23*3500</f>
        <v>0</v>
      </c>
      <c r="D23" s="26">
        <v>0.1</v>
      </c>
      <c r="E23" s="25">
        <f>C23*D23</f>
        <v>0</v>
      </c>
      <c r="F23" s="25">
        <f>C23*D23</f>
        <v>0</v>
      </c>
      <c r="G23" s="25">
        <v>117250</v>
      </c>
      <c r="H23" s="27">
        <f>IF(E23+F23-G23&lt;0,-(E23+F23-G23),0)</f>
        <v>117250</v>
      </c>
      <c r="I23" s="25">
        <v>0</v>
      </c>
      <c r="J23" s="25">
        <f t="shared" ref="J23:J24" si="12">I23</f>
        <v>0</v>
      </c>
      <c r="K23" s="25">
        <f>I23-J23</f>
        <v>0</v>
      </c>
      <c r="L23" s="25" t="s">
        <v>44</v>
      </c>
    </row>
    <row r="24" s="1" customFormat="1" ht="21.95" customHeight="1" spans="1:12">
      <c r="A24" s="24" t="s">
        <v>45</v>
      </c>
      <c r="B24" s="25">
        <v>1442</v>
      </c>
      <c r="C24" s="25">
        <f>B24*3500</f>
        <v>5047000</v>
      </c>
      <c r="D24" s="26">
        <v>0.1</v>
      </c>
      <c r="E24" s="25">
        <f>C24*D24</f>
        <v>504700</v>
      </c>
      <c r="F24" s="25">
        <f>C24*D24</f>
        <v>504700</v>
      </c>
      <c r="G24" s="25">
        <v>382200</v>
      </c>
      <c r="H24" s="27">
        <f>IF(E24+F24-G24&lt;0,-(E24+F24-G24),0)</f>
        <v>0</v>
      </c>
      <c r="I24" s="25">
        <f>E24+F24-G24</f>
        <v>627200</v>
      </c>
      <c r="J24" s="25">
        <f>I24</f>
        <v>627200</v>
      </c>
      <c r="K24" s="25">
        <f>I24-J24</f>
        <v>0</v>
      </c>
      <c r="L24" s="25"/>
    </row>
    <row r="25" s="1" customFormat="1" ht="21.95" customHeight="1" spans="1:12">
      <c r="A25" s="23" t="s">
        <v>46</v>
      </c>
      <c r="B25" s="22">
        <f t="shared" ref="B25:J25" si="13">SUM(B26:B32)</f>
        <v>26905</v>
      </c>
      <c r="C25" s="22">
        <f>SUM(C26:C32)</f>
        <v>94167500</v>
      </c>
      <c r="D25" s="22"/>
      <c r="E25" s="22">
        <f>SUM(E26:E32)</f>
        <v>65917250</v>
      </c>
      <c r="F25" s="22">
        <f>SUM(F26:F32)</f>
        <v>68198200</v>
      </c>
      <c r="G25" s="22">
        <f>SUM(G26:G32)</f>
        <v>70675150</v>
      </c>
      <c r="H25" s="22">
        <f>SUM(H26:H32)</f>
        <v>2349550</v>
      </c>
      <c r="I25" s="22">
        <f>SUM(I26:I32)</f>
        <v>65789850</v>
      </c>
      <c r="J25" s="22">
        <f>SUM(J26:J32)</f>
        <v>65789850</v>
      </c>
      <c r="K25" s="22">
        <f>I25-J25</f>
        <v>0</v>
      </c>
      <c r="L25" s="22"/>
    </row>
    <row r="26" s="1" customFormat="1" ht="21.95" customHeight="1" spans="1:12">
      <c r="A26" s="24" t="s">
        <v>47</v>
      </c>
      <c r="B26" s="25">
        <v>15163</v>
      </c>
      <c r="C26" s="25">
        <f>B26*3500</f>
        <v>53070500</v>
      </c>
      <c r="D26" s="26">
        <v>0.7</v>
      </c>
      <c r="E26" s="25">
        <f>C26*D26</f>
        <v>37149350</v>
      </c>
      <c r="F26" s="25">
        <f>C26*D26</f>
        <v>37149350</v>
      </c>
      <c r="G26" s="25">
        <v>36524600</v>
      </c>
      <c r="H26" s="27">
        <f>IF(E26+F26-G26&lt;0,-(E26+F26-G26),0)</f>
        <v>0</v>
      </c>
      <c r="I26" s="25">
        <f>E26+F26-G26</f>
        <v>37774100</v>
      </c>
      <c r="J26" s="25">
        <f>I26</f>
        <v>37774100</v>
      </c>
      <c r="K26" s="25">
        <f>I26-J26</f>
        <v>0</v>
      </c>
      <c r="L26" s="25"/>
    </row>
    <row r="27" s="1" customFormat="1" ht="21.95" customHeight="1" spans="1:12">
      <c r="A27" s="24" t="s">
        <v>48</v>
      </c>
      <c r="B27" s="25">
        <v>413</v>
      </c>
      <c r="C27" s="25">
        <f>B27*3500</f>
        <v>1445500</v>
      </c>
      <c r="D27" s="26">
        <v>0.7</v>
      </c>
      <c r="E27" s="25">
        <f>C27*D27</f>
        <v>1011850</v>
      </c>
      <c r="F27" s="25">
        <f>C27*D27</f>
        <v>1011850</v>
      </c>
      <c r="G27" s="25">
        <v>884450</v>
      </c>
      <c r="H27" s="27">
        <f>IF(E27+F27-G27&lt;0,-(E27+F27-G27),0)</f>
        <v>0</v>
      </c>
      <c r="I27" s="25">
        <f>E27+F27-G27</f>
        <v>1139250</v>
      </c>
      <c r="J27" s="25">
        <f t="shared" ref="J27:J32" si="14">I27</f>
        <v>1139250</v>
      </c>
      <c r="K27" s="25">
        <f>I27-J27</f>
        <v>0</v>
      </c>
      <c r="L27" s="25"/>
    </row>
    <row r="28" s="1" customFormat="1" ht="21.95" customHeight="1" spans="1:12">
      <c r="A28" s="24" t="s">
        <v>49</v>
      </c>
      <c r="B28" s="25">
        <v>2702</v>
      </c>
      <c r="C28" s="25">
        <f>B28*3500</f>
        <v>9457000</v>
      </c>
      <c r="D28" s="26">
        <v>0.7</v>
      </c>
      <c r="E28" s="25">
        <f>C28*D28</f>
        <v>6619900</v>
      </c>
      <c r="F28" s="25">
        <f>C28*D28</f>
        <v>6619900</v>
      </c>
      <c r="G28" s="25">
        <v>5294450</v>
      </c>
      <c r="H28" s="27">
        <f>IF(E28+F28-G28&lt;0,-(E28+F28-G28),0)</f>
        <v>0</v>
      </c>
      <c r="I28" s="25">
        <f>E28+F28-G28</f>
        <v>7945350</v>
      </c>
      <c r="J28" s="25">
        <f>I28</f>
        <v>7945350</v>
      </c>
      <c r="K28" s="25">
        <f>I28-J28</f>
        <v>0</v>
      </c>
      <c r="L28" s="25"/>
    </row>
    <row r="29" s="1" customFormat="1" ht="21.95" customHeight="1" spans="1:12">
      <c r="A29" s="24" t="s">
        <v>50</v>
      </c>
      <c r="B29" s="25">
        <v>273</v>
      </c>
      <c r="C29" s="25">
        <f>B29*3500</f>
        <v>955500</v>
      </c>
      <c r="D29" s="26">
        <v>0.7</v>
      </c>
      <c r="E29" s="25">
        <f>C29*D29</f>
        <v>668850</v>
      </c>
      <c r="F29" s="25">
        <f>(B29+415)*3500*D29</f>
        <v>1685600</v>
      </c>
      <c r="G29" s="25">
        <v>4704000</v>
      </c>
      <c r="H29" s="27">
        <f>IF(E29+F29-G29&lt;0,-(E29+F29-G29),0)</f>
        <v>2349550</v>
      </c>
      <c r="I29" s="25">
        <v>0</v>
      </c>
      <c r="J29" s="25">
        <f>I29</f>
        <v>0</v>
      </c>
      <c r="K29" s="25">
        <f>I29-J29</f>
        <v>0</v>
      </c>
      <c r="L29" s="25" t="s">
        <v>44</v>
      </c>
    </row>
    <row r="30" s="1" customFormat="1" ht="21.95" customHeight="1" spans="1:12">
      <c r="A30" s="24" t="s">
        <v>51</v>
      </c>
      <c r="B30" s="25">
        <v>4170</v>
      </c>
      <c r="C30" s="25">
        <f>B30*3500</f>
        <v>14595000</v>
      </c>
      <c r="D30" s="26">
        <v>0.7</v>
      </c>
      <c r="E30" s="25">
        <f>C30*D30</f>
        <v>10216500</v>
      </c>
      <c r="F30" s="25">
        <f>(B30+433)*3500*D30</f>
        <v>11277350</v>
      </c>
      <c r="G30" s="25">
        <v>13791050</v>
      </c>
      <c r="H30" s="27">
        <f>IF(E30+F30-G30&lt;0,-(E30+F30-G30),0)</f>
        <v>0</v>
      </c>
      <c r="I30" s="25">
        <f>E30+F30-G30</f>
        <v>7702800</v>
      </c>
      <c r="J30" s="25">
        <f>I30</f>
        <v>7702800</v>
      </c>
      <c r="K30" s="25">
        <f>I30-J30</f>
        <v>0</v>
      </c>
      <c r="L30" s="25"/>
    </row>
    <row r="31" s="1" customFormat="1" ht="21.95" customHeight="1" spans="1:12">
      <c r="A31" s="24" t="s">
        <v>52</v>
      </c>
      <c r="B31" s="25">
        <v>2518</v>
      </c>
      <c r="C31" s="25">
        <f>B31*3500</f>
        <v>8813000</v>
      </c>
      <c r="D31" s="26">
        <v>0.7</v>
      </c>
      <c r="E31" s="25">
        <f>C31*D31</f>
        <v>6169100</v>
      </c>
      <c r="F31" s="25">
        <f>C31*D31</f>
        <v>6169100</v>
      </c>
      <c r="G31" s="25">
        <v>4008200</v>
      </c>
      <c r="H31" s="27">
        <f>IF(E31+F31-G31&lt;0,-(E31+F31-G31),0)</f>
        <v>0</v>
      </c>
      <c r="I31" s="25">
        <f>E31+F31-G31</f>
        <v>8330000</v>
      </c>
      <c r="J31" s="25">
        <f>I31</f>
        <v>8330000</v>
      </c>
      <c r="K31" s="25">
        <f>I31-J31</f>
        <v>0</v>
      </c>
      <c r="L31" s="25"/>
    </row>
    <row r="32" s="1" customFormat="1" ht="21.95" customHeight="1" spans="1:12">
      <c r="A32" s="24" t="s">
        <v>53</v>
      </c>
      <c r="B32" s="25">
        <v>1666</v>
      </c>
      <c r="C32" s="25">
        <f>B32*3500</f>
        <v>5831000</v>
      </c>
      <c r="D32" s="26">
        <v>0.7</v>
      </c>
      <c r="E32" s="25">
        <f>C32*D32</f>
        <v>4081700</v>
      </c>
      <c r="F32" s="25">
        <f>(B32+83)*3500*D32</f>
        <v>4285050</v>
      </c>
      <c r="G32" s="25">
        <v>5468400</v>
      </c>
      <c r="H32" s="27">
        <f>IF(E32+F32-G32&lt;0,-(E32+F32-G32),0)</f>
        <v>0</v>
      </c>
      <c r="I32" s="25">
        <f>E32+F32-G32</f>
        <v>2898350</v>
      </c>
      <c r="J32" s="25">
        <f>I32</f>
        <v>2898350</v>
      </c>
      <c r="K32" s="25">
        <f>I32-J32</f>
        <v>0</v>
      </c>
      <c r="L32" s="25"/>
    </row>
    <row r="33" s="1" customFormat="1" ht="21.95" customHeight="1" spans="1:12">
      <c r="A33" s="23" t="s">
        <v>54</v>
      </c>
      <c r="B33" s="22">
        <f t="shared" ref="B33:J33" si="15">B34</f>
        <v>8</v>
      </c>
      <c r="C33" s="22">
        <f>C34</f>
        <v>28000</v>
      </c>
      <c r="D33" s="22"/>
      <c r="E33" s="22">
        <f>E34</f>
        <v>19600</v>
      </c>
      <c r="F33" s="22">
        <f>F34</f>
        <v>29400</v>
      </c>
      <c r="G33" s="22">
        <f>G34</f>
        <v>95550</v>
      </c>
      <c r="H33" s="22">
        <f>H34</f>
        <v>46550</v>
      </c>
      <c r="I33" s="22">
        <f>I34</f>
        <v>0</v>
      </c>
      <c r="J33" s="22">
        <f>J34</f>
        <v>0</v>
      </c>
      <c r="K33" s="22">
        <f>I33-J33</f>
        <v>0</v>
      </c>
      <c r="L33" s="22"/>
    </row>
    <row r="34" s="1" customFormat="1" ht="21.95" customHeight="1" spans="1:12">
      <c r="A34" s="24" t="s">
        <v>54</v>
      </c>
      <c r="B34" s="25">
        <v>8</v>
      </c>
      <c r="C34" s="25">
        <f>B34*3500</f>
        <v>28000</v>
      </c>
      <c r="D34" s="26">
        <v>0.7</v>
      </c>
      <c r="E34" s="25">
        <f>C34*D34</f>
        <v>19600</v>
      </c>
      <c r="F34" s="25">
        <f>(B34+4)*3500*D34</f>
        <v>29400</v>
      </c>
      <c r="G34" s="25">
        <v>95550</v>
      </c>
      <c r="H34" s="27">
        <f>IF(E34+F34-G34&lt;0,-(E34+F34-G34),0)</f>
        <v>46550</v>
      </c>
      <c r="I34" s="25">
        <v>0</v>
      </c>
      <c r="J34" s="25">
        <f>I34</f>
        <v>0</v>
      </c>
      <c r="K34" s="25">
        <f>I34-J34</f>
        <v>0</v>
      </c>
      <c r="L34" s="25" t="s">
        <v>44</v>
      </c>
    </row>
    <row r="35" s="1" customFormat="1" ht="21.95" customHeight="1" spans="1:12">
      <c r="A35" s="23" t="s">
        <v>55</v>
      </c>
      <c r="B35" s="22">
        <f t="shared" ref="B35:J35" si="16">SUM(B36:B40)</f>
        <v>22209</v>
      </c>
      <c r="C35" s="22">
        <f>SUM(C36:C40)</f>
        <v>77731500</v>
      </c>
      <c r="D35" s="22"/>
      <c r="E35" s="22">
        <f>SUM(E36:E40)</f>
        <v>7773150</v>
      </c>
      <c r="F35" s="22">
        <f>SUM(F36:F40)</f>
        <v>7773150</v>
      </c>
      <c r="G35" s="22">
        <f>SUM(G36:G40)</f>
        <v>9458750</v>
      </c>
      <c r="H35" s="22">
        <f>SUM(H36:H40)</f>
        <v>0</v>
      </c>
      <c r="I35" s="22">
        <f>SUM(I36:I40)</f>
        <v>6087550</v>
      </c>
      <c r="J35" s="22">
        <f>SUM(J36:J40)</f>
        <v>6087550</v>
      </c>
      <c r="K35" s="22">
        <f>I35-J35</f>
        <v>0</v>
      </c>
      <c r="L35" s="22"/>
    </row>
    <row r="36" s="1" customFormat="1" ht="21.95" customHeight="1" spans="1:12">
      <c r="A36" s="24" t="s">
        <v>56</v>
      </c>
      <c r="B36" s="25">
        <v>822</v>
      </c>
      <c r="C36" s="25">
        <f>B36*3500</f>
        <v>2877000</v>
      </c>
      <c r="D36" s="26">
        <v>0.1</v>
      </c>
      <c r="E36" s="25">
        <f>C36*D36</f>
        <v>287700</v>
      </c>
      <c r="F36" s="25">
        <f>C36*D36</f>
        <v>287700</v>
      </c>
      <c r="G36" s="25">
        <v>257950</v>
      </c>
      <c r="H36" s="27">
        <f>IF(E36+F36-G36&lt;0,-(E36+F36-G36),0)</f>
        <v>0</v>
      </c>
      <c r="I36" s="25">
        <f>E36+F36-G36</f>
        <v>317450</v>
      </c>
      <c r="J36" s="25">
        <f>I36</f>
        <v>317450</v>
      </c>
      <c r="K36" s="25">
        <f>I36-J36</f>
        <v>0</v>
      </c>
      <c r="L36" s="25"/>
    </row>
    <row r="37" s="1" customFormat="1" ht="21.95" customHeight="1" spans="1:12">
      <c r="A37" s="24" t="s">
        <v>57</v>
      </c>
      <c r="B37" s="25">
        <v>3647</v>
      </c>
      <c r="C37" s="25">
        <f>B37*3500</f>
        <v>12764500</v>
      </c>
      <c r="D37" s="26">
        <v>0.1</v>
      </c>
      <c r="E37" s="25">
        <f>C37*D37</f>
        <v>1276450</v>
      </c>
      <c r="F37" s="25">
        <f>C37*D37</f>
        <v>1276450</v>
      </c>
      <c r="G37" s="25">
        <v>1446900</v>
      </c>
      <c r="H37" s="27">
        <f>IF(E37+F37-G37&lt;0,-(E37+F37-G37),0)</f>
        <v>0</v>
      </c>
      <c r="I37" s="25">
        <f>E37+F37-G37</f>
        <v>1106000</v>
      </c>
      <c r="J37" s="25">
        <f t="shared" ref="J37:J40" si="17">I37</f>
        <v>1106000</v>
      </c>
      <c r="K37" s="25">
        <f>I37-J37</f>
        <v>0</v>
      </c>
      <c r="L37" s="25"/>
    </row>
    <row r="38" s="1" customFormat="1" ht="21.95" customHeight="1" spans="1:12">
      <c r="A38" s="24" t="s">
        <v>58</v>
      </c>
      <c r="B38" s="25">
        <v>12022</v>
      </c>
      <c r="C38" s="25">
        <f>B38*3500</f>
        <v>42077000</v>
      </c>
      <c r="D38" s="26">
        <v>0.1</v>
      </c>
      <c r="E38" s="25">
        <f>C38*D38</f>
        <v>4207700</v>
      </c>
      <c r="F38" s="25">
        <f>C38*D38</f>
        <v>4207700</v>
      </c>
      <c r="G38" s="25">
        <v>5329800</v>
      </c>
      <c r="H38" s="27">
        <f>IF(E38+F38-G38&lt;0,-(E38+F38-G38),0)</f>
        <v>0</v>
      </c>
      <c r="I38" s="25">
        <f>E38+F38-G38</f>
        <v>3085600</v>
      </c>
      <c r="J38" s="25">
        <f>I38</f>
        <v>3085600</v>
      </c>
      <c r="K38" s="25">
        <f>I38-J38</f>
        <v>0</v>
      </c>
      <c r="L38" s="25"/>
    </row>
    <row r="39" s="1" customFormat="1" ht="21.95" customHeight="1" spans="1:12">
      <c r="A39" s="24" t="s">
        <v>59</v>
      </c>
      <c r="B39" s="25">
        <v>1498</v>
      </c>
      <c r="C39" s="25">
        <f>B39*3500</f>
        <v>5243000</v>
      </c>
      <c r="D39" s="26">
        <v>0.1</v>
      </c>
      <c r="E39" s="25">
        <f>C39*D39</f>
        <v>524300</v>
      </c>
      <c r="F39" s="25">
        <f>C39*D39</f>
        <v>524300</v>
      </c>
      <c r="G39" s="25">
        <v>929950</v>
      </c>
      <c r="H39" s="27">
        <f>IF(E39+F39-G39&lt;0,-(E39+F39-G39),0)</f>
        <v>0</v>
      </c>
      <c r="I39" s="25">
        <f>E39+F39-G39</f>
        <v>118650</v>
      </c>
      <c r="J39" s="25">
        <f>I39</f>
        <v>118650</v>
      </c>
      <c r="K39" s="25">
        <f>I39-J39</f>
        <v>0</v>
      </c>
      <c r="L39" s="25"/>
    </row>
    <row r="40" s="1" customFormat="1" ht="21.95" customHeight="1" spans="1:12">
      <c r="A40" s="24" t="s">
        <v>60</v>
      </c>
      <c r="B40" s="25">
        <v>4220</v>
      </c>
      <c r="C40" s="25">
        <f>B40*3500</f>
        <v>14770000</v>
      </c>
      <c r="D40" s="26">
        <v>0.1</v>
      </c>
      <c r="E40" s="25">
        <f>C40*D40</f>
        <v>1477000</v>
      </c>
      <c r="F40" s="25">
        <f>C40*D40</f>
        <v>1477000</v>
      </c>
      <c r="G40" s="25">
        <v>1494150</v>
      </c>
      <c r="H40" s="27">
        <f>IF(E40+F40-G40&lt;0,-(E40+F40-G40),0)</f>
        <v>0</v>
      </c>
      <c r="I40" s="25">
        <f>E40+F40-G40</f>
        <v>1459850</v>
      </c>
      <c r="J40" s="25">
        <f>I40</f>
        <v>1459850</v>
      </c>
      <c r="K40" s="25">
        <f>I40-J40</f>
        <v>0</v>
      </c>
      <c r="L40" s="25"/>
    </row>
    <row r="41" s="1" customFormat="1" ht="21.95" customHeight="1" spans="1:12">
      <c r="A41" s="23" t="s">
        <v>61</v>
      </c>
      <c r="B41" s="22">
        <f t="shared" ref="B41:J41" si="18">B42</f>
        <v>19703</v>
      </c>
      <c r="C41" s="22">
        <f>C42</f>
        <v>68960500</v>
      </c>
      <c r="D41" s="22"/>
      <c r="E41" s="22">
        <f>E42</f>
        <v>6896050</v>
      </c>
      <c r="F41" s="22">
        <f>F42</f>
        <v>6896050</v>
      </c>
      <c r="G41" s="22">
        <f>G42</f>
        <v>8025150</v>
      </c>
      <c r="H41" s="22">
        <f>H42</f>
        <v>0</v>
      </c>
      <c r="I41" s="22">
        <f>I42</f>
        <v>5766950</v>
      </c>
      <c r="J41" s="22">
        <f>J42</f>
        <v>5766950</v>
      </c>
      <c r="K41" s="22">
        <f>I41-J41</f>
        <v>0</v>
      </c>
      <c r="L41" s="22"/>
    </row>
    <row r="42" s="1" customFormat="1" ht="21.95" customHeight="1" spans="1:12">
      <c r="A42" s="24" t="s">
        <v>61</v>
      </c>
      <c r="B42" s="25">
        <v>19703</v>
      </c>
      <c r="C42" s="25">
        <f>B42*3500</f>
        <v>68960500</v>
      </c>
      <c r="D42" s="26">
        <v>0.1</v>
      </c>
      <c r="E42" s="25">
        <f>C42*D42</f>
        <v>6896050</v>
      </c>
      <c r="F42" s="25">
        <f>C42*D42</f>
        <v>6896050</v>
      </c>
      <c r="G42" s="25">
        <v>8025150</v>
      </c>
      <c r="H42" s="27">
        <f>IF(E42+F42-G42&lt;0,-(E42+F42-G42),0)</f>
        <v>0</v>
      </c>
      <c r="I42" s="25">
        <f>E42+F42-G42</f>
        <v>5766950</v>
      </c>
      <c r="J42" s="25">
        <f>I42</f>
        <v>5766950</v>
      </c>
      <c r="K42" s="25">
        <f>I42-J42</f>
        <v>0</v>
      </c>
      <c r="L42" s="25"/>
    </row>
    <row r="43" s="1" customFormat="1" ht="21.95" customHeight="1" spans="1:12">
      <c r="A43" s="23" t="s">
        <v>62</v>
      </c>
      <c r="B43" s="22">
        <f t="shared" ref="B43:G43" si="19">SUM(B44:B48)</f>
        <v>17601</v>
      </c>
      <c r="C43" s="22">
        <f>SUM(C44:C48)</f>
        <v>61603500</v>
      </c>
      <c r="D43" s="22"/>
      <c r="E43" s="22">
        <f>SUM(E44:E48)</f>
        <v>43122450</v>
      </c>
      <c r="F43" s="22">
        <f>SUM(F44:F48)</f>
        <v>43122450</v>
      </c>
      <c r="G43" s="22">
        <f>SUM(G44:G48)</f>
        <v>42571200</v>
      </c>
      <c r="H43" s="22">
        <f t="shared" ref="H43:J43" si="20">SUM(H44:H48)</f>
        <v>0</v>
      </c>
      <c r="I43" s="22">
        <f>SUM(I44:I48)</f>
        <v>43673700</v>
      </c>
      <c r="J43" s="22">
        <f>SUM(J44:J48)</f>
        <v>43673700</v>
      </c>
      <c r="K43" s="22">
        <f>I43-J43</f>
        <v>0</v>
      </c>
      <c r="L43" s="22"/>
    </row>
    <row r="44" s="1" customFormat="1" ht="21.95" customHeight="1" spans="1:12">
      <c r="A44" s="24" t="s">
        <v>63</v>
      </c>
      <c r="B44" s="25">
        <v>12663</v>
      </c>
      <c r="C44" s="25">
        <f>B44*3500</f>
        <v>44320500</v>
      </c>
      <c r="D44" s="26">
        <v>0.7</v>
      </c>
      <c r="E44" s="25">
        <f>C44*D44</f>
        <v>31024350</v>
      </c>
      <c r="F44" s="25">
        <f>C44*D44</f>
        <v>31024350</v>
      </c>
      <c r="G44" s="25">
        <v>29703800</v>
      </c>
      <c r="H44" s="27">
        <f>IF(E44+F44-G44&lt;0,-(E44+F44-G44),0)</f>
        <v>0</v>
      </c>
      <c r="I44" s="25">
        <f>E44+F44-G44</f>
        <v>32344900</v>
      </c>
      <c r="J44" s="25">
        <f>I44</f>
        <v>32344900</v>
      </c>
      <c r="K44" s="25">
        <f>I44-J44</f>
        <v>0</v>
      </c>
      <c r="L44" s="25"/>
    </row>
    <row r="45" s="1" customFormat="1" ht="21.95" customHeight="1" spans="1:12">
      <c r="A45" s="24" t="s">
        <v>64</v>
      </c>
      <c r="B45" s="25">
        <v>1413</v>
      </c>
      <c r="C45" s="25">
        <f>B45*3500</f>
        <v>4945500</v>
      </c>
      <c r="D45" s="26">
        <v>0.7</v>
      </c>
      <c r="E45" s="25">
        <f>C45*D45</f>
        <v>3461850</v>
      </c>
      <c r="F45" s="25">
        <f>C45*D45</f>
        <v>3461850</v>
      </c>
      <c r="G45" s="25">
        <v>4260550</v>
      </c>
      <c r="H45" s="27">
        <f>IF(E45+F45-G45&lt;0,-(E45+F45-G45),0)</f>
        <v>0</v>
      </c>
      <c r="I45" s="25">
        <f>E45+F45-G45</f>
        <v>2663150</v>
      </c>
      <c r="J45" s="25">
        <f t="shared" ref="J45:J48" si="21">I45</f>
        <v>2663150</v>
      </c>
      <c r="K45" s="25">
        <f>I45-J45</f>
        <v>0</v>
      </c>
      <c r="L45" s="25"/>
    </row>
    <row r="46" s="1" customFormat="1" ht="21.95" customHeight="1" spans="1:12">
      <c r="A46" s="24" t="s">
        <v>65</v>
      </c>
      <c r="B46" s="25">
        <v>1062</v>
      </c>
      <c r="C46" s="25">
        <f>B46*3500</f>
        <v>3717000</v>
      </c>
      <c r="D46" s="26">
        <v>0.7</v>
      </c>
      <c r="E46" s="25">
        <f>C46*D46</f>
        <v>2601900</v>
      </c>
      <c r="F46" s="25">
        <f>C46*D46</f>
        <v>2601900</v>
      </c>
      <c r="G46" s="25">
        <v>2966950</v>
      </c>
      <c r="H46" s="27">
        <f>IF(E46+F46-G46&lt;0,-(E46+F46-G46),0)</f>
        <v>0</v>
      </c>
      <c r="I46" s="25">
        <f>E46+F46-G46</f>
        <v>2236850</v>
      </c>
      <c r="J46" s="25">
        <f>I46</f>
        <v>2236850</v>
      </c>
      <c r="K46" s="25">
        <f>I46-J46</f>
        <v>0</v>
      </c>
      <c r="L46" s="25"/>
    </row>
    <row r="47" s="1" customFormat="1" ht="21.95" customHeight="1" spans="1:12">
      <c r="A47" s="24" t="s">
        <v>66</v>
      </c>
      <c r="B47" s="25">
        <v>1254</v>
      </c>
      <c r="C47" s="25">
        <f>B47*3500</f>
        <v>4389000</v>
      </c>
      <c r="D47" s="26">
        <v>0.7</v>
      </c>
      <c r="E47" s="25">
        <f>C47*D47</f>
        <v>3072300</v>
      </c>
      <c r="F47" s="25">
        <f>C47*D47</f>
        <v>3072300</v>
      </c>
      <c r="G47" s="25">
        <v>2846900</v>
      </c>
      <c r="H47" s="27">
        <f>IF(E47+F47-G47&lt;0,-(E47+F47-G47),0)</f>
        <v>0</v>
      </c>
      <c r="I47" s="25">
        <f>E47+F47-G47</f>
        <v>3297700</v>
      </c>
      <c r="J47" s="25">
        <f>I47</f>
        <v>3297700</v>
      </c>
      <c r="K47" s="25">
        <f>I47-J47</f>
        <v>0</v>
      </c>
      <c r="L47" s="25"/>
    </row>
    <row r="48" s="1" customFormat="1" ht="21.95" customHeight="1" spans="1:12">
      <c r="A48" s="24" t="s">
        <v>67</v>
      </c>
      <c r="B48" s="25">
        <v>1209</v>
      </c>
      <c r="C48" s="25">
        <f>B48*3500</f>
        <v>4231500</v>
      </c>
      <c r="D48" s="26">
        <v>0.7</v>
      </c>
      <c r="E48" s="25">
        <f>C48*D48</f>
        <v>2962050</v>
      </c>
      <c r="F48" s="25">
        <f>C48*D48</f>
        <v>2962050</v>
      </c>
      <c r="G48" s="25">
        <v>2793000</v>
      </c>
      <c r="H48" s="27">
        <f>IF(E48+F48-G48&lt;0,-(E48+F48-G48),0)</f>
        <v>0</v>
      </c>
      <c r="I48" s="25">
        <f>E48+F48-G48</f>
        <v>3131100</v>
      </c>
      <c r="J48" s="25">
        <f>I48</f>
        <v>3131100</v>
      </c>
      <c r="K48" s="25">
        <f>I48-J48</f>
        <v>0</v>
      </c>
      <c r="L48" s="25"/>
    </row>
    <row r="49" s="1" customFormat="1" ht="21.95" customHeight="1" spans="1:12">
      <c r="A49" s="23" t="s">
        <v>68</v>
      </c>
      <c r="B49" s="22">
        <f t="shared" ref="B49:J51" si="22">B50</f>
        <v>1005</v>
      </c>
      <c r="C49" s="22">
        <f>C50</f>
        <v>3517500</v>
      </c>
      <c r="D49" s="22"/>
      <c r="E49" s="22">
        <f>E50</f>
        <v>2462250</v>
      </c>
      <c r="F49" s="22">
        <f>F50</f>
        <v>2462250</v>
      </c>
      <c r="G49" s="22">
        <f>G50</f>
        <v>1038800</v>
      </c>
      <c r="H49" s="22">
        <f>H50</f>
        <v>0</v>
      </c>
      <c r="I49" s="22">
        <f>I50</f>
        <v>3885700</v>
      </c>
      <c r="J49" s="22">
        <f>J50</f>
        <v>3885700</v>
      </c>
      <c r="K49" s="22">
        <f>I49-J49</f>
        <v>0</v>
      </c>
      <c r="L49" s="22"/>
    </row>
    <row r="50" s="1" customFormat="1" ht="21.95" customHeight="1" spans="1:12">
      <c r="A50" s="24" t="s">
        <v>68</v>
      </c>
      <c r="B50" s="25">
        <v>1005</v>
      </c>
      <c r="C50" s="25">
        <f t="shared" ref="C50" si="23">B50*3500</f>
        <v>3517500</v>
      </c>
      <c r="D50" s="26">
        <v>0.7</v>
      </c>
      <c r="E50" s="25">
        <f t="shared" ref="E50" si="24">C50*D50</f>
        <v>2462250</v>
      </c>
      <c r="F50" s="25">
        <f t="shared" ref="F50" si="25">C50*D50</f>
        <v>2462250</v>
      </c>
      <c r="G50" s="25">
        <v>1038800</v>
      </c>
      <c r="H50" s="27">
        <f>IF(E50+F50-G50&lt;0,-(E50+F50-G50),0)</f>
        <v>0</v>
      </c>
      <c r="I50" s="25">
        <f t="shared" ref="I50" si="26">E50+F50-G50</f>
        <v>3885700</v>
      </c>
      <c r="J50" s="25">
        <f t="shared" ref="J50:J54" si="27">I50</f>
        <v>3885700</v>
      </c>
      <c r="K50" s="25">
        <f>I50-J50</f>
        <v>0</v>
      </c>
      <c r="L50" s="25"/>
    </row>
    <row r="51" s="1" customFormat="1" ht="21.95" customHeight="1" spans="1:12">
      <c r="A51" s="23" t="s">
        <v>69</v>
      </c>
      <c r="B51" s="22">
        <f>B52</f>
        <v>910</v>
      </c>
      <c r="C51" s="22">
        <f>C52</f>
        <v>3185000</v>
      </c>
      <c r="D51" s="22"/>
      <c r="E51" s="22">
        <f>E52</f>
        <v>2229500</v>
      </c>
      <c r="F51" s="22">
        <f>F52</f>
        <v>2229500</v>
      </c>
      <c r="G51" s="22">
        <f>G52</f>
        <v>2677850</v>
      </c>
      <c r="H51" s="22">
        <f>H52</f>
        <v>0</v>
      </c>
      <c r="I51" s="22">
        <f>I52</f>
        <v>1781150</v>
      </c>
      <c r="J51" s="22">
        <f>J52</f>
        <v>1781150</v>
      </c>
      <c r="K51" s="22">
        <f>I51-J51</f>
        <v>0</v>
      </c>
      <c r="L51" s="22"/>
    </row>
    <row r="52" s="1" customFormat="1" ht="21.95" customHeight="1" spans="1:12">
      <c r="A52" s="24" t="s">
        <v>70</v>
      </c>
      <c r="B52" s="25">
        <v>910</v>
      </c>
      <c r="C52" s="25">
        <f>B52*3500</f>
        <v>3185000</v>
      </c>
      <c r="D52" s="26">
        <v>0.7</v>
      </c>
      <c r="E52" s="25">
        <f>C52*D52</f>
        <v>2229500</v>
      </c>
      <c r="F52" s="25">
        <f>C52*D52</f>
        <v>2229500</v>
      </c>
      <c r="G52" s="25">
        <v>2677850</v>
      </c>
      <c r="H52" s="27">
        <f>IF(E52+F52-G52&lt;0,-(E52+F52-G52),0)</f>
        <v>0</v>
      </c>
      <c r="I52" s="25">
        <f>E52+F52-G52</f>
        <v>1781150</v>
      </c>
      <c r="J52" s="25">
        <f>I52</f>
        <v>1781150</v>
      </c>
      <c r="K52" s="25">
        <f>I52-J52</f>
        <v>0</v>
      </c>
      <c r="L52" s="25"/>
    </row>
    <row r="53" s="1" customFormat="1" ht="21.95" customHeight="1" spans="1:12">
      <c r="A53" s="23" t="s">
        <v>71</v>
      </c>
      <c r="B53" s="22">
        <f t="shared" ref="B53:J53" si="28">B54</f>
        <v>549</v>
      </c>
      <c r="C53" s="22">
        <f>C54</f>
        <v>1921500</v>
      </c>
      <c r="D53" s="22"/>
      <c r="E53" s="22">
        <f>E54</f>
        <v>1345050</v>
      </c>
      <c r="F53" s="22">
        <f>F54</f>
        <v>1345050</v>
      </c>
      <c r="G53" s="22">
        <f>G54</f>
        <v>1558200</v>
      </c>
      <c r="H53" s="22">
        <f>H54</f>
        <v>0</v>
      </c>
      <c r="I53" s="22">
        <f>I54</f>
        <v>1131900</v>
      </c>
      <c r="J53" s="22">
        <f>J54</f>
        <v>1131900</v>
      </c>
      <c r="K53" s="22">
        <f>I53-J53</f>
        <v>0</v>
      </c>
      <c r="L53" s="22"/>
    </row>
    <row r="54" s="1" customFormat="1" ht="21.95" customHeight="1" spans="1:12">
      <c r="A54" s="24" t="s">
        <v>71</v>
      </c>
      <c r="B54" s="25">
        <v>549</v>
      </c>
      <c r="C54" s="25">
        <f>B54*3500</f>
        <v>1921500</v>
      </c>
      <c r="D54" s="26">
        <v>0.7</v>
      </c>
      <c r="E54" s="25">
        <f>C54*D54</f>
        <v>1345050</v>
      </c>
      <c r="F54" s="25">
        <f>C54*D54</f>
        <v>1345050</v>
      </c>
      <c r="G54" s="25">
        <v>1558200</v>
      </c>
      <c r="H54" s="27">
        <f>IF(E54+F54-G54&lt;0,-(E54+F54-G54),0)</f>
        <v>0</v>
      </c>
      <c r="I54" s="25">
        <f>E54+F54-G54</f>
        <v>1131900</v>
      </c>
      <c r="J54" s="25">
        <f>I54</f>
        <v>1131900</v>
      </c>
      <c r="K54" s="25">
        <f>I54-J54</f>
        <v>0</v>
      </c>
      <c r="L54" s="25"/>
    </row>
    <row r="55" s="1" customFormat="1" ht="21.95" customHeight="1" spans="1:12">
      <c r="A55" s="23" t="s">
        <v>72</v>
      </c>
      <c r="B55" s="22">
        <f t="shared" ref="B55:J55" si="29">B56</f>
        <v>771</v>
      </c>
      <c r="C55" s="22">
        <f>C56</f>
        <v>2698500</v>
      </c>
      <c r="D55" s="22"/>
      <c r="E55" s="22">
        <f>E56</f>
        <v>1888950</v>
      </c>
      <c r="F55" s="22">
        <f>F56</f>
        <v>1888950</v>
      </c>
      <c r="G55" s="22">
        <f>G56</f>
        <v>1847300</v>
      </c>
      <c r="H55" s="22">
        <f>H56</f>
        <v>0</v>
      </c>
      <c r="I55" s="22">
        <f>I56</f>
        <v>1930600</v>
      </c>
      <c r="J55" s="22">
        <f>J56</f>
        <v>1930600</v>
      </c>
      <c r="K55" s="22">
        <f>I55-J55</f>
        <v>0</v>
      </c>
      <c r="L55" s="22"/>
    </row>
    <row r="56" s="1" customFormat="1" ht="21.95" customHeight="1" spans="1:12">
      <c r="A56" s="24" t="s">
        <v>72</v>
      </c>
      <c r="B56" s="25">
        <v>771</v>
      </c>
      <c r="C56" s="25">
        <f>B56*3500</f>
        <v>2698500</v>
      </c>
      <c r="D56" s="26">
        <v>0.7</v>
      </c>
      <c r="E56" s="25">
        <f>C56*D56</f>
        <v>1888950</v>
      </c>
      <c r="F56" s="25">
        <f>C56*D56</f>
        <v>1888950</v>
      </c>
      <c r="G56" s="25">
        <v>1847300</v>
      </c>
      <c r="H56" s="27">
        <f>IF(E56+F56-G56&lt;0,-(E56+F56-G56),0)</f>
        <v>0</v>
      </c>
      <c r="I56" s="25">
        <f>E56+F56-G56</f>
        <v>1930600</v>
      </c>
      <c r="J56" s="25">
        <f>I56</f>
        <v>1930600</v>
      </c>
      <c r="K56" s="25">
        <f>I56-J56</f>
        <v>0</v>
      </c>
      <c r="L56" s="25"/>
    </row>
    <row r="57" s="1" customFormat="1" ht="21.95" customHeight="1" spans="1:12">
      <c r="A57" s="23" t="s">
        <v>73</v>
      </c>
      <c r="B57" s="22">
        <f t="shared" ref="B57:G57" si="30">SUM(B58:B60)</f>
        <v>17816</v>
      </c>
      <c r="C57" s="22">
        <f>SUM(C58:C60)</f>
        <v>62356000</v>
      </c>
      <c r="D57" s="22"/>
      <c r="E57" s="22">
        <f>SUM(E58:E60)</f>
        <v>43649200</v>
      </c>
      <c r="F57" s="22">
        <f>SUM(F58:F60)</f>
        <v>43649200</v>
      </c>
      <c r="G57" s="22">
        <f>SUM(G58:G60)</f>
        <v>45868900</v>
      </c>
      <c r="H57" s="22">
        <f t="shared" ref="H57:J57" si="31">SUM(H58:H60)</f>
        <v>0</v>
      </c>
      <c r="I57" s="22">
        <f>SUM(I58:I60)</f>
        <v>41429500</v>
      </c>
      <c r="J57" s="22">
        <f>SUM(J58:J60)</f>
        <v>12309550</v>
      </c>
      <c r="K57" s="22">
        <f>I57-J57</f>
        <v>29119950</v>
      </c>
      <c r="L57" s="22"/>
    </row>
    <row r="58" s="1" customFormat="1" ht="21.95" customHeight="1" spans="1:12">
      <c r="A58" s="24" t="s">
        <v>74</v>
      </c>
      <c r="B58" s="25">
        <v>16858</v>
      </c>
      <c r="C58" s="25">
        <f>B58*3500</f>
        <v>59003000</v>
      </c>
      <c r="D58" s="26">
        <v>0.7</v>
      </c>
      <c r="E58" s="25">
        <f>C58*D58</f>
        <v>41302100</v>
      </c>
      <c r="F58" s="25">
        <f>C58*D58</f>
        <v>41302100</v>
      </c>
      <c r="G58" s="25">
        <v>41865600</v>
      </c>
      <c r="H58" s="27">
        <f>IF(E58+F58-G58&lt;0,-(E58+F58-G58),0)</f>
        <v>0</v>
      </c>
      <c r="I58" s="25">
        <f>E58+F58-G58</f>
        <v>40738600</v>
      </c>
      <c r="J58" s="25">
        <v>12309550</v>
      </c>
      <c r="K58" s="25">
        <f>I58-J58</f>
        <v>28429050</v>
      </c>
      <c r="L58" s="25"/>
    </row>
    <row r="59" s="1" customFormat="1" ht="21.95" customHeight="1" spans="1:12">
      <c r="A59" s="24" t="s">
        <v>75</v>
      </c>
      <c r="B59" s="25">
        <v>632</v>
      </c>
      <c r="C59" s="25">
        <f>B59*3500</f>
        <v>2212000</v>
      </c>
      <c r="D59" s="26">
        <v>0.7</v>
      </c>
      <c r="E59" s="25">
        <f>C59*D59</f>
        <v>1548400</v>
      </c>
      <c r="F59" s="25">
        <f>C59*D59</f>
        <v>1548400</v>
      </c>
      <c r="G59" s="25">
        <v>2790550</v>
      </c>
      <c r="H59" s="27">
        <f>IF(E59+F59-G59&lt;0,-(E59+F59-G59),0)</f>
        <v>0</v>
      </c>
      <c r="I59" s="25">
        <f>E59+F59-G59</f>
        <v>306250</v>
      </c>
      <c r="J59" s="25"/>
      <c r="K59" s="25">
        <f>I59-J59</f>
        <v>306250</v>
      </c>
      <c r="L59" s="25"/>
    </row>
    <row r="60" s="1" customFormat="1" ht="21.95" customHeight="1" spans="1:12">
      <c r="A60" s="24" t="s">
        <v>76</v>
      </c>
      <c r="B60" s="25">
        <v>326</v>
      </c>
      <c r="C60" s="25">
        <f>B60*3500</f>
        <v>1141000</v>
      </c>
      <c r="D60" s="26">
        <v>0.7</v>
      </c>
      <c r="E60" s="25">
        <f>C60*D60</f>
        <v>798700</v>
      </c>
      <c r="F60" s="25">
        <f>C60*D60</f>
        <v>798700</v>
      </c>
      <c r="G60" s="25">
        <v>1212750</v>
      </c>
      <c r="H60" s="27">
        <f>IF(E60+F60-G60&lt;0,-(E60+F60-G60),0)</f>
        <v>0</v>
      </c>
      <c r="I60" s="25">
        <f>E60+F60-G60</f>
        <v>384650</v>
      </c>
      <c r="J60" s="25"/>
      <c r="K60" s="25">
        <f>I60-J60</f>
        <v>384650</v>
      </c>
      <c r="L60" s="25"/>
    </row>
    <row r="61" s="1" customFormat="1" ht="21.95" customHeight="1" spans="1:12">
      <c r="A61" s="23" t="s">
        <v>77</v>
      </c>
      <c r="B61" s="22">
        <f t="shared" ref="B61:J63" si="32">B62</f>
        <v>0</v>
      </c>
      <c r="C61" s="22">
        <f>C62</f>
        <v>0</v>
      </c>
      <c r="D61" s="22"/>
      <c r="E61" s="22">
        <f>E62</f>
        <v>0</v>
      </c>
      <c r="F61" s="22">
        <f>F62</f>
        <v>0</v>
      </c>
      <c r="G61" s="22">
        <f>G62</f>
        <v>345450</v>
      </c>
      <c r="H61" s="22">
        <f>H62</f>
        <v>345450</v>
      </c>
      <c r="I61" s="22">
        <f>I62</f>
        <v>0</v>
      </c>
      <c r="J61" s="22">
        <f>J62</f>
        <v>0</v>
      </c>
      <c r="K61" s="22">
        <f>I61-J61</f>
        <v>0</v>
      </c>
      <c r="L61" s="22"/>
    </row>
    <row r="62" s="1" customFormat="1" ht="21.95" customHeight="1" spans="1:12">
      <c r="A62" s="24" t="s">
        <v>77</v>
      </c>
      <c r="B62" s="25"/>
      <c r="C62" s="25">
        <f t="shared" ref="C62" si="33">B62*3500</f>
        <v>0</v>
      </c>
      <c r="D62" s="26">
        <v>0.7</v>
      </c>
      <c r="E62" s="25">
        <f t="shared" ref="E62" si="34">C62*D62</f>
        <v>0</v>
      </c>
      <c r="F62" s="25">
        <f t="shared" ref="F62" si="35">C62*D62</f>
        <v>0</v>
      </c>
      <c r="G62" s="25">
        <v>345450</v>
      </c>
      <c r="H62" s="27">
        <f>IF(E62+F62-G62&lt;0,-(E62+F62-G62),0)</f>
        <v>345450</v>
      </c>
      <c r="I62" s="25">
        <v>0</v>
      </c>
      <c r="J62" s="25"/>
      <c r="K62" s="25">
        <f>I62-J62</f>
        <v>0</v>
      </c>
      <c r="L62" s="25" t="s">
        <v>44</v>
      </c>
    </row>
    <row r="63" s="1" customFormat="1" ht="21.95" customHeight="1" spans="1:12">
      <c r="A63" s="23" t="s">
        <v>78</v>
      </c>
      <c r="B63" s="22">
        <f>B64</f>
        <v>383</v>
      </c>
      <c r="C63" s="22">
        <f>C64</f>
        <v>1340500</v>
      </c>
      <c r="D63" s="22"/>
      <c r="E63" s="22">
        <f>E64</f>
        <v>938350</v>
      </c>
      <c r="F63" s="22">
        <f>F64</f>
        <v>938350</v>
      </c>
      <c r="G63" s="22">
        <f>G64</f>
        <v>869750</v>
      </c>
      <c r="H63" s="22">
        <f>H64</f>
        <v>0</v>
      </c>
      <c r="I63" s="22">
        <f>I64</f>
        <v>1006950</v>
      </c>
      <c r="J63" s="22">
        <f>J64</f>
        <v>0</v>
      </c>
      <c r="K63" s="22">
        <f>I63-J63</f>
        <v>1006950</v>
      </c>
      <c r="L63" s="22"/>
    </row>
    <row r="64" s="1" customFormat="1" ht="21.95" customHeight="1" spans="1:12">
      <c r="A64" s="24" t="s">
        <v>78</v>
      </c>
      <c r="B64" s="25">
        <v>383</v>
      </c>
      <c r="C64" s="25">
        <f>B64*3500</f>
        <v>1340500</v>
      </c>
      <c r="D64" s="26">
        <v>0.7</v>
      </c>
      <c r="E64" s="25">
        <f>C64*D64</f>
        <v>938350</v>
      </c>
      <c r="F64" s="25">
        <f>C64*D64</f>
        <v>938350</v>
      </c>
      <c r="G64" s="25">
        <v>869750</v>
      </c>
      <c r="H64" s="27">
        <f>IF(E64+F64-G64&lt;0,-(E64+F64-G64),0)</f>
        <v>0</v>
      </c>
      <c r="I64" s="25">
        <f>E64+F64-G64</f>
        <v>1006950</v>
      </c>
      <c r="J64" s="25"/>
      <c r="K64" s="25">
        <f>I64-J64</f>
        <v>1006950</v>
      </c>
      <c r="L64" s="25"/>
    </row>
    <row r="65" s="1" customFormat="1" ht="21.95" customHeight="1" spans="1:12">
      <c r="A65" s="23" t="s">
        <v>79</v>
      </c>
      <c r="B65" s="22">
        <f t="shared" ref="B65:J65" si="36">B66</f>
        <v>1763</v>
      </c>
      <c r="C65" s="22">
        <f>C66</f>
        <v>6170500</v>
      </c>
      <c r="D65" s="22"/>
      <c r="E65" s="22">
        <f>E66</f>
        <v>4319350</v>
      </c>
      <c r="F65" s="22">
        <f>F66</f>
        <v>4319350</v>
      </c>
      <c r="G65" s="22">
        <f>G66</f>
        <v>4586400</v>
      </c>
      <c r="H65" s="22">
        <f>H66</f>
        <v>0</v>
      </c>
      <c r="I65" s="22">
        <f>I66</f>
        <v>4052300</v>
      </c>
      <c r="J65" s="22">
        <f>J66</f>
        <v>0</v>
      </c>
      <c r="K65" s="22">
        <f>I65-J65</f>
        <v>4052300</v>
      </c>
      <c r="L65" s="22"/>
    </row>
    <row r="66" s="1" customFormat="1" ht="21.95" customHeight="1" spans="1:12">
      <c r="A66" s="24" t="s">
        <v>79</v>
      </c>
      <c r="B66" s="25">
        <v>1763</v>
      </c>
      <c r="C66" s="25">
        <f>B66*3500</f>
        <v>6170500</v>
      </c>
      <c r="D66" s="26">
        <v>0.7</v>
      </c>
      <c r="E66" s="25">
        <f>C66*D66</f>
        <v>4319350</v>
      </c>
      <c r="F66" s="25">
        <f>C66*D66</f>
        <v>4319350</v>
      </c>
      <c r="G66" s="25">
        <v>4586400</v>
      </c>
      <c r="H66" s="27">
        <f>IF(E66+F66-G66&lt;0,-(E66+F66-G66),0)</f>
        <v>0</v>
      </c>
      <c r="I66" s="25">
        <f>E66+F66-G66</f>
        <v>4052300</v>
      </c>
      <c r="J66" s="25"/>
      <c r="K66" s="25">
        <f>I66-J66</f>
        <v>4052300</v>
      </c>
      <c r="L66" s="25"/>
    </row>
    <row r="67" s="1" customFormat="1" ht="21.95" customHeight="1" spans="1:12">
      <c r="A67" s="23" t="s">
        <v>80</v>
      </c>
      <c r="B67" s="22">
        <f t="shared" ref="B67:J67" si="37">SUM(B68:B72)</f>
        <v>13817</v>
      </c>
      <c r="C67" s="22">
        <f>SUM(C68:C72)</f>
        <v>48359500</v>
      </c>
      <c r="D67" s="22"/>
      <c r="E67" s="22">
        <f>SUM(E68:E72)</f>
        <v>33851650</v>
      </c>
      <c r="F67" s="22">
        <f>SUM(F68:F72)</f>
        <v>34601350</v>
      </c>
      <c r="G67" s="22">
        <f>SUM(G68:G72)</f>
        <v>42247800</v>
      </c>
      <c r="H67" s="22">
        <f>SUM(H68:H72)</f>
        <v>575750</v>
      </c>
      <c r="I67" s="22">
        <f>SUM(I68:I72)</f>
        <v>26780950</v>
      </c>
      <c r="J67" s="22">
        <f>SUM(J68:J72)</f>
        <v>0</v>
      </c>
      <c r="K67" s="22">
        <f>I67-J67</f>
        <v>26780950</v>
      </c>
      <c r="L67" s="22"/>
    </row>
    <row r="68" s="1" customFormat="1" ht="21.95" customHeight="1" spans="1:12">
      <c r="A68" s="24" t="s">
        <v>81</v>
      </c>
      <c r="B68" s="25">
        <v>9469</v>
      </c>
      <c r="C68" s="25">
        <f>B68*3500</f>
        <v>33141500</v>
      </c>
      <c r="D68" s="26">
        <v>0.7</v>
      </c>
      <c r="E68" s="25">
        <f>C68*D68</f>
        <v>23199050</v>
      </c>
      <c r="F68" s="25">
        <f>(B68+306)*3500*D68</f>
        <v>23948750</v>
      </c>
      <c r="G68" s="25">
        <v>28885500</v>
      </c>
      <c r="H68" s="27">
        <f>IF(E68+F68-G68&lt;0,-(E68+F68-G68),0)</f>
        <v>0</v>
      </c>
      <c r="I68" s="25">
        <f>E68+F68-G68</f>
        <v>18262300</v>
      </c>
      <c r="J68" s="25"/>
      <c r="K68" s="25">
        <f>I68-J68</f>
        <v>18262300</v>
      </c>
      <c r="L68" s="25"/>
    </row>
    <row r="69" s="1" customFormat="1" ht="21.95" customHeight="1" spans="1:12">
      <c r="A69" s="24" t="s">
        <v>82</v>
      </c>
      <c r="B69" s="25">
        <v>1552</v>
      </c>
      <c r="C69" s="25">
        <f>B69*3500</f>
        <v>5432000</v>
      </c>
      <c r="D69" s="26">
        <v>0.7</v>
      </c>
      <c r="E69" s="25">
        <f>C69*D69</f>
        <v>3802400</v>
      </c>
      <c r="F69" s="25">
        <f>C69*D69</f>
        <v>3802400</v>
      </c>
      <c r="G69" s="25">
        <v>2871400</v>
      </c>
      <c r="H69" s="27">
        <f>IF(E69+F69-G69&lt;0,-(E69+F69-G69),0)</f>
        <v>0</v>
      </c>
      <c r="I69" s="25">
        <f>E69+F69-G69</f>
        <v>4733400</v>
      </c>
      <c r="J69" s="25"/>
      <c r="K69" s="25">
        <f>I69-J69</f>
        <v>4733400</v>
      </c>
      <c r="L69" s="25"/>
    </row>
    <row r="70" s="1" customFormat="1" ht="21.95" customHeight="1" spans="1:12">
      <c r="A70" s="24" t="s">
        <v>83</v>
      </c>
      <c r="B70" s="25">
        <v>2412</v>
      </c>
      <c r="C70" s="25">
        <f>B70*3500</f>
        <v>8442000</v>
      </c>
      <c r="D70" s="26">
        <v>0.7</v>
      </c>
      <c r="E70" s="25">
        <f>C70*D70</f>
        <v>5909400</v>
      </c>
      <c r="F70" s="25">
        <f>C70*D70</f>
        <v>5909400</v>
      </c>
      <c r="G70" s="25">
        <v>8971900</v>
      </c>
      <c r="H70" s="27">
        <f>IF(E70+F70-G70&lt;0,-(E70+F70-G70),0)</f>
        <v>0</v>
      </c>
      <c r="I70" s="25">
        <f>E70+F70-G70</f>
        <v>2846900</v>
      </c>
      <c r="J70" s="25"/>
      <c r="K70" s="25">
        <f>I70-J70</f>
        <v>2846900</v>
      </c>
      <c r="L70" s="25"/>
    </row>
    <row r="71" s="1" customFormat="1" ht="21.95" customHeight="1" spans="1:12">
      <c r="A71" s="24" t="s">
        <v>84</v>
      </c>
      <c r="B71" s="25">
        <v>52</v>
      </c>
      <c r="C71" s="25">
        <f>B71*3500</f>
        <v>182000</v>
      </c>
      <c r="D71" s="26">
        <v>0.7</v>
      </c>
      <c r="E71" s="25">
        <f>C71*D71</f>
        <v>127400</v>
      </c>
      <c r="F71" s="25">
        <f>C71*D71</f>
        <v>127400</v>
      </c>
      <c r="G71" s="25">
        <v>830550</v>
      </c>
      <c r="H71" s="27">
        <f>IF(E71+F71-G71&lt;0,-(E71+F71-G71),0)</f>
        <v>575750</v>
      </c>
      <c r="I71" s="25">
        <v>0</v>
      </c>
      <c r="J71" s="25"/>
      <c r="K71" s="25">
        <f>I71-J71</f>
        <v>0</v>
      </c>
      <c r="L71" s="25" t="s">
        <v>44</v>
      </c>
    </row>
    <row r="72" s="1" customFormat="1" ht="21.95" customHeight="1" spans="1:12">
      <c r="A72" s="24" t="s">
        <v>85</v>
      </c>
      <c r="B72" s="25">
        <v>332</v>
      </c>
      <c r="C72" s="25">
        <f>B72*3500</f>
        <v>1162000</v>
      </c>
      <c r="D72" s="26">
        <v>0.7</v>
      </c>
      <c r="E72" s="25">
        <f>C72*D72</f>
        <v>813400</v>
      </c>
      <c r="F72" s="25">
        <f>C72*D72</f>
        <v>813400</v>
      </c>
      <c r="G72" s="25">
        <v>688450</v>
      </c>
      <c r="H72" s="27">
        <f>IF(E72+F72-G72&lt;0,-(E72+F72-G72),0)</f>
        <v>0</v>
      </c>
      <c r="I72" s="25">
        <f>E72+F72-G72</f>
        <v>938350</v>
      </c>
      <c r="J72" s="25"/>
      <c r="K72" s="25">
        <f>I72-J72</f>
        <v>938350</v>
      </c>
      <c r="L72" s="25"/>
    </row>
    <row r="73" s="1" customFormat="1" ht="21.95" customHeight="1" spans="1:12">
      <c r="A73" s="23" t="s">
        <v>86</v>
      </c>
      <c r="B73" s="22">
        <f t="shared" ref="B73:J73" si="38">B74</f>
        <v>1257</v>
      </c>
      <c r="C73" s="22">
        <f>C74</f>
        <v>4399500</v>
      </c>
      <c r="D73" s="22"/>
      <c r="E73" s="22">
        <f>E74</f>
        <v>3079650</v>
      </c>
      <c r="F73" s="22">
        <f>F74</f>
        <v>3079650</v>
      </c>
      <c r="G73" s="22">
        <f>G74</f>
        <v>3275650</v>
      </c>
      <c r="H73" s="22">
        <f>H74</f>
        <v>0</v>
      </c>
      <c r="I73" s="22">
        <f>I74</f>
        <v>2883650</v>
      </c>
      <c r="J73" s="22">
        <f>J74</f>
        <v>0</v>
      </c>
      <c r="K73" s="22">
        <f>I73-J73</f>
        <v>2883650</v>
      </c>
      <c r="L73" s="22"/>
    </row>
    <row r="74" s="1" customFormat="1" ht="21.95" customHeight="1" spans="1:12">
      <c r="A74" s="24" t="s">
        <v>86</v>
      </c>
      <c r="B74" s="25">
        <v>1257</v>
      </c>
      <c r="C74" s="25">
        <f>B74*3500</f>
        <v>4399500</v>
      </c>
      <c r="D74" s="26">
        <v>0.7</v>
      </c>
      <c r="E74" s="25">
        <f>C74*D74</f>
        <v>3079650</v>
      </c>
      <c r="F74" s="25">
        <f>C74*D74</f>
        <v>3079650</v>
      </c>
      <c r="G74" s="25">
        <v>3275650</v>
      </c>
      <c r="H74" s="27">
        <f t="shared" ref="H74:H136" si="39">IF(E74+F74-G74&lt;0,-(E74+F74-G74),0)</f>
        <v>0</v>
      </c>
      <c r="I74" s="25">
        <f>E74+F74-G74</f>
        <v>2883650</v>
      </c>
      <c r="J74" s="25"/>
      <c r="K74" s="25">
        <f t="shared" ref="K74:K137" si="40">I74-J74</f>
        <v>2883650</v>
      </c>
      <c r="L74" s="25"/>
    </row>
    <row r="75" s="1" customFormat="1" ht="21.95" customHeight="1" spans="1:12">
      <c r="A75" s="23" t="s">
        <v>87</v>
      </c>
      <c r="B75" s="22">
        <f t="shared" ref="B75:J75" si="41">B76</f>
        <v>3158</v>
      </c>
      <c r="C75" s="22">
        <f>C76</f>
        <v>11053000</v>
      </c>
      <c r="D75" s="22"/>
      <c r="E75" s="22">
        <f>E76</f>
        <v>7737100</v>
      </c>
      <c r="F75" s="22">
        <f>F76</f>
        <v>7737100</v>
      </c>
      <c r="G75" s="22">
        <f>G76</f>
        <v>9973950</v>
      </c>
      <c r="H75" s="22">
        <f>H76</f>
        <v>0</v>
      </c>
      <c r="I75" s="22">
        <f>I76</f>
        <v>5500250</v>
      </c>
      <c r="J75" s="22">
        <f>J76</f>
        <v>0</v>
      </c>
      <c r="K75" s="22">
        <f>I75-J75</f>
        <v>5500250</v>
      </c>
      <c r="L75" s="22"/>
    </row>
    <row r="76" s="1" customFormat="1" ht="21.95" customHeight="1" spans="1:12">
      <c r="A76" s="24" t="s">
        <v>87</v>
      </c>
      <c r="B76" s="25">
        <v>3158</v>
      </c>
      <c r="C76" s="25">
        <f t="shared" ref="C76:C140" si="42">B76*3500</f>
        <v>11053000</v>
      </c>
      <c r="D76" s="26">
        <v>0.7</v>
      </c>
      <c r="E76" s="25">
        <f t="shared" ref="E76:E140" si="43">C76*D76</f>
        <v>7737100</v>
      </c>
      <c r="F76" s="25">
        <f t="shared" ref="F76:F140" si="44">C76*D76</f>
        <v>7737100</v>
      </c>
      <c r="G76" s="25">
        <v>9973950</v>
      </c>
      <c r="H76" s="27">
        <f>IF(E76+F76-G76&lt;0,-(E76+F76-G76),0)</f>
        <v>0</v>
      </c>
      <c r="I76" s="25">
        <f t="shared" ref="I76:I140" si="45">E76+F76-G76</f>
        <v>5500250</v>
      </c>
      <c r="J76" s="25"/>
      <c r="K76" s="25">
        <f>I76-J76</f>
        <v>5500250</v>
      </c>
      <c r="L76" s="25"/>
    </row>
    <row r="77" s="1" customFormat="1" ht="21.95" customHeight="1" spans="1:12">
      <c r="A77" s="23" t="s">
        <v>88</v>
      </c>
      <c r="B77" s="22">
        <f t="shared" ref="B77:J77" si="46">B78</f>
        <v>454</v>
      </c>
      <c r="C77" s="22">
        <f>C78</f>
        <v>1589000</v>
      </c>
      <c r="D77" s="22"/>
      <c r="E77" s="22">
        <f>E78</f>
        <v>1112300</v>
      </c>
      <c r="F77" s="22">
        <f>F78</f>
        <v>1112300</v>
      </c>
      <c r="G77" s="22">
        <f>G78</f>
        <v>1803200</v>
      </c>
      <c r="H77" s="22">
        <f>H78</f>
        <v>0</v>
      </c>
      <c r="I77" s="22">
        <f>I78</f>
        <v>421400</v>
      </c>
      <c r="J77" s="22">
        <f>J78</f>
        <v>0</v>
      </c>
      <c r="K77" s="22">
        <f>I77-J77</f>
        <v>421400</v>
      </c>
      <c r="L77" s="22"/>
    </row>
    <row r="78" s="1" customFormat="1" ht="21.95" customHeight="1" spans="1:12">
      <c r="A78" s="24" t="s">
        <v>88</v>
      </c>
      <c r="B78" s="25">
        <v>454</v>
      </c>
      <c r="C78" s="25">
        <f>B78*3500</f>
        <v>1589000</v>
      </c>
      <c r="D78" s="26">
        <v>0.7</v>
      </c>
      <c r="E78" s="25">
        <f>C78*D78</f>
        <v>1112300</v>
      </c>
      <c r="F78" s="25">
        <f>C78*D78</f>
        <v>1112300</v>
      </c>
      <c r="G78" s="25">
        <v>1803200</v>
      </c>
      <c r="H78" s="27">
        <f>IF(E78+F78-G78&lt;0,-(E78+F78-G78),0)</f>
        <v>0</v>
      </c>
      <c r="I78" s="25">
        <f>E78+F78-G78</f>
        <v>421400</v>
      </c>
      <c r="J78" s="25"/>
      <c r="K78" s="25">
        <f>I78-J78</f>
        <v>421400</v>
      </c>
      <c r="L78" s="25"/>
    </row>
    <row r="79" s="1" customFormat="1" ht="21.95" customHeight="1" spans="1:12">
      <c r="A79" s="23" t="s">
        <v>89</v>
      </c>
      <c r="B79" s="22">
        <f t="shared" ref="B79:J79" si="47">B80</f>
        <v>631</v>
      </c>
      <c r="C79" s="22">
        <f>C80</f>
        <v>2208500</v>
      </c>
      <c r="D79" s="22"/>
      <c r="E79" s="22">
        <f>E80</f>
        <v>1545950</v>
      </c>
      <c r="F79" s="22">
        <f>F80</f>
        <v>1545950</v>
      </c>
      <c r="G79" s="22">
        <f>G80</f>
        <v>970200</v>
      </c>
      <c r="H79" s="22">
        <f>H80</f>
        <v>0</v>
      </c>
      <c r="I79" s="22">
        <f>I80</f>
        <v>2121700</v>
      </c>
      <c r="J79" s="22">
        <f>J80</f>
        <v>0</v>
      </c>
      <c r="K79" s="22">
        <f>I79-J79</f>
        <v>2121700</v>
      </c>
      <c r="L79" s="22"/>
    </row>
    <row r="80" s="1" customFormat="1" ht="21.95" customHeight="1" spans="1:12">
      <c r="A80" s="24" t="s">
        <v>89</v>
      </c>
      <c r="B80" s="25">
        <v>631</v>
      </c>
      <c r="C80" s="25">
        <f>B80*3500</f>
        <v>2208500</v>
      </c>
      <c r="D80" s="26">
        <v>0.7</v>
      </c>
      <c r="E80" s="25">
        <f>C80*D80</f>
        <v>1545950</v>
      </c>
      <c r="F80" s="25">
        <f>C80*D80</f>
        <v>1545950</v>
      </c>
      <c r="G80" s="25">
        <v>970200</v>
      </c>
      <c r="H80" s="27">
        <f>IF(E80+F80-G80&lt;0,-(E80+F80-G80),0)</f>
        <v>0</v>
      </c>
      <c r="I80" s="25">
        <f>E80+F80-G80</f>
        <v>2121700</v>
      </c>
      <c r="J80" s="25"/>
      <c r="K80" s="25">
        <f>I80-J80</f>
        <v>2121700</v>
      </c>
      <c r="L80" s="25"/>
    </row>
    <row r="81" s="1" customFormat="1" ht="21.95" customHeight="1" spans="1:12">
      <c r="A81" s="23" t="s">
        <v>90</v>
      </c>
      <c r="B81" s="22">
        <f t="shared" ref="B81:J81" si="48">SUM(B82:B86)</f>
        <v>38800</v>
      </c>
      <c r="C81" s="22">
        <f>SUM(C82:C86)</f>
        <v>135800000</v>
      </c>
      <c r="D81" s="22"/>
      <c r="E81" s="22">
        <f>SUM(E82:E86)</f>
        <v>95060000</v>
      </c>
      <c r="F81" s="22">
        <f>SUM(F82:F86)</f>
        <v>95060000</v>
      </c>
      <c r="G81" s="22">
        <f>SUM(G82:G86)</f>
        <v>100976750</v>
      </c>
      <c r="H81" s="22">
        <f>SUM(H82:H86)</f>
        <v>0</v>
      </c>
      <c r="I81" s="22">
        <f>SUM(I82:I86)</f>
        <v>89143250</v>
      </c>
      <c r="J81" s="22">
        <f>SUM(J82:J86)</f>
        <v>0</v>
      </c>
      <c r="K81" s="22">
        <f>I81-J81</f>
        <v>89143250</v>
      </c>
      <c r="L81" s="22"/>
    </row>
    <row r="82" s="1" customFormat="1" ht="21.95" customHeight="1" spans="1:12">
      <c r="A82" s="24" t="s">
        <v>91</v>
      </c>
      <c r="B82" s="25">
        <v>27972</v>
      </c>
      <c r="C82" s="25">
        <f>B82*3500</f>
        <v>97902000</v>
      </c>
      <c r="D82" s="26">
        <v>0.7</v>
      </c>
      <c r="E82" s="25">
        <f>C82*D82</f>
        <v>68531400</v>
      </c>
      <c r="F82" s="25">
        <f>C82*D82</f>
        <v>68531400</v>
      </c>
      <c r="G82" s="25">
        <v>78208900</v>
      </c>
      <c r="H82" s="27">
        <f>IF(E82+F82-G82&lt;0,-(E82+F82-G82),0)</f>
        <v>0</v>
      </c>
      <c r="I82" s="25">
        <f>E82+F82-G82</f>
        <v>58853900</v>
      </c>
      <c r="J82" s="25"/>
      <c r="K82" s="25">
        <f>I82-J82</f>
        <v>58853900</v>
      </c>
      <c r="L82" s="25"/>
    </row>
    <row r="83" s="1" customFormat="1" ht="21.95" customHeight="1" spans="1:12">
      <c r="A83" s="24" t="s">
        <v>92</v>
      </c>
      <c r="B83" s="25">
        <v>4454</v>
      </c>
      <c r="C83" s="25">
        <f>B83*3500</f>
        <v>15589000</v>
      </c>
      <c r="D83" s="26">
        <v>0.7</v>
      </c>
      <c r="E83" s="25">
        <f>C83*D83</f>
        <v>10912300</v>
      </c>
      <c r="F83" s="25">
        <f>C83*D83</f>
        <v>10912300</v>
      </c>
      <c r="G83" s="25">
        <v>6161750</v>
      </c>
      <c r="H83" s="27">
        <f>IF(E83+F83-G83&lt;0,-(E83+F83-G83),0)</f>
        <v>0</v>
      </c>
      <c r="I83" s="25">
        <f>E83+F83-G83</f>
        <v>15662850</v>
      </c>
      <c r="J83" s="25"/>
      <c r="K83" s="25">
        <f>I83-J83</f>
        <v>15662850</v>
      </c>
      <c r="L83" s="25"/>
    </row>
    <row r="84" s="1" customFormat="1" ht="21.95" customHeight="1" spans="1:12">
      <c r="A84" s="24" t="s">
        <v>93</v>
      </c>
      <c r="B84" s="25">
        <v>3736</v>
      </c>
      <c r="C84" s="25">
        <f>B84*3500</f>
        <v>13076000</v>
      </c>
      <c r="D84" s="26">
        <v>0.7</v>
      </c>
      <c r="E84" s="25">
        <f>C84*D84</f>
        <v>9153200</v>
      </c>
      <c r="F84" s="25">
        <f>C84*D84</f>
        <v>9153200</v>
      </c>
      <c r="G84" s="25">
        <v>9047850</v>
      </c>
      <c r="H84" s="27">
        <f>IF(E84+F84-G84&lt;0,-(E84+F84-G84),0)</f>
        <v>0</v>
      </c>
      <c r="I84" s="25">
        <f>E84+F84-G84</f>
        <v>9258550</v>
      </c>
      <c r="J84" s="25"/>
      <c r="K84" s="25">
        <f>I84-J84</f>
        <v>9258550</v>
      </c>
      <c r="L84" s="25"/>
    </row>
    <row r="85" s="1" customFormat="1" ht="21.95" customHeight="1" spans="1:12">
      <c r="A85" s="24" t="s">
        <v>94</v>
      </c>
      <c r="B85" s="25">
        <v>2211</v>
      </c>
      <c r="C85" s="25">
        <f>B85*3500</f>
        <v>7738500</v>
      </c>
      <c r="D85" s="26">
        <v>0.7</v>
      </c>
      <c r="E85" s="25">
        <f>C85*D85</f>
        <v>5416950</v>
      </c>
      <c r="F85" s="25">
        <f>C85*D85</f>
        <v>5416950</v>
      </c>
      <c r="G85" s="25">
        <v>6323450</v>
      </c>
      <c r="H85" s="27">
        <f>IF(E85+F85-G85&lt;0,-(E85+F85-G85),0)</f>
        <v>0</v>
      </c>
      <c r="I85" s="25">
        <f>E85+F85-G85</f>
        <v>4510450</v>
      </c>
      <c r="J85" s="25"/>
      <c r="K85" s="25">
        <f>I85-J85</f>
        <v>4510450</v>
      </c>
      <c r="L85" s="25"/>
    </row>
    <row r="86" s="1" customFormat="1" ht="21.95" customHeight="1" spans="1:12">
      <c r="A86" s="24" t="s">
        <v>95</v>
      </c>
      <c r="B86" s="25">
        <v>427</v>
      </c>
      <c r="C86" s="25">
        <f>B86*3500</f>
        <v>1494500</v>
      </c>
      <c r="D86" s="26">
        <v>0.7</v>
      </c>
      <c r="E86" s="25">
        <f>C86*D86</f>
        <v>1046150</v>
      </c>
      <c r="F86" s="25">
        <f>C86*D86</f>
        <v>1046150</v>
      </c>
      <c r="G86" s="25">
        <v>1234800</v>
      </c>
      <c r="H86" s="27">
        <f>IF(E86+F86-G86&lt;0,-(E86+F86-G86),0)</f>
        <v>0</v>
      </c>
      <c r="I86" s="25">
        <f>E86+F86-G86</f>
        <v>857500</v>
      </c>
      <c r="J86" s="25"/>
      <c r="K86" s="25">
        <f>I86-J86</f>
        <v>857500</v>
      </c>
      <c r="L86" s="25"/>
    </row>
    <row r="87" s="1" customFormat="1" ht="21.95" customHeight="1" spans="1:12">
      <c r="A87" s="23" t="s">
        <v>96</v>
      </c>
      <c r="B87" s="22">
        <f t="shared" ref="B87:J87" si="49">B88</f>
        <v>7076</v>
      </c>
      <c r="C87" s="22">
        <f>C88</f>
        <v>24766000</v>
      </c>
      <c r="D87" s="22"/>
      <c r="E87" s="22">
        <f>E88</f>
        <v>17336200</v>
      </c>
      <c r="F87" s="22">
        <f>F88</f>
        <v>17336200</v>
      </c>
      <c r="G87" s="22">
        <f>G88</f>
        <v>14310450</v>
      </c>
      <c r="H87" s="22">
        <f>H88</f>
        <v>0</v>
      </c>
      <c r="I87" s="22">
        <f>I88</f>
        <v>20361950</v>
      </c>
      <c r="J87" s="22">
        <f>J88</f>
        <v>0</v>
      </c>
      <c r="K87" s="22">
        <f>I87-J87</f>
        <v>20361950</v>
      </c>
      <c r="L87" s="22"/>
    </row>
    <row r="88" s="1" customFormat="1" ht="21.95" customHeight="1" spans="1:12">
      <c r="A88" s="24" t="s">
        <v>96</v>
      </c>
      <c r="B88" s="25">
        <v>7076</v>
      </c>
      <c r="C88" s="25">
        <f>B88*3500</f>
        <v>24766000</v>
      </c>
      <c r="D88" s="26">
        <v>0.7</v>
      </c>
      <c r="E88" s="25">
        <f>C88*D88</f>
        <v>17336200</v>
      </c>
      <c r="F88" s="25">
        <f>C88*D88</f>
        <v>17336200</v>
      </c>
      <c r="G88" s="25">
        <v>14310450</v>
      </c>
      <c r="H88" s="27">
        <f>IF(E88+F88-G88&lt;0,-(E88+F88-G88),0)</f>
        <v>0</v>
      </c>
      <c r="I88" s="25">
        <f>E88+F88-G88</f>
        <v>20361950</v>
      </c>
      <c r="J88" s="25"/>
      <c r="K88" s="25">
        <f>I88-J88</f>
        <v>20361950</v>
      </c>
      <c r="L88" s="25"/>
    </row>
    <row r="89" s="1" customFormat="1" ht="21.95" customHeight="1" spans="1:12">
      <c r="A89" s="23" t="s">
        <v>97</v>
      </c>
      <c r="B89" s="22">
        <f t="shared" ref="B89:G89" si="50">SUM(B90:B91)</f>
        <v>3095</v>
      </c>
      <c r="C89" s="22">
        <f>SUM(C90:C91)</f>
        <v>10832500</v>
      </c>
      <c r="D89" s="22"/>
      <c r="E89" s="22">
        <f>SUM(E90:E91)</f>
        <v>7582750</v>
      </c>
      <c r="F89" s="22">
        <f>SUM(F90:F91)</f>
        <v>7582750</v>
      </c>
      <c r="G89" s="22">
        <f>SUM(G90:G91)</f>
        <v>7962500</v>
      </c>
      <c r="H89" s="22">
        <f t="shared" ref="H89:J89" si="51">SUM(H90:H91)</f>
        <v>0</v>
      </c>
      <c r="I89" s="22">
        <f>SUM(I90:I91)</f>
        <v>7203000</v>
      </c>
      <c r="J89" s="22">
        <f>SUM(J90:J91)</f>
        <v>0</v>
      </c>
      <c r="K89" s="22">
        <f>I89-J89</f>
        <v>7203000</v>
      </c>
      <c r="L89" s="22"/>
    </row>
    <row r="90" s="1" customFormat="1" ht="21.95" customHeight="1" spans="1:12">
      <c r="A90" s="24" t="s">
        <v>98</v>
      </c>
      <c r="B90" s="25">
        <v>2317</v>
      </c>
      <c r="C90" s="25">
        <f>B90*3500</f>
        <v>8109500</v>
      </c>
      <c r="D90" s="26">
        <v>0.7</v>
      </c>
      <c r="E90" s="25">
        <f>C90*D90</f>
        <v>5676650</v>
      </c>
      <c r="F90" s="25">
        <f>C90*D90</f>
        <v>5676650</v>
      </c>
      <c r="G90" s="25">
        <v>6355300</v>
      </c>
      <c r="H90" s="27">
        <f>IF(E90+F90-G90&lt;0,-(E90+F90-G90),0)</f>
        <v>0</v>
      </c>
      <c r="I90" s="25">
        <f>E90+F90-G90</f>
        <v>4998000</v>
      </c>
      <c r="J90" s="25"/>
      <c r="K90" s="25">
        <f>I90-J90</f>
        <v>4998000</v>
      </c>
      <c r="L90" s="25"/>
    </row>
    <row r="91" s="1" customFormat="1" ht="21.95" customHeight="1" spans="1:12">
      <c r="A91" s="24" t="s">
        <v>99</v>
      </c>
      <c r="B91" s="25">
        <v>778</v>
      </c>
      <c r="C91" s="25">
        <f>B91*3500</f>
        <v>2723000</v>
      </c>
      <c r="D91" s="26">
        <v>0.7</v>
      </c>
      <c r="E91" s="25">
        <f>C91*D91</f>
        <v>1906100</v>
      </c>
      <c r="F91" s="25">
        <f>C91*D91</f>
        <v>1906100</v>
      </c>
      <c r="G91" s="25">
        <v>1607200</v>
      </c>
      <c r="H91" s="27">
        <f>IF(E91+F91-G91&lt;0,-(E91+F91-G91),0)</f>
        <v>0</v>
      </c>
      <c r="I91" s="25">
        <f>E91+F91-G91</f>
        <v>2205000</v>
      </c>
      <c r="J91" s="25"/>
      <c r="K91" s="25">
        <f>I91-J91</f>
        <v>2205000</v>
      </c>
      <c r="L91" s="25"/>
    </row>
    <row r="92" s="1" customFormat="1" ht="21.95" customHeight="1" spans="1:12">
      <c r="A92" s="21" t="s">
        <v>100</v>
      </c>
      <c r="B92" s="22">
        <f t="shared" ref="B92:J94" si="52">B93</f>
        <v>1376</v>
      </c>
      <c r="C92" s="22">
        <f>C93</f>
        <v>4816000</v>
      </c>
      <c r="D92" s="22"/>
      <c r="E92" s="22">
        <f>E93</f>
        <v>3371200</v>
      </c>
      <c r="F92" s="22">
        <f>F93</f>
        <v>3371200</v>
      </c>
      <c r="G92" s="22">
        <f>G93</f>
        <v>2690100</v>
      </c>
      <c r="H92" s="22">
        <f>H93</f>
        <v>0</v>
      </c>
      <c r="I92" s="22">
        <f>I93</f>
        <v>4052300</v>
      </c>
      <c r="J92" s="22">
        <f>J93</f>
        <v>0</v>
      </c>
      <c r="K92" s="22">
        <f>I92-J92</f>
        <v>4052300</v>
      </c>
      <c r="L92" s="22"/>
    </row>
    <row r="93" s="1" customFormat="1" ht="21.95" customHeight="1" spans="1:12">
      <c r="A93" s="24" t="s">
        <v>100</v>
      </c>
      <c r="B93" s="25">
        <v>1376</v>
      </c>
      <c r="C93" s="25">
        <f t="shared" ref="C93" si="53">B93*3500</f>
        <v>4816000</v>
      </c>
      <c r="D93" s="26">
        <v>0.7</v>
      </c>
      <c r="E93" s="25">
        <f t="shared" ref="E93" si="54">C93*D93</f>
        <v>3371200</v>
      </c>
      <c r="F93" s="25">
        <f t="shared" ref="F93" si="55">C93*D93</f>
        <v>3371200</v>
      </c>
      <c r="G93" s="25">
        <v>2690100</v>
      </c>
      <c r="H93" s="27">
        <f>IF(E93+F93-G93&lt;0,-(E93+F93-G93),0)</f>
        <v>0</v>
      </c>
      <c r="I93" s="25">
        <f t="shared" ref="I93" si="56">E93+F93-G93</f>
        <v>4052300</v>
      </c>
      <c r="J93" s="25"/>
      <c r="K93" s="25">
        <f>I93-J93</f>
        <v>4052300</v>
      </c>
      <c r="L93" s="25"/>
    </row>
    <row r="94" s="1" customFormat="1" ht="21.95" customHeight="1" spans="1:12">
      <c r="A94" s="21" t="s">
        <v>101</v>
      </c>
      <c r="B94" s="22">
        <f>B95</f>
        <v>3335</v>
      </c>
      <c r="C94" s="22">
        <f>C95</f>
        <v>11672500</v>
      </c>
      <c r="D94" s="22"/>
      <c r="E94" s="22">
        <f>E95</f>
        <v>8170750</v>
      </c>
      <c r="F94" s="22">
        <f>F95</f>
        <v>8170750</v>
      </c>
      <c r="G94" s="22">
        <f>G95</f>
        <v>7070700</v>
      </c>
      <c r="H94" s="22">
        <f>H95</f>
        <v>0</v>
      </c>
      <c r="I94" s="22">
        <f>I95</f>
        <v>9270800</v>
      </c>
      <c r="J94" s="22">
        <f>J95</f>
        <v>0</v>
      </c>
      <c r="K94" s="22">
        <f>I94-J94</f>
        <v>9270800</v>
      </c>
      <c r="L94" s="22"/>
    </row>
    <row r="95" s="1" customFormat="1" ht="21.95" customHeight="1" spans="1:12">
      <c r="A95" s="34" t="s">
        <v>101</v>
      </c>
      <c r="B95" s="25">
        <v>3335</v>
      </c>
      <c r="C95" s="25">
        <f>B95*3500</f>
        <v>11672500</v>
      </c>
      <c r="D95" s="26">
        <v>0.7</v>
      </c>
      <c r="E95" s="25">
        <f>C95*D95</f>
        <v>8170750</v>
      </c>
      <c r="F95" s="25">
        <f>C95*D95</f>
        <v>8170750</v>
      </c>
      <c r="G95" s="25">
        <v>7070700</v>
      </c>
      <c r="H95" s="27">
        <f>IF(E95+F95-G95&lt;0,-(E95+F95-G95),0)</f>
        <v>0</v>
      </c>
      <c r="I95" s="25">
        <f>E95+F95-G95</f>
        <v>9270800</v>
      </c>
      <c r="J95" s="25"/>
      <c r="K95" s="25">
        <f>I95-J95</f>
        <v>9270800</v>
      </c>
      <c r="L95" s="25"/>
    </row>
    <row r="96" s="1" customFormat="1" ht="21.95" customHeight="1" spans="1:12">
      <c r="A96" s="23" t="s">
        <v>102</v>
      </c>
      <c r="B96" s="22">
        <f t="shared" ref="B96:J96" si="57">B97</f>
        <v>1486</v>
      </c>
      <c r="C96" s="22">
        <f>C97</f>
        <v>5201000</v>
      </c>
      <c r="D96" s="22"/>
      <c r="E96" s="22">
        <f>E97</f>
        <v>3640700</v>
      </c>
      <c r="F96" s="22">
        <f>F97</f>
        <v>3640700</v>
      </c>
      <c r="G96" s="22">
        <f>G97</f>
        <v>3924900</v>
      </c>
      <c r="H96" s="22">
        <f>H97</f>
        <v>0</v>
      </c>
      <c r="I96" s="22">
        <f>I97</f>
        <v>3356500</v>
      </c>
      <c r="J96" s="22">
        <f>J97</f>
        <v>0</v>
      </c>
      <c r="K96" s="22">
        <f>I96-J96</f>
        <v>3356500</v>
      </c>
      <c r="L96" s="22"/>
    </row>
    <row r="97" s="1" customFormat="1" ht="21.95" customHeight="1" spans="1:12">
      <c r="A97" s="24" t="s">
        <v>102</v>
      </c>
      <c r="B97" s="25">
        <v>1486</v>
      </c>
      <c r="C97" s="25">
        <f>B97*3500</f>
        <v>5201000</v>
      </c>
      <c r="D97" s="26">
        <v>0.7</v>
      </c>
      <c r="E97" s="25">
        <f>C97*D97</f>
        <v>3640700</v>
      </c>
      <c r="F97" s="25">
        <f>C97*D97</f>
        <v>3640700</v>
      </c>
      <c r="G97" s="25">
        <v>3924900</v>
      </c>
      <c r="H97" s="27">
        <f>IF(E97+F97-G97&lt;0,-(E97+F97-G97),0)</f>
        <v>0</v>
      </c>
      <c r="I97" s="25">
        <f>E97+F97-G97</f>
        <v>3356500</v>
      </c>
      <c r="J97" s="25"/>
      <c r="K97" s="25">
        <f>I97-J97</f>
        <v>3356500</v>
      </c>
      <c r="L97" s="25"/>
    </row>
    <row r="98" s="1" customFormat="1" ht="21.95" customHeight="1" spans="1:12">
      <c r="A98" s="23" t="s">
        <v>103</v>
      </c>
      <c r="B98" s="22">
        <f t="shared" ref="B98:J98" si="58">B99</f>
        <v>49057</v>
      </c>
      <c r="C98" s="22">
        <f>C99</f>
        <v>171699500</v>
      </c>
      <c r="D98" s="22"/>
      <c r="E98" s="22">
        <f>E99</f>
        <v>17169950</v>
      </c>
      <c r="F98" s="22">
        <f>F99</f>
        <v>17169950</v>
      </c>
      <c r="G98" s="22">
        <f>G99</f>
        <v>13870500</v>
      </c>
      <c r="H98" s="22">
        <f>H99</f>
        <v>0</v>
      </c>
      <c r="I98" s="22">
        <f>I99</f>
        <v>20469400</v>
      </c>
      <c r="J98" s="22">
        <f>J99</f>
        <v>0</v>
      </c>
      <c r="K98" s="22">
        <f>I98-J98</f>
        <v>20469400</v>
      </c>
      <c r="L98" s="22"/>
    </row>
    <row r="99" s="1" customFormat="1" ht="21.95" customHeight="1" spans="1:12">
      <c r="A99" s="24" t="s">
        <v>103</v>
      </c>
      <c r="B99" s="25">
        <v>49057</v>
      </c>
      <c r="C99" s="25">
        <f>B99*3500</f>
        <v>171699500</v>
      </c>
      <c r="D99" s="26">
        <v>0.1</v>
      </c>
      <c r="E99" s="25">
        <f>C99*D99</f>
        <v>17169950</v>
      </c>
      <c r="F99" s="25">
        <f>C99*D99</f>
        <v>17169950</v>
      </c>
      <c r="G99" s="25">
        <v>13870500</v>
      </c>
      <c r="H99" s="27">
        <f>IF(E99+F99-G99&lt;0,-(E99+F99-G99),0)</f>
        <v>0</v>
      </c>
      <c r="I99" s="25">
        <f>E99+F99-G99</f>
        <v>20469400</v>
      </c>
      <c r="J99" s="25"/>
      <c r="K99" s="25">
        <f>I99-J99</f>
        <v>20469400</v>
      </c>
      <c r="L99" s="25"/>
    </row>
    <row r="100" s="1" customFormat="1" ht="21.95" customHeight="1" spans="1:12">
      <c r="A100" s="23" t="s">
        <v>104</v>
      </c>
      <c r="B100" s="22">
        <f t="shared" ref="B100:J100" si="59">B101</f>
        <v>18957</v>
      </c>
      <c r="C100" s="22">
        <f>C101</f>
        <v>66349500</v>
      </c>
      <c r="D100" s="22"/>
      <c r="E100" s="22">
        <f>E101</f>
        <v>6634950</v>
      </c>
      <c r="F100" s="22">
        <f>F101</f>
        <v>6634950</v>
      </c>
      <c r="G100" s="22">
        <f>G101</f>
        <v>7270200</v>
      </c>
      <c r="H100" s="22">
        <f>H101</f>
        <v>0</v>
      </c>
      <c r="I100" s="22">
        <f>I101</f>
        <v>5999700</v>
      </c>
      <c r="J100" s="22">
        <f>J101</f>
        <v>0</v>
      </c>
      <c r="K100" s="22">
        <f>I100-J100</f>
        <v>5999700</v>
      </c>
      <c r="L100" s="22"/>
    </row>
    <row r="101" s="1" customFormat="1" ht="21.95" customHeight="1" spans="1:12">
      <c r="A101" s="24" t="s">
        <v>104</v>
      </c>
      <c r="B101" s="25">
        <v>18957</v>
      </c>
      <c r="C101" s="25">
        <f>B101*3500</f>
        <v>66349500</v>
      </c>
      <c r="D101" s="26">
        <v>0.1</v>
      </c>
      <c r="E101" s="25">
        <f>C101*D101</f>
        <v>6634950</v>
      </c>
      <c r="F101" s="25">
        <f>C101*D101</f>
        <v>6634950</v>
      </c>
      <c r="G101" s="25">
        <v>7270200</v>
      </c>
      <c r="H101" s="27">
        <f>IF(E101+F101-G101&lt;0,-(E101+F101-G101),0)</f>
        <v>0</v>
      </c>
      <c r="I101" s="25">
        <f>E101+F101-G101</f>
        <v>5999700</v>
      </c>
      <c r="J101" s="25"/>
      <c r="K101" s="25">
        <f>I101-J101</f>
        <v>5999700</v>
      </c>
      <c r="L101" s="25"/>
    </row>
    <row r="102" s="1" customFormat="1" ht="21.95" customHeight="1" spans="1:12">
      <c r="A102" s="23" t="s">
        <v>105</v>
      </c>
      <c r="B102" s="22">
        <f t="shared" ref="B102:J102" si="60">SUM(B103:B109)</f>
        <v>37658</v>
      </c>
      <c r="C102" s="22">
        <f>SUM(C103:C109)</f>
        <v>131803000</v>
      </c>
      <c r="D102" s="22"/>
      <c r="E102" s="22">
        <f>SUM(E103:E109)</f>
        <v>29407840</v>
      </c>
      <c r="F102" s="22">
        <f>SUM(F103:F109)</f>
        <v>29407840</v>
      </c>
      <c r="G102" s="22">
        <f>SUM(G103:G109)</f>
        <v>31073105</v>
      </c>
      <c r="H102" s="22">
        <f>SUM(H103:H109)</f>
        <v>0</v>
      </c>
      <c r="I102" s="22">
        <f>SUM(I103:I109)</f>
        <v>27742575</v>
      </c>
      <c r="J102" s="22">
        <f>SUM(J103:J109)</f>
        <v>0</v>
      </c>
      <c r="K102" s="22">
        <f>I102-J102</f>
        <v>27742575</v>
      </c>
      <c r="L102" s="22"/>
    </row>
    <row r="103" s="1" customFormat="1" ht="21.95" customHeight="1" spans="1:12">
      <c r="A103" s="24" t="s">
        <v>106</v>
      </c>
      <c r="B103" s="25">
        <v>17570</v>
      </c>
      <c r="C103" s="25">
        <f>B103*3500</f>
        <v>61495000</v>
      </c>
      <c r="D103" s="26">
        <v>0.1</v>
      </c>
      <c r="E103" s="25">
        <f>C103*D103</f>
        <v>6149500</v>
      </c>
      <c r="F103" s="25">
        <f>C103*D103</f>
        <v>6149500</v>
      </c>
      <c r="G103" s="25">
        <v>5999350</v>
      </c>
      <c r="H103" s="27">
        <f>IF(E103+F103-G103&lt;0,-(E103+F103-G103),0)</f>
        <v>0</v>
      </c>
      <c r="I103" s="25">
        <f>E103+F103-G103</f>
        <v>6299650</v>
      </c>
      <c r="J103" s="25"/>
      <c r="K103" s="25">
        <f>I103-J103</f>
        <v>6299650</v>
      </c>
      <c r="L103" s="25"/>
    </row>
    <row r="104" s="1" customFormat="1" ht="21.95" customHeight="1" spans="1:12">
      <c r="A104" s="24" t="s">
        <v>107</v>
      </c>
      <c r="B104" s="25">
        <v>506</v>
      </c>
      <c r="C104" s="25">
        <f>B104*3500</f>
        <v>1771000</v>
      </c>
      <c r="D104" s="26">
        <v>0.1</v>
      </c>
      <c r="E104" s="25">
        <f>C104*D104</f>
        <v>177100</v>
      </c>
      <c r="F104" s="25">
        <f>C104*D104</f>
        <v>177100</v>
      </c>
      <c r="G104" s="25">
        <v>316750</v>
      </c>
      <c r="H104" s="27">
        <f>IF(E104+F104-G104&lt;0,-(E104+F104-G104),0)</f>
        <v>0</v>
      </c>
      <c r="I104" s="25">
        <f>E104+F104-G104</f>
        <v>37450</v>
      </c>
      <c r="J104" s="25"/>
      <c r="K104" s="25">
        <f>I104-J104</f>
        <v>37450</v>
      </c>
      <c r="L104" s="25"/>
    </row>
    <row r="105" s="1" customFormat="1" ht="21.95" customHeight="1" spans="1:12">
      <c r="A105" s="24" t="s">
        <v>108</v>
      </c>
      <c r="B105" s="25">
        <v>5648</v>
      </c>
      <c r="C105" s="25">
        <f>B105*3500</f>
        <v>19768000</v>
      </c>
      <c r="D105" s="26">
        <v>0.1</v>
      </c>
      <c r="E105" s="25">
        <f>C105*D105</f>
        <v>1976800</v>
      </c>
      <c r="F105" s="25">
        <f>C105*D105</f>
        <v>1976800</v>
      </c>
      <c r="G105" s="25">
        <v>2201150</v>
      </c>
      <c r="H105" s="27">
        <f>IF(E105+F105-G105&lt;0,-(E105+F105-G105),0)</f>
        <v>0</v>
      </c>
      <c r="I105" s="25">
        <f>E105+F105-G105</f>
        <v>1752450</v>
      </c>
      <c r="J105" s="25"/>
      <c r="K105" s="25">
        <f>I105-J105</f>
        <v>1752450</v>
      </c>
      <c r="L105" s="25"/>
    </row>
    <row r="106" s="1" customFormat="1" ht="21.95" customHeight="1" spans="1:12">
      <c r="A106" s="24" t="s">
        <v>109</v>
      </c>
      <c r="B106" s="25">
        <v>4752</v>
      </c>
      <c r="C106" s="25">
        <f>B106*3500</f>
        <v>16632000</v>
      </c>
      <c r="D106" s="26">
        <v>0.49</v>
      </c>
      <c r="E106" s="25">
        <f>C106*D106</f>
        <v>8149680</v>
      </c>
      <c r="F106" s="25">
        <f>C106*D106</f>
        <v>8149680</v>
      </c>
      <c r="G106" s="25">
        <v>10001880</v>
      </c>
      <c r="H106" s="27">
        <f>IF(E106+F106-G106&lt;0,-(E106+F106-G106),0)</f>
        <v>0</v>
      </c>
      <c r="I106" s="25">
        <f>E106+F106-G106</f>
        <v>6297480</v>
      </c>
      <c r="J106" s="25"/>
      <c r="K106" s="25">
        <f>I106-J106</f>
        <v>6297480</v>
      </c>
      <c r="L106" s="25"/>
    </row>
    <row r="107" s="1" customFormat="1" ht="21.95" customHeight="1" spans="1:12">
      <c r="A107" s="24" t="s">
        <v>110</v>
      </c>
      <c r="B107" s="25">
        <v>4424</v>
      </c>
      <c r="C107" s="25">
        <f>B107*3500</f>
        <v>15484000</v>
      </c>
      <c r="D107" s="26">
        <v>0.49</v>
      </c>
      <c r="E107" s="25">
        <f>C107*D107</f>
        <v>7587160</v>
      </c>
      <c r="F107" s="25">
        <f>C107*D107</f>
        <v>7587160</v>
      </c>
      <c r="G107" s="25">
        <v>8755075</v>
      </c>
      <c r="H107" s="27">
        <f>IF(E107+F107-G107&lt;0,-(E107+F107-G107),0)</f>
        <v>0</v>
      </c>
      <c r="I107" s="25">
        <f>E107+F107-G107</f>
        <v>6419245</v>
      </c>
      <c r="J107" s="25"/>
      <c r="K107" s="25">
        <f>I107-J107</f>
        <v>6419245</v>
      </c>
      <c r="L107" s="25"/>
    </row>
    <row r="108" s="1" customFormat="1" ht="21.95" customHeight="1" spans="1:12">
      <c r="A108" s="24" t="s">
        <v>111</v>
      </c>
      <c r="B108" s="25">
        <v>2995</v>
      </c>
      <c r="C108" s="25">
        <f>B108*3500</f>
        <v>10482500</v>
      </c>
      <c r="D108" s="26">
        <v>0.1</v>
      </c>
      <c r="E108" s="25">
        <f>C108*D108</f>
        <v>1048250</v>
      </c>
      <c r="F108" s="25">
        <f>C108*D108</f>
        <v>1048250</v>
      </c>
      <c r="G108" s="25">
        <v>1047550</v>
      </c>
      <c r="H108" s="27">
        <f>IF(E108+F108-G108&lt;0,-(E108+F108-G108),0)</f>
        <v>0</v>
      </c>
      <c r="I108" s="25">
        <f>E108+F108-G108</f>
        <v>1048950</v>
      </c>
      <c r="J108" s="25"/>
      <c r="K108" s="25">
        <f>I108-J108</f>
        <v>1048950</v>
      </c>
      <c r="L108" s="25"/>
    </row>
    <row r="109" s="1" customFormat="1" ht="21.95" customHeight="1" spans="1:12">
      <c r="A109" s="24" t="s">
        <v>112</v>
      </c>
      <c r="B109" s="25">
        <v>1763</v>
      </c>
      <c r="C109" s="25">
        <f>B109*3500</f>
        <v>6170500</v>
      </c>
      <c r="D109" s="26">
        <v>0.7</v>
      </c>
      <c r="E109" s="25">
        <f>C109*D109</f>
        <v>4319350</v>
      </c>
      <c r="F109" s="25">
        <f>C109*D109</f>
        <v>4319350</v>
      </c>
      <c r="G109" s="25">
        <v>2751350</v>
      </c>
      <c r="H109" s="27">
        <f>IF(E109+F109-G109&lt;0,-(E109+F109-G109),0)</f>
        <v>0</v>
      </c>
      <c r="I109" s="25">
        <f>E109+F109-G109</f>
        <v>5887350</v>
      </c>
      <c r="J109" s="25"/>
      <c r="K109" s="25">
        <f>I109-J109</f>
        <v>5887350</v>
      </c>
      <c r="L109" s="25"/>
    </row>
    <row r="110" s="1" customFormat="1" ht="21.95" customHeight="1" spans="1:12">
      <c r="A110" s="23" t="s">
        <v>113</v>
      </c>
      <c r="B110" s="22">
        <f t="shared" ref="B110:J110" si="61">SUM(B111:B114)</f>
        <v>6770</v>
      </c>
      <c r="C110" s="22">
        <f>SUM(C111:C114)</f>
        <v>23695000</v>
      </c>
      <c r="D110" s="22"/>
      <c r="E110" s="22">
        <f>SUM(E111:E114)</f>
        <v>16586500</v>
      </c>
      <c r="F110" s="22">
        <f>SUM(F111:F114)</f>
        <v>16586500</v>
      </c>
      <c r="G110" s="22">
        <f>SUM(G111:G114)</f>
        <v>15555050</v>
      </c>
      <c r="H110" s="22">
        <f>SUM(H111:H114)</f>
        <v>122500</v>
      </c>
      <c r="I110" s="22">
        <f>SUM(I111:I114)</f>
        <v>17740450</v>
      </c>
      <c r="J110" s="22">
        <f>SUM(J111:J114)</f>
        <v>0</v>
      </c>
      <c r="K110" s="22">
        <f>I110-J110</f>
        <v>17740450</v>
      </c>
      <c r="L110" s="22"/>
    </row>
    <row r="111" s="1" customFormat="1" ht="21.95" customHeight="1" spans="1:12">
      <c r="A111" s="24" t="s">
        <v>114</v>
      </c>
      <c r="B111" s="25">
        <v>4830</v>
      </c>
      <c r="C111" s="25">
        <f>B111*3500</f>
        <v>16905000</v>
      </c>
      <c r="D111" s="26">
        <v>0.7</v>
      </c>
      <c r="E111" s="25">
        <f>C111*D111</f>
        <v>11833500</v>
      </c>
      <c r="F111" s="25">
        <f>C111*D111</f>
        <v>11833500</v>
      </c>
      <c r="G111" s="25">
        <v>10858400</v>
      </c>
      <c r="H111" s="27">
        <f>IF(E111+F111-G111&lt;0,-(E111+F111-G111),0)</f>
        <v>0</v>
      </c>
      <c r="I111" s="25">
        <f>E111+F111-G111</f>
        <v>12808600</v>
      </c>
      <c r="J111" s="25"/>
      <c r="K111" s="25">
        <f>I111-J111</f>
        <v>12808600</v>
      </c>
      <c r="L111" s="25"/>
    </row>
    <row r="112" s="1" customFormat="1" ht="21.95" customHeight="1" spans="1:12">
      <c r="A112" s="24" t="s">
        <v>115</v>
      </c>
      <c r="B112" s="25"/>
      <c r="C112" s="25">
        <f>B112*3500</f>
        <v>0</v>
      </c>
      <c r="D112" s="26">
        <v>0.7</v>
      </c>
      <c r="E112" s="25">
        <f>C112*D112</f>
        <v>0</v>
      </c>
      <c r="F112" s="25">
        <f>C112*D112</f>
        <v>0</v>
      </c>
      <c r="G112" s="25">
        <v>122500</v>
      </c>
      <c r="H112" s="27">
        <f>IF(E112+F112-G112&lt;0,-(E112+F112-G112),0)</f>
        <v>122500</v>
      </c>
      <c r="I112" s="25">
        <v>0</v>
      </c>
      <c r="J112" s="25"/>
      <c r="K112" s="25">
        <f>I112-J112</f>
        <v>0</v>
      </c>
      <c r="L112" s="25" t="s">
        <v>44</v>
      </c>
    </row>
    <row r="113" s="1" customFormat="1" ht="21.95" customHeight="1" spans="1:12">
      <c r="A113" s="24" t="s">
        <v>116</v>
      </c>
      <c r="B113" s="25">
        <v>1428</v>
      </c>
      <c r="C113" s="25">
        <f>B113*3500</f>
        <v>4998000</v>
      </c>
      <c r="D113" s="26">
        <v>0.7</v>
      </c>
      <c r="E113" s="25">
        <f>C113*D113</f>
        <v>3498600</v>
      </c>
      <c r="F113" s="25">
        <f>C113*D113</f>
        <v>3498600</v>
      </c>
      <c r="G113" s="25">
        <v>2342200</v>
      </c>
      <c r="H113" s="27">
        <f>IF(E113+F113-G113&lt;0,-(E113+F113-G113),0)</f>
        <v>0</v>
      </c>
      <c r="I113" s="25">
        <f>E113+F113-G113</f>
        <v>4655000</v>
      </c>
      <c r="J113" s="25"/>
      <c r="K113" s="25">
        <f>I113-J113</f>
        <v>4655000</v>
      </c>
      <c r="L113" s="25"/>
    </row>
    <row r="114" s="1" customFormat="1" ht="21.95" customHeight="1" spans="1:12">
      <c r="A114" s="24" t="s">
        <v>117</v>
      </c>
      <c r="B114" s="25">
        <v>512</v>
      </c>
      <c r="C114" s="25">
        <f>B114*3500</f>
        <v>1792000</v>
      </c>
      <c r="D114" s="26">
        <v>0.7</v>
      </c>
      <c r="E114" s="25">
        <f>C114*D114</f>
        <v>1254400</v>
      </c>
      <c r="F114" s="25">
        <f>C114*D114</f>
        <v>1254400</v>
      </c>
      <c r="G114" s="25">
        <v>2231950</v>
      </c>
      <c r="H114" s="27">
        <f>IF(E114+F114-G114&lt;0,-(E114+F114-G114),0)</f>
        <v>0</v>
      </c>
      <c r="I114" s="25">
        <f>E114+F114-G114</f>
        <v>276850</v>
      </c>
      <c r="J114" s="25"/>
      <c r="K114" s="25">
        <f>I114-J114</f>
        <v>276850</v>
      </c>
      <c r="L114" s="25"/>
    </row>
    <row r="115" s="1" customFormat="1" ht="21.95" customHeight="1" spans="1:12">
      <c r="A115" s="23" t="s">
        <v>118</v>
      </c>
      <c r="B115" s="22">
        <f t="shared" ref="B115:J115" si="62">B116</f>
        <v>5077</v>
      </c>
      <c r="C115" s="22">
        <f>C116</f>
        <v>17769500</v>
      </c>
      <c r="D115" s="22"/>
      <c r="E115" s="22">
        <f>E116</f>
        <v>12438650</v>
      </c>
      <c r="F115" s="22">
        <f>F116</f>
        <v>12438650</v>
      </c>
      <c r="G115" s="22">
        <f>G116</f>
        <v>13644050</v>
      </c>
      <c r="H115" s="22">
        <f>H116</f>
        <v>0</v>
      </c>
      <c r="I115" s="22">
        <f>I116</f>
        <v>11233250</v>
      </c>
      <c r="J115" s="22">
        <f>J116</f>
        <v>0</v>
      </c>
      <c r="K115" s="22">
        <f>I115-J115</f>
        <v>11233250</v>
      </c>
      <c r="L115" s="22"/>
    </row>
    <row r="116" s="1" customFormat="1" ht="21.95" customHeight="1" spans="1:12">
      <c r="A116" s="24" t="s">
        <v>118</v>
      </c>
      <c r="B116" s="25">
        <v>5077</v>
      </c>
      <c r="C116" s="25">
        <f>B116*3500</f>
        <v>17769500</v>
      </c>
      <c r="D116" s="26">
        <v>0.7</v>
      </c>
      <c r="E116" s="25">
        <f>C116*D116</f>
        <v>12438650</v>
      </c>
      <c r="F116" s="25">
        <f>C116*D116</f>
        <v>12438650</v>
      </c>
      <c r="G116" s="25">
        <v>13644050</v>
      </c>
      <c r="H116" s="27">
        <f>IF(E116+F116-G116&lt;0,-(E116+F116-G116),0)</f>
        <v>0</v>
      </c>
      <c r="I116" s="25">
        <f>E116+F116-G116</f>
        <v>11233250</v>
      </c>
      <c r="J116" s="25"/>
      <c r="K116" s="25">
        <f>I116-J116</f>
        <v>11233250</v>
      </c>
      <c r="L116" s="25"/>
    </row>
    <row r="117" s="1" customFormat="1" ht="21.95" customHeight="1" spans="1:12">
      <c r="A117" s="23" t="s">
        <v>119</v>
      </c>
      <c r="B117" s="22">
        <f t="shared" ref="B117:G117" si="63">SUM(B118:B125)</f>
        <v>43712</v>
      </c>
      <c r="C117" s="22">
        <f>SUM(C118:C125)</f>
        <v>152992000</v>
      </c>
      <c r="D117" s="22"/>
      <c r="E117" s="22">
        <f>SUM(E118:E125)</f>
        <v>107094400</v>
      </c>
      <c r="F117" s="22">
        <f>SUM(F118:F125)</f>
        <v>107094400</v>
      </c>
      <c r="G117" s="22">
        <f>SUM(G118:G125)</f>
        <v>103365500</v>
      </c>
      <c r="H117" s="22">
        <f t="shared" ref="H117:J117" si="64">SUM(H118:H125)</f>
        <v>0</v>
      </c>
      <c r="I117" s="22">
        <f>SUM(I118:I125)</f>
        <v>110823300</v>
      </c>
      <c r="J117" s="22">
        <f>SUM(J118:J125)</f>
        <v>0</v>
      </c>
      <c r="K117" s="22">
        <f>I117-J117</f>
        <v>110823300</v>
      </c>
      <c r="L117" s="22"/>
    </row>
    <row r="118" s="1" customFormat="1" ht="21.95" customHeight="1" spans="1:12">
      <c r="A118" s="24" t="s">
        <v>120</v>
      </c>
      <c r="B118" s="25">
        <v>37317</v>
      </c>
      <c r="C118" s="25">
        <f>B118*3500</f>
        <v>130609500</v>
      </c>
      <c r="D118" s="26">
        <v>0.7</v>
      </c>
      <c r="E118" s="25">
        <f>C118*D118</f>
        <v>91426650</v>
      </c>
      <c r="F118" s="25">
        <f>C118*D118</f>
        <v>91426650</v>
      </c>
      <c r="G118" s="25">
        <v>90733300</v>
      </c>
      <c r="H118" s="27">
        <f>IF(E118+F118-G118&lt;0,-(E118+F118-G118),0)</f>
        <v>0</v>
      </c>
      <c r="I118" s="25">
        <f>E118+F118-G118</f>
        <v>92120000</v>
      </c>
      <c r="J118" s="25"/>
      <c r="K118" s="25">
        <f>I118-J118</f>
        <v>92120000</v>
      </c>
      <c r="L118" s="25"/>
    </row>
    <row r="119" s="1" customFormat="1" ht="21.95" customHeight="1" spans="1:12">
      <c r="A119" s="24" t="s">
        <v>121</v>
      </c>
      <c r="B119" s="25">
        <v>461</v>
      </c>
      <c r="C119" s="25">
        <f>B119*3500</f>
        <v>1613500</v>
      </c>
      <c r="D119" s="26">
        <v>0.7</v>
      </c>
      <c r="E119" s="25">
        <f>C119*D119</f>
        <v>1129450</v>
      </c>
      <c r="F119" s="25">
        <f>C119*D119</f>
        <v>1129450</v>
      </c>
      <c r="G119" s="25">
        <v>1452850</v>
      </c>
      <c r="H119" s="27">
        <f>IF(E119+F119-G119&lt;0,-(E119+F119-G119),0)</f>
        <v>0</v>
      </c>
      <c r="I119" s="25">
        <f>E119+F119-G119</f>
        <v>806050</v>
      </c>
      <c r="J119" s="25"/>
      <c r="K119" s="25">
        <f>I119-J119</f>
        <v>806050</v>
      </c>
      <c r="L119" s="25"/>
    </row>
    <row r="120" s="1" customFormat="1" ht="21.95" customHeight="1" spans="1:12">
      <c r="A120" s="35" t="s">
        <v>122</v>
      </c>
      <c r="B120" s="25">
        <v>2279</v>
      </c>
      <c r="C120" s="25">
        <f>B120*3500</f>
        <v>7976500</v>
      </c>
      <c r="D120" s="26">
        <v>0.7</v>
      </c>
      <c r="E120" s="25">
        <f>C120*D120</f>
        <v>5583550</v>
      </c>
      <c r="F120" s="25">
        <f>C120*D120</f>
        <v>5583550</v>
      </c>
      <c r="G120" s="25">
        <v>4890200</v>
      </c>
      <c r="H120" s="27">
        <f>IF(E120+F120-G120&lt;0,-(E120+F120-G120),0)</f>
        <v>0</v>
      </c>
      <c r="I120" s="25">
        <f>E120+F120-G120</f>
        <v>6276900</v>
      </c>
      <c r="J120" s="25"/>
      <c r="K120" s="25">
        <f>I120-J120</f>
        <v>6276900</v>
      </c>
      <c r="L120" s="25"/>
    </row>
    <row r="121" s="1" customFormat="1" ht="21.95" customHeight="1" spans="1:12">
      <c r="A121" s="35" t="s">
        <v>123</v>
      </c>
      <c r="B121" s="25">
        <v>169</v>
      </c>
      <c r="C121" s="25">
        <f>B121*3500</f>
        <v>591500</v>
      </c>
      <c r="D121" s="26">
        <v>0.7</v>
      </c>
      <c r="E121" s="25">
        <f>C121*D121</f>
        <v>414050</v>
      </c>
      <c r="F121" s="25">
        <f>C121*D121</f>
        <v>414050</v>
      </c>
      <c r="G121" s="25">
        <v>298900</v>
      </c>
      <c r="H121" s="27">
        <f>IF(E121+F121-G121&lt;0,-(E121+F121-G121),0)</f>
        <v>0</v>
      </c>
      <c r="I121" s="25">
        <f>E121+F121-G121</f>
        <v>529200</v>
      </c>
      <c r="J121" s="25"/>
      <c r="K121" s="25">
        <f>I121-J121</f>
        <v>529200</v>
      </c>
      <c r="L121" s="25"/>
    </row>
    <row r="122" s="1" customFormat="1" ht="21.95" customHeight="1" spans="1:12">
      <c r="A122" s="24" t="s">
        <v>124</v>
      </c>
      <c r="B122" s="25">
        <v>593</v>
      </c>
      <c r="C122" s="25">
        <f>B122*3500</f>
        <v>2075500</v>
      </c>
      <c r="D122" s="26">
        <v>0.7</v>
      </c>
      <c r="E122" s="25">
        <f>C122*D122</f>
        <v>1452850</v>
      </c>
      <c r="F122" s="25">
        <f>C122*D122</f>
        <v>1452850</v>
      </c>
      <c r="G122" s="25">
        <v>2437750</v>
      </c>
      <c r="H122" s="27">
        <f>IF(E122+F122-G122&lt;0,-(E122+F122-G122),0)</f>
        <v>0</v>
      </c>
      <c r="I122" s="25">
        <f>E122+F122-G122</f>
        <v>467950</v>
      </c>
      <c r="J122" s="25"/>
      <c r="K122" s="25">
        <f>I122-J122</f>
        <v>467950</v>
      </c>
      <c r="L122" s="25"/>
    </row>
    <row r="123" s="1" customFormat="1" ht="21.95" customHeight="1" spans="1:12">
      <c r="A123" s="24" t="s">
        <v>125</v>
      </c>
      <c r="B123" s="25">
        <v>200</v>
      </c>
      <c r="C123" s="25">
        <f>B123*3500</f>
        <v>700000</v>
      </c>
      <c r="D123" s="26">
        <v>0.7</v>
      </c>
      <c r="E123" s="25">
        <f>C123*D123</f>
        <v>490000</v>
      </c>
      <c r="F123" s="25">
        <f>C123*D123</f>
        <v>490000</v>
      </c>
      <c r="G123" s="25">
        <v>360150</v>
      </c>
      <c r="H123" s="27">
        <f>IF(E123+F123-G123&lt;0,-(E123+F123-G123),0)</f>
        <v>0</v>
      </c>
      <c r="I123" s="25">
        <f>E123+F123-G123</f>
        <v>619850</v>
      </c>
      <c r="J123" s="25"/>
      <c r="K123" s="25">
        <f>I123-J123</f>
        <v>619850</v>
      </c>
      <c r="L123" s="25"/>
    </row>
    <row r="124" s="1" customFormat="1" ht="21.95" customHeight="1" spans="1:12">
      <c r="A124" s="24" t="s">
        <v>126</v>
      </c>
      <c r="B124" s="25">
        <v>1509</v>
      </c>
      <c r="C124" s="25">
        <f>B124*3500</f>
        <v>5281500</v>
      </c>
      <c r="D124" s="26">
        <v>0.7</v>
      </c>
      <c r="E124" s="25">
        <f>C124*D124</f>
        <v>3697050</v>
      </c>
      <c r="F124" s="25">
        <f>C124*D124</f>
        <v>3697050</v>
      </c>
      <c r="G124" s="25">
        <v>2310350</v>
      </c>
      <c r="H124" s="27">
        <f>IF(E124+F124-G124&lt;0,-(E124+F124-G124),0)</f>
        <v>0</v>
      </c>
      <c r="I124" s="25">
        <f>E124+F124-G124</f>
        <v>5083750</v>
      </c>
      <c r="J124" s="25"/>
      <c r="K124" s="25">
        <f>I124-J124</f>
        <v>5083750</v>
      </c>
      <c r="L124" s="25"/>
    </row>
    <row r="125" s="1" customFormat="1" ht="21.95" customHeight="1" spans="1:12">
      <c r="A125" s="24" t="s">
        <v>127</v>
      </c>
      <c r="B125" s="25">
        <v>1184</v>
      </c>
      <c r="C125" s="25">
        <f>B125*3500</f>
        <v>4144000</v>
      </c>
      <c r="D125" s="26">
        <v>0.7</v>
      </c>
      <c r="E125" s="25">
        <f>C125*D125</f>
        <v>2900800</v>
      </c>
      <c r="F125" s="25">
        <f>C125*D125</f>
        <v>2900800</v>
      </c>
      <c r="G125" s="25">
        <v>882000</v>
      </c>
      <c r="H125" s="27">
        <f>IF(E125+F125-G125&lt;0,-(E125+F125-G125),0)</f>
        <v>0</v>
      </c>
      <c r="I125" s="25">
        <f>E125+F125-G125</f>
        <v>4919600</v>
      </c>
      <c r="J125" s="25"/>
      <c r="K125" s="25">
        <f>I125-J125</f>
        <v>4919600</v>
      </c>
      <c r="L125" s="25"/>
    </row>
    <row r="126" s="1" customFormat="1" ht="21.95" customHeight="1" spans="1:12">
      <c r="A126" s="23" t="s">
        <v>128</v>
      </c>
      <c r="B126" s="22">
        <f t="shared" ref="B126:J128" si="65">B127</f>
        <v>2075</v>
      </c>
      <c r="C126" s="22">
        <f>C127</f>
        <v>7262500</v>
      </c>
      <c r="D126" s="22"/>
      <c r="E126" s="22">
        <f>E127</f>
        <v>5083750</v>
      </c>
      <c r="F126" s="22">
        <f>F127</f>
        <v>5083750</v>
      </c>
      <c r="G126" s="22">
        <f>G127</f>
        <v>3513300</v>
      </c>
      <c r="H126" s="22">
        <f>H127</f>
        <v>0</v>
      </c>
      <c r="I126" s="22">
        <f>I127</f>
        <v>6654200</v>
      </c>
      <c r="J126" s="22">
        <f>J127</f>
        <v>0</v>
      </c>
      <c r="K126" s="22">
        <f>I126-J126</f>
        <v>6654200</v>
      </c>
      <c r="L126" s="22"/>
    </row>
    <row r="127" s="1" customFormat="1" ht="21.95" customHeight="1" spans="1:12">
      <c r="A127" s="24" t="s">
        <v>128</v>
      </c>
      <c r="B127" s="25">
        <v>2075</v>
      </c>
      <c r="C127" s="25">
        <f t="shared" ref="C127" si="66">B127*3500</f>
        <v>7262500</v>
      </c>
      <c r="D127" s="26">
        <v>0.7</v>
      </c>
      <c r="E127" s="25">
        <f t="shared" ref="E127" si="67">C127*D127</f>
        <v>5083750</v>
      </c>
      <c r="F127" s="25">
        <f t="shared" ref="F127" si="68">C127*D127</f>
        <v>5083750</v>
      </c>
      <c r="G127" s="25">
        <v>3513300</v>
      </c>
      <c r="H127" s="27">
        <f>IF(E127+F127-G127&lt;0,-(E127+F127-G127),0)</f>
        <v>0</v>
      </c>
      <c r="I127" s="25">
        <f t="shared" ref="I127" si="69">E127+F127-G127</f>
        <v>6654200</v>
      </c>
      <c r="J127" s="25"/>
      <c r="K127" s="25">
        <f>I127-J127</f>
        <v>6654200</v>
      </c>
      <c r="L127" s="25"/>
    </row>
    <row r="128" s="1" customFormat="1" ht="21.95" customHeight="1" spans="1:12">
      <c r="A128" s="23" t="s">
        <v>129</v>
      </c>
      <c r="B128" s="22">
        <f>B129</f>
        <v>1546</v>
      </c>
      <c r="C128" s="22">
        <f>C129</f>
        <v>5411000</v>
      </c>
      <c r="D128" s="22"/>
      <c r="E128" s="22">
        <f>E129</f>
        <v>3787700</v>
      </c>
      <c r="F128" s="22">
        <f>F129</f>
        <v>3787700</v>
      </c>
      <c r="G128" s="22">
        <f>G129</f>
        <v>3150700</v>
      </c>
      <c r="H128" s="22">
        <f>H129</f>
        <v>0</v>
      </c>
      <c r="I128" s="22">
        <f>I129</f>
        <v>4424700</v>
      </c>
      <c r="J128" s="22">
        <f>J129</f>
        <v>0</v>
      </c>
      <c r="K128" s="22">
        <f>I128-J128</f>
        <v>4424700</v>
      </c>
      <c r="L128" s="22"/>
    </row>
    <row r="129" s="1" customFormat="1" ht="21.95" customHeight="1" spans="1:12">
      <c r="A129" s="24" t="s">
        <v>129</v>
      </c>
      <c r="B129" s="25">
        <v>1546</v>
      </c>
      <c r="C129" s="25">
        <f>B129*3500</f>
        <v>5411000</v>
      </c>
      <c r="D129" s="26">
        <v>0.7</v>
      </c>
      <c r="E129" s="25">
        <f>C129*D129</f>
        <v>3787700</v>
      </c>
      <c r="F129" s="25">
        <f>C129*D129</f>
        <v>3787700</v>
      </c>
      <c r="G129" s="25">
        <v>3150700</v>
      </c>
      <c r="H129" s="27">
        <f>IF(E129+F129-G129&lt;0,-(E129+F129-G129),0)</f>
        <v>0</v>
      </c>
      <c r="I129" s="25">
        <f>E129+F129-G129</f>
        <v>4424700</v>
      </c>
      <c r="J129" s="25"/>
      <c r="K129" s="25">
        <f>I129-J129</f>
        <v>4424700</v>
      </c>
      <c r="L129" s="25"/>
    </row>
    <row r="130" s="1" customFormat="1" ht="21.95" customHeight="1" spans="1:12">
      <c r="A130" s="23" t="s">
        <v>130</v>
      </c>
      <c r="B130" s="22">
        <f t="shared" ref="B130:J130" si="70">B131</f>
        <v>1294</v>
      </c>
      <c r="C130" s="22">
        <f>C131</f>
        <v>4529000</v>
      </c>
      <c r="D130" s="22"/>
      <c r="E130" s="22">
        <f>E131</f>
        <v>3170300</v>
      </c>
      <c r="F130" s="22">
        <f>F131</f>
        <v>3170300</v>
      </c>
      <c r="G130" s="22">
        <f>G131</f>
        <v>2842000</v>
      </c>
      <c r="H130" s="22">
        <f>H131</f>
        <v>0</v>
      </c>
      <c r="I130" s="22">
        <f>I131</f>
        <v>3498600</v>
      </c>
      <c r="J130" s="22">
        <f>J131</f>
        <v>0</v>
      </c>
      <c r="K130" s="22">
        <f>I130-J130</f>
        <v>3498600</v>
      </c>
      <c r="L130" s="22"/>
    </row>
    <row r="131" s="1" customFormat="1" ht="21.95" customHeight="1" spans="1:12">
      <c r="A131" s="24" t="s">
        <v>130</v>
      </c>
      <c r="B131" s="25">
        <v>1294</v>
      </c>
      <c r="C131" s="25">
        <f>B131*3500</f>
        <v>4529000</v>
      </c>
      <c r="D131" s="26">
        <v>0.7</v>
      </c>
      <c r="E131" s="25">
        <f>C131*D131</f>
        <v>3170300</v>
      </c>
      <c r="F131" s="25">
        <f>C131*D131</f>
        <v>3170300</v>
      </c>
      <c r="G131" s="25">
        <v>2842000</v>
      </c>
      <c r="H131" s="27">
        <f>IF(E131+F131-G131&lt;0,-(E131+F131-G131),0)</f>
        <v>0</v>
      </c>
      <c r="I131" s="25">
        <f>E131+F131-G131</f>
        <v>3498600</v>
      </c>
      <c r="J131" s="25"/>
      <c r="K131" s="25">
        <f>I131-J131</f>
        <v>3498600</v>
      </c>
      <c r="L131" s="25"/>
    </row>
    <row r="132" s="1" customFormat="1" ht="21.95" customHeight="1" spans="1:12">
      <c r="A132" s="23" t="s">
        <v>131</v>
      </c>
      <c r="B132" s="22">
        <f t="shared" ref="B132:J132" si="71">SUM(B133:B136)</f>
        <v>26916</v>
      </c>
      <c r="C132" s="22">
        <f>SUM(C133:C136)</f>
        <v>94206000</v>
      </c>
      <c r="D132" s="22"/>
      <c r="E132" s="22">
        <f>SUM(E133:E136)</f>
        <v>65944200</v>
      </c>
      <c r="F132" s="22">
        <f>SUM(F133:F136)</f>
        <v>66419500</v>
      </c>
      <c r="G132" s="22">
        <f>SUM(G133:G136)</f>
        <v>72789500</v>
      </c>
      <c r="H132" s="22">
        <f>SUM(H133:H136)</f>
        <v>0</v>
      </c>
      <c r="I132" s="22">
        <f>SUM(I133:I136)</f>
        <v>59574200</v>
      </c>
      <c r="J132" s="22">
        <f>SUM(J133:J136)</f>
        <v>0</v>
      </c>
      <c r="K132" s="22">
        <f>I132-J132</f>
        <v>59574200</v>
      </c>
      <c r="L132" s="22"/>
    </row>
    <row r="133" s="1" customFormat="1" ht="21.95" customHeight="1" spans="1:12">
      <c r="A133" s="24" t="s">
        <v>132</v>
      </c>
      <c r="B133" s="25">
        <v>14665</v>
      </c>
      <c r="C133" s="25">
        <f>B133*3500</f>
        <v>51327500</v>
      </c>
      <c r="D133" s="26">
        <v>0.7</v>
      </c>
      <c r="E133" s="25">
        <f>C133*D133</f>
        <v>35929250</v>
      </c>
      <c r="F133" s="25">
        <f>14859*3500*D133</f>
        <v>36404550</v>
      </c>
      <c r="G133" s="25">
        <v>40074650</v>
      </c>
      <c r="H133" s="27">
        <f>IF(E133+F133-G133&lt;0,-(E133+F133-G133),0)</f>
        <v>0</v>
      </c>
      <c r="I133" s="25">
        <f>E133+F133-G133</f>
        <v>32259150</v>
      </c>
      <c r="J133" s="25"/>
      <c r="K133" s="25">
        <f>I133-J133</f>
        <v>32259150</v>
      </c>
      <c r="L133" s="25"/>
    </row>
    <row r="134" s="1" customFormat="1" ht="21.95" customHeight="1" spans="1:12">
      <c r="A134" s="24" t="s">
        <v>133</v>
      </c>
      <c r="B134" s="25"/>
      <c r="C134" s="25">
        <f>B134*3500</f>
        <v>0</v>
      </c>
      <c r="D134" s="26">
        <v>0.7</v>
      </c>
      <c r="E134" s="25">
        <f>C134*D134</f>
        <v>0</v>
      </c>
      <c r="F134" s="25">
        <f>C134*D134</f>
        <v>0</v>
      </c>
      <c r="G134" s="25">
        <v>0</v>
      </c>
      <c r="H134" s="27">
        <f>IF(E134+F134-G134&lt;0,-(E134+F134-G134),0)</f>
        <v>0</v>
      </c>
      <c r="I134" s="25">
        <f>E134+F134-G134</f>
        <v>0</v>
      </c>
      <c r="J134" s="25"/>
      <c r="K134" s="25">
        <f>I134-J134</f>
        <v>0</v>
      </c>
      <c r="L134" s="25"/>
    </row>
    <row r="135" s="1" customFormat="1" ht="21.95" customHeight="1" spans="1:12">
      <c r="A135" s="24" t="s">
        <v>134</v>
      </c>
      <c r="B135" s="25"/>
      <c r="C135" s="25">
        <f>B135*3500</f>
        <v>0</v>
      </c>
      <c r="D135" s="26">
        <v>0.7</v>
      </c>
      <c r="E135" s="25">
        <f>C135*D135</f>
        <v>0</v>
      </c>
      <c r="F135" s="25">
        <f>C135*D135</f>
        <v>0</v>
      </c>
      <c r="G135" s="25">
        <v>0</v>
      </c>
      <c r="H135" s="27">
        <f>IF(E135+F135-G135&lt;0,-(E135+F135-G135),0)</f>
        <v>0</v>
      </c>
      <c r="I135" s="25">
        <f>E135+F135-G135</f>
        <v>0</v>
      </c>
      <c r="J135" s="25"/>
      <c r="K135" s="25">
        <f>I135-J135</f>
        <v>0</v>
      </c>
      <c r="L135" s="25"/>
    </row>
    <row r="136" s="1" customFormat="1" ht="21.95" customHeight="1" spans="1:12">
      <c r="A136" s="24" t="s">
        <v>135</v>
      </c>
      <c r="B136" s="25">
        <v>12251</v>
      </c>
      <c r="C136" s="25">
        <f>B136*3500</f>
        <v>42878500</v>
      </c>
      <c r="D136" s="26">
        <v>0.7</v>
      </c>
      <c r="E136" s="25">
        <f>C136*D136</f>
        <v>30014950</v>
      </c>
      <c r="F136" s="25">
        <f>C136*D136</f>
        <v>30014950</v>
      </c>
      <c r="G136" s="25">
        <v>32714850</v>
      </c>
      <c r="H136" s="27">
        <f>IF(E136+F136-G136&lt;0,-(E136+F136-G136),0)</f>
        <v>0</v>
      </c>
      <c r="I136" s="25">
        <f>E136+F136-G136</f>
        <v>27315050</v>
      </c>
      <c r="J136" s="25"/>
      <c r="K136" s="25">
        <f>I136-J136</f>
        <v>27315050</v>
      </c>
      <c r="L136" s="25"/>
    </row>
    <row r="137" s="1" customFormat="1" ht="21.95" customHeight="1" spans="1:12">
      <c r="A137" s="23" t="s">
        <v>136</v>
      </c>
      <c r="B137" s="22">
        <f t="shared" ref="B137:J137" si="72">B138</f>
        <v>2936</v>
      </c>
      <c r="C137" s="22">
        <f>C138</f>
        <v>10276000</v>
      </c>
      <c r="D137" s="22"/>
      <c r="E137" s="22">
        <f>E138</f>
        <v>7193200</v>
      </c>
      <c r="F137" s="22">
        <f>F138</f>
        <v>7193200</v>
      </c>
      <c r="G137" s="22">
        <f>G138</f>
        <v>4738300</v>
      </c>
      <c r="H137" s="22">
        <f>H138</f>
        <v>0</v>
      </c>
      <c r="I137" s="22">
        <f>I138</f>
        <v>9648100</v>
      </c>
      <c r="J137" s="22">
        <f>J138</f>
        <v>0</v>
      </c>
      <c r="K137" s="22">
        <f>I137-J137</f>
        <v>9648100</v>
      </c>
      <c r="L137" s="22"/>
    </row>
    <row r="138" s="1" customFormat="1" ht="21.95" customHeight="1" spans="1:12">
      <c r="A138" s="24" t="s">
        <v>136</v>
      </c>
      <c r="B138" s="25">
        <v>2936</v>
      </c>
      <c r="C138" s="25">
        <f>B138*3500</f>
        <v>10276000</v>
      </c>
      <c r="D138" s="26">
        <v>0.7</v>
      </c>
      <c r="E138" s="25">
        <f>C138*D138</f>
        <v>7193200</v>
      </c>
      <c r="F138" s="25">
        <f>C138*D138</f>
        <v>7193200</v>
      </c>
      <c r="G138" s="25">
        <v>4738300</v>
      </c>
      <c r="H138" s="27">
        <f t="shared" ref="H138:H192" si="73">IF(E138+F138-G138&lt;0,-(E138+F138-G138),0)</f>
        <v>0</v>
      </c>
      <c r="I138" s="25">
        <f>E138+F138-G138</f>
        <v>9648100</v>
      </c>
      <c r="J138" s="25"/>
      <c r="K138" s="25">
        <f t="shared" ref="K138:K192" si="74">I138-J138</f>
        <v>9648100</v>
      </c>
      <c r="L138" s="25"/>
    </row>
    <row r="139" s="1" customFormat="1" ht="21.95" customHeight="1" spans="1:12">
      <c r="A139" s="23" t="s">
        <v>137</v>
      </c>
      <c r="B139" s="22">
        <f t="shared" ref="B139:J139" si="75">B140</f>
        <v>9404</v>
      </c>
      <c r="C139" s="22">
        <f>C140</f>
        <v>32914000</v>
      </c>
      <c r="D139" s="22"/>
      <c r="E139" s="22">
        <f>E140</f>
        <v>23039800</v>
      </c>
      <c r="F139" s="22">
        <f>F140</f>
        <v>23039800</v>
      </c>
      <c r="G139" s="22">
        <f>G140</f>
        <v>20776000</v>
      </c>
      <c r="H139" s="22">
        <f>H140</f>
        <v>0</v>
      </c>
      <c r="I139" s="22">
        <f>I140</f>
        <v>25303600</v>
      </c>
      <c r="J139" s="22">
        <f>J140</f>
        <v>0</v>
      </c>
      <c r="K139" s="22">
        <f>I139-J139</f>
        <v>25303600</v>
      </c>
      <c r="L139" s="22"/>
    </row>
    <row r="140" s="1" customFormat="1" ht="21.95" customHeight="1" spans="1:12">
      <c r="A140" s="24" t="s">
        <v>137</v>
      </c>
      <c r="B140" s="25">
        <v>9404</v>
      </c>
      <c r="C140" s="25">
        <f>B140*3500</f>
        <v>32914000</v>
      </c>
      <c r="D140" s="26">
        <v>0.7</v>
      </c>
      <c r="E140" s="25">
        <f>C140*D140</f>
        <v>23039800</v>
      </c>
      <c r="F140" s="25">
        <f>C140*D140</f>
        <v>23039800</v>
      </c>
      <c r="G140" s="25">
        <v>20776000</v>
      </c>
      <c r="H140" s="27">
        <f>IF(E140+F140-G140&lt;0,-(E140+F140-G140),0)</f>
        <v>0</v>
      </c>
      <c r="I140" s="25">
        <f>E140+F140-G140</f>
        <v>25303600</v>
      </c>
      <c r="J140" s="25"/>
      <c r="K140" s="25">
        <f>I140-J140</f>
        <v>25303600</v>
      </c>
      <c r="L140" s="25"/>
    </row>
    <row r="141" s="1" customFormat="1" ht="21.95" customHeight="1" spans="1:12">
      <c r="A141" s="23" t="s">
        <v>138</v>
      </c>
      <c r="B141" s="22">
        <f t="shared" ref="B141:G141" si="76">SUM(B142:B145)</f>
        <v>41974</v>
      </c>
      <c r="C141" s="22">
        <f>SUM(C142:C145)</f>
        <v>146909000</v>
      </c>
      <c r="D141" s="22"/>
      <c r="E141" s="22">
        <f>SUM(E142:E145)</f>
        <v>102836300</v>
      </c>
      <c r="F141" s="22">
        <f>SUM(F142:F145)</f>
        <v>102836300</v>
      </c>
      <c r="G141" s="22">
        <f>SUM(G142:G145)</f>
        <v>95765600</v>
      </c>
      <c r="H141" s="22">
        <f t="shared" ref="H141:J141" si="77">SUM(H142:H145)</f>
        <v>524300</v>
      </c>
      <c r="I141" s="22">
        <f>SUM(I142:I145)</f>
        <v>110431300</v>
      </c>
      <c r="J141" s="22">
        <f>SUM(J142:J145)</f>
        <v>0</v>
      </c>
      <c r="K141" s="22">
        <f>I141-J141</f>
        <v>110431300</v>
      </c>
      <c r="L141" s="22"/>
    </row>
    <row r="142" s="1" customFormat="1" ht="21.95" customHeight="1" spans="1:12">
      <c r="A142" s="24" t="s">
        <v>139</v>
      </c>
      <c r="B142" s="25">
        <v>31071</v>
      </c>
      <c r="C142" s="25">
        <f t="shared" ref="C142:C192" si="78">B142*3500</f>
        <v>108748500</v>
      </c>
      <c r="D142" s="26">
        <v>0.7</v>
      </c>
      <c r="E142" s="25">
        <f t="shared" ref="E142:E192" si="79">C142*D142</f>
        <v>76123950</v>
      </c>
      <c r="F142" s="25">
        <f t="shared" ref="F142:F192" si="80">C142*D142</f>
        <v>76123950</v>
      </c>
      <c r="G142" s="25">
        <v>67330900</v>
      </c>
      <c r="H142" s="27">
        <f>IF(E142+F142-G142&lt;0,-(E142+F142-G142),0)</f>
        <v>0</v>
      </c>
      <c r="I142" s="25">
        <f t="shared" ref="I142:I192" si="81">E142+F142-G142</f>
        <v>84917000</v>
      </c>
      <c r="J142" s="25"/>
      <c r="K142" s="25">
        <f>I142-J142</f>
        <v>84917000</v>
      </c>
      <c r="L142" s="25"/>
    </row>
    <row r="143" s="1" customFormat="1" ht="21.95" customHeight="1" spans="1:12">
      <c r="A143" s="24" t="s">
        <v>140</v>
      </c>
      <c r="B143" s="25">
        <v>7596</v>
      </c>
      <c r="C143" s="25">
        <f>B143*3500</f>
        <v>26586000</v>
      </c>
      <c r="D143" s="26">
        <v>0.7</v>
      </c>
      <c r="E143" s="25">
        <f>C143*D143</f>
        <v>18610200</v>
      </c>
      <c r="F143" s="25">
        <f>C143*D143</f>
        <v>18610200</v>
      </c>
      <c r="G143" s="25">
        <v>18012400</v>
      </c>
      <c r="H143" s="27">
        <f>IF(E143+F143-G143&lt;0,-(E143+F143-G143),0)</f>
        <v>0</v>
      </c>
      <c r="I143" s="25">
        <f>E143+F143-G143</f>
        <v>19208000</v>
      </c>
      <c r="J143" s="25"/>
      <c r="K143" s="25">
        <f>I143-J143</f>
        <v>19208000</v>
      </c>
      <c r="L143" s="25"/>
    </row>
    <row r="144" s="1" customFormat="1" ht="21.95" customHeight="1" spans="1:12">
      <c r="A144" s="24" t="s">
        <v>141</v>
      </c>
      <c r="B144" s="25">
        <v>440</v>
      </c>
      <c r="C144" s="25">
        <f>B144*3500</f>
        <v>1540000</v>
      </c>
      <c r="D144" s="26">
        <v>0.7</v>
      </c>
      <c r="E144" s="25">
        <f>C144*D144</f>
        <v>1078000</v>
      </c>
      <c r="F144" s="25">
        <f>C144*D144</f>
        <v>1078000</v>
      </c>
      <c r="G144" s="25">
        <v>2680300</v>
      </c>
      <c r="H144" s="27">
        <f>IF(E144+F144-G144&lt;0,-(E144+F144-G144),0)</f>
        <v>524300</v>
      </c>
      <c r="I144" s="25">
        <v>0</v>
      </c>
      <c r="J144" s="25"/>
      <c r="K144" s="25">
        <f>I144-J144</f>
        <v>0</v>
      </c>
      <c r="L144" s="25" t="s">
        <v>44</v>
      </c>
    </row>
    <row r="145" s="1" customFormat="1" ht="21.95" customHeight="1" spans="1:12">
      <c r="A145" s="24" t="s">
        <v>142</v>
      </c>
      <c r="B145" s="25">
        <v>2867</v>
      </c>
      <c r="C145" s="25">
        <f>B145*3500</f>
        <v>10034500</v>
      </c>
      <c r="D145" s="26">
        <v>0.7</v>
      </c>
      <c r="E145" s="25">
        <f>C145*D145</f>
        <v>7024150</v>
      </c>
      <c r="F145" s="25">
        <f>C145*D145</f>
        <v>7024150</v>
      </c>
      <c r="G145" s="25">
        <v>7742000</v>
      </c>
      <c r="H145" s="27">
        <f>IF(E145+F145-G145&lt;0,-(E145+F145-G145),0)</f>
        <v>0</v>
      </c>
      <c r="I145" s="25">
        <f>E145+F145-G145</f>
        <v>6306300</v>
      </c>
      <c r="J145" s="25"/>
      <c r="K145" s="25">
        <f>I145-J145</f>
        <v>6306300</v>
      </c>
      <c r="L145" s="25"/>
    </row>
    <row r="146" s="1" customFormat="1" ht="21.95" customHeight="1" spans="1:12">
      <c r="A146" s="23" t="s">
        <v>143</v>
      </c>
      <c r="B146" s="22">
        <f t="shared" ref="B146:J148" si="82">B147</f>
        <v>1605</v>
      </c>
      <c r="C146" s="22">
        <f>C147</f>
        <v>5617500</v>
      </c>
      <c r="D146" s="22"/>
      <c r="E146" s="22">
        <f>E147</f>
        <v>3932250</v>
      </c>
      <c r="F146" s="22">
        <f>F147</f>
        <v>3932250</v>
      </c>
      <c r="G146" s="22">
        <f>G147</f>
        <v>4691750</v>
      </c>
      <c r="H146" s="22">
        <f>H147</f>
        <v>0</v>
      </c>
      <c r="I146" s="22">
        <f>I147</f>
        <v>3172750</v>
      </c>
      <c r="J146" s="22">
        <f>J147</f>
        <v>0</v>
      </c>
      <c r="K146" s="22">
        <f>I146-J146</f>
        <v>3172750</v>
      </c>
      <c r="L146" s="22"/>
    </row>
    <row r="147" s="1" customFormat="1" ht="21.95" customHeight="1" spans="1:12">
      <c r="A147" s="24" t="s">
        <v>143</v>
      </c>
      <c r="B147" s="25">
        <v>1605</v>
      </c>
      <c r="C147" s="25">
        <f t="shared" ref="C147" si="83">B147*3500</f>
        <v>5617500</v>
      </c>
      <c r="D147" s="26">
        <v>0.7</v>
      </c>
      <c r="E147" s="25">
        <f t="shared" ref="E147" si="84">C147*D147</f>
        <v>3932250</v>
      </c>
      <c r="F147" s="25">
        <f t="shared" ref="F147" si="85">C147*D147</f>
        <v>3932250</v>
      </c>
      <c r="G147" s="25">
        <v>4691750</v>
      </c>
      <c r="H147" s="27">
        <f>IF(E147+F147-G147&lt;0,-(E147+F147-G147),0)</f>
        <v>0</v>
      </c>
      <c r="I147" s="25">
        <f t="shared" ref="I147" si="86">E147+F147-G147</f>
        <v>3172750</v>
      </c>
      <c r="J147" s="25"/>
      <c r="K147" s="25">
        <f>I147-J147</f>
        <v>3172750</v>
      </c>
      <c r="L147" s="25"/>
    </row>
    <row r="148" s="1" customFormat="1" ht="21.95" customHeight="1" spans="1:12">
      <c r="A148" s="23" t="s">
        <v>144</v>
      </c>
      <c r="B148" s="22">
        <f>B149</f>
        <v>524</v>
      </c>
      <c r="C148" s="22">
        <f>C149</f>
        <v>1834000</v>
      </c>
      <c r="D148" s="22"/>
      <c r="E148" s="22">
        <f>E149</f>
        <v>1283800</v>
      </c>
      <c r="F148" s="22">
        <f>F149</f>
        <v>1283800</v>
      </c>
      <c r="G148" s="22">
        <f>G149</f>
        <v>583100</v>
      </c>
      <c r="H148" s="22">
        <f>H149</f>
        <v>0</v>
      </c>
      <c r="I148" s="22">
        <f>I149</f>
        <v>1984500</v>
      </c>
      <c r="J148" s="22">
        <f>J149</f>
        <v>0</v>
      </c>
      <c r="K148" s="22">
        <f>I148-J148</f>
        <v>1984500</v>
      </c>
      <c r="L148" s="22"/>
    </row>
    <row r="149" s="1" customFormat="1" ht="21.95" customHeight="1" spans="1:12">
      <c r="A149" s="24" t="s">
        <v>144</v>
      </c>
      <c r="B149" s="25">
        <v>524</v>
      </c>
      <c r="C149" s="25">
        <f>B149*3500</f>
        <v>1834000</v>
      </c>
      <c r="D149" s="26">
        <v>0.7</v>
      </c>
      <c r="E149" s="25">
        <f>C149*D149</f>
        <v>1283800</v>
      </c>
      <c r="F149" s="25">
        <f>C149*D149</f>
        <v>1283800</v>
      </c>
      <c r="G149" s="25">
        <v>583100</v>
      </c>
      <c r="H149" s="27">
        <f>IF(E149+F149-G149&lt;0,-(E149+F149-G149),0)</f>
        <v>0</v>
      </c>
      <c r="I149" s="25">
        <f>E149+F149-G149</f>
        <v>1984500</v>
      </c>
      <c r="J149" s="25"/>
      <c r="K149" s="25">
        <f>I149-J149</f>
        <v>1984500</v>
      </c>
      <c r="L149" s="25"/>
    </row>
    <row r="150" s="1" customFormat="1" ht="21.95" customHeight="1" spans="1:12">
      <c r="A150" s="23" t="s">
        <v>145</v>
      </c>
      <c r="B150" s="22">
        <f t="shared" ref="B150:J150" si="87">B151</f>
        <v>1834</v>
      </c>
      <c r="C150" s="22">
        <f>C151</f>
        <v>6419000</v>
      </c>
      <c r="D150" s="22"/>
      <c r="E150" s="22">
        <f>E151</f>
        <v>4493300</v>
      </c>
      <c r="F150" s="22">
        <f>F151</f>
        <v>4493300</v>
      </c>
      <c r="G150" s="22">
        <f>G151</f>
        <v>2790550</v>
      </c>
      <c r="H150" s="22">
        <f>H151</f>
        <v>0</v>
      </c>
      <c r="I150" s="22">
        <f>I151</f>
        <v>6196050</v>
      </c>
      <c r="J150" s="22">
        <f>J151</f>
        <v>0</v>
      </c>
      <c r="K150" s="22">
        <f>I150-J150</f>
        <v>6196050</v>
      </c>
      <c r="L150" s="22"/>
    </row>
    <row r="151" s="1" customFormat="1" ht="21.95" customHeight="1" spans="1:12">
      <c r="A151" s="24" t="s">
        <v>145</v>
      </c>
      <c r="B151" s="25">
        <v>1834</v>
      </c>
      <c r="C151" s="25">
        <f>B151*3500</f>
        <v>6419000</v>
      </c>
      <c r="D151" s="26">
        <v>0.7</v>
      </c>
      <c r="E151" s="25">
        <f>C151*D151</f>
        <v>4493300</v>
      </c>
      <c r="F151" s="25">
        <f>C151*D151</f>
        <v>4493300</v>
      </c>
      <c r="G151" s="25">
        <v>2790550</v>
      </c>
      <c r="H151" s="27">
        <f>IF(E151+F151-G151&lt;0,-(E151+F151-G151),0)</f>
        <v>0</v>
      </c>
      <c r="I151" s="25">
        <f>E151+F151-G151</f>
        <v>6196050</v>
      </c>
      <c r="J151" s="25"/>
      <c r="K151" s="25">
        <f>I151-J151</f>
        <v>6196050</v>
      </c>
      <c r="L151" s="25"/>
    </row>
    <row r="152" s="1" customFormat="1" ht="21.95" customHeight="1" spans="1:12">
      <c r="A152" s="23" t="s">
        <v>146</v>
      </c>
      <c r="B152" s="22">
        <f t="shared" ref="B152:J152" si="88">B153</f>
        <v>1136</v>
      </c>
      <c r="C152" s="22">
        <f>C153</f>
        <v>3976000</v>
      </c>
      <c r="D152" s="22"/>
      <c r="E152" s="22">
        <f>E153</f>
        <v>2783200</v>
      </c>
      <c r="F152" s="22">
        <f>F153</f>
        <v>2783200</v>
      </c>
      <c r="G152" s="22">
        <f>G153</f>
        <v>2013900</v>
      </c>
      <c r="H152" s="22">
        <f>H153</f>
        <v>0</v>
      </c>
      <c r="I152" s="22">
        <f>I153</f>
        <v>3552500</v>
      </c>
      <c r="J152" s="22">
        <f>J153</f>
        <v>0</v>
      </c>
      <c r="K152" s="22">
        <f>I152-J152</f>
        <v>3552500</v>
      </c>
      <c r="L152" s="22"/>
    </row>
    <row r="153" s="1" customFormat="1" ht="21.95" customHeight="1" spans="1:12">
      <c r="A153" s="24" t="s">
        <v>146</v>
      </c>
      <c r="B153" s="25">
        <v>1136</v>
      </c>
      <c r="C153" s="25">
        <f>B153*3500</f>
        <v>3976000</v>
      </c>
      <c r="D153" s="26">
        <v>0.7</v>
      </c>
      <c r="E153" s="25">
        <f>C153*D153</f>
        <v>2783200</v>
      </c>
      <c r="F153" s="25">
        <f>C153*D153</f>
        <v>2783200</v>
      </c>
      <c r="G153" s="25">
        <v>2013900</v>
      </c>
      <c r="H153" s="27">
        <f>IF(E153+F153-G153&lt;0,-(E153+F153-G153),0)</f>
        <v>0</v>
      </c>
      <c r="I153" s="25">
        <f>E153+F153-G153</f>
        <v>3552500</v>
      </c>
      <c r="J153" s="25"/>
      <c r="K153" s="25">
        <f>I153-J153</f>
        <v>3552500</v>
      </c>
      <c r="L153" s="25"/>
    </row>
    <row r="154" s="1" customFormat="1" ht="21.95" customHeight="1" spans="1:12">
      <c r="A154" s="23" t="s">
        <v>147</v>
      </c>
      <c r="B154" s="22">
        <f t="shared" ref="B154:J154" si="89">SUM(B155:B159)</f>
        <v>20083</v>
      </c>
      <c r="C154" s="22">
        <f>SUM(C155:C159)</f>
        <v>70290500</v>
      </c>
      <c r="D154" s="22"/>
      <c r="E154" s="22">
        <f>SUM(E155:E159)</f>
        <v>49203350</v>
      </c>
      <c r="F154" s="22">
        <f>SUM(F155:F159)</f>
        <v>49203350</v>
      </c>
      <c r="G154" s="22">
        <f>SUM(G155:G159)</f>
        <v>53679500</v>
      </c>
      <c r="H154" s="22">
        <f>SUM(H155:H159)</f>
        <v>0</v>
      </c>
      <c r="I154" s="22">
        <f>SUM(I155:I159)</f>
        <v>44727200</v>
      </c>
      <c r="J154" s="22">
        <f>SUM(J155:J159)</f>
        <v>0</v>
      </c>
      <c r="K154" s="22">
        <f>I154-J154</f>
        <v>44727200</v>
      </c>
      <c r="L154" s="22"/>
    </row>
    <row r="155" s="1" customFormat="1" ht="21.95" customHeight="1" spans="1:12">
      <c r="A155" s="34" t="s">
        <v>148</v>
      </c>
      <c r="B155" s="25">
        <v>8892</v>
      </c>
      <c r="C155" s="25">
        <f>B155*3500</f>
        <v>31122000</v>
      </c>
      <c r="D155" s="26">
        <v>0.7</v>
      </c>
      <c r="E155" s="25">
        <f>C155*D155</f>
        <v>21785400</v>
      </c>
      <c r="F155" s="25">
        <f>C155*D155</f>
        <v>21785400</v>
      </c>
      <c r="G155" s="25">
        <v>24054100</v>
      </c>
      <c r="H155" s="27">
        <f>IF(E155+F155-G155&lt;0,-(E155+F155-G155),0)</f>
        <v>0</v>
      </c>
      <c r="I155" s="25">
        <f>E155+F155-G155</f>
        <v>19516700</v>
      </c>
      <c r="J155" s="25"/>
      <c r="K155" s="25">
        <f>I155-J155</f>
        <v>19516700</v>
      </c>
      <c r="L155" s="25"/>
    </row>
    <row r="156" s="1" customFormat="1" ht="21.95" customHeight="1" spans="1:12">
      <c r="A156" s="34" t="s">
        <v>149</v>
      </c>
      <c r="B156" s="25">
        <v>4802</v>
      </c>
      <c r="C156" s="25">
        <f>B156*3500</f>
        <v>16807000</v>
      </c>
      <c r="D156" s="26">
        <v>0.7</v>
      </c>
      <c r="E156" s="25">
        <f>C156*D156</f>
        <v>11764900</v>
      </c>
      <c r="F156" s="25">
        <f>C156*D156</f>
        <v>11764900</v>
      </c>
      <c r="G156" s="25">
        <v>13379450</v>
      </c>
      <c r="H156" s="27">
        <f>IF(E156+F156-G156&lt;0,-(E156+F156-G156),0)</f>
        <v>0</v>
      </c>
      <c r="I156" s="25">
        <f>E156+F156-G156</f>
        <v>10150350</v>
      </c>
      <c r="J156" s="25"/>
      <c r="K156" s="25">
        <f>I156-J156</f>
        <v>10150350</v>
      </c>
      <c r="L156" s="25"/>
    </row>
    <row r="157" s="1" customFormat="1" ht="21.95" customHeight="1" spans="1:12">
      <c r="A157" s="24" t="s">
        <v>150</v>
      </c>
      <c r="B157" s="25">
        <v>4418</v>
      </c>
      <c r="C157" s="25">
        <f>B157*3500</f>
        <v>15463000</v>
      </c>
      <c r="D157" s="26">
        <v>0.7</v>
      </c>
      <c r="E157" s="25">
        <f>C157*D157</f>
        <v>10824100</v>
      </c>
      <c r="F157" s="25">
        <f>C157*D157</f>
        <v>10824100</v>
      </c>
      <c r="G157" s="25">
        <v>11034800</v>
      </c>
      <c r="H157" s="27">
        <f>IF(E157+F157-G157&lt;0,-(E157+F157-G157),0)</f>
        <v>0</v>
      </c>
      <c r="I157" s="25">
        <f>E157+F157-G157</f>
        <v>10613400</v>
      </c>
      <c r="J157" s="25"/>
      <c r="K157" s="25">
        <f>I157-J157</f>
        <v>10613400</v>
      </c>
      <c r="L157" s="25"/>
    </row>
    <row r="158" s="1" customFormat="1" ht="21.95" customHeight="1" spans="1:12">
      <c r="A158" s="24" t="s">
        <v>151</v>
      </c>
      <c r="B158" s="25">
        <v>639</v>
      </c>
      <c r="C158" s="25">
        <f>B158*3500</f>
        <v>2236500</v>
      </c>
      <c r="D158" s="26">
        <v>0.7</v>
      </c>
      <c r="E158" s="25">
        <f>C158*D158</f>
        <v>1565550</v>
      </c>
      <c r="F158" s="25">
        <f>C158*D158</f>
        <v>1565550</v>
      </c>
      <c r="G158" s="25">
        <v>2035950</v>
      </c>
      <c r="H158" s="27">
        <f>IF(E158+F158-G158&lt;0,-(E158+F158-G158),0)</f>
        <v>0</v>
      </c>
      <c r="I158" s="25">
        <f>E158+F158-G158</f>
        <v>1095150</v>
      </c>
      <c r="J158" s="25"/>
      <c r="K158" s="25">
        <f>I158-J158</f>
        <v>1095150</v>
      </c>
      <c r="L158" s="25"/>
    </row>
    <row r="159" s="1" customFormat="1" ht="21.95" customHeight="1" spans="1:12">
      <c r="A159" s="24" t="s">
        <v>152</v>
      </c>
      <c r="B159" s="25">
        <v>1332</v>
      </c>
      <c r="C159" s="25">
        <f>B159*3500</f>
        <v>4662000</v>
      </c>
      <c r="D159" s="26">
        <v>0.7</v>
      </c>
      <c r="E159" s="25">
        <f>C159*D159</f>
        <v>3263400</v>
      </c>
      <c r="F159" s="25">
        <f>C159*D159</f>
        <v>3263400</v>
      </c>
      <c r="G159" s="25">
        <v>3175200</v>
      </c>
      <c r="H159" s="27">
        <f>IF(E159+F159-G159&lt;0,-(E159+F159-G159),0)</f>
        <v>0</v>
      </c>
      <c r="I159" s="25">
        <f>E159+F159-G159</f>
        <v>3351600</v>
      </c>
      <c r="J159" s="25"/>
      <c r="K159" s="25">
        <f>I159-J159</f>
        <v>3351600</v>
      </c>
      <c r="L159" s="25"/>
    </row>
    <row r="160" s="1" customFormat="1" ht="21.95" customHeight="1" spans="1:12">
      <c r="A160" s="23" t="s">
        <v>153</v>
      </c>
      <c r="B160" s="22">
        <f t="shared" ref="B160:J160" si="90">B161</f>
        <v>114</v>
      </c>
      <c r="C160" s="22">
        <f>C161</f>
        <v>399000</v>
      </c>
      <c r="D160" s="22"/>
      <c r="E160" s="22">
        <f>E161</f>
        <v>279300</v>
      </c>
      <c r="F160" s="22">
        <f>F161</f>
        <v>279300</v>
      </c>
      <c r="G160" s="22">
        <f>G161</f>
        <v>71050</v>
      </c>
      <c r="H160" s="22">
        <f>H161</f>
        <v>0</v>
      </c>
      <c r="I160" s="22">
        <f>I161</f>
        <v>487550</v>
      </c>
      <c r="J160" s="22">
        <f>J161</f>
        <v>0</v>
      </c>
      <c r="K160" s="22">
        <f>I160-J160</f>
        <v>487550</v>
      </c>
      <c r="L160" s="22"/>
    </row>
    <row r="161" s="1" customFormat="1" ht="21.95" customHeight="1" spans="1:12">
      <c r="A161" s="24" t="s">
        <v>154</v>
      </c>
      <c r="B161" s="25">
        <v>114</v>
      </c>
      <c r="C161" s="25">
        <f>B161*3500</f>
        <v>399000</v>
      </c>
      <c r="D161" s="26">
        <v>0.7</v>
      </c>
      <c r="E161" s="25">
        <f>C161*D161</f>
        <v>279300</v>
      </c>
      <c r="F161" s="25">
        <f>C161*D161</f>
        <v>279300</v>
      </c>
      <c r="G161" s="25">
        <v>71050</v>
      </c>
      <c r="H161" s="27">
        <f>IF(E161+F161-G161&lt;0,-(E161+F161-G161),0)</f>
        <v>0</v>
      </c>
      <c r="I161" s="25">
        <f>E161+F161-G161</f>
        <v>487550</v>
      </c>
      <c r="J161" s="25"/>
      <c r="K161" s="25">
        <f>I161-J161</f>
        <v>487550</v>
      </c>
      <c r="L161" s="25"/>
    </row>
    <row r="162" s="1" customFormat="1" ht="21.95" customHeight="1" spans="1:12">
      <c r="A162" s="23" t="s">
        <v>155</v>
      </c>
      <c r="B162" s="22">
        <f t="shared" ref="B162:J162" si="91">B163</f>
        <v>205</v>
      </c>
      <c r="C162" s="22">
        <f>C163</f>
        <v>717500</v>
      </c>
      <c r="D162" s="22"/>
      <c r="E162" s="22">
        <f>E163</f>
        <v>502250</v>
      </c>
      <c r="F162" s="22">
        <f>F163</f>
        <v>502250</v>
      </c>
      <c r="G162" s="22">
        <f>G163</f>
        <v>568400</v>
      </c>
      <c r="H162" s="22">
        <f>H163</f>
        <v>0</v>
      </c>
      <c r="I162" s="22">
        <f>I163</f>
        <v>436100</v>
      </c>
      <c r="J162" s="22">
        <f>J163</f>
        <v>0</v>
      </c>
      <c r="K162" s="22">
        <f>I162-J162</f>
        <v>436100</v>
      </c>
      <c r="L162" s="22"/>
    </row>
    <row r="163" s="1" customFormat="1" ht="21.95" customHeight="1" spans="1:12">
      <c r="A163" s="24" t="s">
        <v>156</v>
      </c>
      <c r="B163" s="25">
        <v>205</v>
      </c>
      <c r="C163" s="25">
        <f>B163*3500</f>
        <v>717500</v>
      </c>
      <c r="D163" s="26">
        <v>0.7</v>
      </c>
      <c r="E163" s="25">
        <f>C163*D163</f>
        <v>502250</v>
      </c>
      <c r="F163" s="25">
        <f>C163*D163</f>
        <v>502250</v>
      </c>
      <c r="G163" s="25">
        <v>568400</v>
      </c>
      <c r="H163" s="27">
        <f>IF(E163+F163-G163&lt;0,-(E163+F163-G163),0)</f>
        <v>0</v>
      </c>
      <c r="I163" s="25">
        <f>E163+F163-G163</f>
        <v>436100</v>
      </c>
      <c r="J163" s="25"/>
      <c r="K163" s="25">
        <f>I163-J163</f>
        <v>436100</v>
      </c>
      <c r="L163" s="25"/>
    </row>
    <row r="164" s="1" customFormat="1" ht="21.95" customHeight="1" spans="1:12">
      <c r="A164" s="23" t="s">
        <v>157</v>
      </c>
      <c r="B164" s="22">
        <f t="shared" ref="B164:J164" si="92">B165</f>
        <v>5453</v>
      </c>
      <c r="C164" s="22">
        <f>C165</f>
        <v>19085500</v>
      </c>
      <c r="D164" s="22"/>
      <c r="E164" s="22">
        <f>E165</f>
        <v>13359850</v>
      </c>
      <c r="F164" s="22">
        <f>F165</f>
        <v>13359850</v>
      </c>
      <c r="G164" s="22">
        <f>G165</f>
        <v>13506850</v>
      </c>
      <c r="H164" s="22">
        <f>H165</f>
        <v>0</v>
      </c>
      <c r="I164" s="22">
        <f>I165</f>
        <v>13212850</v>
      </c>
      <c r="J164" s="22">
        <f>J165</f>
        <v>0</v>
      </c>
      <c r="K164" s="22">
        <f>I164-J164</f>
        <v>13212850</v>
      </c>
      <c r="L164" s="22"/>
    </row>
    <row r="165" s="1" customFormat="1" ht="21.95" customHeight="1" spans="1:12">
      <c r="A165" s="24" t="s">
        <v>157</v>
      </c>
      <c r="B165" s="25">
        <v>5453</v>
      </c>
      <c r="C165" s="25">
        <f>B165*3500</f>
        <v>19085500</v>
      </c>
      <c r="D165" s="26">
        <v>0.7</v>
      </c>
      <c r="E165" s="25">
        <f>C165*D165</f>
        <v>13359850</v>
      </c>
      <c r="F165" s="25">
        <f>C165*D165</f>
        <v>13359850</v>
      </c>
      <c r="G165" s="25">
        <v>13506850</v>
      </c>
      <c r="H165" s="27">
        <f>IF(E165+F165-G165&lt;0,-(E165+F165-G165),0)</f>
        <v>0</v>
      </c>
      <c r="I165" s="25">
        <f>E165+F165-G165</f>
        <v>13212850</v>
      </c>
      <c r="J165" s="25"/>
      <c r="K165" s="25">
        <f>I165-J165</f>
        <v>13212850</v>
      </c>
      <c r="L165" s="25"/>
    </row>
    <row r="166" s="1" customFormat="1" ht="21.95" customHeight="1" spans="1:12">
      <c r="A166" s="23" t="s">
        <v>158</v>
      </c>
      <c r="B166" s="22">
        <f t="shared" ref="B166:J166" si="93">SUM(B167:B169)</f>
        <v>6943</v>
      </c>
      <c r="C166" s="22">
        <f>SUM(C167:C169)</f>
        <v>24300500</v>
      </c>
      <c r="D166" s="22"/>
      <c r="E166" s="22">
        <f>SUM(E167:E169)</f>
        <v>17010350</v>
      </c>
      <c r="F166" s="22">
        <f>SUM(F167:F169)</f>
        <v>17010350</v>
      </c>
      <c r="G166" s="22">
        <f>SUM(G167:G169)</f>
        <v>20886250</v>
      </c>
      <c r="H166" s="22">
        <f>SUM(H167:H169)</f>
        <v>31850</v>
      </c>
      <c r="I166" s="22">
        <f>SUM(I167:I169)</f>
        <v>13166300</v>
      </c>
      <c r="J166" s="22">
        <f>SUM(J167:J169)</f>
        <v>0</v>
      </c>
      <c r="K166" s="22">
        <f>I166-J166</f>
        <v>13166300</v>
      </c>
      <c r="L166" s="22"/>
    </row>
    <row r="167" s="1" customFormat="1" ht="21.95" customHeight="1" spans="1:12">
      <c r="A167" s="24" t="s">
        <v>159</v>
      </c>
      <c r="B167" s="25">
        <v>6204</v>
      </c>
      <c r="C167" s="25">
        <f>B167*3500</f>
        <v>21714000</v>
      </c>
      <c r="D167" s="26">
        <v>0.7</v>
      </c>
      <c r="E167" s="25">
        <f>C167*D167</f>
        <v>15199800</v>
      </c>
      <c r="F167" s="25">
        <f>C167*D167</f>
        <v>15199800</v>
      </c>
      <c r="G167" s="25">
        <v>17909500</v>
      </c>
      <c r="H167" s="27">
        <f>IF(E167+F167-G167&lt;0,-(E167+F167-G167),0)</f>
        <v>0</v>
      </c>
      <c r="I167" s="25">
        <f>E167+F167-G167</f>
        <v>12490100</v>
      </c>
      <c r="J167" s="25"/>
      <c r="K167" s="25">
        <f>I167-J167</f>
        <v>12490100</v>
      </c>
      <c r="L167" s="25"/>
    </row>
    <row r="168" s="1" customFormat="1" ht="21.95" customHeight="1" spans="1:12">
      <c r="A168" s="24" t="s">
        <v>160</v>
      </c>
      <c r="B168" s="25">
        <v>406</v>
      </c>
      <c r="C168" s="25">
        <f>B168*3500</f>
        <v>1421000</v>
      </c>
      <c r="D168" s="26">
        <v>0.7</v>
      </c>
      <c r="E168" s="25">
        <f>C168*D168</f>
        <v>994700</v>
      </c>
      <c r="F168" s="25">
        <f>C168*D168</f>
        <v>994700</v>
      </c>
      <c r="G168" s="25">
        <v>1313200</v>
      </c>
      <c r="H168" s="27">
        <f>IF(E168+F168-G168&lt;0,-(E168+F168-G168),0)</f>
        <v>0</v>
      </c>
      <c r="I168" s="25">
        <f>E168+F168-G168</f>
        <v>676200</v>
      </c>
      <c r="J168" s="25"/>
      <c r="K168" s="25">
        <f>I168-J168</f>
        <v>676200</v>
      </c>
      <c r="L168" s="25"/>
    </row>
    <row r="169" s="1" customFormat="1" ht="21.95" customHeight="1" spans="1:12">
      <c r="A169" s="24" t="s">
        <v>161</v>
      </c>
      <c r="B169" s="25">
        <v>333</v>
      </c>
      <c r="C169" s="25">
        <f>B169*3500</f>
        <v>1165500</v>
      </c>
      <c r="D169" s="26">
        <v>0.7</v>
      </c>
      <c r="E169" s="25">
        <f>C169*D169</f>
        <v>815850</v>
      </c>
      <c r="F169" s="25">
        <f>C169*D169</f>
        <v>815850</v>
      </c>
      <c r="G169" s="25">
        <v>1663550</v>
      </c>
      <c r="H169" s="27">
        <f>IF(E169+F169-G169&lt;0,-(E169+F169-G169),0)</f>
        <v>31850</v>
      </c>
      <c r="I169" s="25">
        <v>0</v>
      </c>
      <c r="J169" s="25"/>
      <c r="K169" s="25">
        <f>I169-J169</f>
        <v>0</v>
      </c>
      <c r="L169" s="25" t="s">
        <v>44</v>
      </c>
    </row>
    <row r="170" s="1" customFormat="1" ht="21.95" customHeight="1" spans="1:12">
      <c r="A170" s="23" t="s">
        <v>162</v>
      </c>
      <c r="B170" s="22">
        <f t="shared" ref="B170:J170" si="94">B171</f>
        <v>2558</v>
      </c>
      <c r="C170" s="22">
        <f>C171</f>
        <v>8953000</v>
      </c>
      <c r="D170" s="22"/>
      <c r="E170" s="22">
        <f>E171</f>
        <v>6267100</v>
      </c>
      <c r="F170" s="22">
        <f>F171</f>
        <v>6267100</v>
      </c>
      <c r="G170" s="22">
        <f>G171</f>
        <v>8575000</v>
      </c>
      <c r="H170" s="22">
        <f>H171</f>
        <v>0</v>
      </c>
      <c r="I170" s="22">
        <f>I171</f>
        <v>3959200</v>
      </c>
      <c r="J170" s="22">
        <f>J171</f>
        <v>0</v>
      </c>
      <c r="K170" s="22">
        <f>I170-J170</f>
        <v>3959200</v>
      </c>
      <c r="L170" s="22"/>
    </row>
    <row r="171" s="1" customFormat="1" ht="21.95" customHeight="1" spans="1:12">
      <c r="A171" s="24" t="s">
        <v>162</v>
      </c>
      <c r="B171" s="25">
        <v>2558</v>
      </c>
      <c r="C171" s="25">
        <f>B171*3500</f>
        <v>8953000</v>
      </c>
      <c r="D171" s="26">
        <v>0.7</v>
      </c>
      <c r="E171" s="25">
        <f>C171*D171</f>
        <v>6267100</v>
      </c>
      <c r="F171" s="25">
        <f>C171*D171</f>
        <v>6267100</v>
      </c>
      <c r="G171" s="25">
        <v>8575000</v>
      </c>
      <c r="H171" s="27">
        <f>IF(E171+F171-G171&lt;0,-(E171+F171-G171),0)</f>
        <v>0</v>
      </c>
      <c r="I171" s="25">
        <f>E171+F171-G171</f>
        <v>3959200</v>
      </c>
      <c r="J171" s="25"/>
      <c r="K171" s="25">
        <f>I171-J171</f>
        <v>3959200</v>
      </c>
      <c r="L171" s="25"/>
    </row>
    <row r="172" s="1" customFormat="1" ht="21.95" customHeight="1" spans="1:12">
      <c r="A172" s="23" t="s">
        <v>163</v>
      </c>
      <c r="B172" s="22">
        <f t="shared" ref="B172:G172" si="95">SUM(B173:B177)</f>
        <v>11377</v>
      </c>
      <c r="C172" s="22">
        <f>SUM(C173:C177)</f>
        <v>39819500</v>
      </c>
      <c r="D172" s="22"/>
      <c r="E172" s="22">
        <f>SUM(E173:E177)</f>
        <v>27873650</v>
      </c>
      <c r="F172" s="22">
        <f>SUM(F173:F177)</f>
        <v>27873650</v>
      </c>
      <c r="G172" s="22">
        <f>SUM(G173:G177)</f>
        <v>28638050</v>
      </c>
      <c r="H172" s="22">
        <f t="shared" ref="H172:J172" si="96">SUM(H173:H177)</f>
        <v>813400</v>
      </c>
      <c r="I172" s="22">
        <f>SUM(I173:I177)</f>
        <v>27922650</v>
      </c>
      <c r="J172" s="22">
        <f>SUM(J173:J177)</f>
        <v>0</v>
      </c>
      <c r="K172" s="22">
        <f>I172-J172</f>
        <v>27922650</v>
      </c>
      <c r="L172" s="22"/>
    </row>
    <row r="173" s="1" customFormat="1" ht="21.95" customHeight="1" spans="1:12">
      <c r="A173" s="34" t="s">
        <v>164</v>
      </c>
      <c r="B173" s="25">
        <v>7420</v>
      </c>
      <c r="C173" s="25">
        <f>B173*3500</f>
        <v>25970000</v>
      </c>
      <c r="D173" s="26">
        <v>0.7</v>
      </c>
      <c r="E173" s="25">
        <f>C173*D173</f>
        <v>18179000</v>
      </c>
      <c r="F173" s="25">
        <f>C173*D173</f>
        <v>18179000</v>
      </c>
      <c r="G173" s="25">
        <v>19293750</v>
      </c>
      <c r="H173" s="27">
        <f>IF(E173+F173-G173&lt;0,-(E173+F173-G173),0)</f>
        <v>0</v>
      </c>
      <c r="I173" s="25">
        <f>E173+F173-G173</f>
        <v>17064250</v>
      </c>
      <c r="J173" s="25"/>
      <c r="K173" s="25">
        <f>I173-J173</f>
        <v>17064250</v>
      </c>
      <c r="L173" s="25"/>
    </row>
    <row r="174" s="1" customFormat="1" ht="21.95" customHeight="1" spans="1:12">
      <c r="A174" s="34" t="s">
        <v>165</v>
      </c>
      <c r="B174" s="25"/>
      <c r="C174" s="25">
        <f>B174*3500</f>
        <v>0</v>
      </c>
      <c r="D174" s="26">
        <v>0.7</v>
      </c>
      <c r="E174" s="25">
        <f>C174*D174</f>
        <v>0</v>
      </c>
      <c r="F174" s="25">
        <f>C174*D174</f>
        <v>0</v>
      </c>
      <c r="G174" s="25">
        <v>813400</v>
      </c>
      <c r="H174" s="27">
        <f>IF(E174+F174-G174&lt;0,-(E174+F174-G174),0)</f>
        <v>813400</v>
      </c>
      <c r="I174" s="25">
        <v>0</v>
      </c>
      <c r="J174" s="25"/>
      <c r="K174" s="25">
        <f>I174-J174</f>
        <v>0</v>
      </c>
      <c r="L174" s="25" t="s">
        <v>44</v>
      </c>
    </row>
    <row r="175" s="1" customFormat="1" ht="21.95" customHeight="1" spans="1:12">
      <c r="A175" s="34" t="s">
        <v>166</v>
      </c>
      <c r="B175" s="25">
        <v>2610</v>
      </c>
      <c r="C175" s="25">
        <f>B175*3500</f>
        <v>9135000</v>
      </c>
      <c r="D175" s="26">
        <v>0.7</v>
      </c>
      <c r="E175" s="25">
        <f>C175*D175</f>
        <v>6394500</v>
      </c>
      <c r="F175" s="25">
        <f>C175*D175</f>
        <v>6394500</v>
      </c>
      <c r="G175" s="25">
        <v>4424700</v>
      </c>
      <c r="H175" s="27">
        <f>IF(E175+F175-G175&lt;0,-(E175+F175-G175),0)</f>
        <v>0</v>
      </c>
      <c r="I175" s="25">
        <f>E175+F175-G175</f>
        <v>8364300</v>
      </c>
      <c r="J175" s="25"/>
      <c r="K175" s="25">
        <f>I175-J175</f>
        <v>8364300</v>
      </c>
      <c r="L175" s="25"/>
    </row>
    <row r="176" s="1" customFormat="1" ht="21.95" customHeight="1" spans="1:12">
      <c r="A176" s="34" t="s">
        <v>167</v>
      </c>
      <c r="B176" s="25">
        <v>802</v>
      </c>
      <c r="C176" s="25">
        <f>B176*3500</f>
        <v>2807000</v>
      </c>
      <c r="D176" s="26">
        <v>0.7</v>
      </c>
      <c r="E176" s="25">
        <f>C176*D176</f>
        <v>1964900</v>
      </c>
      <c r="F176" s="25">
        <f>C176*D176</f>
        <v>1964900</v>
      </c>
      <c r="G176" s="25">
        <v>2151100</v>
      </c>
      <c r="H176" s="27">
        <f>IF(E176+F176-G176&lt;0,-(E176+F176-G176),0)</f>
        <v>0</v>
      </c>
      <c r="I176" s="25">
        <f>E176+F176-G176</f>
        <v>1778700</v>
      </c>
      <c r="J176" s="25"/>
      <c r="K176" s="25">
        <f>I176-J176</f>
        <v>1778700</v>
      </c>
      <c r="L176" s="25"/>
    </row>
    <row r="177" s="1" customFormat="1" ht="21.95" customHeight="1" spans="1:12">
      <c r="A177" s="34" t="s">
        <v>168</v>
      </c>
      <c r="B177" s="25">
        <v>545</v>
      </c>
      <c r="C177" s="25">
        <f>B177*3500</f>
        <v>1907500</v>
      </c>
      <c r="D177" s="26">
        <v>0.7</v>
      </c>
      <c r="E177" s="25">
        <f>C177*D177</f>
        <v>1335250</v>
      </c>
      <c r="F177" s="25">
        <f>C177*D177</f>
        <v>1335250</v>
      </c>
      <c r="G177" s="25">
        <v>1955100</v>
      </c>
      <c r="H177" s="27">
        <f>IF(E177+F177-G177&lt;0,-(E177+F177-G177),0)</f>
        <v>0</v>
      </c>
      <c r="I177" s="25">
        <f>E177+F177-G177</f>
        <v>715400</v>
      </c>
      <c r="J177" s="25"/>
      <c r="K177" s="25">
        <f>I177-J177</f>
        <v>715400</v>
      </c>
      <c r="L177" s="25"/>
    </row>
    <row r="178" s="1" customFormat="1" ht="21.95" customHeight="1" spans="1:12">
      <c r="A178" s="23" t="s">
        <v>169</v>
      </c>
      <c r="B178" s="22">
        <f t="shared" ref="B178:J180" si="97">B179</f>
        <v>110</v>
      </c>
      <c r="C178" s="22">
        <f>C179</f>
        <v>385000</v>
      </c>
      <c r="D178" s="22"/>
      <c r="E178" s="22">
        <f>E179</f>
        <v>269500</v>
      </c>
      <c r="F178" s="22">
        <f>F179</f>
        <v>269500</v>
      </c>
      <c r="G178" s="22">
        <f>G179</f>
        <v>823200</v>
      </c>
      <c r="H178" s="22">
        <f>H179</f>
        <v>284200</v>
      </c>
      <c r="I178" s="22">
        <f>I179</f>
        <v>0</v>
      </c>
      <c r="J178" s="22">
        <f>J179</f>
        <v>0</v>
      </c>
      <c r="K178" s="22">
        <f>I178-J178</f>
        <v>0</v>
      </c>
      <c r="L178" s="22"/>
    </row>
    <row r="179" s="1" customFormat="1" ht="21.95" customHeight="1" spans="1:12">
      <c r="A179" s="24" t="s">
        <v>169</v>
      </c>
      <c r="B179" s="25">
        <v>110</v>
      </c>
      <c r="C179" s="25">
        <f t="shared" ref="C179" si="98">B179*3500</f>
        <v>385000</v>
      </c>
      <c r="D179" s="26">
        <v>0.7</v>
      </c>
      <c r="E179" s="25">
        <f t="shared" ref="E179" si="99">C179*D179</f>
        <v>269500</v>
      </c>
      <c r="F179" s="25">
        <f t="shared" ref="F179" si="100">C179*D179</f>
        <v>269500</v>
      </c>
      <c r="G179" s="25">
        <v>823200</v>
      </c>
      <c r="H179" s="27">
        <f>IF(E179+F179-G179&lt;0,-(E179+F179-G179),0)</f>
        <v>284200</v>
      </c>
      <c r="I179" s="25">
        <v>0</v>
      </c>
      <c r="J179" s="25"/>
      <c r="K179" s="25">
        <f>I179-J179</f>
        <v>0</v>
      </c>
      <c r="L179" s="25" t="s">
        <v>44</v>
      </c>
    </row>
    <row r="180" s="1" customFormat="1" ht="21.95" customHeight="1" spans="1:12">
      <c r="A180" s="23" t="s">
        <v>170</v>
      </c>
      <c r="B180" s="22">
        <f>B181</f>
        <v>12922</v>
      </c>
      <c r="C180" s="22">
        <f>C181</f>
        <v>45227000</v>
      </c>
      <c r="D180" s="22"/>
      <c r="E180" s="22">
        <f>E181</f>
        <v>31658900</v>
      </c>
      <c r="F180" s="22">
        <f>F181</f>
        <v>31658900</v>
      </c>
      <c r="G180" s="22">
        <f>G181</f>
        <v>27361600</v>
      </c>
      <c r="H180" s="22">
        <f>H181</f>
        <v>0</v>
      </c>
      <c r="I180" s="22">
        <f>I181</f>
        <v>35956200</v>
      </c>
      <c r="J180" s="22">
        <f>J181</f>
        <v>0</v>
      </c>
      <c r="K180" s="22">
        <f>I180-J180</f>
        <v>35956200</v>
      </c>
      <c r="L180" s="22"/>
    </row>
    <row r="181" s="1" customFormat="1" ht="21.95" customHeight="1" spans="1:12">
      <c r="A181" s="24" t="s">
        <v>170</v>
      </c>
      <c r="B181" s="25">
        <v>12922</v>
      </c>
      <c r="C181" s="25">
        <f>B181*3500</f>
        <v>45227000</v>
      </c>
      <c r="D181" s="26">
        <v>0.7</v>
      </c>
      <c r="E181" s="25">
        <f>C181*D181</f>
        <v>31658900</v>
      </c>
      <c r="F181" s="25">
        <f>C181*D181</f>
        <v>31658900</v>
      </c>
      <c r="G181" s="25">
        <v>27361600</v>
      </c>
      <c r="H181" s="27">
        <f>IF(E181+F181-G181&lt;0,-(E181+F181-G181),0)</f>
        <v>0</v>
      </c>
      <c r="I181" s="25">
        <f>E181+F181-G181</f>
        <v>35956200</v>
      </c>
      <c r="J181" s="25"/>
      <c r="K181" s="25">
        <f>I181-J181</f>
        <v>35956200</v>
      </c>
      <c r="L181" s="25"/>
    </row>
    <row r="182" s="1" customFormat="1" ht="21.95" customHeight="1" spans="1:12">
      <c r="A182" s="23" t="s">
        <v>171</v>
      </c>
      <c r="B182" s="22">
        <f t="shared" ref="B182:J182" si="101">B183</f>
        <v>877</v>
      </c>
      <c r="C182" s="22">
        <f>C183</f>
        <v>3069500</v>
      </c>
      <c r="D182" s="22"/>
      <c r="E182" s="22">
        <f>E183</f>
        <v>2148650</v>
      </c>
      <c r="F182" s="22">
        <f>F183</f>
        <v>2148650</v>
      </c>
      <c r="G182" s="22">
        <f>G183</f>
        <v>2513700</v>
      </c>
      <c r="H182" s="22">
        <f>H183</f>
        <v>0</v>
      </c>
      <c r="I182" s="22">
        <f>I183</f>
        <v>1783600</v>
      </c>
      <c r="J182" s="22">
        <f>J183</f>
        <v>0</v>
      </c>
      <c r="K182" s="22">
        <f>I182-J182</f>
        <v>1783600</v>
      </c>
      <c r="L182" s="22"/>
    </row>
    <row r="183" s="1" customFormat="1" ht="21.95" customHeight="1" spans="1:12">
      <c r="A183" s="24" t="s">
        <v>171</v>
      </c>
      <c r="B183" s="25">
        <v>877</v>
      </c>
      <c r="C183" s="25">
        <f>B183*3500</f>
        <v>3069500</v>
      </c>
      <c r="D183" s="26">
        <v>0.7</v>
      </c>
      <c r="E183" s="25">
        <f>C183*D183</f>
        <v>2148650</v>
      </c>
      <c r="F183" s="25">
        <f>C183*D183</f>
        <v>2148650</v>
      </c>
      <c r="G183" s="25">
        <v>2513700</v>
      </c>
      <c r="H183" s="27">
        <f>IF(E183+F183-G183&lt;0,-(E183+F183-G183),0)</f>
        <v>0</v>
      </c>
      <c r="I183" s="25">
        <f>E183+F183-G183</f>
        <v>1783600</v>
      </c>
      <c r="J183" s="25"/>
      <c r="K183" s="25">
        <f>I183-J183</f>
        <v>1783600</v>
      </c>
      <c r="L183" s="25"/>
    </row>
    <row r="184" s="1" customFormat="1" ht="21.95" customHeight="1" spans="1:12">
      <c r="A184" s="23" t="s">
        <v>172</v>
      </c>
      <c r="B184" s="22">
        <f t="shared" ref="B184:J184" si="102">SUM(B185:B188)</f>
        <v>12075</v>
      </c>
      <c r="C184" s="22">
        <f>SUM(C185:C188)</f>
        <v>42262500</v>
      </c>
      <c r="D184" s="22"/>
      <c r="E184" s="22">
        <f>SUM(E185:E188)</f>
        <v>29583750</v>
      </c>
      <c r="F184" s="22">
        <f>SUM(F185:F188)</f>
        <v>29583750</v>
      </c>
      <c r="G184" s="22">
        <f>SUM(G185:G188)</f>
        <v>35137900</v>
      </c>
      <c r="H184" s="22">
        <f>SUM(H185:H188)</f>
        <v>1139250</v>
      </c>
      <c r="I184" s="22">
        <f>SUM(I185:I188)</f>
        <v>25168850</v>
      </c>
      <c r="J184" s="22">
        <f>SUM(J185:J188)</f>
        <v>0</v>
      </c>
      <c r="K184" s="22">
        <f>I184-J184</f>
        <v>25168850</v>
      </c>
      <c r="L184" s="22"/>
    </row>
    <row r="185" s="1" customFormat="1" ht="21.95" customHeight="1" spans="1:12">
      <c r="A185" s="24" t="s">
        <v>173</v>
      </c>
      <c r="B185" s="25">
        <v>10814</v>
      </c>
      <c r="C185" s="25">
        <f>B185*3500</f>
        <v>37849000</v>
      </c>
      <c r="D185" s="26">
        <v>0.7</v>
      </c>
      <c r="E185" s="25">
        <f>C185*D185</f>
        <v>26494300</v>
      </c>
      <c r="F185" s="25">
        <f>C185*D185</f>
        <v>26494300</v>
      </c>
      <c r="G185" s="25">
        <v>30553950</v>
      </c>
      <c r="H185" s="27">
        <f>IF(E185+F185-G185&lt;0,-(E185+F185-G185),0)</f>
        <v>0</v>
      </c>
      <c r="I185" s="25">
        <f>E185+F185-G185</f>
        <v>22434650</v>
      </c>
      <c r="J185" s="25"/>
      <c r="K185" s="25">
        <f>I185-J185</f>
        <v>22434650</v>
      </c>
      <c r="L185" s="25"/>
    </row>
    <row r="186" s="1" customFormat="1" ht="21.95" customHeight="1" spans="1:12">
      <c r="A186" s="24" t="s">
        <v>174</v>
      </c>
      <c r="B186" s="25">
        <v>100</v>
      </c>
      <c r="C186" s="25">
        <f>B186*3500</f>
        <v>350000</v>
      </c>
      <c r="D186" s="26">
        <v>0.7</v>
      </c>
      <c r="E186" s="25">
        <f>C186*D186</f>
        <v>245000</v>
      </c>
      <c r="F186" s="25">
        <f>C186*D186</f>
        <v>245000</v>
      </c>
      <c r="G186" s="25">
        <v>1249500</v>
      </c>
      <c r="H186" s="27">
        <f>IF(E186+F186-G186&lt;0,-(E186+F186-G186),0)</f>
        <v>759500</v>
      </c>
      <c r="I186" s="25">
        <v>0</v>
      </c>
      <c r="J186" s="25"/>
      <c r="K186" s="25">
        <f>I186-J186</f>
        <v>0</v>
      </c>
      <c r="L186" s="25" t="s">
        <v>44</v>
      </c>
    </row>
    <row r="187" s="1" customFormat="1" ht="21.95" customHeight="1" spans="1:12">
      <c r="A187" s="24" t="s">
        <v>175</v>
      </c>
      <c r="B187" s="25">
        <v>1146</v>
      </c>
      <c r="C187" s="25">
        <f>B187*3500</f>
        <v>4011000</v>
      </c>
      <c r="D187" s="26">
        <v>0.7</v>
      </c>
      <c r="E187" s="25">
        <f>C187*D187</f>
        <v>2807700</v>
      </c>
      <c r="F187" s="25">
        <f>C187*D187</f>
        <v>2807700</v>
      </c>
      <c r="G187" s="25">
        <v>2881200</v>
      </c>
      <c r="H187" s="27">
        <f>IF(E187+F187-G187&lt;0,-(E187+F187-G187),0)</f>
        <v>0</v>
      </c>
      <c r="I187" s="25">
        <f>E187+F187-G187</f>
        <v>2734200</v>
      </c>
      <c r="J187" s="25"/>
      <c r="K187" s="25">
        <f>I187-J187</f>
        <v>2734200</v>
      </c>
      <c r="L187" s="25"/>
    </row>
    <row r="188" s="1" customFormat="1" ht="21.95" customHeight="1" spans="1:12">
      <c r="A188" s="24" t="s">
        <v>176</v>
      </c>
      <c r="B188" s="25">
        <v>15</v>
      </c>
      <c r="C188" s="25">
        <f>B188*3500</f>
        <v>52500</v>
      </c>
      <c r="D188" s="26">
        <v>0.7</v>
      </c>
      <c r="E188" s="25">
        <f>C188*D188</f>
        <v>36750</v>
      </c>
      <c r="F188" s="25">
        <f>C188*D188</f>
        <v>36750</v>
      </c>
      <c r="G188" s="25">
        <v>453250</v>
      </c>
      <c r="H188" s="27">
        <f>IF(E188+F188-G188&lt;0,-(E188+F188-G188),0)</f>
        <v>379750</v>
      </c>
      <c r="I188" s="25">
        <v>0</v>
      </c>
      <c r="J188" s="25"/>
      <c r="K188" s="25">
        <f>I188-J188</f>
        <v>0</v>
      </c>
      <c r="L188" s="25" t="s">
        <v>44</v>
      </c>
    </row>
    <row r="189" s="1" customFormat="1" ht="21.95" customHeight="1" spans="1:12">
      <c r="A189" s="23" t="s">
        <v>177</v>
      </c>
      <c r="B189" s="22">
        <f t="shared" ref="B189:J189" si="103">B190</f>
        <v>1366</v>
      </c>
      <c r="C189" s="22">
        <f>C190</f>
        <v>4781000</v>
      </c>
      <c r="D189" s="22"/>
      <c r="E189" s="22">
        <f>E190</f>
        <v>3346700</v>
      </c>
      <c r="F189" s="22">
        <f>F190</f>
        <v>3346700</v>
      </c>
      <c r="G189" s="22">
        <f>G190</f>
        <v>5421850</v>
      </c>
      <c r="H189" s="22">
        <f>H190</f>
        <v>0</v>
      </c>
      <c r="I189" s="22">
        <f>I190</f>
        <v>1271550</v>
      </c>
      <c r="J189" s="22">
        <f>J190</f>
        <v>0</v>
      </c>
      <c r="K189" s="22">
        <f>I189-J189</f>
        <v>1271550</v>
      </c>
      <c r="L189" s="22"/>
    </row>
    <row r="190" s="1" customFormat="1" ht="21.95" customHeight="1" spans="1:12">
      <c r="A190" s="24" t="s">
        <v>177</v>
      </c>
      <c r="B190" s="25">
        <v>1366</v>
      </c>
      <c r="C190" s="25">
        <f>B190*3500</f>
        <v>4781000</v>
      </c>
      <c r="D190" s="26">
        <v>0.7</v>
      </c>
      <c r="E190" s="25">
        <f>C190*D190</f>
        <v>3346700</v>
      </c>
      <c r="F190" s="25">
        <f>C190*D190</f>
        <v>3346700</v>
      </c>
      <c r="G190" s="25">
        <v>5421850</v>
      </c>
      <c r="H190" s="27">
        <f>IF(E190+F190-G190&lt;0,-(E190+F190-G190),0)</f>
        <v>0</v>
      </c>
      <c r="I190" s="25">
        <f>E190+F190-G190</f>
        <v>1271550</v>
      </c>
      <c r="J190" s="25"/>
      <c r="K190" s="25">
        <f>I190-J190</f>
        <v>1271550</v>
      </c>
      <c r="L190" s="25"/>
    </row>
    <row r="191" s="1" customFormat="1" ht="21.95" customHeight="1" spans="1:12">
      <c r="A191" s="23" t="s">
        <v>178</v>
      </c>
      <c r="B191" s="22">
        <f t="shared" ref="B191:J191" si="104">B192</f>
        <v>4438</v>
      </c>
      <c r="C191" s="22">
        <f>C192</f>
        <v>15533000</v>
      </c>
      <c r="D191" s="22"/>
      <c r="E191" s="22">
        <f>E192</f>
        <v>10873100</v>
      </c>
      <c r="F191" s="22">
        <f>F192</f>
        <v>10873100</v>
      </c>
      <c r="G191" s="22">
        <f>G192</f>
        <v>10405150</v>
      </c>
      <c r="H191" s="22">
        <f>H192</f>
        <v>0</v>
      </c>
      <c r="I191" s="22">
        <f>I192</f>
        <v>11341050</v>
      </c>
      <c r="J191" s="22">
        <f>J192</f>
        <v>0</v>
      </c>
      <c r="K191" s="22">
        <f>I191-J191</f>
        <v>11341050</v>
      </c>
      <c r="L191" s="22"/>
    </row>
    <row r="192" s="1" customFormat="1" ht="21.95" customHeight="1" spans="1:12">
      <c r="A192" s="24" t="s">
        <v>178</v>
      </c>
      <c r="B192" s="25">
        <v>4438</v>
      </c>
      <c r="C192" s="25">
        <f>B192*3500</f>
        <v>15533000</v>
      </c>
      <c r="D192" s="26">
        <v>0.7</v>
      </c>
      <c r="E192" s="25">
        <f>C192*D192</f>
        <v>10873100</v>
      </c>
      <c r="F192" s="25">
        <f>C192*D192</f>
        <v>10873100</v>
      </c>
      <c r="G192" s="25">
        <v>10405150</v>
      </c>
      <c r="H192" s="27">
        <f>IF(E192+F192-G192&lt;0,-(E192+F192-G192),0)</f>
        <v>0</v>
      </c>
      <c r="I192" s="25">
        <f>E192+F192-G192</f>
        <v>11341050</v>
      </c>
      <c r="J192" s="25"/>
      <c r="K192" s="25">
        <f>I192-J192</f>
        <v>11341050</v>
      </c>
      <c r="L192" s="25"/>
    </row>
    <row r="193" spans="8:12">
      <c r="H193" s="2"/>
      <c r="I193" s="2"/>
      <c r="J193" s="2"/>
      <c r="K193" s="2"/>
      <c r="L193" s="2"/>
    </row>
    <row r="194" spans="8:12">
      <c r="H194" s="2"/>
      <c r="I194" s="2"/>
      <c r="J194" s="2"/>
      <c r="K194" s="2"/>
      <c r="L194" s="2"/>
    </row>
    <row r="195" spans="8:12">
      <c r="H195" s="2"/>
      <c r="I195" s="2"/>
      <c r="J195" s="2"/>
      <c r="K195" s="2"/>
      <c r="L195" s="2"/>
    </row>
    <row r="196" spans="8:12">
      <c r="H196" s="2"/>
      <c r="I196" s="2"/>
      <c r="J196" s="2"/>
      <c r="K196" s="2"/>
      <c r="L196" s="2"/>
    </row>
    <row r="197" spans="8:12">
      <c r="H197" s="2"/>
      <c r="I197" s="2"/>
      <c r="J197" s="2"/>
      <c r="K197" s="2"/>
      <c r="L197" s="2"/>
    </row>
    <row r="198" spans="8:12">
      <c r="H198" s="2"/>
      <c r="I198" s="2"/>
      <c r="J198" s="2"/>
      <c r="K198" s="2"/>
      <c r="L198" s="2"/>
    </row>
    <row r="199" spans="8:12">
      <c r="H199" s="2"/>
      <c r="I199" s="2"/>
      <c r="J199" s="2"/>
      <c r="K199" s="2"/>
      <c r="L199" s="2"/>
    </row>
    <row r="200" spans="8:12">
      <c r="H200" s="2"/>
      <c r="I200" s="2"/>
      <c r="J200" s="2"/>
      <c r="K200" s="2"/>
      <c r="L200" s="2"/>
    </row>
    <row r="201" spans="8:12">
      <c r="H201" s="2"/>
      <c r="I201" s="2"/>
      <c r="J201" s="2"/>
      <c r="K201" s="2"/>
      <c r="L201" s="2"/>
    </row>
    <row r="202" spans="8:12">
      <c r="H202" s="2"/>
      <c r="I202" s="2"/>
      <c r="J202" s="2"/>
      <c r="K202" s="2"/>
      <c r="L202" s="2"/>
    </row>
    <row r="203" spans="8:12">
      <c r="H203" s="2"/>
      <c r="I203" s="2"/>
      <c r="J203" s="2"/>
      <c r="K203" s="2"/>
      <c r="L203" s="2"/>
    </row>
    <row r="204" spans="8:12">
      <c r="H204" s="2"/>
      <c r="I204" s="2"/>
      <c r="J204" s="2"/>
      <c r="K204" s="2"/>
      <c r="L204" s="2"/>
    </row>
    <row r="205" spans="8:12">
      <c r="H205" s="2"/>
      <c r="I205" s="2"/>
      <c r="J205" s="2"/>
      <c r="K205" s="2"/>
      <c r="L205" s="2"/>
    </row>
    <row r="206" spans="8:12">
      <c r="H206" s="2"/>
      <c r="I206" s="2"/>
      <c r="J206" s="2"/>
      <c r="K206" s="2"/>
      <c r="L206" s="2"/>
    </row>
    <row r="207" spans="8:12">
      <c r="H207" s="2"/>
      <c r="I207" s="2"/>
      <c r="J207" s="2"/>
      <c r="K207" s="2"/>
      <c r="L207" s="2"/>
    </row>
    <row r="208" spans="8:12">
      <c r="H208" s="2"/>
      <c r="I208" s="2"/>
      <c r="J208" s="2"/>
      <c r="K208" s="2"/>
      <c r="L208" s="2"/>
    </row>
    <row r="209" spans="8:12">
      <c r="H209" s="2"/>
      <c r="I209" s="2"/>
      <c r="J209" s="2"/>
      <c r="K209" s="2"/>
      <c r="L209" s="2"/>
    </row>
    <row r="210" spans="8:12">
      <c r="H210" s="2"/>
      <c r="I210" s="2"/>
      <c r="J210" s="2"/>
      <c r="K210" s="2"/>
      <c r="L210" s="2"/>
    </row>
    <row r="211" spans="8:12">
      <c r="H211" s="2"/>
      <c r="I211" s="2"/>
      <c r="J211" s="2"/>
      <c r="K211" s="2"/>
      <c r="L211" s="2"/>
    </row>
    <row r="212" spans="8:12">
      <c r="H212" s="2"/>
      <c r="I212" s="2"/>
      <c r="J212" s="2"/>
      <c r="K212" s="2"/>
      <c r="L212" s="2"/>
    </row>
    <row r="213" spans="8:12">
      <c r="H213" s="2"/>
      <c r="I213" s="2"/>
      <c r="J213" s="2"/>
      <c r="K213" s="2"/>
      <c r="L213" s="2"/>
    </row>
    <row r="214" spans="8:12">
      <c r="H214" s="2"/>
      <c r="I214" s="2"/>
      <c r="J214" s="2"/>
      <c r="K214" s="2"/>
      <c r="L214" s="2"/>
    </row>
    <row r="215" spans="8:12">
      <c r="H215" s="2"/>
      <c r="I215" s="2"/>
      <c r="J215" s="2"/>
      <c r="K215" s="2"/>
      <c r="L215" s="2"/>
    </row>
    <row r="216" spans="8:12">
      <c r="H216" s="2"/>
      <c r="I216" s="2"/>
      <c r="J216" s="2"/>
      <c r="K216" s="2"/>
      <c r="L216" s="2"/>
    </row>
    <row r="217" spans="8:12">
      <c r="H217" s="2"/>
      <c r="I217" s="2"/>
      <c r="J217" s="2"/>
      <c r="K217" s="2"/>
      <c r="L217" s="2"/>
    </row>
    <row r="218" spans="8:12">
      <c r="H218" s="2"/>
      <c r="I218" s="2"/>
      <c r="J218" s="2"/>
      <c r="K218" s="2"/>
      <c r="L218" s="2"/>
    </row>
    <row r="219" spans="8:12">
      <c r="H219" s="2"/>
      <c r="I219" s="2"/>
      <c r="J219" s="2"/>
      <c r="K219" s="2"/>
      <c r="L219" s="2"/>
    </row>
    <row r="220" spans="8:12">
      <c r="H220" s="2"/>
      <c r="I220" s="2"/>
      <c r="J220" s="2"/>
      <c r="K220" s="2"/>
      <c r="L220" s="2"/>
    </row>
    <row r="221" spans="8:12">
      <c r="H221" s="2"/>
      <c r="I221" s="2"/>
      <c r="J221" s="2"/>
      <c r="K221" s="2"/>
      <c r="L221" s="2"/>
    </row>
    <row r="222" spans="8:12">
      <c r="H222" s="2"/>
      <c r="I222" s="2"/>
      <c r="J222" s="2"/>
      <c r="K222" s="2"/>
      <c r="L222" s="2"/>
    </row>
    <row r="223" spans="8:12">
      <c r="H223" s="2"/>
      <c r="I223" s="2"/>
      <c r="J223" s="2"/>
      <c r="K223" s="2"/>
      <c r="L223" s="2"/>
    </row>
    <row r="224" spans="8:12">
      <c r="H224" s="2"/>
      <c r="I224" s="2"/>
      <c r="J224" s="2"/>
      <c r="K224" s="2"/>
      <c r="L224" s="2"/>
    </row>
    <row r="225" spans="8:12">
      <c r="H225" s="2"/>
      <c r="I225" s="2"/>
      <c r="J225" s="2"/>
      <c r="K225" s="2"/>
      <c r="L225" s="2"/>
    </row>
    <row r="226" spans="8:12">
      <c r="H226" s="2"/>
      <c r="I226" s="2"/>
      <c r="J226" s="2"/>
      <c r="K226" s="2"/>
      <c r="L226" s="2"/>
    </row>
    <row r="227" spans="8:12">
      <c r="H227" s="2"/>
      <c r="I227" s="2"/>
      <c r="J227" s="2"/>
      <c r="K227" s="2"/>
      <c r="L227" s="2"/>
    </row>
    <row r="228" spans="8:12">
      <c r="H228" s="2"/>
      <c r="I228" s="2"/>
      <c r="J228" s="2"/>
      <c r="K228" s="2"/>
      <c r="L228" s="2"/>
    </row>
    <row r="229" spans="8:12">
      <c r="H229" s="2"/>
      <c r="I229" s="2"/>
      <c r="J229" s="2"/>
      <c r="K229" s="2"/>
      <c r="L229" s="2"/>
    </row>
    <row r="230" spans="8:12">
      <c r="H230" s="2"/>
      <c r="I230" s="2"/>
      <c r="J230" s="2"/>
      <c r="K230" s="2"/>
      <c r="L230" s="2"/>
    </row>
    <row r="231" spans="8:12">
      <c r="H231" s="2"/>
      <c r="I231" s="2"/>
      <c r="J231" s="2"/>
      <c r="K231" s="2"/>
      <c r="L231" s="2"/>
    </row>
    <row r="232" spans="8:12">
      <c r="H232" s="2"/>
      <c r="I232" s="2"/>
      <c r="J232" s="2"/>
      <c r="K232" s="2"/>
      <c r="L232" s="2"/>
    </row>
    <row r="233" spans="8:12">
      <c r="H233" s="2"/>
      <c r="I233" s="2"/>
      <c r="J233" s="2"/>
      <c r="K233" s="2"/>
      <c r="L233" s="2"/>
    </row>
    <row r="234" spans="8:12">
      <c r="H234" s="2"/>
      <c r="I234" s="2"/>
      <c r="J234" s="2"/>
      <c r="K234" s="2"/>
      <c r="L234" s="2"/>
    </row>
    <row r="235" spans="8:12">
      <c r="H235" s="2"/>
      <c r="I235" s="2"/>
      <c r="J235" s="2"/>
      <c r="K235" s="2"/>
      <c r="L235" s="2"/>
    </row>
    <row r="236" spans="8:12">
      <c r="H236" s="2"/>
      <c r="I236" s="2"/>
      <c r="J236" s="2"/>
      <c r="K236" s="2"/>
      <c r="L236" s="2"/>
    </row>
    <row r="237" spans="8:12">
      <c r="H237" s="2"/>
      <c r="I237" s="2"/>
      <c r="J237" s="2"/>
      <c r="K237" s="2"/>
      <c r="L237" s="2"/>
    </row>
    <row r="238" spans="8:12">
      <c r="H238" s="2"/>
      <c r="I238" s="2"/>
      <c r="J238" s="2"/>
      <c r="K238" s="2"/>
      <c r="L238" s="2"/>
    </row>
    <row r="239" spans="8:12">
      <c r="H239" s="2"/>
      <c r="I239" s="2"/>
      <c r="J239" s="2"/>
      <c r="K239" s="2"/>
      <c r="L239" s="2"/>
    </row>
    <row r="240" spans="8:12">
      <c r="H240" s="2"/>
      <c r="I240" s="2"/>
      <c r="J240" s="2"/>
      <c r="K240" s="2"/>
      <c r="L240" s="2"/>
    </row>
    <row r="241" spans="8:12">
      <c r="H241" s="2"/>
      <c r="I241" s="2"/>
      <c r="J241" s="2"/>
      <c r="K241" s="2"/>
      <c r="L241" s="2"/>
    </row>
    <row r="242" spans="8:12">
      <c r="H242" s="2"/>
      <c r="I242" s="2"/>
      <c r="J242" s="2"/>
      <c r="K242" s="2"/>
      <c r="L242" s="2"/>
    </row>
    <row r="243" spans="8:12">
      <c r="H243" s="2"/>
      <c r="I243" s="2"/>
      <c r="J243" s="2"/>
      <c r="K243" s="2"/>
      <c r="L243" s="2"/>
    </row>
    <row r="244" spans="8:12">
      <c r="H244" s="2"/>
      <c r="I244" s="2"/>
      <c r="J244" s="2"/>
      <c r="K244" s="2"/>
      <c r="L244" s="2"/>
    </row>
    <row r="245" spans="8:12">
      <c r="H245" s="2"/>
      <c r="I245" s="2"/>
      <c r="J245" s="2"/>
      <c r="K245" s="2"/>
      <c r="L245" s="2"/>
    </row>
    <row r="246" spans="8:12">
      <c r="H246" s="2"/>
      <c r="I246" s="2"/>
      <c r="J246" s="2"/>
      <c r="K246" s="2"/>
      <c r="L246" s="2"/>
    </row>
    <row r="247" spans="8:12">
      <c r="H247" s="2"/>
      <c r="I247" s="2"/>
      <c r="J247" s="2"/>
      <c r="K247" s="2"/>
      <c r="L247" s="2"/>
    </row>
    <row r="248" spans="8:12">
      <c r="H248" s="2"/>
      <c r="I248" s="2"/>
      <c r="J248" s="2"/>
      <c r="K248" s="2"/>
      <c r="L248" s="2"/>
    </row>
    <row r="249" spans="8:12">
      <c r="H249" s="2"/>
      <c r="I249" s="2"/>
      <c r="J249" s="2"/>
      <c r="K249" s="2"/>
      <c r="L249" s="2"/>
    </row>
    <row r="250" spans="8:12">
      <c r="H250" s="2"/>
      <c r="I250" s="2"/>
      <c r="J250" s="2"/>
      <c r="K250" s="2"/>
      <c r="L250" s="2"/>
    </row>
    <row r="251" spans="8:12">
      <c r="H251" s="2"/>
      <c r="I251" s="2"/>
      <c r="J251" s="2"/>
      <c r="K251" s="2"/>
      <c r="L251" s="2"/>
    </row>
    <row r="252" spans="8:12">
      <c r="H252" s="2"/>
      <c r="I252" s="2"/>
      <c r="J252" s="2"/>
      <c r="K252" s="2"/>
      <c r="L252" s="2"/>
    </row>
    <row r="253" spans="8:12">
      <c r="H253" s="2"/>
      <c r="I253" s="2"/>
      <c r="J253" s="2"/>
      <c r="K253" s="2"/>
      <c r="L253" s="2"/>
    </row>
    <row r="254" spans="8:12">
      <c r="H254" s="2"/>
      <c r="I254" s="2"/>
      <c r="J254" s="2"/>
      <c r="K254" s="2"/>
      <c r="L254" s="2"/>
    </row>
    <row r="255" spans="8:12">
      <c r="H255" s="2"/>
      <c r="I255" s="2"/>
      <c r="J255" s="2"/>
      <c r="K255" s="2"/>
      <c r="L255" s="2"/>
    </row>
    <row r="256" spans="8:12">
      <c r="H256" s="2"/>
      <c r="I256" s="2"/>
      <c r="J256" s="2"/>
      <c r="K256" s="2"/>
      <c r="L256" s="2"/>
    </row>
    <row r="257" spans="8:12">
      <c r="H257" s="2"/>
      <c r="I257" s="2"/>
      <c r="J257" s="2"/>
      <c r="K257" s="2"/>
      <c r="L257" s="2"/>
    </row>
    <row r="258" spans="8:12">
      <c r="H258" s="2"/>
      <c r="I258" s="2"/>
      <c r="J258" s="2"/>
      <c r="K258" s="2"/>
      <c r="L258" s="2"/>
    </row>
    <row r="259" spans="8:12">
      <c r="H259" s="2"/>
      <c r="I259" s="2"/>
      <c r="J259" s="2"/>
      <c r="K259" s="2"/>
      <c r="L259" s="2"/>
    </row>
    <row r="260" spans="8:12">
      <c r="H260" s="2"/>
      <c r="I260" s="2"/>
      <c r="J260" s="2"/>
      <c r="K260" s="2"/>
      <c r="L260" s="2"/>
    </row>
    <row r="261" spans="8:12">
      <c r="H261" s="2"/>
      <c r="I261" s="2"/>
      <c r="J261" s="2"/>
      <c r="K261" s="2"/>
      <c r="L261" s="2"/>
    </row>
    <row r="262" spans="8:12">
      <c r="H262" s="2"/>
      <c r="I262" s="2"/>
      <c r="J262" s="2"/>
      <c r="K262" s="2"/>
      <c r="L262" s="2"/>
    </row>
    <row r="263" spans="8:12">
      <c r="H263" s="2"/>
      <c r="I263" s="2"/>
      <c r="J263" s="2"/>
      <c r="K263" s="2"/>
      <c r="L263" s="2"/>
    </row>
    <row r="264" spans="8:12">
      <c r="H264" s="2"/>
      <c r="I264" s="2"/>
      <c r="J264" s="2"/>
      <c r="K264" s="2"/>
      <c r="L264" s="2"/>
    </row>
    <row r="265" spans="8:12">
      <c r="H265" s="2"/>
      <c r="I265" s="2"/>
      <c r="J265" s="2"/>
      <c r="K265" s="2"/>
      <c r="L265" s="2"/>
    </row>
    <row r="266" spans="8:12">
      <c r="H266" s="2"/>
      <c r="I266" s="2"/>
      <c r="J266" s="2"/>
      <c r="K266" s="2"/>
      <c r="L266" s="2"/>
    </row>
    <row r="267" spans="8:12">
      <c r="H267" s="2"/>
      <c r="I267" s="2"/>
      <c r="J267" s="2"/>
      <c r="K267" s="2"/>
      <c r="L267" s="2"/>
    </row>
    <row r="268" spans="8:12">
      <c r="H268" s="2"/>
      <c r="I268" s="2"/>
      <c r="J268" s="2"/>
      <c r="K268" s="2"/>
      <c r="L268" s="2"/>
    </row>
    <row r="269" spans="8:12">
      <c r="H269" s="2"/>
      <c r="I269" s="2"/>
      <c r="J269" s="2"/>
      <c r="K269" s="2"/>
      <c r="L269" s="2"/>
    </row>
    <row r="270" spans="8:12">
      <c r="H270" s="2"/>
      <c r="I270" s="2"/>
      <c r="J270" s="2"/>
      <c r="K270" s="2"/>
      <c r="L270" s="2"/>
    </row>
    <row r="271" spans="8:12">
      <c r="H271" s="2"/>
      <c r="I271" s="2"/>
      <c r="J271" s="2"/>
      <c r="K271" s="2"/>
      <c r="L271" s="2"/>
    </row>
    <row r="272" spans="8:12">
      <c r="H272" s="2"/>
      <c r="I272" s="2"/>
      <c r="J272" s="2"/>
      <c r="K272" s="2"/>
      <c r="L272" s="2"/>
    </row>
    <row r="273" spans="8:12">
      <c r="H273" s="2"/>
      <c r="I273" s="2"/>
      <c r="J273" s="2"/>
      <c r="K273" s="2"/>
      <c r="L273" s="2"/>
    </row>
    <row r="274" spans="8:12">
      <c r="H274" s="2"/>
      <c r="I274" s="2"/>
      <c r="J274" s="2"/>
      <c r="K274" s="2"/>
      <c r="L274" s="2"/>
    </row>
    <row r="275" spans="8:12">
      <c r="H275" s="2"/>
      <c r="I275" s="2"/>
      <c r="J275" s="2"/>
      <c r="K275" s="2"/>
      <c r="L275" s="2"/>
    </row>
    <row r="276" spans="8:12">
      <c r="H276" s="2"/>
      <c r="I276" s="2"/>
      <c r="J276" s="2"/>
      <c r="K276" s="2"/>
      <c r="L276" s="2"/>
    </row>
    <row r="277" spans="8:12">
      <c r="H277" s="2"/>
      <c r="I277" s="2"/>
      <c r="J277" s="2"/>
      <c r="K277" s="2"/>
      <c r="L277" s="2"/>
    </row>
    <row r="278" spans="8:12">
      <c r="H278" s="2"/>
      <c r="I278" s="2"/>
      <c r="J278" s="2"/>
      <c r="K278" s="2"/>
      <c r="L278" s="2"/>
    </row>
    <row r="279" spans="8:12">
      <c r="H279" s="2"/>
      <c r="I279" s="2"/>
      <c r="J279" s="2"/>
      <c r="K279" s="2"/>
      <c r="L279" s="2"/>
    </row>
    <row r="280" spans="8:12">
      <c r="H280" s="2"/>
      <c r="I280" s="2"/>
      <c r="J280" s="2"/>
      <c r="K280" s="2"/>
      <c r="L280" s="2"/>
    </row>
    <row r="281" spans="8:12">
      <c r="H281" s="2"/>
      <c r="I281" s="2"/>
      <c r="J281" s="2"/>
      <c r="K281" s="2"/>
      <c r="L281" s="2"/>
    </row>
    <row r="282" spans="8:12">
      <c r="H282" s="2"/>
      <c r="I282" s="2"/>
      <c r="J282" s="2"/>
      <c r="K282" s="2"/>
      <c r="L282" s="2"/>
    </row>
    <row r="283" spans="8:12">
      <c r="H283" s="2"/>
      <c r="I283" s="2"/>
      <c r="J283" s="2"/>
      <c r="K283" s="2"/>
      <c r="L283" s="2"/>
    </row>
    <row r="284" spans="8:12">
      <c r="H284" s="2"/>
      <c r="I284" s="2"/>
      <c r="J284" s="2"/>
      <c r="K284" s="2"/>
      <c r="L284" s="2"/>
    </row>
    <row r="285" spans="8:12">
      <c r="H285" s="2"/>
      <c r="I285" s="2"/>
      <c r="J285" s="2"/>
      <c r="K285" s="2"/>
      <c r="L285" s="2"/>
    </row>
    <row r="286" spans="8:12">
      <c r="H286" s="2"/>
      <c r="I286" s="2"/>
      <c r="J286" s="2"/>
      <c r="K286" s="2"/>
      <c r="L286" s="2"/>
    </row>
    <row r="287" spans="8:12">
      <c r="H287" s="2"/>
      <c r="I287" s="2"/>
      <c r="J287" s="2"/>
      <c r="K287" s="2"/>
      <c r="L287" s="2"/>
    </row>
    <row r="288" spans="8:12">
      <c r="H288" s="2"/>
      <c r="I288" s="2"/>
      <c r="J288" s="2"/>
      <c r="K288" s="2"/>
      <c r="L288" s="2"/>
    </row>
    <row r="289" spans="8:12">
      <c r="H289" s="2"/>
      <c r="I289" s="2"/>
      <c r="J289" s="2"/>
      <c r="K289" s="2"/>
      <c r="L289" s="2"/>
    </row>
    <row r="290" spans="8:12">
      <c r="H290" s="2"/>
      <c r="I290" s="2"/>
      <c r="J290" s="2"/>
      <c r="K290" s="2"/>
      <c r="L290" s="2"/>
    </row>
    <row r="291" spans="8:12">
      <c r="H291" s="2"/>
      <c r="I291" s="2"/>
      <c r="J291" s="2"/>
      <c r="K291" s="2"/>
      <c r="L291" s="2"/>
    </row>
    <row r="292" spans="8:12">
      <c r="H292" s="2"/>
      <c r="I292" s="2"/>
      <c r="J292" s="2"/>
      <c r="K292" s="2"/>
      <c r="L292" s="2"/>
    </row>
    <row r="293" spans="8:12">
      <c r="H293" s="2"/>
      <c r="I293" s="2"/>
      <c r="J293" s="2"/>
      <c r="K293" s="2"/>
      <c r="L293" s="2"/>
    </row>
    <row r="294" spans="8:12">
      <c r="H294" s="2"/>
      <c r="I294" s="2"/>
      <c r="J294" s="2"/>
      <c r="K294" s="2"/>
      <c r="L294" s="2"/>
    </row>
    <row r="295" spans="8:12">
      <c r="H295" s="2"/>
      <c r="I295" s="2"/>
      <c r="J295" s="2"/>
      <c r="K295" s="2"/>
      <c r="L295" s="2"/>
    </row>
    <row r="296" spans="8:12">
      <c r="H296" s="2"/>
      <c r="I296" s="2"/>
      <c r="J296" s="2"/>
      <c r="K296" s="2"/>
      <c r="L296" s="2"/>
    </row>
    <row r="297" spans="8:12">
      <c r="H297" s="2"/>
      <c r="I297" s="2"/>
      <c r="J297" s="2"/>
      <c r="K297" s="2"/>
      <c r="L297" s="2"/>
    </row>
    <row r="298" spans="8:12">
      <c r="H298" s="2"/>
      <c r="I298" s="2"/>
      <c r="J298" s="2"/>
      <c r="K298" s="2"/>
      <c r="L298" s="2"/>
    </row>
    <row r="299" spans="8:12">
      <c r="H299" s="2"/>
      <c r="I299" s="2"/>
      <c r="J299" s="2"/>
      <c r="K299" s="2"/>
      <c r="L299" s="2"/>
    </row>
    <row r="300" spans="8:12">
      <c r="H300" s="2"/>
      <c r="I300" s="2"/>
      <c r="J300" s="2"/>
      <c r="K300" s="2"/>
      <c r="L300" s="2"/>
    </row>
    <row r="301" spans="8:12">
      <c r="H301" s="2"/>
      <c r="I301" s="2"/>
      <c r="J301" s="2"/>
      <c r="K301" s="2"/>
      <c r="L301" s="2"/>
    </row>
    <row r="302" spans="8:12">
      <c r="H302" s="2"/>
      <c r="I302" s="2"/>
      <c r="J302" s="2"/>
      <c r="K302" s="2"/>
      <c r="L302" s="2"/>
    </row>
    <row r="303" spans="8:12">
      <c r="H303" s="2"/>
      <c r="I303" s="2"/>
      <c r="J303" s="2"/>
      <c r="K303" s="2"/>
      <c r="L303" s="2"/>
    </row>
    <row r="304" spans="8:12">
      <c r="H304" s="2"/>
      <c r="I304" s="2"/>
      <c r="J304" s="2"/>
      <c r="K304" s="2"/>
      <c r="L304" s="2"/>
    </row>
    <row r="305" spans="8:12">
      <c r="H305" s="2"/>
      <c r="I305" s="2"/>
      <c r="J305" s="2"/>
      <c r="K305" s="2"/>
      <c r="L305" s="2"/>
    </row>
    <row r="306" spans="8:12">
      <c r="H306" s="2"/>
      <c r="I306" s="2"/>
      <c r="J306" s="2"/>
      <c r="K306" s="2"/>
      <c r="L306" s="2"/>
    </row>
    <row r="307" spans="8:12">
      <c r="H307" s="2"/>
      <c r="I307" s="2"/>
      <c r="J307" s="2"/>
      <c r="K307" s="2"/>
      <c r="L307" s="2"/>
    </row>
    <row r="308" spans="8:12">
      <c r="H308" s="2"/>
      <c r="I308" s="2"/>
      <c r="J308" s="2"/>
      <c r="K308" s="2"/>
      <c r="L308" s="2"/>
    </row>
    <row r="309" spans="8:12">
      <c r="H309" s="2"/>
      <c r="I309" s="2"/>
      <c r="J309" s="2"/>
      <c r="K309" s="2"/>
      <c r="L309" s="2"/>
    </row>
    <row r="310" spans="8:12">
      <c r="H310" s="2"/>
      <c r="I310" s="2"/>
      <c r="J310" s="2"/>
      <c r="K310" s="2"/>
      <c r="L310" s="2"/>
    </row>
    <row r="311" spans="8:12">
      <c r="H311" s="2"/>
      <c r="I311" s="2"/>
      <c r="J311" s="2"/>
      <c r="K311" s="2"/>
      <c r="L311" s="2"/>
    </row>
    <row r="312" spans="8:12">
      <c r="H312" s="2"/>
      <c r="I312" s="2"/>
      <c r="J312" s="2"/>
      <c r="K312" s="2"/>
      <c r="L312" s="2"/>
    </row>
    <row r="313" spans="8:12">
      <c r="H313" s="2"/>
      <c r="I313" s="2"/>
      <c r="J313" s="2"/>
      <c r="K313" s="2"/>
      <c r="L313" s="2"/>
    </row>
    <row r="314" spans="8:12">
      <c r="H314" s="2"/>
      <c r="I314" s="2"/>
      <c r="J314" s="2"/>
      <c r="K314" s="2"/>
      <c r="L314" s="2"/>
    </row>
  </sheetData>
  <mergeCells count="10">
    <mergeCell ref="A2:L2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08333333333333" right="0.708333333333333" top="0.747916666666667" bottom="0.747916666666667" header="0.314583333333333" footer="0.314583333333333"/>
  <pageSetup paperSize="9" scale="5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陈允</cp:lastModifiedBy>
  <dcterms:created xsi:type="dcterms:W3CDTF">2016-10-22T08:01:00Z</dcterms:created>
  <cp:lastPrinted>2016-12-01T06:42:00Z</cp:lastPrinted>
  <dcterms:modified xsi:type="dcterms:W3CDTF">2017-03-30T09:35:20Z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