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0245" activeTab="2"/>
  </bookViews>
  <sheets>
    <sheet name="城乡寄宿生" sheetId="1" r:id="rId1"/>
    <sheet name="农村非寄宿生" sheetId="2" r:id="rId2"/>
    <sheet name="寄宿制民族班学生" sheetId="3" r:id="rId3"/>
  </sheets>
  <definedNames>
    <definedName name="_xlnm.Print_Titles" localSheetId="0">'城乡寄宿生'!$3:$7</definedName>
    <definedName name="_xlnm.Print_Titles" localSheetId="1">'农村非寄宿生'!$3:$5</definedName>
    <definedName name="_xlnm._FilterDatabase" localSheetId="0" hidden="1">'城乡寄宿生'!$A$8:$X$188</definedName>
  </definedNames>
  <calcPr fullCalcOnLoad="1"/>
</workbook>
</file>

<file path=xl/sharedStrings.xml><?xml version="1.0" encoding="utf-8"?>
<sst xmlns="http://schemas.openxmlformats.org/spreadsheetml/2006/main" count="471" uniqueCount="179">
  <si>
    <t>提前下达2018年城乡义务教育家庭经济困难寄宿学生生活费补助资金明细表</t>
  </si>
  <si>
    <t>单位：人、万元</t>
  </si>
  <si>
    <t>地区</t>
  </si>
  <si>
    <t>2018年需求人数</t>
  </si>
  <si>
    <t>2018年需求资金</t>
  </si>
  <si>
    <t>2017年结余资金</t>
  </si>
  <si>
    <t>以粤财教〔2017〕181号文预安排2018年资金</t>
  </si>
  <si>
    <t>核定2018年应下达资金</t>
  </si>
  <si>
    <t>留待以后年度抵扣</t>
  </si>
  <si>
    <t>本次实际下达资金</t>
  </si>
  <si>
    <t>合计</t>
  </si>
  <si>
    <t>提前下达2018年资金</t>
  </si>
  <si>
    <t>小学</t>
  </si>
  <si>
    <t>初中</t>
  </si>
  <si>
    <t>小计</t>
  </si>
  <si>
    <t>中央</t>
  </si>
  <si>
    <t>省级</t>
  </si>
  <si>
    <t>列关系</t>
  </si>
  <si>
    <t>7=1-3-5-9</t>
  </si>
  <si>
    <t>8=2-4-6-10</t>
  </si>
  <si>
    <t>11=12+13</t>
  </si>
  <si>
    <t>12=7向上取整</t>
  </si>
  <si>
    <t>13=8向上取整</t>
  </si>
  <si>
    <t>全省合计</t>
  </si>
  <si>
    <t>广州市合计</t>
  </si>
  <si>
    <t>越秀区</t>
  </si>
  <si>
    <t>海珠区</t>
  </si>
  <si>
    <t>荔湾区</t>
  </si>
  <si>
    <t>天河区</t>
  </si>
  <si>
    <t>白云区</t>
  </si>
  <si>
    <t>黄埔区</t>
  </si>
  <si>
    <t>番禺区</t>
  </si>
  <si>
    <t>花都区</t>
  </si>
  <si>
    <t>增城区</t>
  </si>
  <si>
    <t>南沙区</t>
  </si>
  <si>
    <t>从化区</t>
  </si>
  <si>
    <t>珠海市合计</t>
  </si>
  <si>
    <t>市直属</t>
  </si>
  <si>
    <t>香洲区</t>
  </si>
  <si>
    <t>金湾区</t>
  </si>
  <si>
    <t>斗门区</t>
  </si>
  <si>
    <t>汕头市合计</t>
  </si>
  <si>
    <t>市辖区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</si>
  <si>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</si>
  <si>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</si>
  <si>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</si>
  <si>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</si>
  <si>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</si>
  <si>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</si>
  <si>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</si>
  <si>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佛山市合计</t>
  </si>
  <si>
    <t>禅城区</t>
  </si>
  <si>
    <t>南海区</t>
  </si>
  <si>
    <t>高明区</t>
  </si>
  <si>
    <t>三水区</t>
  </si>
  <si>
    <t>顺德区</t>
  </si>
  <si>
    <t>韶关市合计</t>
  </si>
  <si>
    <t>始兴县</t>
  </si>
  <si>
    <t>新丰县</t>
  </si>
  <si>
    <t>乐昌市</t>
  </si>
  <si>
    <t>浈江区</t>
  </si>
  <si>
    <t>曲江区</t>
  </si>
  <si>
    <t>武江区</t>
  </si>
  <si>
    <t>南雄市</t>
  </si>
  <si>
    <t>仁化县</t>
  </si>
  <si>
    <t>翁源县</t>
  </si>
  <si>
    <t>乳源瑶族自治县</t>
  </si>
  <si>
    <t>河源市合计</t>
  </si>
  <si>
    <t>源城区</t>
  </si>
  <si>
    <t>东源县</t>
  </si>
  <si>
    <t>和平县</t>
  </si>
  <si>
    <t>龙川县</t>
  </si>
  <si>
    <t>连平县</t>
  </si>
  <si>
    <t>紫金县</t>
  </si>
  <si>
    <t>梅州市合计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</si>
  <si>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</si>
  <si>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</si>
  <si>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</si>
  <si>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</si>
  <si>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</si>
  <si>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</si>
  <si>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</si>
  <si>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</si>
  <si>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惠州市合计</t>
  </si>
  <si>
    <t>市直</t>
  </si>
  <si>
    <t>惠城区</t>
  </si>
  <si>
    <t>惠东县</t>
  </si>
  <si>
    <t>惠阳区</t>
  </si>
  <si>
    <t>龙门县</t>
  </si>
  <si>
    <t>博罗县</t>
  </si>
  <si>
    <t>汕尾市合计</t>
  </si>
  <si>
    <t>市直学校</t>
  </si>
  <si>
    <t>城区</t>
  </si>
  <si>
    <t>海丰县</t>
  </si>
  <si>
    <t>陆丰市</t>
  </si>
  <si>
    <t>陆河县</t>
  </si>
  <si>
    <t>东莞市合计</t>
  </si>
  <si>
    <t>东莞市</t>
  </si>
  <si>
    <t>中山市合计</t>
  </si>
  <si>
    <t>中山市</t>
  </si>
  <si>
    <t>江门市合计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</si>
  <si>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</si>
  <si>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</si>
  <si>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</si>
  <si>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</si>
  <si>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</si>
  <si>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</si>
  <si>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</si>
  <si>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阳江市合计</t>
  </si>
  <si>
    <t>江城区</t>
  </si>
  <si>
    <t>阳东区</t>
  </si>
  <si>
    <t>阳西县</t>
  </si>
  <si>
    <t>阳春市</t>
  </si>
  <si>
    <t>湛江市合计</t>
  </si>
  <si>
    <t>赤坎区</t>
  </si>
  <si>
    <t>霞山区</t>
  </si>
  <si>
    <t>麻章区</t>
  </si>
  <si>
    <t>坡头区</t>
  </si>
  <si>
    <t>遂溪县</t>
  </si>
  <si>
    <t>吴川县</t>
  </si>
  <si>
    <t>徐闻县</t>
  </si>
  <si>
    <t>廉江市</t>
  </si>
  <si>
    <t>雷州县</t>
  </si>
  <si>
    <t>茂名市合计</t>
  </si>
  <si>
    <t>茂南区</t>
  </si>
  <si>
    <t>电白区</t>
  </si>
  <si>
    <t>信宜市</t>
  </si>
  <si>
    <t>化州市</t>
  </si>
  <si>
    <t>高州市</t>
  </si>
  <si>
    <t>肇庆市合计</t>
  </si>
  <si>
    <t>端州区</t>
  </si>
  <si>
    <t>鼎湖区</t>
  </si>
  <si>
    <t>高要区</t>
  </si>
  <si>
    <t>四会市</t>
  </si>
  <si>
    <t>广宁县</t>
  </si>
  <si>
    <t>德庆县</t>
  </si>
  <si>
    <t>封开县</t>
  </si>
  <si>
    <t>怀集县</t>
  </si>
  <si>
    <t>清远市合计</t>
  </si>
  <si>
    <t>清城区</t>
  </si>
  <si>
    <t>清新区</t>
  </si>
  <si>
    <t>连州市</t>
  </si>
  <si>
    <t>佛冈县</t>
  </si>
  <si>
    <t>阳山县</t>
  </si>
  <si>
    <t>连山县</t>
  </si>
  <si>
    <t>连南瑶族自治县</t>
  </si>
  <si>
    <t>英德市</t>
  </si>
  <si>
    <t>潮州市合计</t>
  </si>
  <si>
    <t>潮安区</t>
  </si>
  <si>
    <t>湘桥区</t>
  </si>
  <si>
    <t>饶平县</t>
  </si>
  <si>
    <t>揭阳市合计</t>
  </si>
  <si>
    <t>榕城区</t>
  </si>
  <si>
    <t>揭东区</t>
  </si>
  <si>
    <t>普宁市</t>
  </si>
  <si>
    <t>揭西县</t>
  </si>
  <si>
    <t>惠来县</t>
  </si>
  <si>
    <t>云浮市合计</t>
  </si>
  <si>
    <t>云城区</t>
  </si>
  <si>
    <t>云安区</t>
  </si>
  <si>
    <t>郁南县</t>
  </si>
  <si>
    <t>罗定市</t>
  </si>
  <si>
    <t>新兴县</t>
  </si>
  <si>
    <t>提前下达2018年农村非寄宿家庭经济困难学生生活费补助资金明细表</t>
  </si>
  <si>
    <t>2018年需求金额</t>
  </si>
  <si>
    <t>2016年及以前年度结余资金</t>
  </si>
  <si>
    <t>实际提前下达资金</t>
  </si>
  <si>
    <t>6=1-3-5-8</t>
  </si>
  <si>
    <t>7=2-4-9</t>
  </si>
  <si>
    <t>10=11+12</t>
  </si>
  <si>
    <t>11=6向上取整</t>
  </si>
  <si>
    <t>提前下达2018年义务教育民族地区寄宿制民族班学生生活费补助资金明细表</t>
  </si>
  <si>
    <t>以前年度结余资金</t>
  </si>
  <si>
    <r>
      <t>4</t>
    </r>
    <r>
      <rPr>
        <b/>
        <vertAlign val="superscript"/>
        <sz val="11"/>
        <rFont val="宋体"/>
        <family val="0"/>
      </rPr>
      <t>注</t>
    </r>
    <r>
      <rPr>
        <b/>
        <sz val="11"/>
        <rFont val="宋体"/>
        <family val="0"/>
      </rPr>
      <t>=1-3</t>
    </r>
  </si>
  <si>
    <r>
      <t>5</t>
    </r>
    <r>
      <rPr>
        <b/>
        <vertAlign val="superscript"/>
        <sz val="11"/>
        <rFont val="宋体"/>
        <family val="0"/>
      </rPr>
      <t>注</t>
    </r>
    <r>
      <rPr>
        <b/>
        <sz val="11"/>
        <rFont val="宋体"/>
        <family val="0"/>
      </rPr>
      <t>=2-3</t>
    </r>
  </si>
  <si>
    <t>6=7+8</t>
  </si>
  <si>
    <t>7=4向上取整</t>
  </si>
  <si>
    <t>8=5向上取整</t>
  </si>
  <si>
    <t xml:space="preserve">注：以前年度结余资金优先用于安排2018年小学补助所需资金，安排完后如有剩余，则用于安排初中所需资金。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</si>
</sst>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6"/>
      <color indexed="8"/>
      <name val="仿宋_GB2312"/>
      <family val="3"/>
    </font>
    <font>
      <sz val="18"/>
      <name val="方正小标宋简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vertAlign val="superscript"/>
      <sz val="11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仿宋_GB2312"/>
      <family val="3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 wrapText="1"/>
    </xf>
    <xf numFmtId="176" fontId="45" fillId="0" borderId="9" xfId="0" applyNumberFormat="1" applyFont="1" applyFill="1" applyBorder="1" applyAlignment="1">
      <alignment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right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45" fillId="34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6" fontId="46" fillId="33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right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/>
    </xf>
    <xf numFmtId="0" fontId="46" fillId="33" borderId="10" xfId="0" applyNumberFormat="1" applyFont="1" applyFill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"/>
  <sheetViews>
    <sheetView zoomScaleSheetLayoutView="100" workbookViewId="0" topLeftCell="A1">
      <pane xSplit="1" ySplit="8" topLeftCell="B9" activePane="bottomRight" state="frozen"/>
      <selection pane="bottomRight" activeCell="P23" sqref="P23"/>
    </sheetView>
  </sheetViews>
  <sheetFormatPr defaultColWidth="8.28125" defaultRowHeight="27" customHeight="1"/>
  <cols>
    <col min="1" max="1" width="14.28125" style="1" customWidth="1"/>
    <col min="2" max="3" width="7.57421875" style="1" customWidth="1"/>
    <col min="4" max="4" width="8.28125" style="1" customWidth="1"/>
    <col min="5" max="5" width="10.421875" style="1" bestFit="1" customWidth="1"/>
    <col min="6" max="6" width="11.57421875" style="1" bestFit="1" customWidth="1"/>
    <col min="7" max="7" width="12.8515625" style="1" bestFit="1" customWidth="1"/>
    <col min="8" max="8" width="11.421875" style="1" bestFit="1" customWidth="1"/>
    <col min="9" max="9" width="11.57421875" style="1" bestFit="1" customWidth="1"/>
    <col min="10" max="12" width="12.8515625" style="1" bestFit="1" customWidth="1"/>
    <col min="13" max="13" width="12.8515625" style="1" customWidth="1"/>
    <col min="14" max="14" width="10.7109375" style="1" customWidth="1"/>
    <col min="15" max="15" width="7.421875" style="31" hidden="1" customWidth="1"/>
    <col min="16" max="16" width="7.7109375" style="31" customWidth="1"/>
    <col min="17" max="17" width="8.140625" style="31" customWidth="1"/>
    <col min="18" max="18" width="6.8515625" style="31" hidden="1" customWidth="1"/>
    <col min="19" max="20" width="8.28125" style="31" customWidth="1"/>
    <col min="21" max="21" width="8.28125" style="1" customWidth="1"/>
    <col min="22" max="22" width="15.8515625" style="1" bestFit="1" customWidth="1"/>
    <col min="23" max="16384" width="8.28125" style="1" customWidth="1"/>
  </cols>
  <sheetData>
    <row r="1" spans="1:20" s="1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5:20" s="1" customFormat="1" ht="27" customHeight="1">
      <c r="O2" s="31"/>
      <c r="P2" s="31"/>
      <c r="Q2" s="31"/>
      <c r="R2" s="31"/>
      <c r="S2" s="41" t="s">
        <v>1</v>
      </c>
      <c r="T2" s="41"/>
    </row>
    <row r="3" spans="1:20" s="1" customFormat="1" ht="39.75" customHeight="1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36" t="s">
        <v>9</v>
      </c>
      <c r="O3" s="36"/>
      <c r="P3" s="36"/>
      <c r="Q3" s="36"/>
      <c r="R3" s="36"/>
      <c r="S3" s="36"/>
      <c r="T3" s="36"/>
    </row>
    <row r="4" spans="1:20" s="1" customFormat="1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 t="s">
        <v>10</v>
      </c>
      <c r="O4" s="36" t="s">
        <v>11</v>
      </c>
      <c r="P4" s="36"/>
      <c r="Q4" s="36"/>
      <c r="R4" s="36"/>
      <c r="S4" s="36"/>
      <c r="T4" s="36"/>
    </row>
    <row r="5" spans="1:20" s="1" customFormat="1" ht="27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3"/>
      <c r="O5" s="37" t="s">
        <v>12</v>
      </c>
      <c r="P5" s="37"/>
      <c r="Q5" s="37"/>
      <c r="R5" s="37" t="s">
        <v>13</v>
      </c>
      <c r="S5" s="37"/>
      <c r="T5" s="37"/>
    </row>
    <row r="6" spans="1:22" s="1" customFormat="1" ht="32.25" customHeigh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13"/>
      <c r="O6" s="37" t="s">
        <v>14</v>
      </c>
      <c r="P6" s="37" t="s">
        <v>15</v>
      </c>
      <c r="Q6" s="37" t="s">
        <v>16</v>
      </c>
      <c r="R6" s="37" t="s">
        <v>14</v>
      </c>
      <c r="S6" s="37" t="s">
        <v>15</v>
      </c>
      <c r="T6" s="37" t="s">
        <v>16</v>
      </c>
      <c r="V6" s="42"/>
    </row>
    <row r="7" spans="1:22" s="1" customFormat="1" ht="33.75" customHeight="1">
      <c r="A7" s="5" t="s">
        <v>17</v>
      </c>
      <c r="B7" s="6"/>
      <c r="C7" s="6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 t="s">
        <v>18</v>
      </c>
      <c r="K7" s="6" t="s">
        <v>19</v>
      </c>
      <c r="L7" s="6">
        <v>9</v>
      </c>
      <c r="M7" s="6">
        <v>10</v>
      </c>
      <c r="N7" s="38" t="s">
        <v>20</v>
      </c>
      <c r="O7" s="38" t="s">
        <v>21</v>
      </c>
      <c r="P7" s="38"/>
      <c r="Q7" s="38"/>
      <c r="R7" s="38" t="s">
        <v>22</v>
      </c>
      <c r="S7" s="38"/>
      <c r="T7" s="38"/>
      <c r="V7" s="42"/>
    </row>
    <row r="8" spans="1:20" s="1" customFormat="1" ht="21" customHeight="1">
      <c r="A8" s="7" t="s">
        <v>23</v>
      </c>
      <c r="B8" s="33">
        <f aca="true" t="shared" si="0" ref="B8:U8">B9+B21+B26+B36+B41+B43+B58+B68+B82+B90+B99+B101+B103+B112+B118+B131+B140+B153+B165+B171+B180+B34+B50+B52+B54+B56+B62+B64+B66+B74+B76+B78+B80+B88+B93+B95+B97+B116+B125+B127+B129+B136+B138+B145+B147+B149+B151+B159+B161+B163+B169+B174+B176+B178+B185+B187</f>
        <v>28710</v>
      </c>
      <c r="C8" s="33">
        <f t="shared" si="0"/>
        <v>83950</v>
      </c>
      <c r="D8" s="33">
        <f t="shared" si="0"/>
        <v>2871.0000000000005</v>
      </c>
      <c r="E8" s="33">
        <f t="shared" si="0"/>
        <v>10493.75</v>
      </c>
      <c r="F8" s="33">
        <f t="shared" si="0"/>
        <v>829.72</v>
      </c>
      <c r="G8" s="33">
        <f t="shared" si="0"/>
        <v>3349.1200000000003</v>
      </c>
      <c r="H8" s="33">
        <f t="shared" si="0"/>
        <v>92.25</v>
      </c>
      <c r="I8" s="33">
        <f t="shared" si="0"/>
        <v>414.675</v>
      </c>
      <c r="J8" s="33">
        <f t="shared" si="0"/>
        <v>2696.0499999999993</v>
      </c>
      <c r="K8" s="33">
        <f t="shared" si="0"/>
        <v>9070.682499999999</v>
      </c>
      <c r="L8" s="33">
        <f t="shared" si="0"/>
        <v>-747.0199999999999</v>
      </c>
      <c r="M8" s="33">
        <f t="shared" si="0"/>
        <v>-2340.7275</v>
      </c>
      <c r="N8" s="33">
        <f>P8+Q8+S8+T8</f>
        <v>11916</v>
      </c>
      <c r="O8" s="33">
        <f aca="true" t="shared" si="1" ref="O8:V8">O9+O21+O26+O36+O41+O43+O58+O68+O82+O90+O99+O101+O103+O112+O118+O131+O140+O153+O165+O171+O180+O34+O50+O52+O54+O56+O62+O64+O66+O74+O76+O78+O80+O88+O93+O95+O97+O116+O125+O127+O129+O136+O138+O145+O147+O149+O151+O159+O161+O163+O169+O174+O176+O178+O185+O187</f>
        <v>2762</v>
      </c>
      <c r="P8" s="33">
        <f t="shared" si="1"/>
        <v>1381</v>
      </c>
      <c r="Q8" s="33">
        <f t="shared" si="1"/>
        <v>1381</v>
      </c>
      <c r="R8" s="33">
        <f t="shared" si="1"/>
        <v>9154</v>
      </c>
      <c r="S8" s="33">
        <f t="shared" si="1"/>
        <v>4577</v>
      </c>
      <c r="T8" s="33">
        <f t="shared" si="1"/>
        <v>4577</v>
      </c>
    </row>
    <row r="9" spans="1:20" s="1" customFormat="1" ht="21" customHeight="1">
      <c r="A9" s="8" t="s">
        <v>24</v>
      </c>
      <c r="B9" s="33">
        <f aca="true" t="shared" si="2" ref="B9:U9">SUM(B10:B20)</f>
        <v>463</v>
      </c>
      <c r="C9" s="33">
        <f t="shared" si="2"/>
        <v>2639</v>
      </c>
      <c r="D9" s="33">
        <f t="shared" si="2"/>
        <v>46.3</v>
      </c>
      <c r="E9" s="33">
        <f t="shared" si="2"/>
        <v>329.875</v>
      </c>
      <c r="F9" s="33">
        <f t="shared" si="2"/>
        <v>150.1</v>
      </c>
      <c r="G9" s="33">
        <f t="shared" si="2"/>
        <v>686.875</v>
      </c>
      <c r="H9" s="33">
        <f t="shared" si="2"/>
        <v>0</v>
      </c>
      <c r="I9" s="33">
        <f t="shared" si="2"/>
        <v>0</v>
      </c>
      <c r="J9" s="33">
        <f t="shared" si="2"/>
        <v>0</v>
      </c>
      <c r="K9" s="33">
        <f t="shared" si="2"/>
        <v>0.125</v>
      </c>
      <c r="L9" s="33">
        <f t="shared" si="2"/>
        <v>-103.80000000000001</v>
      </c>
      <c r="M9" s="33">
        <f t="shared" si="2"/>
        <v>-357.125</v>
      </c>
      <c r="N9" s="33">
        <f>P9+Q9+S9+T9</f>
        <v>2</v>
      </c>
      <c r="O9" s="33">
        <f aca="true" t="shared" si="3" ref="O9:V9">SUM(O10:O20)</f>
        <v>0</v>
      </c>
      <c r="P9" s="33">
        <f t="shared" si="3"/>
        <v>0</v>
      </c>
      <c r="Q9" s="33">
        <f t="shared" si="3"/>
        <v>0</v>
      </c>
      <c r="R9" s="33">
        <f t="shared" si="3"/>
        <v>2</v>
      </c>
      <c r="S9" s="33">
        <f t="shared" si="3"/>
        <v>1</v>
      </c>
      <c r="T9" s="33">
        <f t="shared" si="3"/>
        <v>1</v>
      </c>
    </row>
    <row r="10" spans="1:22" s="1" customFormat="1" ht="21" customHeight="1">
      <c r="A10" s="9" t="s">
        <v>25</v>
      </c>
      <c r="B10" s="34"/>
      <c r="C10" s="34"/>
      <c r="D10" s="34"/>
      <c r="E10" s="34"/>
      <c r="F10" s="34"/>
      <c r="G10" s="34">
        <v>13.5</v>
      </c>
      <c r="H10" s="34"/>
      <c r="I10" s="34"/>
      <c r="J10" s="39">
        <f aca="true" t="shared" si="4" ref="J10:J20">IF(D10-F10-H10&gt;0,D10-F10-H10,0)</f>
        <v>0</v>
      </c>
      <c r="K10" s="39">
        <f aca="true" t="shared" si="5" ref="K10:K20">IF(E10-G10-I10&gt;0,E10-G10-I10,0)</f>
        <v>0</v>
      </c>
      <c r="L10" s="39">
        <f aca="true" t="shared" si="6" ref="L10:L20">IF(D10-F10-H10&lt;0,D10-F10-H10,0)</f>
        <v>0</v>
      </c>
      <c r="M10" s="39">
        <f aca="true" t="shared" si="7" ref="M10:M20">IF(E10-G10-I10&lt;0,E10-G10-I10,0)</f>
        <v>-13.5</v>
      </c>
      <c r="N10" s="34">
        <f>P10+Q10+S10+T10</f>
        <v>0</v>
      </c>
      <c r="O10" s="34">
        <f aca="true" t="shared" si="8" ref="O10:O20">EVEN(J10)</f>
        <v>0</v>
      </c>
      <c r="P10" s="34">
        <f aca="true" t="shared" si="9" ref="P10:P20">IF(O10&gt;1,O10/2,0)</f>
        <v>0</v>
      </c>
      <c r="Q10" s="34">
        <f aca="true" t="shared" si="10" ref="Q10:Q20">O10/2</f>
        <v>0</v>
      </c>
      <c r="R10" s="34">
        <f aca="true" t="shared" si="11" ref="R10:R20">EVEN(K10)</f>
        <v>0</v>
      </c>
      <c r="S10" s="34">
        <f aca="true" t="shared" si="12" ref="S10:S20">R10/2</f>
        <v>0</v>
      </c>
      <c r="T10" s="34">
        <f aca="true" t="shared" si="13" ref="T10:T20">R10/2</f>
        <v>0</v>
      </c>
      <c r="V10" s="14"/>
    </row>
    <row r="11" spans="1:20" s="1" customFormat="1" ht="21" customHeight="1">
      <c r="A11" s="9" t="s">
        <v>26</v>
      </c>
      <c r="B11" s="34"/>
      <c r="C11" s="34"/>
      <c r="D11" s="34"/>
      <c r="E11" s="34"/>
      <c r="F11" s="34"/>
      <c r="G11" s="34">
        <v>15.875</v>
      </c>
      <c r="H11" s="34"/>
      <c r="I11" s="34"/>
      <c r="J11" s="39">
        <f t="shared" si="4"/>
        <v>0</v>
      </c>
      <c r="K11" s="39">
        <f t="shared" si="5"/>
        <v>0</v>
      </c>
      <c r="L11" s="39">
        <f t="shared" si="6"/>
        <v>0</v>
      </c>
      <c r="M11" s="39">
        <f t="shared" si="7"/>
        <v>-15.875</v>
      </c>
      <c r="N11" s="34">
        <f aca="true" t="shared" si="14" ref="N11:N26">P11+Q11+S11+T11</f>
        <v>0</v>
      </c>
      <c r="O11" s="34">
        <f t="shared" si="8"/>
        <v>0</v>
      </c>
      <c r="P11" s="34">
        <f t="shared" si="9"/>
        <v>0</v>
      </c>
      <c r="Q11" s="34">
        <f t="shared" si="10"/>
        <v>0</v>
      </c>
      <c r="R11" s="34">
        <f t="shared" si="11"/>
        <v>0</v>
      </c>
      <c r="S11" s="34">
        <f t="shared" si="12"/>
        <v>0</v>
      </c>
      <c r="T11" s="34">
        <f t="shared" si="13"/>
        <v>0</v>
      </c>
    </row>
    <row r="12" spans="1:20" s="1" customFormat="1" ht="21" customHeight="1">
      <c r="A12" s="35" t="s">
        <v>27</v>
      </c>
      <c r="B12" s="34">
        <v>5</v>
      </c>
      <c r="C12" s="34">
        <v>5</v>
      </c>
      <c r="D12" s="34">
        <v>0.5</v>
      </c>
      <c r="E12" s="34">
        <v>0.625</v>
      </c>
      <c r="F12" s="34">
        <v>4.5</v>
      </c>
      <c r="G12" s="34">
        <v>0.5</v>
      </c>
      <c r="H12" s="34"/>
      <c r="I12" s="34"/>
      <c r="J12" s="39">
        <f t="shared" si="4"/>
        <v>0</v>
      </c>
      <c r="K12" s="39">
        <f t="shared" si="5"/>
        <v>0.125</v>
      </c>
      <c r="L12" s="39">
        <f t="shared" si="6"/>
        <v>-4</v>
      </c>
      <c r="M12" s="39">
        <f t="shared" si="7"/>
        <v>0</v>
      </c>
      <c r="N12" s="34">
        <f t="shared" si="14"/>
        <v>2</v>
      </c>
      <c r="O12" s="34">
        <f t="shared" si="8"/>
        <v>0</v>
      </c>
      <c r="P12" s="34">
        <f t="shared" si="9"/>
        <v>0</v>
      </c>
      <c r="Q12" s="34">
        <f t="shared" si="10"/>
        <v>0</v>
      </c>
      <c r="R12" s="34">
        <f t="shared" si="11"/>
        <v>2</v>
      </c>
      <c r="S12" s="34">
        <f t="shared" si="12"/>
        <v>1</v>
      </c>
      <c r="T12" s="34">
        <f t="shared" si="13"/>
        <v>1</v>
      </c>
    </row>
    <row r="13" spans="1:20" s="1" customFormat="1" ht="21" customHeight="1">
      <c r="A13" s="35" t="s">
        <v>28</v>
      </c>
      <c r="B13" s="34">
        <v>2</v>
      </c>
      <c r="C13" s="34">
        <v>3</v>
      </c>
      <c r="D13" s="34">
        <v>0.2</v>
      </c>
      <c r="E13" s="34">
        <v>0.375</v>
      </c>
      <c r="F13" s="34">
        <v>17.3</v>
      </c>
      <c r="G13" s="34">
        <v>50.375</v>
      </c>
      <c r="H13" s="34"/>
      <c r="I13" s="34"/>
      <c r="J13" s="39">
        <f t="shared" si="4"/>
        <v>0</v>
      </c>
      <c r="K13" s="39">
        <f t="shared" si="5"/>
        <v>0</v>
      </c>
      <c r="L13" s="39">
        <f t="shared" si="6"/>
        <v>-17.1</v>
      </c>
      <c r="M13" s="39">
        <f t="shared" si="7"/>
        <v>-50</v>
      </c>
      <c r="N13" s="34">
        <f t="shared" si="14"/>
        <v>0</v>
      </c>
      <c r="O13" s="34">
        <f t="shared" si="8"/>
        <v>0</v>
      </c>
      <c r="P13" s="34">
        <f t="shared" si="9"/>
        <v>0</v>
      </c>
      <c r="Q13" s="34">
        <f t="shared" si="10"/>
        <v>0</v>
      </c>
      <c r="R13" s="34">
        <f t="shared" si="11"/>
        <v>0</v>
      </c>
      <c r="S13" s="34">
        <f t="shared" si="12"/>
        <v>0</v>
      </c>
      <c r="T13" s="34">
        <f t="shared" si="13"/>
        <v>0</v>
      </c>
    </row>
    <row r="14" spans="1:20" s="1" customFormat="1" ht="21" customHeight="1">
      <c r="A14" s="9" t="s">
        <v>29</v>
      </c>
      <c r="B14" s="34">
        <v>100</v>
      </c>
      <c r="C14" s="34">
        <v>100</v>
      </c>
      <c r="D14" s="34">
        <v>10</v>
      </c>
      <c r="E14" s="34">
        <v>12.5</v>
      </c>
      <c r="F14" s="34">
        <v>30.3</v>
      </c>
      <c r="G14" s="34">
        <v>84.625</v>
      </c>
      <c r="H14" s="34"/>
      <c r="I14" s="34"/>
      <c r="J14" s="39">
        <f t="shared" si="4"/>
        <v>0</v>
      </c>
      <c r="K14" s="39">
        <f t="shared" si="5"/>
        <v>0</v>
      </c>
      <c r="L14" s="39">
        <f t="shared" si="6"/>
        <v>-20.3</v>
      </c>
      <c r="M14" s="39">
        <f t="shared" si="7"/>
        <v>-72.125</v>
      </c>
      <c r="N14" s="34">
        <f t="shared" si="14"/>
        <v>0</v>
      </c>
      <c r="O14" s="34">
        <f t="shared" si="8"/>
        <v>0</v>
      </c>
      <c r="P14" s="34">
        <f t="shared" si="9"/>
        <v>0</v>
      </c>
      <c r="Q14" s="34">
        <f t="shared" si="10"/>
        <v>0</v>
      </c>
      <c r="R14" s="34">
        <f t="shared" si="11"/>
        <v>0</v>
      </c>
      <c r="S14" s="34">
        <f t="shared" si="12"/>
        <v>0</v>
      </c>
      <c r="T14" s="34">
        <f t="shared" si="13"/>
        <v>0</v>
      </c>
    </row>
    <row r="15" spans="1:20" s="1" customFormat="1" ht="21" customHeight="1">
      <c r="A15" s="9" t="s">
        <v>30</v>
      </c>
      <c r="B15" s="34"/>
      <c r="C15" s="34">
        <v>250</v>
      </c>
      <c r="D15" s="34"/>
      <c r="E15" s="34">
        <v>31.25</v>
      </c>
      <c r="F15" s="34">
        <v>7.1</v>
      </c>
      <c r="G15" s="34">
        <v>59.25</v>
      </c>
      <c r="H15" s="34"/>
      <c r="I15" s="34"/>
      <c r="J15" s="39">
        <f t="shared" si="4"/>
        <v>0</v>
      </c>
      <c r="K15" s="39">
        <f t="shared" si="5"/>
        <v>0</v>
      </c>
      <c r="L15" s="39">
        <f t="shared" si="6"/>
        <v>-7.1</v>
      </c>
      <c r="M15" s="39">
        <f t="shared" si="7"/>
        <v>-28</v>
      </c>
      <c r="N15" s="34">
        <f t="shared" si="14"/>
        <v>0</v>
      </c>
      <c r="O15" s="34">
        <f t="shared" si="8"/>
        <v>0</v>
      </c>
      <c r="P15" s="34">
        <f t="shared" si="9"/>
        <v>0</v>
      </c>
      <c r="Q15" s="34">
        <f t="shared" si="10"/>
        <v>0</v>
      </c>
      <c r="R15" s="34">
        <f t="shared" si="11"/>
        <v>0</v>
      </c>
      <c r="S15" s="34">
        <f t="shared" si="12"/>
        <v>0</v>
      </c>
      <c r="T15" s="34">
        <f t="shared" si="13"/>
        <v>0</v>
      </c>
    </row>
    <row r="16" spans="1:20" s="1" customFormat="1" ht="21" customHeight="1">
      <c r="A16" s="9" t="s">
        <v>31</v>
      </c>
      <c r="B16" s="34">
        <v>100</v>
      </c>
      <c r="C16" s="34">
        <v>100</v>
      </c>
      <c r="D16" s="34">
        <v>10</v>
      </c>
      <c r="E16" s="34">
        <v>12.5</v>
      </c>
      <c r="F16" s="34">
        <v>26</v>
      </c>
      <c r="G16" s="34">
        <v>78.25</v>
      </c>
      <c r="H16" s="34"/>
      <c r="I16" s="34"/>
      <c r="J16" s="39">
        <f t="shared" si="4"/>
        <v>0</v>
      </c>
      <c r="K16" s="39">
        <f t="shared" si="5"/>
        <v>0</v>
      </c>
      <c r="L16" s="39">
        <f t="shared" si="6"/>
        <v>-16</v>
      </c>
      <c r="M16" s="39">
        <f t="shared" si="7"/>
        <v>-65.75</v>
      </c>
      <c r="N16" s="34">
        <f t="shared" si="14"/>
        <v>0</v>
      </c>
      <c r="O16" s="34">
        <f t="shared" si="8"/>
        <v>0</v>
      </c>
      <c r="P16" s="34">
        <f t="shared" si="9"/>
        <v>0</v>
      </c>
      <c r="Q16" s="34">
        <f t="shared" si="10"/>
        <v>0</v>
      </c>
      <c r="R16" s="34">
        <f t="shared" si="11"/>
        <v>0</v>
      </c>
      <c r="S16" s="34">
        <f t="shared" si="12"/>
        <v>0</v>
      </c>
      <c r="T16" s="34">
        <f t="shared" si="13"/>
        <v>0</v>
      </c>
    </row>
    <row r="17" spans="1:20" s="1" customFormat="1" ht="21" customHeight="1">
      <c r="A17" s="9" t="s">
        <v>32</v>
      </c>
      <c r="B17" s="34">
        <v>50</v>
      </c>
      <c r="C17" s="34">
        <v>50</v>
      </c>
      <c r="D17" s="34">
        <v>5</v>
      </c>
      <c r="E17" s="34">
        <v>6.25</v>
      </c>
      <c r="F17" s="34">
        <v>41.4</v>
      </c>
      <c r="G17" s="34">
        <v>42.125</v>
      </c>
      <c r="H17" s="34"/>
      <c r="I17" s="34"/>
      <c r="J17" s="39">
        <f t="shared" si="4"/>
        <v>0</v>
      </c>
      <c r="K17" s="39">
        <f t="shared" si="5"/>
        <v>0</v>
      </c>
      <c r="L17" s="39">
        <f t="shared" si="6"/>
        <v>-36.4</v>
      </c>
      <c r="M17" s="39">
        <f t="shared" si="7"/>
        <v>-35.875</v>
      </c>
      <c r="N17" s="34">
        <f t="shared" si="14"/>
        <v>0</v>
      </c>
      <c r="O17" s="34">
        <f t="shared" si="8"/>
        <v>0</v>
      </c>
      <c r="P17" s="34">
        <f t="shared" si="9"/>
        <v>0</v>
      </c>
      <c r="Q17" s="34">
        <f t="shared" si="10"/>
        <v>0</v>
      </c>
      <c r="R17" s="34">
        <f t="shared" si="11"/>
        <v>0</v>
      </c>
      <c r="S17" s="34">
        <f t="shared" si="12"/>
        <v>0</v>
      </c>
      <c r="T17" s="34">
        <f t="shared" si="13"/>
        <v>0</v>
      </c>
    </row>
    <row r="18" spans="1:20" s="1" customFormat="1" ht="21" customHeight="1">
      <c r="A18" s="9" t="s">
        <v>33</v>
      </c>
      <c r="B18" s="34">
        <v>173</v>
      </c>
      <c r="C18" s="34">
        <v>1736</v>
      </c>
      <c r="D18" s="34">
        <v>17.3</v>
      </c>
      <c r="E18" s="34">
        <v>217</v>
      </c>
      <c r="F18" s="34">
        <v>17.3</v>
      </c>
      <c r="G18" s="34">
        <v>217</v>
      </c>
      <c r="H18" s="34"/>
      <c r="I18" s="34"/>
      <c r="J18" s="39">
        <f t="shared" si="4"/>
        <v>0</v>
      </c>
      <c r="K18" s="39">
        <f t="shared" si="5"/>
        <v>0</v>
      </c>
      <c r="L18" s="39">
        <f t="shared" si="6"/>
        <v>0</v>
      </c>
      <c r="M18" s="39">
        <f t="shared" si="7"/>
        <v>0</v>
      </c>
      <c r="N18" s="34">
        <f t="shared" si="14"/>
        <v>0</v>
      </c>
      <c r="O18" s="34">
        <f t="shared" si="8"/>
        <v>0</v>
      </c>
      <c r="P18" s="34">
        <f t="shared" si="9"/>
        <v>0</v>
      </c>
      <c r="Q18" s="34">
        <f t="shared" si="10"/>
        <v>0</v>
      </c>
      <c r="R18" s="34">
        <f t="shared" si="11"/>
        <v>0</v>
      </c>
      <c r="S18" s="34">
        <f t="shared" si="12"/>
        <v>0</v>
      </c>
      <c r="T18" s="34">
        <f t="shared" si="13"/>
        <v>0</v>
      </c>
    </row>
    <row r="19" spans="1:20" s="1" customFormat="1" ht="21" customHeight="1">
      <c r="A19" s="9" t="s">
        <v>34</v>
      </c>
      <c r="B19" s="34"/>
      <c r="C19" s="34">
        <v>75</v>
      </c>
      <c r="D19" s="34"/>
      <c r="E19" s="34">
        <v>9.375</v>
      </c>
      <c r="F19" s="34"/>
      <c r="G19" s="34">
        <v>42.25</v>
      </c>
      <c r="H19" s="34"/>
      <c r="I19" s="34"/>
      <c r="J19" s="39">
        <f t="shared" si="4"/>
        <v>0</v>
      </c>
      <c r="K19" s="39">
        <f t="shared" si="5"/>
        <v>0</v>
      </c>
      <c r="L19" s="39">
        <f t="shared" si="6"/>
        <v>0</v>
      </c>
      <c r="M19" s="39">
        <f t="shared" si="7"/>
        <v>-32.875</v>
      </c>
      <c r="N19" s="34">
        <f t="shared" si="14"/>
        <v>0</v>
      </c>
      <c r="O19" s="34">
        <f t="shared" si="8"/>
        <v>0</v>
      </c>
      <c r="P19" s="34">
        <f t="shared" si="9"/>
        <v>0</v>
      </c>
      <c r="Q19" s="34">
        <f t="shared" si="10"/>
        <v>0</v>
      </c>
      <c r="R19" s="34">
        <f t="shared" si="11"/>
        <v>0</v>
      </c>
      <c r="S19" s="34">
        <f t="shared" si="12"/>
        <v>0</v>
      </c>
      <c r="T19" s="34">
        <f t="shared" si="13"/>
        <v>0</v>
      </c>
    </row>
    <row r="20" spans="1:20" s="1" customFormat="1" ht="21" customHeight="1">
      <c r="A20" s="9" t="s">
        <v>35</v>
      </c>
      <c r="B20" s="34">
        <v>33</v>
      </c>
      <c r="C20" s="34">
        <v>320</v>
      </c>
      <c r="D20" s="34">
        <v>3.3</v>
      </c>
      <c r="E20" s="34">
        <v>40</v>
      </c>
      <c r="F20" s="34">
        <v>6.2</v>
      </c>
      <c r="G20" s="34">
        <v>83.125</v>
      </c>
      <c r="H20" s="34"/>
      <c r="I20" s="34"/>
      <c r="J20" s="39">
        <f t="shared" si="4"/>
        <v>0</v>
      </c>
      <c r="K20" s="39">
        <f t="shared" si="5"/>
        <v>0</v>
      </c>
      <c r="L20" s="39">
        <f t="shared" si="6"/>
        <v>-2.9000000000000004</v>
      </c>
      <c r="M20" s="39">
        <f t="shared" si="7"/>
        <v>-43.125</v>
      </c>
      <c r="N20" s="34">
        <f t="shared" si="14"/>
        <v>0</v>
      </c>
      <c r="O20" s="34">
        <f t="shared" si="8"/>
        <v>0</v>
      </c>
      <c r="P20" s="34">
        <f t="shared" si="9"/>
        <v>0</v>
      </c>
      <c r="Q20" s="34">
        <f t="shared" si="10"/>
        <v>0</v>
      </c>
      <c r="R20" s="34">
        <f t="shared" si="11"/>
        <v>0</v>
      </c>
      <c r="S20" s="34">
        <f t="shared" si="12"/>
        <v>0</v>
      </c>
      <c r="T20" s="34">
        <f t="shared" si="13"/>
        <v>0</v>
      </c>
    </row>
    <row r="21" spans="1:20" s="1" customFormat="1" ht="21" customHeight="1">
      <c r="A21" s="8" t="s">
        <v>36</v>
      </c>
      <c r="B21" s="33">
        <f aca="true" t="shared" si="15" ref="B21:U21">SUM(B22:B25)</f>
        <v>3</v>
      </c>
      <c r="C21" s="33">
        <f t="shared" si="15"/>
        <v>82</v>
      </c>
      <c r="D21" s="33">
        <f t="shared" si="15"/>
        <v>0.3</v>
      </c>
      <c r="E21" s="33">
        <f t="shared" si="15"/>
        <v>10.25</v>
      </c>
      <c r="F21" s="33">
        <f t="shared" si="15"/>
        <v>4.35</v>
      </c>
      <c r="G21" s="33">
        <f t="shared" si="15"/>
        <v>11.8375</v>
      </c>
      <c r="H21" s="33">
        <f t="shared" si="15"/>
        <v>0</v>
      </c>
      <c r="I21" s="33">
        <f t="shared" si="15"/>
        <v>0</v>
      </c>
      <c r="J21" s="40">
        <f t="shared" si="15"/>
        <v>0</v>
      </c>
      <c r="K21" s="40">
        <f t="shared" si="15"/>
        <v>4.0375</v>
      </c>
      <c r="L21" s="40">
        <f t="shared" si="15"/>
        <v>-4.05</v>
      </c>
      <c r="M21" s="40">
        <f t="shared" si="15"/>
        <v>-5.625</v>
      </c>
      <c r="N21" s="33">
        <f t="shared" si="14"/>
        <v>6</v>
      </c>
      <c r="O21" s="33">
        <f aca="true" t="shared" si="16" ref="O21:V21">SUM(O22:O25)</f>
        <v>0</v>
      </c>
      <c r="P21" s="33">
        <f t="shared" si="16"/>
        <v>0</v>
      </c>
      <c r="Q21" s="33">
        <f t="shared" si="16"/>
        <v>0</v>
      </c>
      <c r="R21" s="33">
        <f t="shared" si="16"/>
        <v>6</v>
      </c>
      <c r="S21" s="33">
        <f t="shared" si="16"/>
        <v>3</v>
      </c>
      <c r="T21" s="33">
        <f t="shared" si="16"/>
        <v>3</v>
      </c>
    </row>
    <row r="22" spans="1:20" s="1" customFormat="1" ht="21" customHeight="1">
      <c r="A22" s="9" t="s">
        <v>37</v>
      </c>
      <c r="B22" s="34">
        <v>3</v>
      </c>
      <c r="C22" s="34">
        <v>38</v>
      </c>
      <c r="D22" s="34">
        <v>0.3</v>
      </c>
      <c r="E22" s="34">
        <v>4.75</v>
      </c>
      <c r="F22" s="34">
        <v>1.4</v>
      </c>
      <c r="G22" s="34">
        <v>4.875</v>
      </c>
      <c r="H22" s="34"/>
      <c r="I22" s="34"/>
      <c r="J22" s="39">
        <f aca="true" t="shared" si="17" ref="J22:J25">IF(D22-F22-H22&gt;0,D22-F22-H22,0)</f>
        <v>0</v>
      </c>
      <c r="K22" s="39">
        <f aca="true" t="shared" si="18" ref="K22:K25">IF(E22-G22-I22&gt;0,E22-G22-I22,0)</f>
        <v>0</v>
      </c>
      <c r="L22" s="39">
        <f aca="true" t="shared" si="19" ref="L22:L25">IF(D22-F22-H22&lt;0,D22-F22-H22,0)</f>
        <v>-1.0999999999999999</v>
      </c>
      <c r="M22" s="39">
        <f aca="true" t="shared" si="20" ref="M22:M25">IF(E22-G22-I22&lt;0,E22-G22-I22,0)</f>
        <v>-0.125</v>
      </c>
      <c r="N22" s="34">
        <f t="shared" si="14"/>
        <v>0</v>
      </c>
      <c r="O22" s="34">
        <f aca="true" t="shared" si="21" ref="O22:O25">EVEN(J22)</f>
        <v>0</v>
      </c>
      <c r="P22" s="34">
        <f aca="true" t="shared" si="22" ref="P22:P25">IF(O22&gt;1,O22/2,0)</f>
        <v>0</v>
      </c>
      <c r="Q22" s="34">
        <f aca="true" t="shared" si="23" ref="Q22:Q25">O22/2</f>
        <v>0</v>
      </c>
      <c r="R22" s="34">
        <f aca="true" t="shared" si="24" ref="R22:R25">EVEN(K22)</f>
        <v>0</v>
      </c>
      <c r="S22" s="34">
        <f aca="true" t="shared" si="25" ref="S22:S25">R22/2</f>
        <v>0</v>
      </c>
      <c r="T22" s="34">
        <f aca="true" t="shared" si="26" ref="T22:T25">R22/2</f>
        <v>0</v>
      </c>
    </row>
    <row r="23" spans="1:20" s="1" customFormat="1" ht="21" customHeight="1">
      <c r="A23" s="9" t="s">
        <v>38</v>
      </c>
      <c r="B23" s="34"/>
      <c r="C23" s="34"/>
      <c r="D23" s="34"/>
      <c r="E23" s="34"/>
      <c r="F23" s="34">
        <v>2.95</v>
      </c>
      <c r="G23" s="34">
        <v>5.5</v>
      </c>
      <c r="H23" s="34"/>
      <c r="I23" s="34"/>
      <c r="J23" s="39">
        <f t="shared" si="17"/>
        <v>0</v>
      </c>
      <c r="K23" s="39">
        <f t="shared" si="18"/>
        <v>0</v>
      </c>
      <c r="L23" s="39">
        <f t="shared" si="19"/>
        <v>-2.95</v>
      </c>
      <c r="M23" s="39">
        <f t="shared" si="20"/>
        <v>-5.5</v>
      </c>
      <c r="N23" s="34">
        <f t="shared" si="14"/>
        <v>0</v>
      </c>
      <c r="O23" s="34">
        <f t="shared" si="21"/>
        <v>0</v>
      </c>
      <c r="P23" s="34">
        <f t="shared" si="22"/>
        <v>0</v>
      </c>
      <c r="Q23" s="34">
        <f t="shared" si="23"/>
        <v>0</v>
      </c>
      <c r="R23" s="34">
        <f t="shared" si="24"/>
        <v>0</v>
      </c>
      <c r="S23" s="34">
        <f t="shared" si="25"/>
        <v>0</v>
      </c>
      <c r="T23" s="34">
        <f t="shared" si="26"/>
        <v>0</v>
      </c>
    </row>
    <row r="24" spans="1:20" s="1" customFormat="1" ht="21" customHeight="1">
      <c r="A24" s="9" t="s">
        <v>39</v>
      </c>
      <c r="B24" s="34"/>
      <c r="C24" s="34">
        <v>20</v>
      </c>
      <c r="D24" s="34"/>
      <c r="E24" s="34">
        <v>2.5</v>
      </c>
      <c r="F24" s="34"/>
      <c r="G24" s="34">
        <v>1.025</v>
      </c>
      <c r="H24" s="34"/>
      <c r="I24" s="34"/>
      <c r="J24" s="39">
        <f t="shared" si="17"/>
        <v>0</v>
      </c>
      <c r="K24" s="39">
        <f t="shared" si="18"/>
        <v>1.475</v>
      </c>
      <c r="L24" s="39">
        <f t="shared" si="19"/>
        <v>0</v>
      </c>
      <c r="M24" s="39">
        <f t="shared" si="20"/>
        <v>0</v>
      </c>
      <c r="N24" s="34">
        <f t="shared" si="14"/>
        <v>2</v>
      </c>
      <c r="O24" s="34">
        <f t="shared" si="21"/>
        <v>0</v>
      </c>
      <c r="P24" s="34">
        <f t="shared" si="22"/>
        <v>0</v>
      </c>
      <c r="Q24" s="34">
        <f t="shared" si="23"/>
        <v>0</v>
      </c>
      <c r="R24" s="34">
        <f t="shared" si="24"/>
        <v>2</v>
      </c>
      <c r="S24" s="34">
        <f t="shared" si="25"/>
        <v>1</v>
      </c>
      <c r="T24" s="34">
        <f t="shared" si="26"/>
        <v>1</v>
      </c>
    </row>
    <row r="25" spans="1:20" s="1" customFormat="1" ht="21" customHeight="1">
      <c r="A25" s="9" t="s">
        <v>40</v>
      </c>
      <c r="B25" s="34"/>
      <c r="C25" s="34">
        <v>24</v>
      </c>
      <c r="D25" s="34"/>
      <c r="E25" s="34">
        <v>3</v>
      </c>
      <c r="F25" s="34"/>
      <c r="G25" s="34">
        <v>0.4375</v>
      </c>
      <c r="H25" s="34"/>
      <c r="I25" s="34"/>
      <c r="J25" s="39">
        <f t="shared" si="17"/>
        <v>0</v>
      </c>
      <c r="K25" s="39">
        <f t="shared" si="18"/>
        <v>2.5625</v>
      </c>
      <c r="L25" s="39">
        <f t="shared" si="19"/>
        <v>0</v>
      </c>
      <c r="M25" s="39">
        <f t="shared" si="20"/>
        <v>0</v>
      </c>
      <c r="N25" s="34">
        <f t="shared" si="14"/>
        <v>4</v>
      </c>
      <c r="O25" s="34">
        <f t="shared" si="21"/>
        <v>0</v>
      </c>
      <c r="P25" s="34">
        <f t="shared" si="22"/>
        <v>0</v>
      </c>
      <c r="Q25" s="34">
        <f t="shared" si="23"/>
        <v>0</v>
      </c>
      <c r="R25" s="34">
        <f t="shared" si="24"/>
        <v>4</v>
      </c>
      <c r="S25" s="34">
        <f t="shared" si="25"/>
        <v>2</v>
      </c>
      <c r="T25" s="34">
        <f t="shared" si="26"/>
        <v>2</v>
      </c>
    </row>
    <row r="26" spans="1:20" s="1" customFormat="1" ht="21" customHeight="1">
      <c r="A26" s="8" t="s">
        <v>41</v>
      </c>
      <c r="B26" s="33">
        <f aca="true" t="shared" si="27" ref="B26:U26">SUM(B27:B33)</f>
        <v>178</v>
      </c>
      <c r="C26" s="33">
        <f t="shared" si="27"/>
        <v>413</v>
      </c>
      <c r="D26" s="33">
        <f t="shared" si="27"/>
        <v>17.8</v>
      </c>
      <c r="E26" s="33">
        <f t="shared" si="27"/>
        <v>51.625</v>
      </c>
      <c r="F26" s="33">
        <f t="shared" si="27"/>
        <v>72.7</v>
      </c>
      <c r="G26" s="33">
        <f t="shared" si="27"/>
        <v>153.5625</v>
      </c>
      <c r="H26" s="33">
        <f t="shared" si="27"/>
        <v>0</v>
      </c>
      <c r="I26" s="33">
        <f t="shared" si="27"/>
        <v>0</v>
      </c>
      <c r="J26" s="40">
        <f t="shared" si="27"/>
        <v>16.8</v>
      </c>
      <c r="K26" s="40">
        <f t="shared" si="27"/>
        <v>14.5</v>
      </c>
      <c r="L26" s="40">
        <f t="shared" si="27"/>
        <v>-71.7</v>
      </c>
      <c r="M26" s="40">
        <f t="shared" si="27"/>
        <v>-116.4375</v>
      </c>
      <c r="N26" s="33">
        <f t="shared" si="14"/>
        <v>38</v>
      </c>
      <c r="O26" s="33">
        <f aca="true" t="shared" si="28" ref="O26:V26">SUM(O27:O33)</f>
        <v>20</v>
      </c>
      <c r="P26" s="33">
        <f t="shared" si="28"/>
        <v>10</v>
      </c>
      <c r="Q26" s="33">
        <f t="shared" si="28"/>
        <v>10</v>
      </c>
      <c r="R26" s="33">
        <f t="shared" si="28"/>
        <v>18</v>
      </c>
      <c r="S26" s="33">
        <f t="shared" si="28"/>
        <v>9</v>
      </c>
      <c r="T26" s="33">
        <f t="shared" si="28"/>
        <v>9</v>
      </c>
    </row>
    <row r="27" spans="1:20" s="1" customFormat="1" ht="21" customHeight="1">
      <c r="A27" s="9" t="s">
        <v>42</v>
      </c>
      <c r="B27" s="34">
        <v>75</v>
      </c>
      <c r="C27" s="34">
        <v>163</v>
      </c>
      <c r="D27" s="34">
        <v>7.5</v>
      </c>
      <c r="E27" s="34">
        <v>20.375</v>
      </c>
      <c r="F27" s="34">
        <v>-3</v>
      </c>
      <c r="G27" s="34">
        <v>25.875</v>
      </c>
      <c r="H27" s="34"/>
      <c r="I27" s="34"/>
      <c r="J27" s="39">
        <f aca="true" t="shared" si="29" ref="J27:J33">IF(D27-F27-H27&gt;0,D27-F27-H27,0)</f>
        <v>10.5</v>
      </c>
      <c r="K27" s="39">
        <f aca="true" t="shared" si="30" ref="K27:K33">IF(E27-G27-I27&gt;0,E27-G27-I27,0)</f>
        <v>0</v>
      </c>
      <c r="L27" s="39">
        <f aca="true" t="shared" si="31" ref="L27:L33">IF(D27-F27-H27&lt;0,D27-F27-H27,0)</f>
        <v>0</v>
      </c>
      <c r="M27" s="39">
        <f aca="true" t="shared" si="32" ref="M27:M33">IF(E27-G27-I27&lt;0,E27-G27-I27,0)</f>
        <v>-5.5</v>
      </c>
      <c r="N27" s="34">
        <f aca="true" t="shared" si="33" ref="N27:N43">P27+Q27+S27+T27</f>
        <v>12</v>
      </c>
      <c r="O27" s="34">
        <f aca="true" t="shared" si="34" ref="O27:O33">EVEN(J27)</f>
        <v>12</v>
      </c>
      <c r="P27" s="34">
        <f aca="true" t="shared" si="35" ref="P27:P33">IF(O27&gt;1,O27/2,0)</f>
        <v>6</v>
      </c>
      <c r="Q27" s="34">
        <f aca="true" t="shared" si="36" ref="Q27:Q33">O27/2</f>
        <v>6</v>
      </c>
      <c r="R27" s="34">
        <f aca="true" t="shared" si="37" ref="R27:R33">EVEN(K27)</f>
        <v>0</v>
      </c>
      <c r="S27" s="34">
        <f aca="true" t="shared" si="38" ref="S27:S33">R27/2</f>
        <v>0</v>
      </c>
      <c r="T27" s="34">
        <f aca="true" t="shared" si="39" ref="T27:T33">R27/2</f>
        <v>0</v>
      </c>
    </row>
    <row r="28" spans="1:20" s="1" customFormat="1" ht="21" customHeight="1">
      <c r="A28" s="9" t="s">
        <v>43</v>
      </c>
      <c r="B28" s="34">
        <v>10</v>
      </c>
      <c r="C28" s="34">
        <v>10</v>
      </c>
      <c r="D28" s="34">
        <v>1</v>
      </c>
      <c r="E28" s="34">
        <v>1.25</v>
      </c>
      <c r="F28" s="34">
        <v>13.5</v>
      </c>
      <c r="G28" s="34">
        <v>14.375</v>
      </c>
      <c r="H28" s="34"/>
      <c r="I28" s="34"/>
      <c r="J28" s="39">
        <f t="shared" si="29"/>
        <v>0</v>
      </c>
      <c r="K28" s="39">
        <f t="shared" si="30"/>
        <v>0</v>
      </c>
      <c r="L28" s="39">
        <f t="shared" si="31"/>
        <v>-12.5</v>
      </c>
      <c r="M28" s="39">
        <f t="shared" si="32"/>
        <v>-13.125</v>
      </c>
      <c r="N28" s="34">
        <f t="shared" si="33"/>
        <v>0</v>
      </c>
      <c r="O28" s="34">
        <f t="shared" si="34"/>
        <v>0</v>
      </c>
      <c r="P28" s="34">
        <f t="shared" si="35"/>
        <v>0</v>
      </c>
      <c r="Q28" s="34">
        <f t="shared" si="36"/>
        <v>0</v>
      </c>
      <c r="R28" s="34">
        <f t="shared" si="37"/>
        <v>0</v>
      </c>
      <c r="S28" s="34">
        <f t="shared" si="38"/>
        <v>0</v>
      </c>
      <c r="T28" s="34">
        <f t="shared" si="39"/>
        <v>0</v>
      </c>
    </row>
    <row r="29" spans="1:20" s="1" customFormat="1" ht="21" customHeight="1">
      <c r="A29" s="9" t="s">
        <v>44</v>
      </c>
      <c r="B29" s="34"/>
      <c r="C29" s="34">
        <v>4</v>
      </c>
      <c r="D29" s="34"/>
      <c r="E29" s="34">
        <v>0.5</v>
      </c>
      <c r="F29" s="34"/>
      <c r="G29" s="34"/>
      <c r="H29" s="34"/>
      <c r="I29" s="34"/>
      <c r="J29" s="39">
        <f t="shared" si="29"/>
        <v>0</v>
      </c>
      <c r="K29" s="39">
        <f t="shared" si="30"/>
        <v>0.5</v>
      </c>
      <c r="L29" s="39">
        <f t="shared" si="31"/>
        <v>0</v>
      </c>
      <c r="M29" s="39">
        <f t="shared" si="32"/>
        <v>0</v>
      </c>
      <c r="N29" s="34">
        <f t="shared" si="33"/>
        <v>2</v>
      </c>
      <c r="O29" s="34">
        <f t="shared" si="34"/>
        <v>0</v>
      </c>
      <c r="P29" s="34">
        <f t="shared" si="35"/>
        <v>0</v>
      </c>
      <c r="Q29" s="34">
        <f t="shared" si="36"/>
        <v>0</v>
      </c>
      <c r="R29" s="34">
        <f t="shared" si="37"/>
        <v>2</v>
      </c>
      <c r="S29" s="34">
        <f t="shared" si="38"/>
        <v>1</v>
      </c>
      <c r="T29" s="34">
        <f t="shared" si="39"/>
        <v>1</v>
      </c>
    </row>
    <row r="30" spans="1:20" s="1" customFormat="1" ht="21" customHeight="1">
      <c r="A30" s="9" t="s">
        <v>45</v>
      </c>
      <c r="B30" s="34">
        <v>10</v>
      </c>
      <c r="C30" s="34">
        <v>140</v>
      </c>
      <c r="D30" s="34">
        <v>1</v>
      </c>
      <c r="E30" s="34">
        <v>17.5</v>
      </c>
      <c r="F30" s="34">
        <v>2.15</v>
      </c>
      <c r="G30" s="34">
        <v>13</v>
      </c>
      <c r="H30" s="34"/>
      <c r="I30" s="34"/>
      <c r="J30" s="39">
        <f t="shared" si="29"/>
        <v>0</v>
      </c>
      <c r="K30" s="39">
        <f t="shared" si="30"/>
        <v>4.5</v>
      </c>
      <c r="L30" s="39">
        <f t="shared" si="31"/>
        <v>-1.15</v>
      </c>
      <c r="M30" s="39">
        <f t="shared" si="32"/>
        <v>0</v>
      </c>
      <c r="N30" s="34">
        <f t="shared" si="33"/>
        <v>6</v>
      </c>
      <c r="O30" s="34">
        <f t="shared" si="34"/>
        <v>0</v>
      </c>
      <c r="P30" s="34">
        <f t="shared" si="35"/>
        <v>0</v>
      </c>
      <c r="Q30" s="34">
        <f t="shared" si="36"/>
        <v>0</v>
      </c>
      <c r="R30" s="34">
        <f t="shared" si="37"/>
        <v>6</v>
      </c>
      <c r="S30" s="34">
        <f t="shared" si="38"/>
        <v>3</v>
      </c>
      <c r="T30" s="34">
        <f t="shared" si="39"/>
        <v>3</v>
      </c>
    </row>
    <row r="31" spans="1:20" s="1" customFormat="1" ht="21" customHeight="1">
      <c r="A31" s="9" t="s">
        <v>46</v>
      </c>
      <c r="B31" s="34"/>
      <c r="C31" s="34"/>
      <c r="D31" s="34"/>
      <c r="E31" s="34"/>
      <c r="F31" s="34"/>
      <c r="G31" s="34"/>
      <c r="H31" s="34"/>
      <c r="I31" s="34"/>
      <c r="J31" s="39">
        <f t="shared" si="29"/>
        <v>0</v>
      </c>
      <c r="K31" s="39">
        <f t="shared" si="30"/>
        <v>0</v>
      </c>
      <c r="L31" s="39">
        <f t="shared" si="31"/>
        <v>0</v>
      </c>
      <c r="M31" s="39">
        <f t="shared" si="32"/>
        <v>0</v>
      </c>
      <c r="N31" s="34">
        <f t="shared" si="33"/>
        <v>0</v>
      </c>
      <c r="O31" s="34">
        <f t="shared" si="34"/>
        <v>0</v>
      </c>
      <c r="P31" s="34">
        <f t="shared" si="35"/>
        <v>0</v>
      </c>
      <c r="Q31" s="34">
        <f t="shared" si="36"/>
        <v>0</v>
      </c>
      <c r="R31" s="34">
        <f t="shared" si="37"/>
        <v>0</v>
      </c>
      <c r="S31" s="34">
        <f t="shared" si="38"/>
        <v>0</v>
      </c>
      <c r="T31" s="34">
        <f t="shared" si="39"/>
        <v>0</v>
      </c>
    </row>
    <row r="32" spans="1:20" s="1" customFormat="1" ht="21" customHeight="1">
      <c r="A32" s="9" t="s">
        <v>47</v>
      </c>
      <c r="B32" s="34">
        <v>20</v>
      </c>
      <c r="C32" s="34">
        <v>20</v>
      </c>
      <c r="D32" s="34">
        <v>2</v>
      </c>
      <c r="E32" s="34">
        <v>2.5</v>
      </c>
      <c r="F32" s="34">
        <v>60.05</v>
      </c>
      <c r="G32" s="34">
        <v>100.3125</v>
      </c>
      <c r="H32" s="34"/>
      <c r="I32" s="34"/>
      <c r="J32" s="39">
        <f t="shared" si="29"/>
        <v>0</v>
      </c>
      <c r="K32" s="39">
        <f t="shared" si="30"/>
        <v>0</v>
      </c>
      <c r="L32" s="39">
        <f t="shared" si="31"/>
        <v>-58.05</v>
      </c>
      <c r="M32" s="39">
        <f t="shared" si="32"/>
        <v>-97.8125</v>
      </c>
      <c r="N32" s="34">
        <f t="shared" si="33"/>
        <v>0</v>
      </c>
      <c r="O32" s="34">
        <f t="shared" si="34"/>
        <v>0</v>
      </c>
      <c r="P32" s="34">
        <f t="shared" si="35"/>
        <v>0</v>
      </c>
      <c r="Q32" s="34">
        <f t="shared" si="36"/>
        <v>0</v>
      </c>
      <c r="R32" s="34">
        <f t="shared" si="37"/>
        <v>0</v>
      </c>
      <c r="S32" s="34">
        <f t="shared" si="38"/>
        <v>0</v>
      </c>
      <c r="T32" s="34">
        <f t="shared" si="39"/>
        <v>0</v>
      </c>
    </row>
    <row r="33" spans="1:20" s="1" customFormat="1" ht="21" customHeight="1">
      <c r="A33" s="9" t="s">
        <v>48</v>
      </c>
      <c r="B33" s="34">
        <v>63</v>
      </c>
      <c r="C33" s="34">
        <v>76</v>
      </c>
      <c r="D33" s="34">
        <v>6.3</v>
      </c>
      <c r="E33" s="34">
        <v>9.5</v>
      </c>
      <c r="F33" s="34"/>
      <c r="G33" s="34"/>
      <c r="H33" s="34"/>
      <c r="I33" s="34"/>
      <c r="J33" s="39">
        <f t="shared" si="29"/>
        <v>6.3</v>
      </c>
      <c r="K33" s="39">
        <f t="shared" si="30"/>
        <v>9.5</v>
      </c>
      <c r="L33" s="39">
        <f t="shared" si="31"/>
        <v>0</v>
      </c>
      <c r="M33" s="39">
        <f t="shared" si="32"/>
        <v>0</v>
      </c>
      <c r="N33" s="34">
        <f t="shared" si="33"/>
        <v>18</v>
      </c>
      <c r="O33" s="34">
        <f t="shared" si="34"/>
        <v>8</v>
      </c>
      <c r="P33" s="34">
        <f t="shared" si="35"/>
        <v>4</v>
      </c>
      <c r="Q33" s="34">
        <f t="shared" si="36"/>
        <v>4</v>
      </c>
      <c r="R33" s="34">
        <f t="shared" si="37"/>
        <v>10</v>
      </c>
      <c r="S33" s="34">
        <f t="shared" si="38"/>
        <v>5</v>
      </c>
      <c r="T33" s="34">
        <f t="shared" si="39"/>
        <v>5</v>
      </c>
    </row>
    <row r="34" spans="1:20" s="1" customFormat="1" ht="21" customHeight="1">
      <c r="A34" s="8" t="s">
        <v>49</v>
      </c>
      <c r="B34" s="33">
        <f aca="true" t="shared" si="40" ref="B34:U34">SUM(B35:B35)</f>
        <v>0</v>
      </c>
      <c r="C34" s="33">
        <f t="shared" si="40"/>
        <v>0</v>
      </c>
      <c r="D34" s="33">
        <f t="shared" si="40"/>
        <v>0</v>
      </c>
      <c r="E34" s="33">
        <f t="shared" si="40"/>
        <v>0</v>
      </c>
      <c r="F34" s="33">
        <f t="shared" si="40"/>
        <v>0</v>
      </c>
      <c r="G34" s="33">
        <f t="shared" si="40"/>
        <v>0</v>
      </c>
      <c r="H34" s="33">
        <f t="shared" si="40"/>
        <v>0</v>
      </c>
      <c r="I34" s="33">
        <f t="shared" si="40"/>
        <v>0</v>
      </c>
      <c r="J34" s="40">
        <f t="shared" si="40"/>
        <v>0</v>
      </c>
      <c r="K34" s="40">
        <f t="shared" si="40"/>
        <v>0</v>
      </c>
      <c r="L34" s="40">
        <f t="shared" si="40"/>
        <v>0</v>
      </c>
      <c r="M34" s="40">
        <f t="shared" si="40"/>
        <v>0</v>
      </c>
      <c r="N34" s="33">
        <f t="shared" si="33"/>
        <v>0</v>
      </c>
      <c r="O34" s="33">
        <f aca="true" t="shared" si="41" ref="O34:V34">SUM(O35:O35)</f>
        <v>0</v>
      </c>
      <c r="P34" s="33">
        <f t="shared" si="41"/>
        <v>0</v>
      </c>
      <c r="Q34" s="33">
        <f t="shared" si="41"/>
        <v>0</v>
      </c>
      <c r="R34" s="33">
        <f t="shared" si="41"/>
        <v>0</v>
      </c>
      <c r="S34" s="33">
        <f t="shared" si="41"/>
        <v>0</v>
      </c>
      <c r="T34" s="33">
        <f t="shared" si="41"/>
        <v>0</v>
      </c>
    </row>
    <row r="35" spans="1:20" s="1" customFormat="1" ht="21" customHeight="1">
      <c r="A35" s="9" t="s">
        <v>49</v>
      </c>
      <c r="B35" s="34"/>
      <c r="C35" s="34"/>
      <c r="D35" s="34"/>
      <c r="E35" s="34"/>
      <c r="F35" s="34"/>
      <c r="G35" s="34"/>
      <c r="H35" s="34"/>
      <c r="I35" s="34"/>
      <c r="J35" s="39">
        <f aca="true" t="shared" si="42" ref="J35:J40">IF(D35-F35-H35&gt;0,D35-F35-H35,0)</f>
        <v>0</v>
      </c>
      <c r="K35" s="39">
        <f aca="true" t="shared" si="43" ref="K35:K40">IF(E35-G35-I35&gt;0,E35-G35-I35,0)</f>
        <v>0</v>
      </c>
      <c r="L35" s="39">
        <f aca="true" t="shared" si="44" ref="L35:L40">IF(D35-F35-H35&lt;0,D35-F35-H35,0)</f>
        <v>0</v>
      </c>
      <c r="M35" s="39">
        <f aca="true" t="shared" si="45" ref="M35:M40">IF(E35-G35-I35&lt;0,E35-G35-I35,0)</f>
        <v>0</v>
      </c>
      <c r="N35" s="34">
        <f t="shared" si="33"/>
        <v>0</v>
      </c>
      <c r="O35" s="34">
        <f aca="true" t="shared" si="46" ref="O35:O40">EVEN(J35)</f>
        <v>0</v>
      </c>
      <c r="P35" s="34">
        <f aca="true" t="shared" si="47" ref="P35:P40">IF(O35&gt;1,O35/2,0)</f>
        <v>0</v>
      </c>
      <c r="Q35" s="34">
        <f aca="true" t="shared" si="48" ref="Q35:Q40">O35/2</f>
        <v>0</v>
      </c>
      <c r="R35" s="34">
        <f aca="true" t="shared" si="49" ref="R35:R40">EVEN(K35)</f>
        <v>0</v>
      </c>
      <c r="S35" s="34">
        <f aca="true" t="shared" si="50" ref="S35:S40">R35/2</f>
        <v>0</v>
      </c>
      <c r="T35" s="34">
        <f aca="true" t="shared" si="51" ref="T35:T40">R35/2</f>
        <v>0</v>
      </c>
    </row>
    <row r="36" spans="1:20" s="1" customFormat="1" ht="21" customHeight="1">
      <c r="A36" s="8" t="s">
        <v>50</v>
      </c>
      <c r="B36" s="33">
        <f aca="true" t="shared" si="52" ref="B36:U36">SUM(B37:B40)</f>
        <v>133</v>
      </c>
      <c r="C36" s="33">
        <f t="shared" si="52"/>
        <v>480</v>
      </c>
      <c r="D36" s="33">
        <f t="shared" si="52"/>
        <v>13.3</v>
      </c>
      <c r="E36" s="33">
        <f t="shared" si="52"/>
        <v>60</v>
      </c>
      <c r="F36" s="33">
        <f t="shared" si="52"/>
        <v>201.1</v>
      </c>
      <c r="G36" s="33">
        <f t="shared" si="52"/>
        <v>811.75</v>
      </c>
      <c r="H36" s="33">
        <f t="shared" si="52"/>
        <v>0</v>
      </c>
      <c r="I36" s="33">
        <f t="shared" si="52"/>
        <v>0</v>
      </c>
      <c r="J36" s="40">
        <f t="shared" si="52"/>
        <v>7.4</v>
      </c>
      <c r="K36" s="40">
        <f t="shared" si="52"/>
        <v>0</v>
      </c>
      <c r="L36" s="40">
        <f t="shared" si="52"/>
        <v>-195.20000000000002</v>
      </c>
      <c r="M36" s="40">
        <f t="shared" si="52"/>
        <v>-751.75</v>
      </c>
      <c r="N36" s="33">
        <f t="shared" si="33"/>
        <v>8</v>
      </c>
      <c r="O36" s="33">
        <f aca="true" t="shared" si="53" ref="O36:V36">SUM(O37:O40)</f>
        <v>8</v>
      </c>
      <c r="P36" s="33">
        <f t="shared" si="53"/>
        <v>4</v>
      </c>
      <c r="Q36" s="33">
        <f t="shared" si="53"/>
        <v>4</v>
      </c>
      <c r="R36" s="33">
        <f t="shared" si="53"/>
        <v>0</v>
      </c>
      <c r="S36" s="33">
        <f t="shared" si="53"/>
        <v>0</v>
      </c>
      <c r="T36" s="33">
        <f t="shared" si="53"/>
        <v>0</v>
      </c>
    </row>
    <row r="37" spans="1:20" s="1" customFormat="1" ht="21" customHeight="1">
      <c r="A37" s="9" t="s">
        <v>51</v>
      </c>
      <c r="B37" s="34">
        <v>3</v>
      </c>
      <c r="C37" s="34"/>
      <c r="D37" s="34">
        <v>0.3</v>
      </c>
      <c r="E37" s="34"/>
      <c r="F37" s="34">
        <v>43.7</v>
      </c>
      <c r="G37" s="34">
        <v>36.125</v>
      </c>
      <c r="H37" s="34"/>
      <c r="I37" s="34"/>
      <c r="J37" s="39">
        <f t="shared" si="42"/>
        <v>0</v>
      </c>
      <c r="K37" s="39">
        <f t="shared" si="43"/>
        <v>0</v>
      </c>
      <c r="L37" s="39">
        <f t="shared" si="44"/>
        <v>-43.400000000000006</v>
      </c>
      <c r="M37" s="39">
        <f t="shared" si="45"/>
        <v>-36.125</v>
      </c>
      <c r="N37" s="34">
        <f t="shared" si="33"/>
        <v>0</v>
      </c>
      <c r="O37" s="34">
        <f t="shared" si="46"/>
        <v>0</v>
      </c>
      <c r="P37" s="34">
        <f t="shared" si="47"/>
        <v>0</v>
      </c>
      <c r="Q37" s="34">
        <f t="shared" si="48"/>
        <v>0</v>
      </c>
      <c r="R37" s="34">
        <f t="shared" si="49"/>
        <v>0</v>
      </c>
      <c r="S37" s="34">
        <f t="shared" si="50"/>
        <v>0</v>
      </c>
      <c r="T37" s="34">
        <f t="shared" si="51"/>
        <v>0</v>
      </c>
    </row>
    <row r="38" spans="1:20" s="1" customFormat="1" ht="21" customHeight="1">
      <c r="A38" s="9" t="s">
        <v>52</v>
      </c>
      <c r="B38" s="34"/>
      <c r="C38" s="34">
        <v>120</v>
      </c>
      <c r="D38" s="34"/>
      <c r="E38" s="34">
        <v>15</v>
      </c>
      <c r="F38" s="34">
        <v>144.8</v>
      </c>
      <c r="G38" s="34">
        <v>611.625</v>
      </c>
      <c r="H38" s="34"/>
      <c r="I38" s="34"/>
      <c r="J38" s="39">
        <f t="shared" si="42"/>
        <v>0</v>
      </c>
      <c r="K38" s="39">
        <f t="shared" si="43"/>
        <v>0</v>
      </c>
      <c r="L38" s="39">
        <f t="shared" si="44"/>
        <v>-144.8</v>
      </c>
      <c r="M38" s="39">
        <f t="shared" si="45"/>
        <v>-596.625</v>
      </c>
      <c r="N38" s="34">
        <f t="shared" si="33"/>
        <v>0</v>
      </c>
      <c r="O38" s="34">
        <f t="shared" si="46"/>
        <v>0</v>
      </c>
      <c r="P38" s="34">
        <f t="shared" si="47"/>
        <v>0</v>
      </c>
      <c r="Q38" s="34">
        <f t="shared" si="48"/>
        <v>0</v>
      </c>
      <c r="R38" s="34">
        <f t="shared" si="49"/>
        <v>0</v>
      </c>
      <c r="S38" s="34">
        <f t="shared" si="50"/>
        <v>0</v>
      </c>
      <c r="T38" s="34">
        <f t="shared" si="51"/>
        <v>0</v>
      </c>
    </row>
    <row r="39" spans="1:20" s="1" customFormat="1" ht="21" customHeight="1">
      <c r="A39" s="9" t="s">
        <v>53</v>
      </c>
      <c r="B39" s="34">
        <v>100</v>
      </c>
      <c r="C39" s="34">
        <v>250</v>
      </c>
      <c r="D39" s="34">
        <v>10</v>
      </c>
      <c r="E39" s="34">
        <v>31.25</v>
      </c>
      <c r="F39" s="34">
        <v>2.6</v>
      </c>
      <c r="G39" s="34">
        <v>65.125</v>
      </c>
      <c r="H39" s="34"/>
      <c r="I39" s="34"/>
      <c r="J39" s="39">
        <f t="shared" si="42"/>
        <v>7.4</v>
      </c>
      <c r="K39" s="39">
        <f t="shared" si="43"/>
        <v>0</v>
      </c>
      <c r="L39" s="39">
        <f t="shared" si="44"/>
        <v>0</v>
      </c>
      <c r="M39" s="39">
        <f t="shared" si="45"/>
        <v>-33.875</v>
      </c>
      <c r="N39" s="34">
        <f t="shared" si="33"/>
        <v>8</v>
      </c>
      <c r="O39" s="34">
        <f t="shared" si="46"/>
        <v>8</v>
      </c>
      <c r="P39" s="34">
        <f t="shared" si="47"/>
        <v>4</v>
      </c>
      <c r="Q39" s="34">
        <f t="shared" si="48"/>
        <v>4</v>
      </c>
      <c r="R39" s="34">
        <f t="shared" si="49"/>
        <v>0</v>
      </c>
      <c r="S39" s="34">
        <f t="shared" si="50"/>
        <v>0</v>
      </c>
      <c r="T39" s="34">
        <f t="shared" si="51"/>
        <v>0</v>
      </c>
    </row>
    <row r="40" spans="1:20" s="1" customFormat="1" ht="21" customHeight="1">
      <c r="A40" s="9" t="s">
        <v>54</v>
      </c>
      <c r="B40" s="34">
        <v>30</v>
      </c>
      <c r="C40" s="34">
        <v>110</v>
      </c>
      <c r="D40" s="34">
        <v>3</v>
      </c>
      <c r="E40" s="34">
        <v>13.75</v>
      </c>
      <c r="F40" s="34">
        <v>10</v>
      </c>
      <c r="G40" s="34">
        <v>98.875</v>
      </c>
      <c r="H40" s="34"/>
      <c r="I40" s="34"/>
      <c r="J40" s="39">
        <f t="shared" si="42"/>
        <v>0</v>
      </c>
      <c r="K40" s="39">
        <f t="shared" si="43"/>
        <v>0</v>
      </c>
      <c r="L40" s="39">
        <f t="shared" si="44"/>
        <v>-7</v>
      </c>
      <c r="M40" s="39">
        <f t="shared" si="45"/>
        <v>-85.125</v>
      </c>
      <c r="N40" s="34">
        <f t="shared" si="33"/>
        <v>0</v>
      </c>
      <c r="O40" s="34">
        <f t="shared" si="46"/>
        <v>0</v>
      </c>
      <c r="P40" s="34">
        <f t="shared" si="47"/>
        <v>0</v>
      </c>
      <c r="Q40" s="34">
        <f t="shared" si="48"/>
        <v>0</v>
      </c>
      <c r="R40" s="34">
        <f t="shared" si="49"/>
        <v>0</v>
      </c>
      <c r="S40" s="34">
        <f t="shared" si="50"/>
        <v>0</v>
      </c>
      <c r="T40" s="34">
        <f t="shared" si="51"/>
        <v>0</v>
      </c>
    </row>
    <row r="41" spans="1:20" s="1" customFormat="1" ht="21" customHeight="1">
      <c r="A41" s="8" t="s">
        <v>55</v>
      </c>
      <c r="B41" s="33">
        <f aca="true" t="shared" si="54" ref="B41:U41">SUM(B42:B42)</f>
        <v>5</v>
      </c>
      <c r="C41" s="33">
        <f t="shared" si="54"/>
        <v>220</v>
      </c>
      <c r="D41" s="33">
        <f t="shared" si="54"/>
        <v>0.5</v>
      </c>
      <c r="E41" s="33">
        <f t="shared" si="54"/>
        <v>27.5</v>
      </c>
      <c r="F41" s="33">
        <f t="shared" si="54"/>
        <v>141</v>
      </c>
      <c r="G41" s="33">
        <f t="shared" si="54"/>
        <v>451.75</v>
      </c>
      <c r="H41" s="33">
        <f t="shared" si="54"/>
        <v>0</v>
      </c>
      <c r="I41" s="33">
        <f t="shared" si="54"/>
        <v>0</v>
      </c>
      <c r="J41" s="40">
        <f t="shared" si="54"/>
        <v>0</v>
      </c>
      <c r="K41" s="40">
        <f t="shared" si="54"/>
        <v>0</v>
      </c>
      <c r="L41" s="40">
        <f t="shared" si="54"/>
        <v>-140.5</v>
      </c>
      <c r="M41" s="40">
        <f t="shared" si="54"/>
        <v>-424.25</v>
      </c>
      <c r="N41" s="33">
        <f t="shared" si="33"/>
        <v>0</v>
      </c>
      <c r="O41" s="33">
        <f aca="true" t="shared" si="55" ref="O41:V41">SUM(O42:O42)</f>
        <v>0</v>
      </c>
      <c r="P41" s="33">
        <f t="shared" si="55"/>
        <v>0</v>
      </c>
      <c r="Q41" s="33">
        <f t="shared" si="55"/>
        <v>0</v>
      </c>
      <c r="R41" s="33">
        <f t="shared" si="55"/>
        <v>0</v>
      </c>
      <c r="S41" s="33">
        <f t="shared" si="55"/>
        <v>0</v>
      </c>
      <c r="T41" s="33">
        <f t="shared" si="55"/>
        <v>0</v>
      </c>
    </row>
    <row r="42" spans="1:20" s="1" customFormat="1" ht="21" customHeight="1">
      <c r="A42" s="9" t="s">
        <v>55</v>
      </c>
      <c r="B42" s="34">
        <v>5</v>
      </c>
      <c r="C42" s="34">
        <v>220</v>
      </c>
      <c r="D42" s="34">
        <v>0.5</v>
      </c>
      <c r="E42" s="34">
        <v>27.5</v>
      </c>
      <c r="F42" s="34">
        <v>141</v>
      </c>
      <c r="G42" s="34">
        <v>451.75</v>
      </c>
      <c r="H42" s="34"/>
      <c r="I42" s="34"/>
      <c r="J42" s="39">
        <f aca="true" t="shared" si="56" ref="J42:J49">IF(D42-F42-H42&gt;0,D42-F42-H42,0)</f>
        <v>0</v>
      </c>
      <c r="K42" s="39">
        <f aca="true" t="shared" si="57" ref="K42:K49">IF(E42-G42-I42&gt;0,E42-G42-I42,0)</f>
        <v>0</v>
      </c>
      <c r="L42" s="39">
        <f aca="true" t="shared" si="58" ref="L42:L49">IF(D42-F42-H42&lt;0,D42-F42-H42,0)</f>
        <v>-140.5</v>
      </c>
      <c r="M42" s="39">
        <f aca="true" t="shared" si="59" ref="M42:M49">IF(E42-G42-I42&lt;0,E42-G42-I42,0)</f>
        <v>-424.25</v>
      </c>
      <c r="N42" s="34">
        <f t="shared" si="33"/>
        <v>0</v>
      </c>
      <c r="O42" s="34">
        <f aca="true" t="shared" si="60" ref="O42:O49">EVEN(J42)</f>
        <v>0</v>
      </c>
      <c r="P42" s="34">
        <f aca="true" t="shared" si="61" ref="P42:P49">IF(O42&gt;1,O42/2,0)</f>
        <v>0</v>
      </c>
      <c r="Q42" s="34">
        <f aca="true" t="shared" si="62" ref="Q42:Q49">O42/2</f>
        <v>0</v>
      </c>
      <c r="R42" s="34">
        <f aca="true" t="shared" si="63" ref="R42:R49">EVEN(K42)</f>
        <v>0</v>
      </c>
      <c r="S42" s="34">
        <f aca="true" t="shared" si="64" ref="S42:S49">R42/2</f>
        <v>0</v>
      </c>
      <c r="T42" s="34">
        <f aca="true" t="shared" si="65" ref="T42:T49">R42/2</f>
        <v>0</v>
      </c>
    </row>
    <row r="43" spans="1:20" s="1" customFormat="1" ht="21" customHeight="1">
      <c r="A43" s="8" t="s">
        <v>56</v>
      </c>
      <c r="B43" s="33">
        <f aca="true" t="shared" si="66" ref="B43:U43">SUM(B44:B49)</f>
        <v>864</v>
      </c>
      <c r="C43" s="33">
        <f t="shared" si="66"/>
        <v>1940</v>
      </c>
      <c r="D43" s="33">
        <f t="shared" si="66"/>
        <v>86.4</v>
      </c>
      <c r="E43" s="33">
        <f t="shared" si="66"/>
        <v>242.5</v>
      </c>
      <c r="F43" s="33">
        <f t="shared" si="66"/>
        <v>23.950000000000003</v>
      </c>
      <c r="G43" s="33">
        <f t="shared" si="66"/>
        <v>27.0625</v>
      </c>
      <c r="H43" s="33">
        <f t="shared" si="66"/>
        <v>0</v>
      </c>
      <c r="I43" s="33">
        <f t="shared" si="66"/>
        <v>0</v>
      </c>
      <c r="J43" s="40">
        <f t="shared" si="66"/>
        <v>62.45</v>
      </c>
      <c r="K43" s="40">
        <f t="shared" si="66"/>
        <v>215.4375</v>
      </c>
      <c r="L43" s="40">
        <f t="shared" si="66"/>
        <v>0</v>
      </c>
      <c r="M43" s="40">
        <f t="shared" si="66"/>
        <v>0</v>
      </c>
      <c r="N43" s="33">
        <f t="shared" si="33"/>
        <v>286</v>
      </c>
      <c r="O43" s="33">
        <f aca="true" t="shared" si="67" ref="O43:V43">SUM(O44:O49)</f>
        <v>66</v>
      </c>
      <c r="P43" s="33">
        <f t="shared" si="67"/>
        <v>33</v>
      </c>
      <c r="Q43" s="33">
        <f t="shared" si="67"/>
        <v>33</v>
      </c>
      <c r="R43" s="33">
        <f t="shared" si="67"/>
        <v>220</v>
      </c>
      <c r="S43" s="33">
        <f t="shared" si="67"/>
        <v>110</v>
      </c>
      <c r="T43" s="33">
        <f t="shared" si="67"/>
        <v>110</v>
      </c>
    </row>
    <row r="44" spans="1:20" s="1" customFormat="1" ht="21" customHeight="1">
      <c r="A44" s="9" t="s">
        <v>57</v>
      </c>
      <c r="B44" s="34">
        <v>137</v>
      </c>
      <c r="C44" s="34">
        <v>335</v>
      </c>
      <c r="D44" s="34">
        <v>13.7</v>
      </c>
      <c r="E44" s="34">
        <v>41.875</v>
      </c>
      <c r="F44" s="34"/>
      <c r="G44" s="34"/>
      <c r="H44" s="34"/>
      <c r="I44" s="34"/>
      <c r="J44" s="39">
        <f t="shared" si="56"/>
        <v>13.7</v>
      </c>
      <c r="K44" s="39">
        <f t="shared" si="57"/>
        <v>41.875</v>
      </c>
      <c r="L44" s="39">
        <f t="shared" si="58"/>
        <v>0</v>
      </c>
      <c r="M44" s="39">
        <f t="shared" si="59"/>
        <v>0</v>
      </c>
      <c r="N44" s="34">
        <f aca="true" t="shared" si="68" ref="N44:N103">P44+Q44+S44+T44</f>
        <v>56</v>
      </c>
      <c r="O44" s="34">
        <f t="shared" si="60"/>
        <v>14</v>
      </c>
      <c r="P44" s="34">
        <f t="shared" si="61"/>
        <v>7</v>
      </c>
      <c r="Q44" s="34">
        <f t="shared" si="62"/>
        <v>7</v>
      </c>
      <c r="R44" s="34">
        <f t="shared" si="63"/>
        <v>42</v>
      </c>
      <c r="S44" s="34">
        <f t="shared" si="64"/>
        <v>21</v>
      </c>
      <c r="T44" s="34">
        <f t="shared" si="65"/>
        <v>21</v>
      </c>
    </row>
    <row r="45" spans="1:20" s="1" customFormat="1" ht="21" customHeight="1">
      <c r="A45" s="9" t="s">
        <v>58</v>
      </c>
      <c r="B45" s="34">
        <v>120</v>
      </c>
      <c r="C45" s="34">
        <v>320</v>
      </c>
      <c r="D45" s="34">
        <v>12</v>
      </c>
      <c r="E45" s="34">
        <v>40</v>
      </c>
      <c r="F45" s="34"/>
      <c r="G45" s="34"/>
      <c r="H45" s="34"/>
      <c r="I45" s="34"/>
      <c r="J45" s="39">
        <f t="shared" si="56"/>
        <v>12</v>
      </c>
      <c r="K45" s="39">
        <f t="shared" si="57"/>
        <v>40</v>
      </c>
      <c r="L45" s="39">
        <f t="shared" si="58"/>
        <v>0</v>
      </c>
      <c r="M45" s="39">
        <f t="shared" si="59"/>
        <v>0</v>
      </c>
      <c r="N45" s="34">
        <f t="shared" si="68"/>
        <v>52</v>
      </c>
      <c r="O45" s="34">
        <f t="shared" si="60"/>
        <v>12</v>
      </c>
      <c r="P45" s="34">
        <f t="shared" si="61"/>
        <v>6</v>
      </c>
      <c r="Q45" s="34">
        <f t="shared" si="62"/>
        <v>6</v>
      </c>
      <c r="R45" s="34">
        <f t="shared" si="63"/>
        <v>40</v>
      </c>
      <c r="S45" s="34">
        <f t="shared" si="64"/>
        <v>20</v>
      </c>
      <c r="T45" s="34">
        <f t="shared" si="65"/>
        <v>20</v>
      </c>
    </row>
    <row r="46" spans="1:20" s="1" customFormat="1" ht="21" customHeight="1">
      <c r="A46" s="9" t="s">
        <v>59</v>
      </c>
      <c r="B46" s="34">
        <v>285</v>
      </c>
      <c r="C46" s="34">
        <v>599</v>
      </c>
      <c r="D46" s="34">
        <v>28.5</v>
      </c>
      <c r="E46" s="34">
        <v>74.875</v>
      </c>
      <c r="F46" s="34">
        <v>4.15</v>
      </c>
      <c r="G46" s="34"/>
      <c r="H46" s="34"/>
      <c r="I46" s="34"/>
      <c r="J46" s="39">
        <f t="shared" si="56"/>
        <v>24.35</v>
      </c>
      <c r="K46" s="39">
        <f t="shared" si="57"/>
        <v>74.875</v>
      </c>
      <c r="L46" s="39">
        <f t="shared" si="58"/>
        <v>0</v>
      </c>
      <c r="M46" s="39">
        <f t="shared" si="59"/>
        <v>0</v>
      </c>
      <c r="N46" s="34">
        <f t="shared" si="68"/>
        <v>102</v>
      </c>
      <c r="O46" s="34">
        <f t="shared" si="60"/>
        <v>26</v>
      </c>
      <c r="P46" s="34">
        <f t="shared" si="61"/>
        <v>13</v>
      </c>
      <c r="Q46" s="34">
        <f t="shared" si="62"/>
        <v>13</v>
      </c>
      <c r="R46" s="34">
        <f t="shared" si="63"/>
        <v>76</v>
      </c>
      <c r="S46" s="34">
        <f t="shared" si="64"/>
        <v>38</v>
      </c>
      <c r="T46" s="34">
        <f t="shared" si="65"/>
        <v>38</v>
      </c>
    </row>
    <row r="47" spans="1:20" s="1" customFormat="1" ht="21" customHeight="1">
      <c r="A47" s="9" t="s">
        <v>60</v>
      </c>
      <c r="B47" s="34">
        <v>12</v>
      </c>
      <c r="C47" s="34">
        <v>174</v>
      </c>
      <c r="D47" s="34">
        <v>1.2</v>
      </c>
      <c r="E47" s="34">
        <v>21.75</v>
      </c>
      <c r="F47" s="34"/>
      <c r="G47" s="34">
        <v>3.4375</v>
      </c>
      <c r="H47" s="34"/>
      <c r="I47" s="34"/>
      <c r="J47" s="39">
        <f t="shared" si="56"/>
        <v>1.2</v>
      </c>
      <c r="K47" s="39">
        <f t="shared" si="57"/>
        <v>18.3125</v>
      </c>
      <c r="L47" s="39">
        <f t="shared" si="58"/>
        <v>0</v>
      </c>
      <c r="M47" s="39">
        <f t="shared" si="59"/>
        <v>0</v>
      </c>
      <c r="N47" s="34">
        <f t="shared" si="68"/>
        <v>22</v>
      </c>
      <c r="O47" s="34">
        <f t="shared" si="60"/>
        <v>2</v>
      </c>
      <c r="P47" s="34">
        <f t="shared" si="61"/>
        <v>1</v>
      </c>
      <c r="Q47" s="34">
        <f t="shared" si="62"/>
        <v>1</v>
      </c>
      <c r="R47" s="34">
        <f t="shared" si="63"/>
        <v>20</v>
      </c>
      <c r="S47" s="34">
        <f t="shared" si="64"/>
        <v>10</v>
      </c>
      <c r="T47" s="34">
        <f t="shared" si="65"/>
        <v>10</v>
      </c>
    </row>
    <row r="48" spans="1:20" s="1" customFormat="1" ht="21" customHeight="1">
      <c r="A48" s="9" t="s">
        <v>61</v>
      </c>
      <c r="B48" s="34">
        <v>210</v>
      </c>
      <c r="C48" s="34">
        <v>212</v>
      </c>
      <c r="D48" s="34">
        <v>21</v>
      </c>
      <c r="E48" s="34">
        <v>26.5</v>
      </c>
      <c r="F48" s="34">
        <v>19.8</v>
      </c>
      <c r="G48" s="34">
        <v>23.625</v>
      </c>
      <c r="H48" s="34"/>
      <c r="I48" s="34"/>
      <c r="J48" s="39">
        <f t="shared" si="56"/>
        <v>1.1999999999999993</v>
      </c>
      <c r="K48" s="39">
        <f t="shared" si="57"/>
        <v>2.875</v>
      </c>
      <c r="L48" s="39">
        <f t="shared" si="58"/>
        <v>0</v>
      </c>
      <c r="M48" s="39">
        <f t="shared" si="59"/>
        <v>0</v>
      </c>
      <c r="N48" s="34">
        <f t="shared" si="68"/>
        <v>6</v>
      </c>
      <c r="O48" s="34">
        <f t="shared" si="60"/>
        <v>2</v>
      </c>
      <c r="P48" s="34">
        <f t="shared" si="61"/>
        <v>1</v>
      </c>
      <c r="Q48" s="34">
        <f t="shared" si="62"/>
        <v>1</v>
      </c>
      <c r="R48" s="34">
        <f t="shared" si="63"/>
        <v>4</v>
      </c>
      <c r="S48" s="34">
        <f t="shared" si="64"/>
        <v>2</v>
      </c>
      <c r="T48" s="34">
        <f t="shared" si="65"/>
        <v>2</v>
      </c>
    </row>
    <row r="49" spans="1:20" s="1" customFormat="1" ht="21" customHeight="1">
      <c r="A49" s="9" t="s">
        <v>62</v>
      </c>
      <c r="B49" s="34">
        <v>100</v>
      </c>
      <c r="C49" s="34">
        <v>300</v>
      </c>
      <c r="D49" s="34">
        <v>10</v>
      </c>
      <c r="E49" s="34">
        <v>37.5</v>
      </c>
      <c r="F49" s="34"/>
      <c r="G49" s="34"/>
      <c r="H49" s="34"/>
      <c r="I49" s="34"/>
      <c r="J49" s="39">
        <f t="shared" si="56"/>
        <v>10</v>
      </c>
      <c r="K49" s="39">
        <f t="shared" si="57"/>
        <v>37.5</v>
      </c>
      <c r="L49" s="39">
        <f t="shared" si="58"/>
        <v>0</v>
      </c>
      <c r="M49" s="39">
        <f t="shared" si="59"/>
        <v>0</v>
      </c>
      <c r="N49" s="34">
        <f t="shared" si="68"/>
        <v>48</v>
      </c>
      <c r="O49" s="34">
        <f t="shared" si="60"/>
        <v>10</v>
      </c>
      <c r="P49" s="34">
        <f t="shared" si="61"/>
        <v>5</v>
      </c>
      <c r="Q49" s="34">
        <f t="shared" si="62"/>
        <v>5</v>
      </c>
      <c r="R49" s="34">
        <f t="shared" si="63"/>
        <v>38</v>
      </c>
      <c r="S49" s="34">
        <f t="shared" si="64"/>
        <v>19</v>
      </c>
      <c r="T49" s="34">
        <f t="shared" si="65"/>
        <v>19</v>
      </c>
    </row>
    <row r="50" spans="1:20" s="1" customFormat="1" ht="21" customHeight="1">
      <c r="A50" s="8" t="s">
        <v>63</v>
      </c>
      <c r="B50" s="33">
        <f aca="true" t="shared" si="69" ref="B50:U50">SUM(B51:B51)</f>
        <v>310</v>
      </c>
      <c r="C50" s="33">
        <f t="shared" si="69"/>
        <v>675</v>
      </c>
      <c r="D50" s="33">
        <f t="shared" si="69"/>
        <v>31</v>
      </c>
      <c r="E50" s="33">
        <f t="shared" si="69"/>
        <v>84.375</v>
      </c>
      <c r="F50" s="33">
        <f t="shared" si="69"/>
        <v>0</v>
      </c>
      <c r="G50" s="33">
        <f t="shared" si="69"/>
        <v>0</v>
      </c>
      <c r="H50" s="33">
        <f t="shared" si="69"/>
        <v>15.25</v>
      </c>
      <c r="I50" s="33">
        <f t="shared" si="69"/>
        <v>44.8125</v>
      </c>
      <c r="J50" s="40">
        <f t="shared" si="69"/>
        <v>15.75</v>
      </c>
      <c r="K50" s="40">
        <f t="shared" si="69"/>
        <v>39.5625</v>
      </c>
      <c r="L50" s="40">
        <f t="shared" si="69"/>
        <v>0</v>
      </c>
      <c r="M50" s="40">
        <f t="shared" si="69"/>
        <v>0</v>
      </c>
      <c r="N50" s="33">
        <f t="shared" si="68"/>
        <v>56</v>
      </c>
      <c r="O50" s="33">
        <f aca="true" t="shared" si="70" ref="O50:V50">SUM(O51:O51)</f>
        <v>16</v>
      </c>
      <c r="P50" s="33">
        <f t="shared" si="70"/>
        <v>8</v>
      </c>
      <c r="Q50" s="33">
        <f t="shared" si="70"/>
        <v>8</v>
      </c>
      <c r="R50" s="33">
        <f t="shared" si="70"/>
        <v>40</v>
      </c>
      <c r="S50" s="33">
        <f t="shared" si="70"/>
        <v>20</v>
      </c>
      <c r="T50" s="33">
        <f t="shared" si="70"/>
        <v>20</v>
      </c>
    </row>
    <row r="51" spans="1:20" s="1" customFormat="1" ht="21" customHeight="1">
      <c r="A51" s="9" t="s">
        <v>63</v>
      </c>
      <c r="B51" s="34">
        <v>310</v>
      </c>
      <c r="C51" s="34">
        <v>675</v>
      </c>
      <c r="D51" s="34">
        <v>31</v>
      </c>
      <c r="E51" s="34">
        <v>84.375</v>
      </c>
      <c r="F51" s="34"/>
      <c r="G51" s="34"/>
      <c r="H51" s="34">
        <v>15.25</v>
      </c>
      <c r="I51" s="34">
        <v>44.8125</v>
      </c>
      <c r="J51" s="39">
        <f aca="true" t="shared" si="71" ref="J51:J55">IF(D51-F51-H51&gt;0,D51-F51-H51,0)</f>
        <v>15.75</v>
      </c>
      <c r="K51" s="39">
        <f aca="true" t="shared" si="72" ref="K51:K55">IF(E51-G51-I51&gt;0,E51-G51-I51,0)</f>
        <v>39.5625</v>
      </c>
      <c r="L51" s="39">
        <f aca="true" t="shared" si="73" ref="L51:L55">IF(D51-F51-H51&lt;0,D51-F51-H51,0)</f>
        <v>0</v>
      </c>
      <c r="M51" s="39">
        <f aca="true" t="shared" si="74" ref="M51:M55">IF(E51-G51-I51&lt;0,E51-G51-I51,0)</f>
        <v>0</v>
      </c>
      <c r="N51" s="34">
        <f t="shared" si="68"/>
        <v>56</v>
      </c>
      <c r="O51" s="34">
        <f aca="true" t="shared" si="75" ref="O51:O55">EVEN(J51)</f>
        <v>16</v>
      </c>
      <c r="P51" s="34">
        <f aca="true" t="shared" si="76" ref="P51:P55">IF(O51&gt;1,O51/2,0)</f>
        <v>8</v>
      </c>
      <c r="Q51" s="34">
        <f aca="true" t="shared" si="77" ref="Q51:Q55">O51/2</f>
        <v>8</v>
      </c>
      <c r="R51" s="34">
        <f aca="true" t="shared" si="78" ref="R51:R55">EVEN(K51)</f>
        <v>40</v>
      </c>
      <c r="S51" s="34">
        <f aca="true" t="shared" si="79" ref="S51:S55">R51/2</f>
        <v>20</v>
      </c>
      <c r="T51" s="34">
        <f aca="true" t="shared" si="80" ref="T51:T55">R51/2</f>
        <v>20</v>
      </c>
    </row>
    <row r="52" spans="1:20" s="1" customFormat="1" ht="21" customHeight="1">
      <c r="A52" s="8" t="s">
        <v>64</v>
      </c>
      <c r="B52" s="33">
        <f aca="true" t="shared" si="81" ref="B52:U52">B53</f>
        <v>185</v>
      </c>
      <c r="C52" s="33">
        <f t="shared" si="81"/>
        <v>200</v>
      </c>
      <c r="D52" s="33">
        <f t="shared" si="81"/>
        <v>18.5</v>
      </c>
      <c r="E52" s="33">
        <f t="shared" si="81"/>
        <v>25</v>
      </c>
      <c r="F52" s="33">
        <f t="shared" si="81"/>
        <v>0</v>
      </c>
      <c r="G52" s="33">
        <f t="shared" si="81"/>
        <v>0</v>
      </c>
      <c r="H52" s="33">
        <f t="shared" si="81"/>
        <v>9.25</v>
      </c>
      <c r="I52" s="33">
        <f t="shared" si="81"/>
        <v>10.0625</v>
      </c>
      <c r="J52" s="40">
        <f t="shared" si="81"/>
        <v>9.25</v>
      </c>
      <c r="K52" s="40">
        <f t="shared" si="81"/>
        <v>14.9375</v>
      </c>
      <c r="L52" s="40">
        <f t="shared" si="81"/>
        <v>0</v>
      </c>
      <c r="M52" s="40">
        <f t="shared" si="81"/>
        <v>0</v>
      </c>
      <c r="N52" s="33">
        <f t="shared" si="68"/>
        <v>26</v>
      </c>
      <c r="O52" s="33">
        <f aca="true" t="shared" si="82" ref="O52:V52">O53</f>
        <v>10</v>
      </c>
      <c r="P52" s="33">
        <f t="shared" si="82"/>
        <v>5</v>
      </c>
      <c r="Q52" s="33">
        <f t="shared" si="82"/>
        <v>5</v>
      </c>
      <c r="R52" s="33">
        <f t="shared" si="82"/>
        <v>16</v>
      </c>
      <c r="S52" s="33">
        <f t="shared" si="82"/>
        <v>8</v>
      </c>
      <c r="T52" s="33">
        <f t="shared" si="82"/>
        <v>8</v>
      </c>
    </row>
    <row r="53" spans="1:20" s="1" customFormat="1" ht="21" customHeight="1">
      <c r="A53" s="9" t="s">
        <v>64</v>
      </c>
      <c r="B53" s="34">
        <v>185</v>
      </c>
      <c r="C53" s="34">
        <v>200</v>
      </c>
      <c r="D53" s="34">
        <v>18.5</v>
      </c>
      <c r="E53" s="34">
        <v>25</v>
      </c>
      <c r="F53" s="34"/>
      <c r="G53" s="34"/>
      <c r="H53" s="34">
        <v>9.25</v>
      </c>
      <c r="I53" s="34">
        <v>10.0625</v>
      </c>
      <c r="J53" s="39">
        <f t="shared" si="71"/>
        <v>9.25</v>
      </c>
      <c r="K53" s="39">
        <f t="shared" si="72"/>
        <v>14.9375</v>
      </c>
      <c r="L53" s="39">
        <f t="shared" si="73"/>
        <v>0</v>
      </c>
      <c r="M53" s="39">
        <f t="shared" si="74"/>
        <v>0</v>
      </c>
      <c r="N53" s="34">
        <f t="shared" si="68"/>
        <v>26</v>
      </c>
      <c r="O53" s="34">
        <f t="shared" si="75"/>
        <v>10</v>
      </c>
      <c r="P53" s="34">
        <f t="shared" si="76"/>
        <v>5</v>
      </c>
      <c r="Q53" s="34">
        <f t="shared" si="77"/>
        <v>5</v>
      </c>
      <c r="R53" s="34">
        <f t="shared" si="78"/>
        <v>16</v>
      </c>
      <c r="S53" s="34">
        <f t="shared" si="79"/>
        <v>8</v>
      </c>
      <c r="T53" s="34">
        <f t="shared" si="80"/>
        <v>8</v>
      </c>
    </row>
    <row r="54" spans="1:20" s="1" customFormat="1" ht="21" customHeight="1">
      <c r="A54" s="8" t="s">
        <v>65</v>
      </c>
      <c r="B54" s="33">
        <f aca="true" t="shared" si="83" ref="B54:U54">B55</f>
        <v>309</v>
      </c>
      <c r="C54" s="33">
        <f t="shared" si="83"/>
        <v>450</v>
      </c>
      <c r="D54" s="33">
        <f t="shared" si="83"/>
        <v>30.9</v>
      </c>
      <c r="E54" s="33">
        <f t="shared" si="83"/>
        <v>56.25</v>
      </c>
      <c r="F54" s="33">
        <f t="shared" si="83"/>
        <v>0</v>
      </c>
      <c r="G54" s="33">
        <f t="shared" si="83"/>
        <v>0</v>
      </c>
      <c r="H54" s="33">
        <f t="shared" si="83"/>
        <v>15.45</v>
      </c>
      <c r="I54" s="33">
        <f t="shared" si="83"/>
        <v>28.125</v>
      </c>
      <c r="J54" s="40">
        <f t="shared" si="83"/>
        <v>15.45</v>
      </c>
      <c r="K54" s="40">
        <f t="shared" si="83"/>
        <v>28.125</v>
      </c>
      <c r="L54" s="40">
        <f t="shared" si="83"/>
        <v>0</v>
      </c>
      <c r="M54" s="40">
        <f t="shared" si="83"/>
        <v>0</v>
      </c>
      <c r="N54" s="33">
        <f t="shared" si="68"/>
        <v>46</v>
      </c>
      <c r="O54" s="33">
        <f aca="true" t="shared" si="84" ref="O54:V54">O55</f>
        <v>16</v>
      </c>
      <c r="P54" s="33">
        <f t="shared" si="84"/>
        <v>8</v>
      </c>
      <c r="Q54" s="33">
        <f t="shared" si="84"/>
        <v>8</v>
      </c>
      <c r="R54" s="33">
        <f t="shared" si="84"/>
        <v>30</v>
      </c>
      <c r="S54" s="33">
        <f t="shared" si="84"/>
        <v>15</v>
      </c>
      <c r="T54" s="33">
        <f t="shared" si="84"/>
        <v>15</v>
      </c>
    </row>
    <row r="55" spans="1:20" s="1" customFormat="1" ht="21" customHeight="1">
      <c r="A55" s="9" t="s">
        <v>65</v>
      </c>
      <c r="B55" s="34">
        <v>309</v>
      </c>
      <c r="C55" s="34">
        <v>450</v>
      </c>
      <c r="D55" s="34">
        <v>30.9</v>
      </c>
      <c r="E55" s="34">
        <v>56.25</v>
      </c>
      <c r="F55" s="34"/>
      <c r="G55" s="34"/>
      <c r="H55" s="34">
        <v>15.45</v>
      </c>
      <c r="I55" s="34">
        <v>28.125</v>
      </c>
      <c r="J55" s="39">
        <f t="shared" si="71"/>
        <v>15.45</v>
      </c>
      <c r="K55" s="39">
        <f t="shared" si="72"/>
        <v>28.125</v>
      </c>
      <c r="L55" s="39">
        <f t="shared" si="73"/>
        <v>0</v>
      </c>
      <c r="M55" s="39">
        <f t="shared" si="74"/>
        <v>0</v>
      </c>
      <c r="N55" s="34">
        <f t="shared" si="68"/>
        <v>46</v>
      </c>
      <c r="O55" s="34">
        <f t="shared" si="75"/>
        <v>16</v>
      </c>
      <c r="P55" s="34">
        <f t="shared" si="76"/>
        <v>8</v>
      </c>
      <c r="Q55" s="34">
        <f t="shared" si="77"/>
        <v>8</v>
      </c>
      <c r="R55" s="34">
        <f t="shared" si="78"/>
        <v>30</v>
      </c>
      <c r="S55" s="34">
        <f t="shared" si="79"/>
        <v>15</v>
      </c>
      <c r="T55" s="34">
        <f t="shared" si="80"/>
        <v>15</v>
      </c>
    </row>
    <row r="56" spans="1:20" s="1" customFormat="1" ht="21" customHeight="1">
      <c r="A56" s="8" t="s">
        <v>66</v>
      </c>
      <c r="B56" s="33">
        <f aca="true" t="shared" si="85" ref="B56:U56">B57</f>
        <v>132</v>
      </c>
      <c r="C56" s="33">
        <f t="shared" si="85"/>
        <v>209</v>
      </c>
      <c r="D56" s="33">
        <f t="shared" si="85"/>
        <v>13.2</v>
      </c>
      <c r="E56" s="33">
        <f t="shared" si="85"/>
        <v>26.125</v>
      </c>
      <c r="F56" s="33">
        <f t="shared" si="85"/>
        <v>0</v>
      </c>
      <c r="G56" s="33">
        <f t="shared" si="85"/>
        <v>0</v>
      </c>
      <c r="H56" s="33">
        <f t="shared" si="85"/>
        <v>6.6</v>
      </c>
      <c r="I56" s="33">
        <f t="shared" si="85"/>
        <v>13.0625</v>
      </c>
      <c r="J56" s="40">
        <f t="shared" si="85"/>
        <v>6.6</v>
      </c>
      <c r="K56" s="40">
        <f t="shared" si="85"/>
        <v>13.0625</v>
      </c>
      <c r="L56" s="40">
        <f t="shared" si="85"/>
        <v>0</v>
      </c>
      <c r="M56" s="40">
        <f t="shared" si="85"/>
        <v>0</v>
      </c>
      <c r="N56" s="33">
        <f t="shared" si="68"/>
        <v>22</v>
      </c>
      <c r="O56" s="33">
        <f aca="true" t="shared" si="86" ref="O56:V56">O57</f>
        <v>8</v>
      </c>
      <c r="P56" s="33">
        <f t="shared" si="86"/>
        <v>4</v>
      </c>
      <c r="Q56" s="33">
        <f t="shared" si="86"/>
        <v>4</v>
      </c>
      <c r="R56" s="33">
        <f t="shared" si="86"/>
        <v>14</v>
      </c>
      <c r="S56" s="33">
        <f t="shared" si="86"/>
        <v>7</v>
      </c>
      <c r="T56" s="33">
        <f t="shared" si="86"/>
        <v>7</v>
      </c>
    </row>
    <row r="57" spans="1:20" s="1" customFormat="1" ht="21" customHeight="1">
      <c r="A57" s="9" t="s">
        <v>66</v>
      </c>
      <c r="B57" s="34">
        <v>132</v>
      </c>
      <c r="C57" s="34">
        <v>209</v>
      </c>
      <c r="D57" s="34">
        <v>13.2</v>
      </c>
      <c r="E57" s="34">
        <v>26.125</v>
      </c>
      <c r="F57" s="34"/>
      <c r="G57" s="34"/>
      <c r="H57" s="34">
        <v>6.6</v>
      </c>
      <c r="I57" s="34">
        <v>13.0625</v>
      </c>
      <c r="J57" s="39">
        <f aca="true" t="shared" si="87" ref="J57:J61">IF(D57-F57-H57&gt;0,D57-F57-H57,0)</f>
        <v>6.6</v>
      </c>
      <c r="K57" s="39">
        <f aca="true" t="shared" si="88" ref="K57:K61">IF(E57-G57-I57&gt;0,E57-G57-I57,0)</f>
        <v>13.0625</v>
      </c>
      <c r="L57" s="39">
        <f aca="true" t="shared" si="89" ref="L57:L61">IF(D57-F57-H57&lt;0,D57-F57-H57,0)</f>
        <v>0</v>
      </c>
      <c r="M57" s="39">
        <f aca="true" t="shared" si="90" ref="M57:M61">IF(E57-G57-I57&lt;0,E57-G57-I57,0)</f>
        <v>0</v>
      </c>
      <c r="N57" s="34">
        <f t="shared" si="68"/>
        <v>22</v>
      </c>
      <c r="O57" s="34">
        <f aca="true" t="shared" si="91" ref="O57:O61">EVEN(J57)</f>
        <v>8</v>
      </c>
      <c r="P57" s="34">
        <f aca="true" t="shared" si="92" ref="P57:P61">IF(O57&gt;1,O57/2,0)</f>
        <v>4</v>
      </c>
      <c r="Q57" s="34">
        <f aca="true" t="shared" si="93" ref="Q57:Q61">O57/2</f>
        <v>4</v>
      </c>
      <c r="R57" s="34">
        <f aca="true" t="shared" si="94" ref="R57:R61">EVEN(K57)</f>
        <v>14</v>
      </c>
      <c r="S57" s="34">
        <f aca="true" t="shared" si="95" ref="S57:S61">R57/2</f>
        <v>7</v>
      </c>
      <c r="T57" s="34">
        <f aca="true" t="shared" si="96" ref="T57:T61">R57/2</f>
        <v>7</v>
      </c>
    </row>
    <row r="58" spans="1:20" s="1" customFormat="1" ht="21" customHeight="1">
      <c r="A58" s="8" t="s">
        <v>67</v>
      </c>
      <c r="B58" s="33">
        <f aca="true" t="shared" si="97" ref="B58:U58">SUM(B59:B61)</f>
        <v>1744</v>
      </c>
      <c r="C58" s="33">
        <f t="shared" si="97"/>
        <v>2762</v>
      </c>
      <c r="D58" s="33">
        <f t="shared" si="97"/>
        <v>174.4</v>
      </c>
      <c r="E58" s="33">
        <f t="shared" si="97"/>
        <v>345.25</v>
      </c>
      <c r="F58" s="33">
        <f t="shared" si="97"/>
        <v>-49.45</v>
      </c>
      <c r="G58" s="33">
        <f t="shared" si="97"/>
        <v>-100.4375</v>
      </c>
      <c r="H58" s="33">
        <f t="shared" si="97"/>
        <v>0</v>
      </c>
      <c r="I58" s="33">
        <f t="shared" si="97"/>
        <v>0</v>
      </c>
      <c r="J58" s="40">
        <f t="shared" si="97"/>
        <v>223.85</v>
      </c>
      <c r="K58" s="40">
        <f t="shared" si="97"/>
        <v>445.6875</v>
      </c>
      <c r="L58" s="40">
        <f t="shared" si="97"/>
        <v>0</v>
      </c>
      <c r="M58" s="40">
        <f t="shared" si="97"/>
        <v>0</v>
      </c>
      <c r="N58" s="33">
        <f t="shared" si="68"/>
        <v>674</v>
      </c>
      <c r="O58" s="33">
        <f aca="true" t="shared" si="98" ref="O58:V58">SUM(O59:O61)</f>
        <v>226</v>
      </c>
      <c r="P58" s="33">
        <f t="shared" si="98"/>
        <v>113</v>
      </c>
      <c r="Q58" s="33">
        <f t="shared" si="98"/>
        <v>113</v>
      </c>
      <c r="R58" s="33">
        <f t="shared" si="98"/>
        <v>448</v>
      </c>
      <c r="S58" s="33">
        <f t="shared" si="98"/>
        <v>224</v>
      </c>
      <c r="T58" s="33">
        <f t="shared" si="98"/>
        <v>224</v>
      </c>
    </row>
    <row r="59" spans="1:20" s="1" customFormat="1" ht="21" customHeight="1">
      <c r="A59" s="9" t="s">
        <v>68</v>
      </c>
      <c r="B59" s="34"/>
      <c r="C59" s="34"/>
      <c r="D59" s="34"/>
      <c r="E59" s="34"/>
      <c r="F59" s="34"/>
      <c r="G59" s="34"/>
      <c r="H59" s="34"/>
      <c r="I59" s="34"/>
      <c r="J59" s="39">
        <f t="shared" si="87"/>
        <v>0</v>
      </c>
      <c r="K59" s="39">
        <f t="shared" si="88"/>
        <v>0</v>
      </c>
      <c r="L59" s="39">
        <f t="shared" si="89"/>
        <v>0</v>
      </c>
      <c r="M59" s="39">
        <f t="shared" si="90"/>
        <v>0</v>
      </c>
      <c r="N59" s="34">
        <f t="shared" si="68"/>
        <v>0</v>
      </c>
      <c r="O59" s="34">
        <f t="shared" si="91"/>
        <v>0</v>
      </c>
      <c r="P59" s="34">
        <f t="shared" si="92"/>
        <v>0</v>
      </c>
      <c r="Q59" s="34">
        <f t="shared" si="93"/>
        <v>0</v>
      </c>
      <c r="R59" s="34">
        <f t="shared" si="94"/>
        <v>0</v>
      </c>
      <c r="S59" s="34">
        <f t="shared" si="95"/>
        <v>0</v>
      </c>
      <c r="T59" s="34">
        <f t="shared" si="96"/>
        <v>0</v>
      </c>
    </row>
    <row r="60" spans="1:20" s="1" customFormat="1" ht="21" customHeight="1">
      <c r="A60" s="9" t="s">
        <v>69</v>
      </c>
      <c r="B60" s="34">
        <v>329</v>
      </c>
      <c r="C60" s="34">
        <v>762</v>
      </c>
      <c r="D60" s="34">
        <v>32.9</v>
      </c>
      <c r="E60" s="34">
        <v>95.25</v>
      </c>
      <c r="F60" s="34">
        <v>-16.45</v>
      </c>
      <c r="G60" s="34">
        <v>-47.625</v>
      </c>
      <c r="H60" s="34"/>
      <c r="I60" s="34"/>
      <c r="J60" s="39">
        <f t="shared" si="87"/>
        <v>49.349999999999994</v>
      </c>
      <c r="K60" s="39">
        <f t="shared" si="88"/>
        <v>142.875</v>
      </c>
      <c r="L60" s="39">
        <f t="shared" si="89"/>
        <v>0</v>
      </c>
      <c r="M60" s="39">
        <f t="shared" si="90"/>
        <v>0</v>
      </c>
      <c r="N60" s="34">
        <f t="shared" si="68"/>
        <v>194</v>
      </c>
      <c r="O60" s="34">
        <f t="shared" si="91"/>
        <v>50</v>
      </c>
      <c r="P60" s="34">
        <f t="shared" si="92"/>
        <v>25</v>
      </c>
      <c r="Q60" s="34">
        <f t="shared" si="93"/>
        <v>25</v>
      </c>
      <c r="R60" s="34">
        <f t="shared" si="94"/>
        <v>144</v>
      </c>
      <c r="S60" s="34">
        <f t="shared" si="95"/>
        <v>72</v>
      </c>
      <c r="T60" s="34">
        <f t="shared" si="96"/>
        <v>72</v>
      </c>
    </row>
    <row r="61" spans="1:20" s="1" customFormat="1" ht="21" customHeight="1">
      <c r="A61" s="9" t="s">
        <v>70</v>
      </c>
      <c r="B61" s="34">
        <v>1415</v>
      </c>
      <c r="C61" s="34">
        <v>2000</v>
      </c>
      <c r="D61" s="34">
        <v>141.5</v>
      </c>
      <c r="E61" s="34">
        <v>250</v>
      </c>
      <c r="F61" s="34">
        <v>-33</v>
      </c>
      <c r="G61" s="34">
        <v>-52.8125</v>
      </c>
      <c r="H61" s="34"/>
      <c r="I61" s="34"/>
      <c r="J61" s="39">
        <f t="shared" si="87"/>
        <v>174.5</v>
      </c>
      <c r="K61" s="39">
        <f t="shared" si="88"/>
        <v>302.8125</v>
      </c>
      <c r="L61" s="39">
        <f t="shared" si="89"/>
        <v>0</v>
      </c>
      <c r="M61" s="39">
        <f t="shared" si="90"/>
        <v>0</v>
      </c>
      <c r="N61" s="34">
        <f t="shared" si="68"/>
        <v>480</v>
      </c>
      <c r="O61" s="34">
        <f t="shared" si="91"/>
        <v>176</v>
      </c>
      <c r="P61" s="34">
        <f t="shared" si="92"/>
        <v>88</v>
      </c>
      <c r="Q61" s="34">
        <f t="shared" si="93"/>
        <v>88</v>
      </c>
      <c r="R61" s="34">
        <f t="shared" si="94"/>
        <v>304</v>
      </c>
      <c r="S61" s="34">
        <f t="shared" si="95"/>
        <v>152</v>
      </c>
      <c r="T61" s="34">
        <f t="shared" si="96"/>
        <v>152</v>
      </c>
    </row>
    <row r="62" spans="1:20" s="1" customFormat="1" ht="21" customHeight="1">
      <c r="A62" s="8" t="s">
        <v>71</v>
      </c>
      <c r="B62" s="33">
        <f aca="true" t="shared" si="99" ref="B62:U62">B63</f>
        <v>760</v>
      </c>
      <c r="C62" s="33">
        <f t="shared" si="99"/>
        <v>1760</v>
      </c>
      <c r="D62" s="33">
        <f t="shared" si="99"/>
        <v>76</v>
      </c>
      <c r="E62" s="33">
        <f t="shared" si="99"/>
        <v>220</v>
      </c>
      <c r="F62" s="33">
        <f t="shared" si="99"/>
        <v>0</v>
      </c>
      <c r="G62" s="33">
        <f t="shared" si="99"/>
        <v>0</v>
      </c>
      <c r="H62" s="33">
        <f t="shared" si="99"/>
        <v>33.7</v>
      </c>
      <c r="I62" s="33">
        <f t="shared" si="99"/>
        <v>96.5625</v>
      </c>
      <c r="J62" s="40">
        <f t="shared" si="99"/>
        <v>42.3</v>
      </c>
      <c r="K62" s="40">
        <f t="shared" si="99"/>
        <v>123.4375</v>
      </c>
      <c r="L62" s="40">
        <f t="shared" si="99"/>
        <v>0</v>
      </c>
      <c r="M62" s="40">
        <f t="shared" si="99"/>
        <v>0</v>
      </c>
      <c r="N62" s="33">
        <f t="shared" si="68"/>
        <v>168</v>
      </c>
      <c r="O62" s="33">
        <f aca="true" t="shared" si="100" ref="O62:V62">O63</f>
        <v>44</v>
      </c>
      <c r="P62" s="33">
        <f t="shared" si="100"/>
        <v>22</v>
      </c>
      <c r="Q62" s="33">
        <f t="shared" si="100"/>
        <v>22</v>
      </c>
      <c r="R62" s="33">
        <f t="shared" si="100"/>
        <v>124</v>
      </c>
      <c r="S62" s="33">
        <f t="shared" si="100"/>
        <v>62</v>
      </c>
      <c r="T62" s="33">
        <f t="shared" si="100"/>
        <v>62</v>
      </c>
    </row>
    <row r="63" spans="1:20" s="1" customFormat="1" ht="21" customHeight="1">
      <c r="A63" s="9" t="s">
        <v>71</v>
      </c>
      <c r="B63" s="34">
        <v>760</v>
      </c>
      <c r="C63" s="34">
        <v>1760</v>
      </c>
      <c r="D63" s="34">
        <v>76</v>
      </c>
      <c r="E63" s="34">
        <v>220</v>
      </c>
      <c r="F63" s="34"/>
      <c r="G63" s="34"/>
      <c r="H63" s="34">
        <v>33.7</v>
      </c>
      <c r="I63" s="34">
        <v>96.5625</v>
      </c>
      <c r="J63" s="39">
        <f aca="true" t="shared" si="101" ref="J63:J67">IF(D63-F63-H63&gt;0,D63-F63-H63,0)</f>
        <v>42.3</v>
      </c>
      <c r="K63" s="39">
        <f aca="true" t="shared" si="102" ref="K63:K67">IF(E63-G63-I63&gt;0,E63-G63-I63,0)</f>
        <v>123.4375</v>
      </c>
      <c r="L63" s="39">
        <f aca="true" t="shared" si="103" ref="L63:L67">IF(D63-F63-H63&lt;0,D63-F63-H63,0)</f>
        <v>0</v>
      </c>
      <c r="M63" s="39">
        <f aca="true" t="shared" si="104" ref="M63:M67">IF(E63-G63-I63&lt;0,E63-G63-I63,0)</f>
        <v>0</v>
      </c>
      <c r="N63" s="34">
        <f t="shared" si="68"/>
        <v>168</v>
      </c>
      <c r="O63" s="34">
        <f aca="true" t="shared" si="105" ref="O63:O67">EVEN(J63)</f>
        <v>44</v>
      </c>
      <c r="P63" s="34">
        <f aca="true" t="shared" si="106" ref="P63:P67">IF(O63&gt;1,O63/2,0)</f>
        <v>22</v>
      </c>
      <c r="Q63" s="34">
        <f aca="true" t="shared" si="107" ref="Q63:Q67">O63/2</f>
        <v>22</v>
      </c>
      <c r="R63" s="34">
        <f aca="true" t="shared" si="108" ref="R63:R67">EVEN(K63)</f>
        <v>124</v>
      </c>
      <c r="S63" s="34">
        <f aca="true" t="shared" si="109" ref="S63:S67">R63/2</f>
        <v>62</v>
      </c>
      <c r="T63" s="34">
        <f aca="true" t="shared" si="110" ref="T63:T67">R63/2</f>
        <v>62</v>
      </c>
    </row>
    <row r="64" spans="1:20" s="1" customFormat="1" ht="21" customHeight="1">
      <c r="A64" s="8" t="s">
        <v>72</v>
      </c>
      <c r="B64" s="33">
        <f aca="true" t="shared" si="111" ref="B64:U64">B65</f>
        <v>367</v>
      </c>
      <c r="C64" s="33">
        <f t="shared" si="111"/>
        <v>2186</v>
      </c>
      <c r="D64" s="33">
        <f t="shared" si="111"/>
        <v>36.7</v>
      </c>
      <c r="E64" s="33">
        <f t="shared" si="111"/>
        <v>273.25</v>
      </c>
      <c r="F64" s="33">
        <f t="shared" si="111"/>
        <v>-13.35</v>
      </c>
      <c r="G64" s="33">
        <f t="shared" si="111"/>
        <v>-131</v>
      </c>
      <c r="H64" s="33">
        <f t="shared" si="111"/>
        <v>3.85</v>
      </c>
      <c r="I64" s="33">
        <f t="shared" si="111"/>
        <v>44.375</v>
      </c>
      <c r="J64" s="40">
        <f t="shared" si="111"/>
        <v>46.2</v>
      </c>
      <c r="K64" s="40">
        <f t="shared" si="111"/>
        <v>359.875</v>
      </c>
      <c r="L64" s="40">
        <f t="shared" si="111"/>
        <v>0</v>
      </c>
      <c r="M64" s="40">
        <f t="shared" si="111"/>
        <v>0</v>
      </c>
      <c r="N64" s="33">
        <f t="shared" si="68"/>
        <v>408</v>
      </c>
      <c r="O64" s="33">
        <f aca="true" t="shared" si="112" ref="O64:V64">O65</f>
        <v>48</v>
      </c>
      <c r="P64" s="33">
        <f t="shared" si="112"/>
        <v>24</v>
      </c>
      <c r="Q64" s="33">
        <f t="shared" si="112"/>
        <v>24</v>
      </c>
      <c r="R64" s="33">
        <f t="shared" si="112"/>
        <v>360</v>
      </c>
      <c r="S64" s="33">
        <f t="shared" si="112"/>
        <v>180</v>
      </c>
      <c r="T64" s="33">
        <f t="shared" si="112"/>
        <v>180</v>
      </c>
    </row>
    <row r="65" spans="1:20" s="1" customFormat="1" ht="21" customHeight="1">
      <c r="A65" s="9" t="s">
        <v>72</v>
      </c>
      <c r="B65" s="34">
        <v>367</v>
      </c>
      <c r="C65" s="34">
        <v>2186</v>
      </c>
      <c r="D65" s="34">
        <v>36.7</v>
      </c>
      <c r="E65" s="34">
        <v>273.25</v>
      </c>
      <c r="F65" s="34">
        <v>-13.35</v>
      </c>
      <c r="G65" s="34">
        <v>-131</v>
      </c>
      <c r="H65" s="34">
        <v>3.85</v>
      </c>
      <c r="I65" s="34">
        <v>44.375</v>
      </c>
      <c r="J65" s="39">
        <f t="shared" si="101"/>
        <v>46.2</v>
      </c>
      <c r="K65" s="39">
        <f t="shared" si="102"/>
        <v>359.875</v>
      </c>
      <c r="L65" s="39">
        <f t="shared" si="103"/>
        <v>0</v>
      </c>
      <c r="M65" s="39">
        <f t="shared" si="104"/>
        <v>0</v>
      </c>
      <c r="N65" s="34">
        <f t="shared" si="68"/>
        <v>408</v>
      </c>
      <c r="O65" s="34">
        <f t="shared" si="105"/>
        <v>48</v>
      </c>
      <c r="P65" s="34">
        <f t="shared" si="106"/>
        <v>24</v>
      </c>
      <c r="Q65" s="34">
        <f t="shared" si="107"/>
        <v>24</v>
      </c>
      <c r="R65" s="34">
        <f t="shared" si="108"/>
        <v>360</v>
      </c>
      <c r="S65" s="34">
        <f t="shared" si="109"/>
        <v>180</v>
      </c>
      <c r="T65" s="34">
        <f t="shared" si="110"/>
        <v>180</v>
      </c>
    </row>
    <row r="66" spans="1:20" s="15" customFormat="1" ht="21" customHeight="1">
      <c r="A66" s="8" t="s">
        <v>73</v>
      </c>
      <c r="B66" s="33">
        <f aca="true" t="shared" si="113" ref="B66:U66">B67</f>
        <v>22</v>
      </c>
      <c r="C66" s="33">
        <f t="shared" si="113"/>
        <v>2225</v>
      </c>
      <c r="D66" s="33">
        <f t="shared" si="113"/>
        <v>2.2</v>
      </c>
      <c r="E66" s="33">
        <f t="shared" si="113"/>
        <v>278.125</v>
      </c>
      <c r="F66" s="33">
        <f t="shared" si="113"/>
        <v>-1.1</v>
      </c>
      <c r="G66" s="33">
        <f t="shared" si="113"/>
        <v>-126.4375</v>
      </c>
      <c r="H66" s="33">
        <f t="shared" si="113"/>
        <v>0.25</v>
      </c>
      <c r="I66" s="33">
        <f t="shared" si="113"/>
        <v>80.125</v>
      </c>
      <c r="J66" s="40">
        <f t="shared" si="113"/>
        <v>3.0500000000000003</v>
      </c>
      <c r="K66" s="40">
        <f t="shared" si="113"/>
        <v>324.4375</v>
      </c>
      <c r="L66" s="40">
        <f t="shared" si="113"/>
        <v>0</v>
      </c>
      <c r="M66" s="40">
        <f t="shared" si="113"/>
        <v>0</v>
      </c>
      <c r="N66" s="33">
        <f t="shared" si="68"/>
        <v>330</v>
      </c>
      <c r="O66" s="33">
        <f aca="true" t="shared" si="114" ref="O66:V66">O67</f>
        <v>4</v>
      </c>
      <c r="P66" s="33">
        <f t="shared" si="114"/>
        <v>2</v>
      </c>
      <c r="Q66" s="33">
        <f t="shared" si="114"/>
        <v>2</v>
      </c>
      <c r="R66" s="33">
        <f t="shared" si="114"/>
        <v>326</v>
      </c>
      <c r="S66" s="33">
        <f t="shared" si="114"/>
        <v>163</v>
      </c>
      <c r="T66" s="33">
        <f t="shared" si="114"/>
        <v>163</v>
      </c>
    </row>
    <row r="67" spans="1:20" s="15" customFormat="1" ht="21" customHeight="1">
      <c r="A67" s="9" t="s">
        <v>73</v>
      </c>
      <c r="B67" s="34">
        <v>22</v>
      </c>
      <c r="C67" s="34">
        <v>2225</v>
      </c>
      <c r="D67" s="34">
        <v>2.2</v>
      </c>
      <c r="E67" s="34">
        <v>278.125</v>
      </c>
      <c r="F67" s="34">
        <v>-1.1</v>
      </c>
      <c r="G67" s="34">
        <v>-126.4375</v>
      </c>
      <c r="H67" s="34">
        <v>0.25</v>
      </c>
      <c r="I67" s="34">
        <v>80.125</v>
      </c>
      <c r="J67" s="39">
        <f t="shared" si="101"/>
        <v>3.0500000000000003</v>
      </c>
      <c r="K67" s="39">
        <f t="shared" si="102"/>
        <v>324.4375</v>
      </c>
      <c r="L67" s="39">
        <f t="shared" si="103"/>
        <v>0</v>
      </c>
      <c r="M67" s="39">
        <f t="shared" si="104"/>
        <v>0</v>
      </c>
      <c r="N67" s="34">
        <f t="shared" si="68"/>
        <v>330</v>
      </c>
      <c r="O67" s="34">
        <f t="shared" si="105"/>
        <v>4</v>
      </c>
      <c r="P67" s="34">
        <f t="shared" si="106"/>
        <v>2</v>
      </c>
      <c r="Q67" s="34">
        <f t="shared" si="107"/>
        <v>2</v>
      </c>
      <c r="R67" s="34">
        <f t="shared" si="108"/>
        <v>326</v>
      </c>
      <c r="S67" s="34">
        <f t="shared" si="109"/>
        <v>163</v>
      </c>
      <c r="T67" s="34">
        <f t="shared" si="110"/>
        <v>163</v>
      </c>
    </row>
    <row r="68" spans="1:20" s="1" customFormat="1" ht="21" customHeight="1">
      <c r="A68" s="8" t="s">
        <v>74</v>
      </c>
      <c r="B68" s="33">
        <f aca="true" t="shared" si="115" ref="B68:U68">SUM(B69:B73)</f>
        <v>53</v>
      </c>
      <c r="C68" s="33">
        <f t="shared" si="115"/>
        <v>710</v>
      </c>
      <c r="D68" s="33">
        <f t="shared" si="115"/>
        <v>5.3</v>
      </c>
      <c r="E68" s="33">
        <f t="shared" si="115"/>
        <v>88.75</v>
      </c>
      <c r="F68" s="33">
        <f t="shared" si="115"/>
        <v>0.4</v>
      </c>
      <c r="G68" s="33">
        <f t="shared" si="115"/>
        <v>0</v>
      </c>
      <c r="H68" s="33">
        <f t="shared" si="115"/>
        <v>0</v>
      </c>
      <c r="I68" s="33">
        <f t="shared" si="115"/>
        <v>0</v>
      </c>
      <c r="J68" s="40">
        <f t="shared" si="115"/>
        <v>5.2</v>
      </c>
      <c r="K68" s="40">
        <f t="shared" si="115"/>
        <v>88.75</v>
      </c>
      <c r="L68" s="40">
        <f t="shared" si="115"/>
        <v>-0.30000000000000004</v>
      </c>
      <c r="M68" s="40">
        <f t="shared" si="115"/>
        <v>0</v>
      </c>
      <c r="N68" s="33">
        <f t="shared" si="68"/>
        <v>102</v>
      </c>
      <c r="O68" s="33">
        <f aca="true" t="shared" si="116" ref="O68:V68">SUM(O69:O73)</f>
        <v>8</v>
      </c>
      <c r="P68" s="33">
        <f t="shared" si="116"/>
        <v>4</v>
      </c>
      <c r="Q68" s="33">
        <f t="shared" si="116"/>
        <v>4</v>
      </c>
      <c r="R68" s="33">
        <f t="shared" si="116"/>
        <v>94</v>
      </c>
      <c r="S68" s="33">
        <f t="shared" si="116"/>
        <v>47</v>
      </c>
      <c r="T68" s="33">
        <f t="shared" si="116"/>
        <v>47</v>
      </c>
    </row>
    <row r="69" spans="1:20" s="1" customFormat="1" ht="21" customHeight="1">
      <c r="A69" s="9" t="s">
        <v>42</v>
      </c>
      <c r="B69" s="34">
        <v>10</v>
      </c>
      <c r="C69" s="34">
        <v>282</v>
      </c>
      <c r="D69" s="34">
        <v>1</v>
      </c>
      <c r="E69" s="34">
        <v>35.25</v>
      </c>
      <c r="F69" s="34"/>
      <c r="G69" s="34"/>
      <c r="H69" s="34"/>
      <c r="I69" s="34"/>
      <c r="J69" s="39">
        <f aca="true" t="shared" si="117" ref="J69:J73">IF(D69-F69-H69&gt;0,D69-F69-H69,0)</f>
        <v>1</v>
      </c>
      <c r="K69" s="39">
        <f aca="true" t="shared" si="118" ref="K69:K73">IF(E69-G69-I69&gt;0,E69-G69-I69,0)</f>
        <v>35.25</v>
      </c>
      <c r="L69" s="39">
        <f aca="true" t="shared" si="119" ref="L69:L73">IF(D69-F69-H69&lt;0,D69-F69-H69,0)</f>
        <v>0</v>
      </c>
      <c r="M69" s="39">
        <f aca="true" t="shared" si="120" ref="M69:M73">IF(E69-G69-I69&lt;0,E69-G69-I69,0)</f>
        <v>0</v>
      </c>
      <c r="N69" s="34">
        <f t="shared" si="68"/>
        <v>38</v>
      </c>
      <c r="O69" s="34">
        <f aca="true" t="shared" si="121" ref="O69:O73">EVEN(J69)</f>
        <v>2</v>
      </c>
      <c r="P69" s="34">
        <f aca="true" t="shared" si="122" ref="P69:P73">IF(O69&gt;1,O69/2,0)</f>
        <v>1</v>
      </c>
      <c r="Q69" s="34">
        <f aca="true" t="shared" si="123" ref="Q69:Q73">O69/2</f>
        <v>1</v>
      </c>
      <c r="R69" s="34">
        <f aca="true" t="shared" si="124" ref="R69:R73">EVEN(K69)</f>
        <v>36</v>
      </c>
      <c r="S69" s="34">
        <f aca="true" t="shared" si="125" ref="S69:S73">R69/2</f>
        <v>18</v>
      </c>
      <c r="T69" s="34">
        <f aca="true" t="shared" si="126" ref="T69:T73">R69/2</f>
        <v>18</v>
      </c>
    </row>
    <row r="70" spans="1:20" s="1" customFormat="1" ht="21" customHeight="1">
      <c r="A70" s="9" t="s">
        <v>75</v>
      </c>
      <c r="B70" s="34">
        <v>1</v>
      </c>
      <c r="C70" s="34">
        <v>14</v>
      </c>
      <c r="D70" s="34">
        <v>0.1</v>
      </c>
      <c r="E70" s="34">
        <v>1.75</v>
      </c>
      <c r="F70" s="34">
        <v>0.4</v>
      </c>
      <c r="G70" s="34"/>
      <c r="H70" s="34"/>
      <c r="I70" s="34"/>
      <c r="J70" s="39">
        <f t="shared" si="117"/>
        <v>0</v>
      </c>
      <c r="K70" s="39">
        <f t="shared" si="118"/>
        <v>1.75</v>
      </c>
      <c r="L70" s="39">
        <f t="shared" si="119"/>
        <v>-0.30000000000000004</v>
      </c>
      <c r="M70" s="39">
        <f t="shared" si="120"/>
        <v>0</v>
      </c>
      <c r="N70" s="34">
        <f t="shared" si="68"/>
        <v>2</v>
      </c>
      <c r="O70" s="34">
        <f t="shared" si="121"/>
        <v>0</v>
      </c>
      <c r="P70" s="34">
        <f t="shared" si="122"/>
        <v>0</v>
      </c>
      <c r="Q70" s="34">
        <f t="shared" si="123"/>
        <v>0</v>
      </c>
      <c r="R70" s="34">
        <f t="shared" si="124"/>
        <v>2</v>
      </c>
      <c r="S70" s="34">
        <f t="shared" si="125"/>
        <v>1</v>
      </c>
      <c r="T70" s="34">
        <f t="shared" si="126"/>
        <v>1</v>
      </c>
    </row>
    <row r="71" spans="1:20" s="1" customFormat="1" ht="21" customHeight="1">
      <c r="A71" s="9" t="s">
        <v>76</v>
      </c>
      <c r="B71" s="34">
        <v>7</v>
      </c>
      <c r="C71" s="34">
        <v>225</v>
      </c>
      <c r="D71" s="34">
        <v>0.7</v>
      </c>
      <c r="E71" s="34">
        <v>28.125</v>
      </c>
      <c r="F71" s="34"/>
      <c r="G71" s="34"/>
      <c r="H71" s="34"/>
      <c r="I71" s="34"/>
      <c r="J71" s="39">
        <f t="shared" si="117"/>
        <v>0.7</v>
      </c>
      <c r="K71" s="39">
        <f t="shared" si="118"/>
        <v>28.125</v>
      </c>
      <c r="L71" s="39">
        <f t="shared" si="119"/>
        <v>0</v>
      </c>
      <c r="M71" s="39">
        <f t="shared" si="120"/>
        <v>0</v>
      </c>
      <c r="N71" s="34">
        <f t="shared" si="68"/>
        <v>32</v>
      </c>
      <c r="O71" s="34">
        <f t="shared" si="121"/>
        <v>2</v>
      </c>
      <c r="P71" s="34">
        <f t="shared" si="122"/>
        <v>1</v>
      </c>
      <c r="Q71" s="34">
        <f t="shared" si="123"/>
        <v>1</v>
      </c>
      <c r="R71" s="34">
        <f t="shared" si="124"/>
        <v>30</v>
      </c>
      <c r="S71" s="34">
        <f t="shared" si="125"/>
        <v>15</v>
      </c>
      <c r="T71" s="34">
        <f t="shared" si="126"/>
        <v>15</v>
      </c>
    </row>
    <row r="72" spans="1:20" s="1" customFormat="1" ht="21" customHeight="1">
      <c r="A72" s="9" t="s">
        <v>77</v>
      </c>
      <c r="B72" s="34">
        <v>17</v>
      </c>
      <c r="C72" s="34">
        <v>152</v>
      </c>
      <c r="D72" s="34">
        <v>1.7</v>
      </c>
      <c r="E72" s="34">
        <v>19</v>
      </c>
      <c r="F72" s="34"/>
      <c r="G72" s="34"/>
      <c r="H72" s="34"/>
      <c r="I72" s="34"/>
      <c r="J72" s="39">
        <f t="shared" si="117"/>
        <v>1.7</v>
      </c>
      <c r="K72" s="39">
        <f t="shared" si="118"/>
        <v>19</v>
      </c>
      <c r="L72" s="39">
        <f t="shared" si="119"/>
        <v>0</v>
      </c>
      <c r="M72" s="39">
        <f t="shared" si="120"/>
        <v>0</v>
      </c>
      <c r="N72" s="34">
        <f t="shared" si="68"/>
        <v>22</v>
      </c>
      <c r="O72" s="34">
        <f t="shared" si="121"/>
        <v>2</v>
      </c>
      <c r="P72" s="34">
        <f t="shared" si="122"/>
        <v>1</v>
      </c>
      <c r="Q72" s="34">
        <f t="shared" si="123"/>
        <v>1</v>
      </c>
      <c r="R72" s="34">
        <f t="shared" si="124"/>
        <v>20</v>
      </c>
      <c r="S72" s="34">
        <f t="shared" si="125"/>
        <v>10</v>
      </c>
      <c r="T72" s="34">
        <f t="shared" si="126"/>
        <v>10</v>
      </c>
    </row>
    <row r="73" spans="1:20" s="1" customFormat="1" ht="21" customHeight="1">
      <c r="A73" s="9" t="s">
        <v>78</v>
      </c>
      <c r="B73" s="34">
        <v>18</v>
      </c>
      <c r="C73" s="34">
        <v>37</v>
      </c>
      <c r="D73" s="34">
        <v>1.8</v>
      </c>
      <c r="E73" s="34">
        <v>4.625</v>
      </c>
      <c r="F73" s="34"/>
      <c r="G73" s="34"/>
      <c r="H73" s="34"/>
      <c r="I73" s="34"/>
      <c r="J73" s="39">
        <f t="shared" si="117"/>
        <v>1.8</v>
      </c>
      <c r="K73" s="39">
        <f t="shared" si="118"/>
        <v>4.625</v>
      </c>
      <c r="L73" s="39">
        <f t="shared" si="119"/>
        <v>0</v>
      </c>
      <c r="M73" s="39">
        <f t="shared" si="120"/>
        <v>0</v>
      </c>
      <c r="N73" s="34">
        <f t="shared" si="68"/>
        <v>8</v>
      </c>
      <c r="O73" s="34">
        <f t="shared" si="121"/>
        <v>2</v>
      </c>
      <c r="P73" s="34">
        <f t="shared" si="122"/>
        <v>1</v>
      </c>
      <c r="Q73" s="34">
        <f t="shared" si="123"/>
        <v>1</v>
      </c>
      <c r="R73" s="34">
        <f t="shared" si="124"/>
        <v>6</v>
      </c>
      <c r="S73" s="34">
        <f t="shared" si="125"/>
        <v>3</v>
      </c>
      <c r="T73" s="34">
        <f t="shared" si="126"/>
        <v>3</v>
      </c>
    </row>
    <row r="74" spans="1:20" s="1" customFormat="1" ht="21" customHeight="1">
      <c r="A74" s="8" t="s">
        <v>79</v>
      </c>
      <c r="B74" s="33">
        <f aca="true" t="shared" si="127" ref="B74:U74">B75</f>
        <v>35</v>
      </c>
      <c r="C74" s="33">
        <f t="shared" si="127"/>
        <v>468</v>
      </c>
      <c r="D74" s="33">
        <f t="shared" si="127"/>
        <v>3.5</v>
      </c>
      <c r="E74" s="33">
        <f t="shared" si="127"/>
        <v>58.5</v>
      </c>
      <c r="F74" s="33">
        <f t="shared" si="127"/>
        <v>0</v>
      </c>
      <c r="G74" s="33">
        <f t="shared" si="127"/>
        <v>0</v>
      </c>
      <c r="H74" s="33">
        <f t="shared" si="127"/>
        <v>1.65</v>
      </c>
      <c r="I74" s="33">
        <f t="shared" si="127"/>
        <v>15.6875</v>
      </c>
      <c r="J74" s="40">
        <f t="shared" si="127"/>
        <v>1.85</v>
      </c>
      <c r="K74" s="40">
        <f t="shared" si="127"/>
        <v>42.8125</v>
      </c>
      <c r="L74" s="40">
        <f t="shared" si="127"/>
        <v>0</v>
      </c>
      <c r="M74" s="40">
        <f t="shared" si="127"/>
        <v>0</v>
      </c>
      <c r="N74" s="33">
        <f t="shared" si="68"/>
        <v>46</v>
      </c>
      <c r="O74" s="33">
        <f aca="true" t="shared" si="128" ref="O74:V74">O75</f>
        <v>2</v>
      </c>
      <c r="P74" s="33">
        <f t="shared" si="128"/>
        <v>1</v>
      </c>
      <c r="Q74" s="33">
        <f t="shared" si="128"/>
        <v>1</v>
      </c>
      <c r="R74" s="33">
        <f t="shared" si="128"/>
        <v>44</v>
      </c>
      <c r="S74" s="33">
        <f t="shared" si="128"/>
        <v>22</v>
      </c>
      <c r="T74" s="33">
        <f t="shared" si="128"/>
        <v>22</v>
      </c>
    </row>
    <row r="75" spans="1:20" s="1" customFormat="1" ht="21" customHeight="1">
      <c r="A75" s="9" t="s">
        <v>79</v>
      </c>
      <c r="B75" s="34">
        <v>35</v>
      </c>
      <c r="C75" s="34">
        <v>468</v>
      </c>
      <c r="D75" s="34">
        <v>3.5</v>
      </c>
      <c r="E75" s="34">
        <v>58.5</v>
      </c>
      <c r="F75" s="34"/>
      <c r="G75" s="34"/>
      <c r="H75" s="34">
        <v>1.65</v>
      </c>
      <c r="I75" s="34">
        <v>15.6875</v>
      </c>
      <c r="J75" s="39">
        <f aca="true" t="shared" si="129" ref="J75:J79">IF(D75-F75-H75&gt;0,D75-F75-H75,0)</f>
        <v>1.85</v>
      </c>
      <c r="K75" s="39">
        <f aca="true" t="shared" si="130" ref="K75:K79">IF(E75-G75-I75&gt;0,E75-G75-I75,0)</f>
        <v>42.8125</v>
      </c>
      <c r="L75" s="39">
        <f aca="true" t="shared" si="131" ref="L75:L79">IF(D75-F75-H75&lt;0,D75-F75-H75,0)</f>
        <v>0</v>
      </c>
      <c r="M75" s="39">
        <f aca="true" t="shared" si="132" ref="M75:M79">IF(E75-G75-I75&lt;0,E75-G75-I75,0)</f>
        <v>0</v>
      </c>
      <c r="N75" s="34">
        <f t="shared" si="68"/>
        <v>46</v>
      </c>
      <c r="O75" s="34">
        <f aca="true" t="shared" si="133" ref="O75:O79">EVEN(J75)</f>
        <v>2</v>
      </c>
      <c r="P75" s="34">
        <f aca="true" t="shared" si="134" ref="P75:P79">IF(O75&gt;1,O75/2,0)</f>
        <v>1</v>
      </c>
      <c r="Q75" s="34">
        <f aca="true" t="shared" si="135" ref="Q75:Q79">O75/2</f>
        <v>1</v>
      </c>
      <c r="R75" s="34">
        <f aca="true" t="shared" si="136" ref="R75:R79">EVEN(K75)</f>
        <v>44</v>
      </c>
      <c r="S75" s="34">
        <f aca="true" t="shared" si="137" ref="S75:S79">R75/2</f>
        <v>22</v>
      </c>
      <c r="T75" s="34">
        <f aca="true" t="shared" si="138" ref="T75:T79">R75/2</f>
        <v>22</v>
      </c>
    </row>
    <row r="76" spans="1:20" s="1" customFormat="1" ht="21" customHeight="1">
      <c r="A76" s="8" t="s">
        <v>80</v>
      </c>
      <c r="B76" s="33">
        <f aca="true" t="shared" si="139" ref="B76:U76">B77</f>
        <v>0</v>
      </c>
      <c r="C76" s="33">
        <f t="shared" si="139"/>
        <v>392</v>
      </c>
      <c r="D76" s="33">
        <f t="shared" si="139"/>
        <v>0</v>
      </c>
      <c r="E76" s="33">
        <f t="shared" si="139"/>
        <v>49</v>
      </c>
      <c r="F76" s="33">
        <f t="shared" si="139"/>
        <v>0</v>
      </c>
      <c r="G76" s="33">
        <f t="shared" si="139"/>
        <v>0</v>
      </c>
      <c r="H76" s="33">
        <f t="shared" si="139"/>
        <v>2</v>
      </c>
      <c r="I76" s="33">
        <f t="shared" si="139"/>
        <v>22</v>
      </c>
      <c r="J76" s="40">
        <f t="shared" si="139"/>
        <v>0</v>
      </c>
      <c r="K76" s="40">
        <f t="shared" si="139"/>
        <v>27</v>
      </c>
      <c r="L76" s="40">
        <f t="shared" si="139"/>
        <v>-2</v>
      </c>
      <c r="M76" s="40">
        <f t="shared" si="139"/>
        <v>0</v>
      </c>
      <c r="N76" s="33">
        <f t="shared" si="68"/>
        <v>28</v>
      </c>
      <c r="O76" s="33">
        <f aca="true" t="shared" si="140" ref="O76:V76">O77</f>
        <v>0</v>
      </c>
      <c r="P76" s="33">
        <f t="shared" si="140"/>
        <v>0</v>
      </c>
      <c r="Q76" s="33">
        <f t="shared" si="140"/>
        <v>0</v>
      </c>
      <c r="R76" s="33">
        <f t="shared" si="140"/>
        <v>28</v>
      </c>
      <c r="S76" s="33">
        <f t="shared" si="140"/>
        <v>14</v>
      </c>
      <c r="T76" s="33">
        <f t="shared" si="140"/>
        <v>14</v>
      </c>
    </row>
    <row r="77" spans="1:20" s="1" customFormat="1" ht="21" customHeight="1">
      <c r="A77" s="9" t="s">
        <v>80</v>
      </c>
      <c r="B77" s="34"/>
      <c r="C77" s="34">
        <v>392</v>
      </c>
      <c r="D77" s="34"/>
      <c r="E77" s="34">
        <v>49</v>
      </c>
      <c r="F77" s="34"/>
      <c r="G77" s="34"/>
      <c r="H77" s="34">
        <v>2</v>
      </c>
      <c r="I77" s="34">
        <v>22</v>
      </c>
      <c r="J77" s="39">
        <f t="shared" si="129"/>
        <v>0</v>
      </c>
      <c r="K77" s="39">
        <f t="shared" si="130"/>
        <v>27</v>
      </c>
      <c r="L77" s="39">
        <f t="shared" si="131"/>
        <v>-2</v>
      </c>
      <c r="M77" s="39">
        <f t="shared" si="132"/>
        <v>0</v>
      </c>
      <c r="N77" s="34">
        <f t="shared" si="68"/>
        <v>28</v>
      </c>
      <c r="O77" s="34">
        <f t="shared" si="133"/>
        <v>0</v>
      </c>
      <c r="P77" s="34">
        <f t="shared" si="134"/>
        <v>0</v>
      </c>
      <c r="Q77" s="34">
        <f t="shared" si="135"/>
        <v>0</v>
      </c>
      <c r="R77" s="34">
        <f t="shared" si="136"/>
        <v>28</v>
      </c>
      <c r="S77" s="34">
        <f t="shared" si="137"/>
        <v>14</v>
      </c>
      <c r="T77" s="34">
        <f t="shared" si="138"/>
        <v>14</v>
      </c>
    </row>
    <row r="78" spans="1:20" s="1" customFormat="1" ht="21" customHeight="1">
      <c r="A78" s="8" t="s">
        <v>81</v>
      </c>
      <c r="B78" s="33">
        <f aca="true" t="shared" si="141" ref="B78:U78">B79</f>
        <v>65</v>
      </c>
      <c r="C78" s="33">
        <f t="shared" si="141"/>
        <v>479</v>
      </c>
      <c r="D78" s="33">
        <f t="shared" si="141"/>
        <v>6.5</v>
      </c>
      <c r="E78" s="33">
        <f t="shared" si="141"/>
        <v>59.875</v>
      </c>
      <c r="F78" s="33">
        <f t="shared" si="141"/>
        <v>0</v>
      </c>
      <c r="G78" s="33">
        <f t="shared" si="141"/>
        <v>0</v>
      </c>
      <c r="H78" s="33">
        <f t="shared" si="141"/>
        <v>3.25</v>
      </c>
      <c r="I78" s="33">
        <f t="shared" si="141"/>
        <v>29.9375</v>
      </c>
      <c r="J78" s="40">
        <f t="shared" si="141"/>
        <v>3.25</v>
      </c>
      <c r="K78" s="40">
        <f t="shared" si="141"/>
        <v>29.9375</v>
      </c>
      <c r="L78" s="40">
        <f t="shared" si="141"/>
        <v>0</v>
      </c>
      <c r="M78" s="40">
        <f t="shared" si="141"/>
        <v>0</v>
      </c>
      <c r="N78" s="33">
        <f t="shared" si="68"/>
        <v>34</v>
      </c>
      <c r="O78" s="33">
        <f aca="true" t="shared" si="142" ref="O78:V78">O79</f>
        <v>4</v>
      </c>
      <c r="P78" s="33">
        <f t="shared" si="142"/>
        <v>2</v>
      </c>
      <c r="Q78" s="33">
        <f t="shared" si="142"/>
        <v>2</v>
      </c>
      <c r="R78" s="33">
        <f t="shared" si="142"/>
        <v>30</v>
      </c>
      <c r="S78" s="33">
        <f t="shared" si="142"/>
        <v>15</v>
      </c>
      <c r="T78" s="33">
        <f t="shared" si="142"/>
        <v>15</v>
      </c>
    </row>
    <row r="79" spans="1:20" s="1" customFormat="1" ht="21" customHeight="1">
      <c r="A79" s="9" t="s">
        <v>81</v>
      </c>
      <c r="B79" s="34">
        <v>65</v>
      </c>
      <c r="C79" s="34">
        <v>479</v>
      </c>
      <c r="D79" s="34">
        <v>6.5</v>
      </c>
      <c r="E79" s="34">
        <v>59.875</v>
      </c>
      <c r="F79" s="34"/>
      <c r="G79" s="34"/>
      <c r="H79" s="34">
        <v>3.25</v>
      </c>
      <c r="I79" s="34">
        <v>29.9375</v>
      </c>
      <c r="J79" s="39">
        <f t="shared" si="129"/>
        <v>3.25</v>
      </c>
      <c r="K79" s="39">
        <f t="shared" si="130"/>
        <v>29.9375</v>
      </c>
      <c r="L79" s="39">
        <f t="shared" si="131"/>
        <v>0</v>
      </c>
      <c r="M79" s="39">
        <f t="shared" si="132"/>
        <v>0</v>
      </c>
      <c r="N79" s="34">
        <f t="shared" si="68"/>
        <v>34</v>
      </c>
      <c r="O79" s="34">
        <f t="shared" si="133"/>
        <v>4</v>
      </c>
      <c r="P79" s="34">
        <f t="shared" si="134"/>
        <v>2</v>
      </c>
      <c r="Q79" s="34">
        <f t="shared" si="135"/>
        <v>2</v>
      </c>
      <c r="R79" s="34">
        <f t="shared" si="136"/>
        <v>30</v>
      </c>
      <c r="S79" s="34">
        <f t="shared" si="137"/>
        <v>15</v>
      </c>
      <c r="T79" s="34">
        <f t="shared" si="138"/>
        <v>15</v>
      </c>
    </row>
    <row r="80" spans="1:20" s="1" customFormat="1" ht="21" customHeight="1">
      <c r="A80" s="8" t="s">
        <v>82</v>
      </c>
      <c r="B80" s="33">
        <f aca="true" t="shared" si="143" ref="B80:U80">B81</f>
        <v>65</v>
      </c>
      <c r="C80" s="33">
        <f t="shared" si="143"/>
        <v>1350</v>
      </c>
      <c r="D80" s="33">
        <f t="shared" si="143"/>
        <v>6.5</v>
      </c>
      <c r="E80" s="33">
        <f t="shared" si="143"/>
        <v>168.75</v>
      </c>
      <c r="F80" s="33">
        <f t="shared" si="143"/>
        <v>0</v>
      </c>
      <c r="G80" s="33">
        <f t="shared" si="143"/>
        <v>0</v>
      </c>
      <c r="H80" s="33">
        <f t="shared" si="143"/>
        <v>1</v>
      </c>
      <c r="I80" s="33">
        <f t="shared" si="143"/>
        <v>29.925</v>
      </c>
      <c r="J80" s="40">
        <f t="shared" si="143"/>
        <v>5.5</v>
      </c>
      <c r="K80" s="40">
        <f t="shared" si="143"/>
        <v>138.825</v>
      </c>
      <c r="L80" s="40">
        <f t="shared" si="143"/>
        <v>0</v>
      </c>
      <c r="M80" s="40">
        <f t="shared" si="143"/>
        <v>0</v>
      </c>
      <c r="N80" s="33">
        <f t="shared" si="68"/>
        <v>146</v>
      </c>
      <c r="O80" s="33">
        <f aca="true" t="shared" si="144" ref="O80:V80">O81</f>
        <v>6</v>
      </c>
      <c r="P80" s="33">
        <f t="shared" si="144"/>
        <v>3</v>
      </c>
      <c r="Q80" s="33">
        <f t="shared" si="144"/>
        <v>3</v>
      </c>
      <c r="R80" s="33">
        <f t="shared" si="144"/>
        <v>140</v>
      </c>
      <c r="S80" s="33">
        <f t="shared" si="144"/>
        <v>70</v>
      </c>
      <c r="T80" s="33">
        <f t="shared" si="144"/>
        <v>70</v>
      </c>
    </row>
    <row r="81" spans="1:20" s="1" customFormat="1" ht="21" customHeight="1">
      <c r="A81" s="9" t="s">
        <v>82</v>
      </c>
      <c r="B81" s="34">
        <v>65</v>
      </c>
      <c r="C81" s="34">
        <v>1350</v>
      </c>
      <c r="D81" s="34">
        <v>6.5</v>
      </c>
      <c r="E81" s="34">
        <v>168.75</v>
      </c>
      <c r="F81" s="34"/>
      <c r="G81" s="34"/>
      <c r="H81" s="34">
        <v>1</v>
      </c>
      <c r="I81" s="34">
        <v>29.925</v>
      </c>
      <c r="J81" s="39">
        <f aca="true" t="shared" si="145" ref="J81:J87">IF(D81-F81-H81&gt;0,D81-F81-H81,0)</f>
        <v>5.5</v>
      </c>
      <c r="K81" s="39">
        <f aca="true" t="shared" si="146" ref="K81:K87">IF(E81-G81-I81&gt;0,E81-G81-I81,0)</f>
        <v>138.825</v>
      </c>
      <c r="L81" s="39">
        <f aca="true" t="shared" si="147" ref="L81:L87">IF(D81-F81-H81&lt;0,D81-F81-H81,0)</f>
        <v>0</v>
      </c>
      <c r="M81" s="39">
        <f aca="true" t="shared" si="148" ref="M81:M87">IF(E81-G81-I81&lt;0,E81-G81-I81,0)</f>
        <v>0</v>
      </c>
      <c r="N81" s="34">
        <f t="shared" si="68"/>
        <v>146</v>
      </c>
      <c r="O81" s="34">
        <f aca="true" t="shared" si="149" ref="O81:O87">EVEN(J81)</f>
        <v>6</v>
      </c>
      <c r="P81" s="34">
        <f aca="true" t="shared" si="150" ref="P81:P87">IF(O81&gt;1,O81/2,0)</f>
        <v>3</v>
      </c>
      <c r="Q81" s="34">
        <f aca="true" t="shared" si="151" ref="Q81:Q87">O81/2</f>
        <v>3</v>
      </c>
      <c r="R81" s="34">
        <f aca="true" t="shared" si="152" ref="R81:R87">EVEN(K81)</f>
        <v>140</v>
      </c>
      <c r="S81" s="34">
        <f aca="true" t="shared" si="153" ref="S81:S87">R81/2</f>
        <v>70</v>
      </c>
      <c r="T81" s="34">
        <f aca="true" t="shared" si="154" ref="T81:T87">R81/2</f>
        <v>70</v>
      </c>
    </row>
    <row r="82" spans="1:20" s="1" customFormat="1" ht="21" customHeight="1">
      <c r="A82" s="8" t="s">
        <v>83</v>
      </c>
      <c r="B82" s="33">
        <f aca="true" t="shared" si="155" ref="B82:U82">SUM(B83:B87)</f>
        <v>1203</v>
      </c>
      <c r="C82" s="33">
        <f t="shared" si="155"/>
        <v>2823</v>
      </c>
      <c r="D82" s="33">
        <f t="shared" si="155"/>
        <v>120.3</v>
      </c>
      <c r="E82" s="33">
        <f t="shared" si="155"/>
        <v>352.875</v>
      </c>
      <c r="F82" s="33">
        <f t="shared" si="155"/>
        <v>39.7</v>
      </c>
      <c r="G82" s="33">
        <f t="shared" si="155"/>
        <v>354.8125</v>
      </c>
      <c r="H82" s="33">
        <f t="shared" si="155"/>
        <v>0</v>
      </c>
      <c r="I82" s="33">
        <f t="shared" si="155"/>
        <v>0</v>
      </c>
      <c r="J82" s="40">
        <f t="shared" si="155"/>
        <v>103.85</v>
      </c>
      <c r="K82" s="40">
        <f t="shared" si="155"/>
        <v>119.4375</v>
      </c>
      <c r="L82" s="40">
        <f t="shared" si="155"/>
        <v>-23.25</v>
      </c>
      <c r="M82" s="40">
        <f t="shared" si="155"/>
        <v>-121.375</v>
      </c>
      <c r="N82" s="33">
        <f t="shared" si="68"/>
        <v>230</v>
      </c>
      <c r="O82" s="33">
        <f aca="true" t="shared" si="156" ref="O82:V82">SUM(O83:O87)</f>
        <v>108</v>
      </c>
      <c r="P82" s="33">
        <f t="shared" si="156"/>
        <v>54</v>
      </c>
      <c r="Q82" s="33">
        <f t="shared" si="156"/>
        <v>54</v>
      </c>
      <c r="R82" s="33">
        <f t="shared" si="156"/>
        <v>122</v>
      </c>
      <c r="S82" s="33">
        <f t="shared" si="156"/>
        <v>61</v>
      </c>
      <c r="T82" s="33">
        <f t="shared" si="156"/>
        <v>61</v>
      </c>
    </row>
    <row r="83" spans="1:20" s="1" customFormat="1" ht="21" customHeight="1">
      <c r="A83" s="9" t="s">
        <v>84</v>
      </c>
      <c r="B83" s="34">
        <v>2</v>
      </c>
      <c r="C83" s="34">
        <v>44</v>
      </c>
      <c r="D83" s="34">
        <v>0.2</v>
      </c>
      <c r="E83" s="34">
        <v>5.5</v>
      </c>
      <c r="F83" s="34"/>
      <c r="G83" s="34"/>
      <c r="H83" s="34"/>
      <c r="I83" s="34"/>
      <c r="J83" s="39">
        <f t="shared" si="145"/>
        <v>0.2</v>
      </c>
      <c r="K83" s="39">
        <f t="shared" si="146"/>
        <v>5.5</v>
      </c>
      <c r="L83" s="39">
        <f t="shared" si="147"/>
        <v>0</v>
      </c>
      <c r="M83" s="39">
        <f t="shared" si="148"/>
        <v>0</v>
      </c>
      <c r="N83" s="34">
        <f t="shared" si="68"/>
        <v>8</v>
      </c>
      <c r="O83" s="34">
        <f t="shared" si="149"/>
        <v>2</v>
      </c>
      <c r="P83" s="34">
        <f t="shared" si="150"/>
        <v>1</v>
      </c>
      <c r="Q83" s="34">
        <f t="shared" si="151"/>
        <v>1</v>
      </c>
      <c r="R83" s="34">
        <f t="shared" si="152"/>
        <v>6</v>
      </c>
      <c r="S83" s="34">
        <f t="shared" si="153"/>
        <v>3</v>
      </c>
      <c r="T83" s="34">
        <f t="shared" si="154"/>
        <v>3</v>
      </c>
    </row>
    <row r="84" spans="1:20" s="1" customFormat="1" ht="21" customHeight="1">
      <c r="A84" s="9" t="s">
        <v>85</v>
      </c>
      <c r="B84" s="34">
        <v>553</v>
      </c>
      <c r="C84" s="34">
        <v>754</v>
      </c>
      <c r="D84" s="34">
        <v>55.3</v>
      </c>
      <c r="E84" s="34">
        <v>94.25</v>
      </c>
      <c r="F84" s="34">
        <v>8.45</v>
      </c>
      <c r="G84" s="34">
        <v>73.625</v>
      </c>
      <c r="H84" s="34"/>
      <c r="I84" s="34"/>
      <c r="J84" s="39">
        <f t="shared" si="145"/>
        <v>46.849999999999994</v>
      </c>
      <c r="K84" s="39">
        <f t="shared" si="146"/>
        <v>20.625</v>
      </c>
      <c r="L84" s="39">
        <f t="shared" si="147"/>
        <v>0</v>
      </c>
      <c r="M84" s="39">
        <f t="shared" si="148"/>
        <v>0</v>
      </c>
      <c r="N84" s="34">
        <f t="shared" si="68"/>
        <v>70</v>
      </c>
      <c r="O84" s="34">
        <f t="shared" si="149"/>
        <v>48</v>
      </c>
      <c r="P84" s="34">
        <f t="shared" si="150"/>
        <v>24</v>
      </c>
      <c r="Q84" s="34">
        <f t="shared" si="151"/>
        <v>24</v>
      </c>
      <c r="R84" s="34">
        <f t="shared" si="152"/>
        <v>22</v>
      </c>
      <c r="S84" s="34">
        <f t="shared" si="153"/>
        <v>11</v>
      </c>
      <c r="T84" s="34">
        <f t="shared" si="154"/>
        <v>11</v>
      </c>
    </row>
    <row r="85" spans="1:20" s="1" customFormat="1" ht="21" customHeight="1">
      <c r="A85" s="9" t="s">
        <v>86</v>
      </c>
      <c r="B85" s="34">
        <v>10</v>
      </c>
      <c r="C85" s="34">
        <v>500</v>
      </c>
      <c r="D85" s="34">
        <v>1</v>
      </c>
      <c r="E85" s="34">
        <v>62.5</v>
      </c>
      <c r="F85" s="34">
        <v>21.35</v>
      </c>
      <c r="G85" s="34">
        <v>157.9375</v>
      </c>
      <c r="H85" s="34"/>
      <c r="I85" s="34"/>
      <c r="J85" s="39">
        <f t="shared" si="145"/>
        <v>0</v>
      </c>
      <c r="K85" s="39">
        <f t="shared" si="146"/>
        <v>0</v>
      </c>
      <c r="L85" s="39">
        <f t="shared" si="147"/>
        <v>-20.35</v>
      </c>
      <c r="M85" s="39">
        <f t="shared" si="148"/>
        <v>-95.4375</v>
      </c>
      <c r="N85" s="34">
        <f t="shared" si="68"/>
        <v>0</v>
      </c>
      <c r="O85" s="34">
        <f t="shared" si="149"/>
        <v>0</v>
      </c>
      <c r="P85" s="34">
        <f t="shared" si="150"/>
        <v>0</v>
      </c>
      <c r="Q85" s="34">
        <f t="shared" si="151"/>
        <v>0</v>
      </c>
      <c r="R85" s="34">
        <f t="shared" si="152"/>
        <v>0</v>
      </c>
      <c r="S85" s="34">
        <f t="shared" si="153"/>
        <v>0</v>
      </c>
      <c r="T85" s="34">
        <f t="shared" si="154"/>
        <v>0</v>
      </c>
    </row>
    <row r="86" spans="1:20" s="1" customFormat="1" ht="21" customHeight="1">
      <c r="A86" s="9" t="s">
        <v>87</v>
      </c>
      <c r="B86" s="34"/>
      <c r="C86" s="34">
        <v>678</v>
      </c>
      <c r="D86" s="34"/>
      <c r="E86" s="34">
        <v>84.75</v>
      </c>
      <c r="F86" s="34">
        <v>2.9</v>
      </c>
      <c r="G86" s="34">
        <v>110.6875</v>
      </c>
      <c r="H86" s="34"/>
      <c r="I86" s="34"/>
      <c r="J86" s="39">
        <f t="shared" si="145"/>
        <v>0</v>
      </c>
      <c r="K86" s="39">
        <f t="shared" si="146"/>
        <v>0</v>
      </c>
      <c r="L86" s="39">
        <f t="shared" si="147"/>
        <v>-2.9</v>
      </c>
      <c r="M86" s="39">
        <f t="shared" si="148"/>
        <v>-25.9375</v>
      </c>
      <c r="N86" s="34">
        <f t="shared" si="68"/>
        <v>0</v>
      </c>
      <c r="O86" s="34">
        <f t="shared" si="149"/>
        <v>0</v>
      </c>
      <c r="P86" s="34">
        <f t="shared" si="150"/>
        <v>0</v>
      </c>
      <c r="Q86" s="34">
        <f t="shared" si="151"/>
        <v>0</v>
      </c>
      <c r="R86" s="34">
        <f t="shared" si="152"/>
        <v>0</v>
      </c>
      <c r="S86" s="34">
        <f t="shared" si="153"/>
        <v>0</v>
      </c>
      <c r="T86" s="34">
        <f t="shared" si="154"/>
        <v>0</v>
      </c>
    </row>
    <row r="87" spans="1:20" s="1" customFormat="1" ht="21" customHeight="1">
      <c r="A87" s="9" t="s">
        <v>88</v>
      </c>
      <c r="B87" s="34">
        <v>638</v>
      </c>
      <c r="C87" s="34">
        <v>847</v>
      </c>
      <c r="D87" s="34">
        <v>63.8</v>
      </c>
      <c r="E87" s="34">
        <v>105.875</v>
      </c>
      <c r="F87" s="34">
        <v>7</v>
      </c>
      <c r="G87" s="34">
        <v>12.5625</v>
      </c>
      <c r="H87" s="34"/>
      <c r="I87" s="34"/>
      <c r="J87" s="39">
        <f t="shared" si="145"/>
        <v>56.8</v>
      </c>
      <c r="K87" s="39">
        <f t="shared" si="146"/>
        <v>93.3125</v>
      </c>
      <c r="L87" s="39">
        <f t="shared" si="147"/>
        <v>0</v>
      </c>
      <c r="M87" s="39">
        <f t="shared" si="148"/>
        <v>0</v>
      </c>
      <c r="N87" s="34">
        <f t="shared" si="68"/>
        <v>152</v>
      </c>
      <c r="O87" s="34">
        <f t="shared" si="149"/>
        <v>58</v>
      </c>
      <c r="P87" s="34">
        <f t="shared" si="150"/>
        <v>29</v>
      </c>
      <c r="Q87" s="34">
        <f t="shared" si="151"/>
        <v>29</v>
      </c>
      <c r="R87" s="34">
        <f t="shared" si="152"/>
        <v>94</v>
      </c>
      <c r="S87" s="34">
        <f t="shared" si="153"/>
        <v>47</v>
      </c>
      <c r="T87" s="34">
        <f t="shared" si="154"/>
        <v>47</v>
      </c>
    </row>
    <row r="88" spans="1:20" s="1" customFormat="1" ht="21" customHeight="1">
      <c r="A88" s="8" t="s">
        <v>89</v>
      </c>
      <c r="B88" s="33">
        <f aca="true" t="shared" si="157" ref="B88:U88">B89</f>
        <v>250</v>
      </c>
      <c r="C88" s="33">
        <f t="shared" si="157"/>
        <v>1500</v>
      </c>
      <c r="D88" s="33">
        <f t="shared" si="157"/>
        <v>25</v>
      </c>
      <c r="E88" s="33">
        <f t="shared" si="157"/>
        <v>187.5</v>
      </c>
      <c r="F88" s="33">
        <f t="shared" si="157"/>
        <v>8.4</v>
      </c>
      <c r="G88" s="33">
        <f t="shared" si="157"/>
        <v>107.3125</v>
      </c>
      <c r="H88" s="33">
        <f t="shared" si="157"/>
        <v>0</v>
      </c>
      <c r="I88" s="33">
        <f t="shared" si="157"/>
        <v>0</v>
      </c>
      <c r="J88" s="40">
        <f t="shared" si="157"/>
        <v>16.6</v>
      </c>
      <c r="K88" s="40">
        <f t="shared" si="157"/>
        <v>80.1875</v>
      </c>
      <c r="L88" s="40">
        <f t="shared" si="157"/>
        <v>0</v>
      </c>
      <c r="M88" s="40">
        <f t="shared" si="157"/>
        <v>0</v>
      </c>
      <c r="N88" s="33">
        <f t="shared" si="68"/>
        <v>100</v>
      </c>
      <c r="O88" s="33">
        <f aca="true" t="shared" si="158" ref="O88:V88">O89</f>
        <v>18</v>
      </c>
      <c r="P88" s="33">
        <f t="shared" si="158"/>
        <v>9</v>
      </c>
      <c r="Q88" s="33">
        <f t="shared" si="158"/>
        <v>9</v>
      </c>
      <c r="R88" s="33">
        <f t="shared" si="158"/>
        <v>82</v>
      </c>
      <c r="S88" s="33">
        <f t="shared" si="158"/>
        <v>41</v>
      </c>
      <c r="T88" s="33">
        <f t="shared" si="158"/>
        <v>41</v>
      </c>
    </row>
    <row r="89" spans="1:20" s="1" customFormat="1" ht="21" customHeight="1">
      <c r="A89" s="9" t="s">
        <v>89</v>
      </c>
      <c r="B89" s="34">
        <v>250</v>
      </c>
      <c r="C89" s="34">
        <v>1500</v>
      </c>
      <c r="D89" s="34">
        <v>25</v>
      </c>
      <c r="E89" s="34">
        <v>187.5</v>
      </c>
      <c r="F89" s="34">
        <v>8.4</v>
      </c>
      <c r="G89" s="34">
        <v>107.3125</v>
      </c>
      <c r="H89" s="34"/>
      <c r="I89" s="34"/>
      <c r="J89" s="39">
        <f aca="true" t="shared" si="159" ref="J89:J92">IF(D89-F89-H89&gt;0,D89-F89-H89,0)</f>
        <v>16.6</v>
      </c>
      <c r="K89" s="39">
        <f aca="true" t="shared" si="160" ref="K89:K92">IF(E89-G89-I89&gt;0,E89-G89-I89,0)</f>
        <v>80.1875</v>
      </c>
      <c r="L89" s="39">
        <f aca="true" t="shared" si="161" ref="L89:L92">IF(D89-F89-H89&lt;0,D89-F89-H89,0)</f>
        <v>0</v>
      </c>
      <c r="M89" s="39">
        <f aca="true" t="shared" si="162" ref="M89:M92">IF(E89-G89-I89&lt;0,E89-G89-I89,0)</f>
        <v>0</v>
      </c>
      <c r="N89" s="34">
        <f t="shared" si="68"/>
        <v>100</v>
      </c>
      <c r="O89" s="34">
        <f aca="true" t="shared" si="163" ref="O89:O92">EVEN(J89)</f>
        <v>18</v>
      </c>
      <c r="P89" s="34">
        <f aca="true" t="shared" si="164" ref="P89:P92">IF(O89&gt;1,O89/2,0)</f>
        <v>9</v>
      </c>
      <c r="Q89" s="34">
        <f aca="true" t="shared" si="165" ref="Q89:Q92">O89/2</f>
        <v>9</v>
      </c>
      <c r="R89" s="34">
        <f aca="true" t="shared" si="166" ref="R89:R92">EVEN(K89)</f>
        <v>82</v>
      </c>
      <c r="S89" s="34">
        <f aca="true" t="shared" si="167" ref="S89:S92">R89/2</f>
        <v>41</v>
      </c>
      <c r="T89" s="34">
        <f aca="true" t="shared" si="168" ref="T89:T92">R89/2</f>
        <v>41</v>
      </c>
    </row>
    <row r="90" spans="1:20" s="1" customFormat="1" ht="21" customHeight="1">
      <c r="A90" s="8" t="s">
        <v>90</v>
      </c>
      <c r="B90" s="33">
        <f aca="true" t="shared" si="169" ref="B90:U90">SUM(B91:B92)</f>
        <v>41</v>
      </c>
      <c r="C90" s="33">
        <f t="shared" si="169"/>
        <v>86</v>
      </c>
      <c r="D90" s="33">
        <f t="shared" si="169"/>
        <v>4.1</v>
      </c>
      <c r="E90" s="33">
        <f t="shared" si="169"/>
        <v>10.75</v>
      </c>
      <c r="F90" s="33">
        <f t="shared" si="169"/>
        <v>0</v>
      </c>
      <c r="G90" s="33">
        <f t="shared" si="169"/>
        <v>20.875</v>
      </c>
      <c r="H90" s="33">
        <f t="shared" si="169"/>
        <v>0</v>
      </c>
      <c r="I90" s="33">
        <f t="shared" si="169"/>
        <v>0</v>
      </c>
      <c r="J90" s="40">
        <f t="shared" si="169"/>
        <v>4.1</v>
      </c>
      <c r="K90" s="40">
        <f t="shared" si="169"/>
        <v>0</v>
      </c>
      <c r="L90" s="40">
        <f t="shared" si="169"/>
        <v>0</v>
      </c>
      <c r="M90" s="40">
        <f t="shared" si="169"/>
        <v>-10.125</v>
      </c>
      <c r="N90" s="33">
        <f t="shared" si="68"/>
        <v>6</v>
      </c>
      <c r="O90" s="33">
        <f aca="true" t="shared" si="170" ref="O90:V90">SUM(O91:O92)</f>
        <v>6</v>
      </c>
      <c r="P90" s="33">
        <f t="shared" si="170"/>
        <v>3</v>
      </c>
      <c r="Q90" s="33">
        <f t="shared" si="170"/>
        <v>3</v>
      </c>
      <c r="R90" s="33">
        <f t="shared" si="170"/>
        <v>0</v>
      </c>
      <c r="S90" s="33">
        <f t="shared" si="170"/>
        <v>0</v>
      </c>
      <c r="T90" s="33">
        <f t="shared" si="170"/>
        <v>0</v>
      </c>
    </row>
    <row r="91" spans="1:20" s="1" customFormat="1" ht="21" customHeight="1">
      <c r="A91" s="9" t="s">
        <v>91</v>
      </c>
      <c r="B91" s="34">
        <v>41</v>
      </c>
      <c r="C91" s="34">
        <v>86</v>
      </c>
      <c r="D91" s="34">
        <v>4.1</v>
      </c>
      <c r="E91" s="34">
        <v>10.75</v>
      </c>
      <c r="F91" s="34"/>
      <c r="G91" s="34">
        <v>20.875</v>
      </c>
      <c r="H91" s="34"/>
      <c r="I91" s="34"/>
      <c r="J91" s="39">
        <f t="shared" si="159"/>
        <v>4.1</v>
      </c>
      <c r="K91" s="39">
        <f t="shared" si="160"/>
        <v>0</v>
      </c>
      <c r="L91" s="39">
        <f t="shared" si="161"/>
        <v>0</v>
      </c>
      <c r="M91" s="39">
        <f t="shared" si="162"/>
        <v>-10.125</v>
      </c>
      <c r="N91" s="34">
        <f t="shared" si="68"/>
        <v>6</v>
      </c>
      <c r="O91" s="34">
        <f t="shared" si="163"/>
        <v>6</v>
      </c>
      <c r="P91" s="34">
        <f t="shared" si="164"/>
        <v>3</v>
      </c>
      <c r="Q91" s="34">
        <f t="shared" si="165"/>
        <v>3</v>
      </c>
      <c r="R91" s="34">
        <f t="shared" si="166"/>
        <v>0</v>
      </c>
      <c r="S91" s="34">
        <f t="shared" si="167"/>
        <v>0</v>
      </c>
      <c r="T91" s="34">
        <f t="shared" si="168"/>
        <v>0</v>
      </c>
    </row>
    <row r="92" spans="1:20" s="1" customFormat="1" ht="21" customHeight="1">
      <c r="A92" s="9" t="s">
        <v>92</v>
      </c>
      <c r="B92" s="34"/>
      <c r="C92" s="34"/>
      <c r="D92" s="34"/>
      <c r="E92" s="34"/>
      <c r="F92" s="34"/>
      <c r="G92" s="34"/>
      <c r="H92" s="34"/>
      <c r="I92" s="34"/>
      <c r="J92" s="39">
        <f t="shared" si="159"/>
        <v>0</v>
      </c>
      <c r="K92" s="39">
        <f t="shared" si="160"/>
        <v>0</v>
      </c>
      <c r="L92" s="39">
        <f t="shared" si="161"/>
        <v>0</v>
      </c>
      <c r="M92" s="39">
        <f t="shared" si="162"/>
        <v>0</v>
      </c>
      <c r="N92" s="34">
        <f t="shared" si="68"/>
        <v>0</v>
      </c>
      <c r="O92" s="34">
        <f t="shared" si="163"/>
        <v>0</v>
      </c>
      <c r="P92" s="34">
        <f t="shared" si="164"/>
        <v>0</v>
      </c>
      <c r="Q92" s="34">
        <f t="shared" si="165"/>
        <v>0</v>
      </c>
      <c r="R92" s="34">
        <f t="shared" si="166"/>
        <v>0</v>
      </c>
      <c r="S92" s="34">
        <f t="shared" si="167"/>
        <v>0</v>
      </c>
      <c r="T92" s="34">
        <f t="shared" si="168"/>
        <v>0</v>
      </c>
    </row>
    <row r="93" spans="1:20" s="15" customFormat="1" ht="21" customHeight="1">
      <c r="A93" s="8" t="s">
        <v>93</v>
      </c>
      <c r="B93" s="33">
        <f aca="true" t="shared" si="171" ref="B93:U93">B94</f>
        <v>0</v>
      </c>
      <c r="C93" s="33">
        <f t="shared" si="171"/>
        <v>50</v>
      </c>
      <c r="D93" s="33">
        <f t="shared" si="171"/>
        <v>0</v>
      </c>
      <c r="E93" s="33">
        <f t="shared" si="171"/>
        <v>6.25</v>
      </c>
      <c r="F93" s="33">
        <f t="shared" si="171"/>
        <v>10.75</v>
      </c>
      <c r="G93" s="33">
        <f t="shared" si="171"/>
        <v>12.0625</v>
      </c>
      <c r="H93" s="33">
        <f t="shared" si="171"/>
        <v>0</v>
      </c>
      <c r="I93" s="33">
        <f t="shared" si="171"/>
        <v>0</v>
      </c>
      <c r="J93" s="40">
        <f t="shared" si="171"/>
        <v>0</v>
      </c>
      <c r="K93" s="40">
        <f t="shared" si="171"/>
        <v>0</v>
      </c>
      <c r="L93" s="40">
        <f t="shared" si="171"/>
        <v>-10.75</v>
      </c>
      <c r="M93" s="40">
        <f t="shared" si="171"/>
        <v>-5.8125</v>
      </c>
      <c r="N93" s="33">
        <f t="shared" si="68"/>
        <v>0</v>
      </c>
      <c r="O93" s="33">
        <f aca="true" t="shared" si="172" ref="O93:V93">O94</f>
        <v>0</v>
      </c>
      <c r="P93" s="33">
        <f t="shared" si="172"/>
        <v>0</v>
      </c>
      <c r="Q93" s="33">
        <f t="shared" si="172"/>
        <v>0</v>
      </c>
      <c r="R93" s="33">
        <f t="shared" si="172"/>
        <v>0</v>
      </c>
      <c r="S93" s="33">
        <f t="shared" si="172"/>
        <v>0</v>
      </c>
      <c r="T93" s="33">
        <f t="shared" si="172"/>
        <v>0</v>
      </c>
    </row>
    <row r="94" spans="1:20" s="15" customFormat="1" ht="21" customHeight="1">
      <c r="A94" s="9" t="s">
        <v>93</v>
      </c>
      <c r="B94" s="34"/>
      <c r="C94" s="34">
        <v>50</v>
      </c>
      <c r="D94" s="34"/>
      <c r="E94" s="34">
        <v>6.25</v>
      </c>
      <c r="F94" s="34">
        <v>10.75</v>
      </c>
      <c r="G94" s="34">
        <v>12.0625</v>
      </c>
      <c r="H94" s="34"/>
      <c r="I94" s="34"/>
      <c r="J94" s="39">
        <f aca="true" t="shared" si="173" ref="J94:J98">IF(D94-F94-H94&gt;0,D94-F94-H94,0)</f>
        <v>0</v>
      </c>
      <c r="K94" s="39">
        <f aca="true" t="shared" si="174" ref="K94:K98">IF(E94-G94-I94&gt;0,E94-G94-I94,0)</f>
        <v>0</v>
      </c>
      <c r="L94" s="39">
        <f aca="true" t="shared" si="175" ref="L94:L98">IF(D94-F94-H94&lt;0,D94-F94-H94,0)</f>
        <v>-10.75</v>
      </c>
      <c r="M94" s="39">
        <f aca="true" t="shared" si="176" ref="M94:M98">IF(E94-G94-I94&lt;0,E94-G94-I94,0)</f>
        <v>-5.8125</v>
      </c>
      <c r="N94" s="34">
        <f t="shared" si="68"/>
        <v>0</v>
      </c>
      <c r="O94" s="34">
        <f aca="true" t="shared" si="177" ref="O94:O98">EVEN(J94)</f>
        <v>0</v>
      </c>
      <c r="P94" s="34">
        <f aca="true" t="shared" si="178" ref="P94:P98">IF(O94&gt;1,O94/2,0)</f>
        <v>0</v>
      </c>
      <c r="Q94" s="34">
        <f aca="true" t="shared" si="179" ref="Q94:Q98">O94/2</f>
        <v>0</v>
      </c>
      <c r="R94" s="34">
        <f aca="true" t="shared" si="180" ref="R94:R98">EVEN(K94)</f>
        <v>0</v>
      </c>
      <c r="S94" s="34">
        <f aca="true" t="shared" si="181" ref="S94:S98">R94/2</f>
        <v>0</v>
      </c>
      <c r="T94" s="34">
        <f aca="true" t="shared" si="182" ref="T94:T98">R94/2</f>
        <v>0</v>
      </c>
    </row>
    <row r="95" spans="1:20" s="15" customFormat="1" ht="21" customHeight="1">
      <c r="A95" s="8" t="s">
        <v>94</v>
      </c>
      <c r="B95" s="33">
        <f aca="true" t="shared" si="183" ref="B95:U95">B96</f>
        <v>10</v>
      </c>
      <c r="C95" s="33">
        <f t="shared" si="183"/>
        <v>180</v>
      </c>
      <c r="D95" s="33">
        <f t="shared" si="183"/>
        <v>1</v>
      </c>
      <c r="E95" s="33">
        <f t="shared" si="183"/>
        <v>22.5</v>
      </c>
      <c r="F95" s="33">
        <f t="shared" si="183"/>
        <v>0</v>
      </c>
      <c r="G95" s="33">
        <f t="shared" si="183"/>
        <v>0</v>
      </c>
      <c r="H95" s="33">
        <f t="shared" si="183"/>
        <v>0</v>
      </c>
      <c r="I95" s="33">
        <f t="shared" si="183"/>
        <v>0</v>
      </c>
      <c r="J95" s="40">
        <f t="shared" si="183"/>
        <v>1</v>
      </c>
      <c r="K95" s="40">
        <f t="shared" si="183"/>
        <v>22.5</v>
      </c>
      <c r="L95" s="40">
        <f t="shared" si="183"/>
        <v>0</v>
      </c>
      <c r="M95" s="40">
        <f t="shared" si="183"/>
        <v>0</v>
      </c>
      <c r="N95" s="33">
        <f t="shared" si="68"/>
        <v>26</v>
      </c>
      <c r="O95" s="33">
        <f aca="true" t="shared" si="184" ref="O95:V95">O96</f>
        <v>2</v>
      </c>
      <c r="P95" s="33">
        <f t="shared" si="184"/>
        <v>1</v>
      </c>
      <c r="Q95" s="33">
        <f t="shared" si="184"/>
        <v>1</v>
      </c>
      <c r="R95" s="33">
        <f t="shared" si="184"/>
        <v>24</v>
      </c>
      <c r="S95" s="33">
        <f t="shared" si="184"/>
        <v>12</v>
      </c>
      <c r="T95" s="33">
        <f t="shared" si="184"/>
        <v>12</v>
      </c>
    </row>
    <row r="96" spans="1:20" s="15" customFormat="1" ht="21" customHeight="1">
      <c r="A96" s="9" t="s">
        <v>94</v>
      </c>
      <c r="B96" s="34">
        <v>10</v>
      </c>
      <c r="C96" s="34">
        <v>180</v>
      </c>
      <c r="D96" s="34">
        <v>1</v>
      </c>
      <c r="E96" s="34">
        <v>22.5</v>
      </c>
      <c r="F96" s="34"/>
      <c r="G96" s="34"/>
      <c r="H96" s="34"/>
      <c r="I96" s="34"/>
      <c r="J96" s="39">
        <f t="shared" si="173"/>
        <v>1</v>
      </c>
      <c r="K96" s="39">
        <f t="shared" si="174"/>
        <v>22.5</v>
      </c>
      <c r="L96" s="39">
        <f t="shared" si="175"/>
        <v>0</v>
      </c>
      <c r="M96" s="39">
        <f t="shared" si="176"/>
        <v>0</v>
      </c>
      <c r="N96" s="34">
        <f t="shared" si="68"/>
        <v>26</v>
      </c>
      <c r="O96" s="34">
        <f t="shared" si="177"/>
        <v>2</v>
      </c>
      <c r="P96" s="34">
        <f t="shared" si="178"/>
        <v>1</v>
      </c>
      <c r="Q96" s="34">
        <f t="shared" si="179"/>
        <v>1</v>
      </c>
      <c r="R96" s="34">
        <f t="shared" si="180"/>
        <v>24</v>
      </c>
      <c r="S96" s="34">
        <f t="shared" si="181"/>
        <v>12</v>
      </c>
      <c r="T96" s="34">
        <f t="shared" si="182"/>
        <v>12</v>
      </c>
    </row>
    <row r="97" spans="1:20" s="1" customFormat="1" ht="21" customHeight="1">
      <c r="A97" s="8" t="s">
        <v>95</v>
      </c>
      <c r="B97" s="33">
        <f aca="true" t="shared" si="185" ref="B97:U97">B98</f>
        <v>30</v>
      </c>
      <c r="C97" s="33">
        <f t="shared" si="185"/>
        <v>50</v>
      </c>
      <c r="D97" s="33">
        <f t="shared" si="185"/>
        <v>3</v>
      </c>
      <c r="E97" s="33">
        <f t="shared" si="185"/>
        <v>6.25</v>
      </c>
      <c r="F97" s="33">
        <f t="shared" si="185"/>
        <v>0</v>
      </c>
      <c r="G97" s="33">
        <f t="shared" si="185"/>
        <v>0</v>
      </c>
      <c r="H97" s="33">
        <f t="shared" si="185"/>
        <v>0</v>
      </c>
      <c r="I97" s="33">
        <f t="shared" si="185"/>
        <v>0</v>
      </c>
      <c r="J97" s="40">
        <f t="shared" si="185"/>
        <v>3</v>
      </c>
      <c r="K97" s="40">
        <f t="shared" si="185"/>
        <v>6.25</v>
      </c>
      <c r="L97" s="40">
        <f t="shared" si="185"/>
        <v>0</v>
      </c>
      <c r="M97" s="40">
        <f t="shared" si="185"/>
        <v>0</v>
      </c>
      <c r="N97" s="33">
        <f t="shared" si="68"/>
        <v>12</v>
      </c>
      <c r="O97" s="33">
        <f aca="true" t="shared" si="186" ref="O97:V97">O98</f>
        <v>4</v>
      </c>
      <c r="P97" s="33">
        <f t="shared" si="186"/>
        <v>2</v>
      </c>
      <c r="Q97" s="33">
        <f t="shared" si="186"/>
        <v>2</v>
      </c>
      <c r="R97" s="33">
        <f t="shared" si="186"/>
        <v>8</v>
      </c>
      <c r="S97" s="33">
        <f t="shared" si="186"/>
        <v>4</v>
      </c>
      <c r="T97" s="33">
        <f t="shared" si="186"/>
        <v>4</v>
      </c>
    </row>
    <row r="98" spans="1:20" s="1" customFormat="1" ht="21" customHeight="1">
      <c r="A98" s="9" t="s">
        <v>95</v>
      </c>
      <c r="B98" s="34">
        <v>30</v>
      </c>
      <c r="C98" s="34">
        <v>50</v>
      </c>
      <c r="D98" s="34">
        <v>3</v>
      </c>
      <c r="E98" s="34">
        <v>6.25</v>
      </c>
      <c r="F98" s="34"/>
      <c r="G98" s="34"/>
      <c r="H98" s="34"/>
      <c r="I98" s="34"/>
      <c r="J98" s="39">
        <f t="shared" si="173"/>
        <v>3</v>
      </c>
      <c r="K98" s="39">
        <f t="shared" si="174"/>
        <v>6.25</v>
      </c>
      <c r="L98" s="39">
        <f t="shared" si="175"/>
        <v>0</v>
      </c>
      <c r="M98" s="39">
        <f t="shared" si="176"/>
        <v>0</v>
      </c>
      <c r="N98" s="34">
        <f t="shared" si="68"/>
        <v>12</v>
      </c>
      <c r="O98" s="34">
        <f t="shared" si="177"/>
        <v>4</v>
      </c>
      <c r="P98" s="34">
        <f t="shared" si="178"/>
        <v>2</v>
      </c>
      <c r="Q98" s="34">
        <f t="shared" si="179"/>
        <v>2</v>
      </c>
      <c r="R98" s="34">
        <f t="shared" si="180"/>
        <v>8</v>
      </c>
      <c r="S98" s="34">
        <f t="shared" si="181"/>
        <v>4</v>
      </c>
      <c r="T98" s="34">
        <f t="shared" si="182"/>
        <v>4</v>
      </c>
    </row>
    <row r="99" spans="1:20" s="1" customFormat="1" ht="21" customHeight="1">
      <c r="A99" s="8" t="s">
        <v>96</v>
      </c>
      <c r="B99" s="33">
        <f aca="true" t="shared" si="187" ref="B99:U99">B100</f>
        <v>0</v>
      </c>
      <c r="C99" s="33">
        <f t="shared" si="187"/>
        <v>0</v>
      </c>
      <c r="D99" s="33">
        <f t="shared" si="187"/>
        <v>0</v>
      </c>
      <c r="E99" s="33">
        <f t="shared" si="187"/>
        <v>0</v>
      </c>
      <c r="F99" s="33">
        <f t="shared" si="187"/>
        <v>39.1</v>
      </c>
      <c r="G99" s="33">
        <f t="shared" si="187"/>
        <v>98.79</v>
      </c>
      <c r="H99" s="33">
        <f t="shared" si="187"/>
        <v>0</v>
      </c>
      <c r="I99" s="33">
        <f t="shared" si="187"/>
        <v>0</v>
      </c>
      <c r="J99" s="40">
        <f t="shared" si="187"/>
        <v>0</v>
      </c>
      <c r="K99" s="40">
        <f t="shared" si="187"/>
        <v>0</v>
      </c>
      <c r="L99" s="40">
        <f t="shared" si="187"/>
        <v>-39.1</v>
      </c>
      <c r="M99" s="40">
        <f t="shared" si="187"/>
        <v>-98.79</v>
      </c>
      <c r="N99" s="33">
        <f t="shared" si="68"/>
        <v>0</v>
      </c>
      <c r="O99" s="33">
        <f aca="true" t="shared" si="188" ref="O99:V99">O100</f>
        <v>0</v>
      </c>
      <c r="P99" s="33">
        <f t="shared" si="188"/>
        <v>0</v>
      </c>
      <c r="Q99" s="33">
        <f t="shared" si="188"/>
        <v>0</v>
      </c>
      <c r="R99" s="33">
        <f t="shared" si="188"/>
        <v>0</v>
      </c>
      <c r="S99" s="33">
        <f t="shared" si="188"/>
        <v>0</v>
      </c>
      <c r="T99" s="33">
        <f t="shared" si="188"/>
        <v>0</v>
      </c>
    </row>
    <row r="100" spans="1:20" s="1" customFormat="1" ht="21" customHeight="1">
      <c r="A100" s="9" t="s">
        <v>97</v>
      </c>
      <c r="B100" s="34"/>
      <c r="C100" s="34"/>
      <c r="D100" s="34"/>
      <c r="E100" s="34"/>
      <c r="F100" s="34">
        <v>39.1</v>
      </c>
      <c r="G100" s="34">
        <v>98.79</v>
      </c>
      <c r="H100" s="34"/>
      <c r="I100" s="34"/>
      <c r="J100" s="39">
        <f aca="true" t="shared" si="189" ref="J100:J111">IF(D100-F100-H100&gt;0,D100-F100-H100,0)</f>
        <v>0</v>
      </c>
      <c r="K100" s="39">
        <f aca="true" t="shared" si="190" ref="K100:K111">IF(E100-G100-I100&gt;0,E100-G100-I100,0)</f>
        <v>0</v>
      </c>
      <c r="L100" s="39">
        <f aca="true" t="shared" si="191" ref="L100:L111">IF(D100-F100-H100&lt;0,D100-F100-H100,0)</f>
        <v>-39.1</v>
      </c>
      <c r="M100" s="39">
        <f aca="true" t="shared" si="192" ref="M100:M111">IF(E100-G100-I100&lt;0,E100-G100-I100,0)</f>
        <v>-98.79</v>
      </c>
      <c r="N100" s="34">
        <f t="shared" si="68"/>
        <v>0</v>
      </c>
      <c r="O100" s="34">
        <f aca="true" t="shared" si="193" ref="O100:O111">EVEN(J100)</f>
        <v>0</v>
      </c>
      <c r="P100" s="34">
        <f aca="true" t="shared" si="194" ref="P100:P111">IF(O100&gt;1,O100/2,0)</f>
        <v>0</v>
      </c>
      <c r="Q100" s="34">
        <f aca="true" t="shared" si="195" ref="Q100:Q111">O100/2</f>
        <v>0</v>
      </c>
      <c r="R100" s="34">
        <f aca="true" t="shared" si="196" ref="R100:R111">EVEN(K100)</f>
        <v>0</v>
      </c>
      <c r="S100" s="34">
        <f aca="true" t="shared" si="197" ref="S100:S111">R100/2</f>
        <v>0</v>
      </c>
      <c r="T100" s="34">
        <f aca="true" t="shared" si="198" ref="T100:T111">R100/2</f>
        <v>0</v>
      </c>
    </row>
    <row r="101" spans="1:20" s="1" customFormat="1" ht="21" customHeight="1">
      <c r="A101" s="8" t="s">
        <v>98</v>
      </c>
      <c r="B101" s="33">
        <f aca="true" t="shared" si="199" ref="B101:U101">B102</f>
        <v>162</v>
      </c>
      <c r="C101" s="33">
        <f t="shared" si="199"/>
        <v>450</v>
      </c>
      <c r="D101" s="33">
        <f t="shared" si="199"/>
        <v>16.2</v>
      </c>
      <c r="E101" s="33">
        <f t="shared" si="199"/>
        <v>56.25</v>
      </c>
      <c r="F101" s="33">
        <f t="shared" si="199"/>
        <v>105.72</v>
      </c>
      <c r="G101" s="33">
        <f t="shared" si="199"/>
        <v>359.8125</v>
      </c>
      <c r="H101" s="33">
        <f t="shared" si="199"/>
        <v>0</v>
      </c>
      <c r="I101" s="33">
        <f t="shared" si="199"/>
        <v>0</v>
      </c>
      <c r="J101" s="40">
        <f t="shared" si="199"/>
        <v>0</v>
      </c>
      <c r="K101" s="40">
        <f t="shared" si="199"/>
        <v>0</v>
      </c>
      <c r="L101" s="40">
        <f t="shared" si="199"/>
        <v>-89.52</v>
      </c>
      <c r="M101" s="40">
        <f t="shared" si="199"/>
        <v>-303.5625</v>
      </c>
      <c r="N101" s="33">
        <f t="shared" si="68"/>
        <v>0</v>
      </c>
      <c r="O101" s="33">
        <f aca="true" t="shared" si="200" ref="O101:V101">O102</f>
        <v>0</v>
      </c>
      <c r="P101" s="33">
        <f t="shared" si="200"/>
        <v>0</v>
      </c>
      <c r="Q101" s="33">
        <f t="shared" si="200"/>
        <v>0</v>
      </c>
      <c r="R101" s="33">
        <f t="shared" si="200"/>
        <v>0</v>
      </c>
      <c r="S101" s="33">
        <f t="shared" si="200"/>
        <v>0</v>
      </c>
      <c r="T101" s="33">
        <f t="shared" si="200"/>
        <v>0</v>
      </c>
    </row>
    <row r="102" spans="1:20" s="1" customFormat="1" ht="21" customHeight="1">
      <c r="A102" s="9" t="s">
        <v>99</v>
      </c>
      <c r="B102" s="34">
        <v>162</v>
      </c>
      <c r="C102" s="34">
        <v>450</v>
      </c>
      <c r="D102" s="34">
        <v>16.2</v>
      </c>
      <c r="E102" s="34">
        <v>56.25</v>
      </c>
      <c r="F102" s="34">
        <v>105.72</v>
      </c>
      <c r="G102" s="34">
        <v>359.8125</v>
      </c>
      <c r="H102" s="34"/>
      <c r="I102" s="34"/>
      <c r="J102" s="39">
        <f t="shared" si="189"/>
        <v>0</v>
      </c>
      <c r="K102" s="39">
        <f t="shared" si="190"/>
        <v>0</v>
      </c>
      <c r="L102" s="39">
        <f t="shared" si="191"/>
        <v>-89.52</v>
      </c>
      <c r="M102" s="39">
        <f t="shared" si="192"/>
        <v>-303.5625</v>
      </c>
      <c r="N102" s="34">
        <f t="shared" si="68"/>
        <v>0</v>
      </c>
      <c r="O102" s="34">
        <f t="shared" si="193"/>
        <v>0</v>
      </c>
      <c r="P102" s="34">
        <f t="shared" si="194"/>
        <v>0</v>
      </c>
      <c r="Q102" s="34">
        <f t="shared" si="195"/>
        <v>0</v>
      </c>
      <c r="R102" s="34">
        <f t="shared" si="196"/>
        <v>0</v>
      </c>
      <c r="S102" s="34">
        <f t="shared" si="197"/>
        <v>0</v>
      </c>
      <c r="T102" s="34">
        <f t="shared" si="198"/>
        <v>0</v>
      </c>
    </row>
    <row r="103" spans="1:20" s="1" customFormat="1" ht="21" customHeight="1">
      <c r="A103" s="8" t="s">
        <v>100</v>
      </c>
      <c r="B103" s="33">
        <f aca="true" t="shared" si="201" ref="B103:U103">SUM(B104:B111)</f>
        <v>85</v>
      </c>
      <c r="C103" s="33">
        <f t="shared" si="201"/>
        <v>4014</v>
      </c>
      <c r="D103" s="33">
        <f t="shared" si="201"/>
        <v>8.5</v>
      </c>
      <c r="E103" s="33">
        <f t="shared" si="201"/>
        <v>501.75</v>
      </c>
      <c r="F103" s="33">
        <f t="shared" si="201"/>
        <v>11.6</v>
      </c>
      <c r="G103" s="33">
        <f t="shared" si="201"/>
        <v>277.42</v>
      </c>
      <c r="H103" s="33">
        <f t="shared" si="201"/>
        <v>0</v>
      </c>
      <c r="I103" s="33">
        <f t="shared" si="201"/>
        <v>0</v>
      </c>
      <c r="J103" s="40">
        <f t="shared" si="201"/>
        <v>4.45</v>
      </c>
      <c r="K103" s="40">
        <f t="shared" si="201"/>
        <v>290.2675</v>
      </c>
      <c r="L103" s="40">
        <f t="shared" si="201"/>
        <v>-7.549999999999999</v>
      </c>
      <c r="M103" s="40">
        <f t="shared" si="201"/>
        <v>-65.9375</v>
      </c>
      <c r="N103" s="33">
        <f t="shared" si="68"/>
        <v>304</v>
      </c>
      <c r="O103" s="33">
        <f aca="true" t="shared" si="202" ref="O103:V103">SUM(O104:O111)</f>
        <v>6</v>
      </c>
      <c r="P103" s="33">
        <f t="shared" si="202"/>
        <v>3</v>
      </c>
      <c r="Q103" s="33">
        <f t="shared" si="202"/>
        <v>3</v>
      </c>
      <c r="R103" s="33">
        <f t="shared" si="202"/>
        <v>298</v>
      </c>
      <c r="S103" s="33">
        <f t="shared" si="202"/>
        <v>149</v>
      </c>
      <c r="T103" s="33">
        <f t="shared" si="202"/>
        <v>149</v>
      </c>
    </row>
    <row r="104" spans="1:20" s="1" customFormat="1" ht="21" customHeight="1">
      <c r="A104" s="9" t="s">
        <v>42</v>
      </c>
      <c r="B104" s="34">
        <v>19</v>
      </c>
      <c r="C104" s="34">
        <v>18</v>
      </c>
      <c r="D104" s="34">
        <v>1.9</v>
      </c>
      <c r="E104" s="34">
        <v>2.25</v>
      </c>
      <c r="F104" s="34">
        <v>0.95</v>
      </c>
      <c r="G104" s="34">
        <v>1.1875</v>
      </c>
      <c r="H104" s="34"/>
      <c r="I104" s="34"/>
      <c r="J104" s="39">
        <f t="shared" si="189"/>
        <v>0.95</v>
      </c>
      <c r="K104" s="39">
        <f t="shared" si="190"/>
        <v>1.0625</v>
      </c>
      <c r="L104" s="39">
        <f t="shared" si="191"/>
        <v>0</v>
      </c>
      <c r="M104" s="39">
        <f t="shared" si="192"/>
        <v>0</v>
      </c>
      <c r="N104" s="34">
        <f aca="true" t="shared" si="203" ref="N104:N118">P104+Q104+S104+T104</f>
        <v>4</v>
      </c>
      <c r="O104" s="34">
        <f t="shared" si="193"/>
        <v>2</v>
      </c>
      <c r="P104" s="34">
        <f t="shared" si="194"/>
        <v>1</v>
      </c>
      <c r="Q104" s="34">
        <f t="shared" si="195"/>
        <v>1</v>
      </c>
      <c r="R104" s="34">
        <f t="shared" si="196"/>
        <v>2</v>
      </c>
      <c r="S104" s="34">
        <f t="shared" si="197"/>
        <v>1</v>
      </c>
      <c r="T104" s="34">
        <f t="shared" si="198"/>
        <v>1</v>
      </c>
    </row>
    <row r="105" spans="1:20" s="1" customFormat="1" ht="21" customHeight="1">
      <c r="A105" s="9" t="s">
        <v>101</v>
      </c>
      <c r="B105" s="34"/>
      <c r="C105" s="34">
        <v>40</v>
      </c>
      <c r="D105" s="34"/>
      <c r="E105" s="34">
        <v>5</v>
      </c>
      <c r="F105" s="34">
        <v>1.4</v>
      </c>
      <c r="G105" s="34">
        <v>3.625</v>
      </c>
      <c r="H105" s="34"/>
      <c r="I105" s="34"/>
      <c r="J105" s="39">
        <f t="shared" si="189"/>
        <v>0</v>
      </c>
      <c r="K105" s="39">
        <f t="shared" si="190"/>
        <v>1.375</v>
      </c>
      <c r="L105" s="39">
        <f t="shared" si="191"/>
        <v>-1.4</v>
      </c>
      <c r="M105" s="39">
        <f t="shared" si="192"/>
        <v>0</v>
      </c>
      <c r="N105" s="34">
        <f t="shared" si="203"/>
        <v>2</v>
      </c>
      <c r="O105" s="34">
        <f t="shared" si="193"/>
        <v>0</v>
      </c>
      <c r="P105" s="34">
        <f t="shared" si="194"/>
        <v>0</v>
      </c>
      <c r="Q105" s="34">
        <f t="shared" si="195"/>
        <v>0</v>
      </c>
      <c r="R105" s="34">
        <f t="shared" si="196"/>
        <v>2</v>
      </c>
      <c r="S105" s="34">
        <f t="shared" si="197"/>
        <v>1</v>
      </c>
      <c r="T105" s="34">
        <f t="shared" si="198"/>
        <v>1</v>
      </c>
    </row>
    <row r="106" spans="1:20" s="1" customFormat="1" ht="21" customHeight="1">
      <c r="A106" s="9" t="s">
        <v>102</v>
      </c>
      <c r="B106" s="34">
        <v>15</v>
      </c>
      <c r="C106" s="34">
        <v>5</v>
      </c>
      <c r="D106" s="34">
        <v>1.5</v>
      </c>
      <c r="E106" s="34">
        <v>0.625</v>
      </c>
      <c r="F106" s="34"/>
      <c r="G106" s="34"/>
      <c r="H106" s="34"/>
      <c r="I106" s="34"/>
      <c r="J106" s="39">
        <f t="shared" si="189"/>
        <v>1.5</v>
      </c>
      <c r="K106" s="39">
        <f t="shared" si="190"/>
        <v>0.625</v>
      </c>
      <c r="L106" s="39">
        <f t="shared" si="191"/>
        <v>0</v>
      </c>
      <c r="M106" s="39">
        <f t="shared" si="192"/>
        <v>0</v>
      </c>
      <c r="N106" s="34">
        <f t="shared" si="203"/>
        <v>4</v>
      </c>
      <c r="O106" s="34">
        <f t="shared" si="193"/>
        <v>2</v>
      </c>
      <c r="P106" s="34">
        <f t="shared" si="194"/>
        <v>1</v>
      </c>
      <c r="Q106" s="34">
        <f t="shared" si="195"/>
        <v>1</v>
      </c>
      <c r="R106" s="34">
        <f t="shared" si="196"/>
        <v>2</v>
      </c>
      <c r="S106" s="34">
        <f t="shared" si="197"/>
        <v>1</v>
      </c>
      <c r="T106" s="34">
        <f t="shared" si="198"/>
        <v>1</v>
      </c>
    </row>
    <row r="107" spans="1:20" s="1" customFormat="1" ht="21" customHeight="1">
      <c r="A107" s="9" t="s">
        <v>103</v>
      </c>
      <c r="B107" s="34"/>
      <c r="C107" s="34">
        <v>280</v>
      </c>
      <c r="D107" s="34"/>
      <c r="E107" s="34">
        <v>35</v>
      </c>
      <c r="F107" s="34">
        <v>5.3</v>
      </c>
      <c r="G107" s="34">
        <v>34.67</v>
      </c>
      <c r="H107" s="34"/>
      <c r="I107" s="34"/>
      <c r="J107" s="39">
        <f t="shared" si="189"/>
        <v>0</v>
      </c>
      <c r="K107" s="39">
        <f t="shared" si="190"/>
        <v>0.3299999999999983</v>
      </c>
      <c r="L107" s="39">
        <f t="shared" si="191"/>
        <v>-5.3</v>
      </c>
      <c r="M107" s="39">
        <f t="shared" si="192"/>
        <v>0</v>
      </c>
      <c r="N107" s="34">
        <f t="shared" si="203"/>
        <v>2</v>
      </c>
      <c r="O107" s="34">
        <f t="shared" si="193"/>
        <v>0</v>
      </c>
      <c r="P107" s="34">
        <f t="shared" si="194"/>
        <v>0</v>
      </c>
      <c r="Q107" s="34">
        <f t="shared" si="195"/>
        <v>0</v>
      </c>
      <c r="R107" s="34">
        <f t="shared" si="196"/>
        <v>2</v>
      </c>
      <c r="S107" s="34">
        <f t="shared" si="197"/>
        <v>1</v>
      </c>
      <c r="T107" s="34">
        <f t="shared" si="198"/>
        <v>1</v>
      </c>
    </row>
    <row r="108" spans="1:20" s="1" customFormat="1" ht="21" customHeight="1">
      <c r="A108" s="9" t="s">
        <v>104</v>
      </c>
      <c r="B108" s="34">
        <v>20</v>
      </c>
      <c r="C108" s="34">
        <v>1381</v>
      </c>
      <c r="D108" s="34">
        <v>2</v>
      </c>
      <c r="E108" s="34">
        <v>172.625</v>
      </c>
      <c r="F108" s="34"/>
      <c r="G108" s="34">
        <v>30.625</v>
      </c>
      <c r="H108" s="34"/>
      <c r="I108" s="34"/>
      <c r="J108" s="39">
        <f t="shared" si="189"/>
        <v>2</v>
      </c>
      <c r="K108" s="39">
        <f t="shared" si="190"/>
        <v>142</v>
      </c>
      <c r="L108" s="39">
        <f t="shared" si="191"/>
        <v>0</v>
      </c>
      <c r="M108" s="39">
        <f t="shared" si="192"/>
        <v>0</v>
      </c>
      <c r="N108" s="34">
        <f t="shared" si="203"/>
        <v>144</v>
      </c>
      <c r="O108" s="34">
        <f t="shared" si="193"/>
        <v>2</v>
      </c>
      <c r="P108" s="34">
        <f t="shared" si="194"/>
        <v>1</v>
      </c>
      <c r="Q108" s="34">
        <f t="shared" si="195"/>
        <v>1</v>
      </c>
      <c r="R108" s="34">
        <f t="shared" si="196"/>
        <v>142</v>
      </c>
      <c r="S108" s="34">
        <f t="shared" si="197"/>
        <v>71</v>
      </c>
      <c r="T108" s="34">
        <f t="shared" si="198"/>
        <v>71</v>
      </c>
    </row>
    <row r="109" spans="1:20" s="1" customFormat="1" ht="21" customHeight="1">
      <c r="A109" s="9" t="s">
        <v>105</v>
      </c>
      <c r="B109" s="34"/>
      <c r="C109" s="34">
        <v>222</v>
      </c>
      <c r="D109" s="34"/>
      <c r="E109" s="34">
        <v>27.75</v>
      </c>
      <c r="F109" s="34"/>
      <c r="G109" s="34">
        <v>93.6875</v>
      </c>
      <c r="H109" s="34"/>
      <c r="I109" s="34"/>
      <c r="J109" s="39">
        <f t="shared" si="189"/>
        <v>0</v>
      </c>
      <c r="K109" s="39">
        <f t="shared" si="190"/>
        <v>0</v>
      </c>
      <c r="L109" s="39">
        <f t="shared" si="191"/>
        <v>0</v>
      </c>
      <c r="M109" s="39">
        <f t="shared" si="192"/>
        <v>-65.9375</v>
      </c>
      <c r="N109" s="34">
        <f t="shared" si="203"/>
        <v>0</v>
      </c>
      <c r="O109" s="34">
        <f t="shared" si="193"/>
        <v>0</v>
      </c>
      <c r="P109" s="34">
        <f t="shared" si="194"/>
        <v>0</v>
      </c>
      <c r="Q109" s="34">
        <f t="shared" si="195"/>
        <v>0</v>
      </c>
      <c r="R109" s="34">
        <f t="shared" si="196"/>
        <v>0</v>
      </c>
      <c r="S109" s="34">
        <f t="shared" si="197"/>
        <v>0</v>
      </c>
      <c r="T109" s="34">
        <f t="shared" si="198"/>
        <v>0</v>
      </c>
    </row>
    <row r="110" spans="1:20" s="1" customFormat="1" ht="21" customHeight="1">
      <c r="A110" s="9" t="s">
        <v>106</v>
      </c>
      <c r="B110" s="34">
        <v>30</v>
      </c>
      <c r="C110" s="34">
        <v>868</v>
      </c>
      <c r="D110" s="34">
        <v>3</v>
      </c>
      <c r="E110" s="34">
        <v>108.5</v>
      </c>
      <c r="F110" s="34">
        <v>3.85</v>
      </c>
      <c r="G110" s="34">
        <v>88.0625</v>
      </c>
      <c r="H110" s="34"/>
      <c r="I110" s="34"/>
      <c r="J110" s="39">
        <f t="shared" si="189"/>
        <v>0</v>
      </c>
      <c r="K110" s="39">
        <f t="shared" si="190"/>
        <v>20.4375</v>
      </c>
      <c r="L110" s="39">
        <f t="shared" si="191"/>
        <v>-0.8500000000000001</v>
      </c>
      <c r="M110" s="39">
        <f t="shared" si="192"/>
        <v>0</v>
      </c>
      <c r="N110" s="34">
        <f t="shared" si="203"/>
        <v>22</v>
      </c>
      <c r="O110" s="34">
        <f t="shared" si="193"/>
        <v>0</v>
      </c>
      <c r="P110" s="34">
        <f t="shared" si="194"/>
        <v>0</v>
      </c>
      <c r="Q110" s="34">
        <f t="shared" si="195"/>
        <v>0</v>
      </c>
      <c r="R110" s="34">
        <f t="shared" si="196"/>
        <v>22</v>
      </c>
      <c r="S110" s="34">
        <f t="shared" si="197"/>
        <v>11</v>
      </c>
      <c r="T110" s="34">
        <f t="shared" si="198"/>
        <v>11</v>
      </c>
    </row>
    <row r="111" spans="1:20" s="1" customFormat="1" ht="21" customHeight="1">
      <c r="A111" s="9" t="s">
        <v>107</v>
      </c>
      <c r="B111" s="34">
        <v>1</v>
      </c>
      <c r="C111" s="34">
        <v>1200</v>
      </c>
      <c r="D111" s="34">
        <v>0.1</v>
      </c>
      <c r="E111" s="34">
        <v>150</v>
      </c>
      <c r="F111" s="34">
        <v>0.1</v>
      </c>
      <c r="G111" s="34">
        <v>25.5625</v>
      </c>
      <c r="H111" s="34"/>
      <c r="I111" s="34"/>
      <c r="J111" s="39">
        <f t="shared" si="189"/>
        <v>0</v>
      </c>
      <c r="K111" s="39">
        <f t="shared" si="190"/>
        <v>124.4375</v>
      </c>
      <c r="L111" s="39">
        <f t="shared" si="191"/>
        <v>0</v>
      </c>
      <c r="M111" s="39">
        <f t="shared" si="192"/>
        <v>0</v>
      </c>
      <c r="N111" s="34">
        <f t="shared" si="203"/>
        <v>126</v>
      </c>
      <c r="O111" s="34">
        <f t="shared" si="193"/>
        <v>0</v>
      </c>
      <c r="P111" s="34">
        <f t="shared" si="194"/>
        <v>0</v>
      </c>
      <c r="Q111" s="34">
        <f t="shared" si="195"/>
        <v>0</v>
      </c>
      <c r="R111" s="34">
        <f t="shared" si="196"/>
        <v>126</v>
      </c>
      <c r="S111" s="34">
        <f t="shared" si="197"/>
        <v>63</v>
      </c>
      <c r="T111" s="34">
        <f t="shared" si="198"/>
        <v>63</v>
      </c>
    </row>
    <row r="112" spans="1:20" s="1" customFormat="1" ht="21" customHeight="1">
      <c r="A112" s="8" t="s">
        <v>108</v>
      </c>
      <c r="B112" s="33">
        <f aca="true" t="shared" si="204" ref="B112:U112">SUM(B113:B115)</f>
        <v>355</v>
      </c>
      <c r="C112" s="33">
        <f t="shared" si="204"/>
        <v>1865</v>
      </c>
      <c r="D112" s="33">
        <f t="shared" si="204"/>
        <v>35.5</v>
      </c>
      <c r="E112" s="33">
        <f t="shared" si="204"/>
        <v>233.125</v>
      </c>
      <c r="F112" s="33">
        <f t="shared" si="204"/>
        <v>1</v>
      </c>
      <c r="G112" s="33">
        <f t="shared" si="204"/>
        <v>1.76</v>
      </c>
      <c r="H112" s="33">
        <f t="shared" si="204"/>
        <v>0</v>
      </c>
      <c r="I112" s="33">
        <f t="shared" si="204"/>
        <v>0</v>
      </c>
      <c r="J112" s="40">
        <f t="shared" si="204"/>
        <v>34.5</v>
      </c>
      <c r="K112" s="40">
        <f t="shared" si="204"/>
        <v>231.365</v>
      </c>
      <c r="L112" s="40">
        <f t="shared" si="204"/>
        <v>0</v>
      </c>
      <c r="M112" s="40">
        <f t="shared" si="204"/>
        <v>0</v>
      </c>
      <c r="N112" s="33">
        <f t="shared" si="203"/>
        <v>270</v>
      </c>
      <c r="O112" s="33">
        <f aca="true" t="shared" si="205" ref="O112:V112">SUM(O113:O115)</f>
        <v>36</v>
      </c>
      <c r="P112" s="33">
        <f t="shared" si="205"/>
        <v>18</v>
      </c>
      <c r="Q112" s="33">
        <f t="shared" si="205"/>
        <v>18</v>
      </c>
      <c r="R112" s="33">
        <f t="shared" si="205"/>
        <v>234</v>
      </c>
      <c r="S112" s="33">
        <f t="shared" si="205"/>
        <v>117</v>
      </c>
      <c r="T112" s="33">
        <f t="shared" si="205"/>
        <v>117</v>
      </c>
    </row>
    <row r="113" spans="1:20" s="1" customFormat="1" ht="21" customHeight="1">
      <c r="A113" s="9" t="s">
        <v>109</v>
      </c>
      <c r="B113" s="34">
        <v>90</v>
      </c>
      <c r="C113" s="34">
        <v>770</v>
      </c>
      <c r="D113" s="34">
        <v>9</v>
      </c>
      <c r="E113" s="34">
        <v>96.25</v>
      </c>
      <c r="F113" s="34">
        <v>1</v>
      </c>
      <c r="G113" s="34">
        <v>1.76</v>
      </c>
      <c r="H113" s="34"/>
      <c r="I113" s="34"/>
      <c r="J113" s="39">
        <f aca="true" t="shared" si="206" ref="J113:J115">IF(D113-F113-H113&gt;0,D113-F113-H113,0)</f>
        <v>8</v>
      </c>
      <c r="K113" s="39">
        <f aca="true" t="shared" si="207" ref="K113:K115">IF(E113-G113-I113&gt;0,E113-G113-I113,0)</f>
        <v>94.49</v>
      </c>
      <c r="L113" s="39">
        <f aca="true" t="shared" si="208" ref="L113:L115">IF(D113-F113-H113&lt;0,D113-F113-H113,0)</f>
        <v>0</v>
      </c>
      <c r="M113" s="39">
        <f aca="true" t="shared" si="209" ref="M113:M115">IF(E113-G113-I113&lt;0,E113-G113-I113,0)</f>
        <v>0</v>
      </c>
      <c r="N113" s="34">
        <f t="shared" si="203"/>
        <v>104</v>
      </c>
      <c r="O113" s="34">
        <f aca="true" t="shared" si="210" ref="O113:O115">EVEN(J113)</f>
        <v>8</v>
      </c>
      <c r="P113" s="34">
        <f aca="true" t="shared" si="211" ref="P113:P115">IF(O113&gt;1,O113/2,0)</f>
        <v>4</v>
      </c>
      <c r="Q113" s="34">
        <f aca="true" t="shared" si="212" ref="Q113:Q115">O113/2</f>
        <v>4</v>
      </c>
      <c r="R113" s="34">
        <f aca="true" t="shared" si="213" ref="R113:R115">EVEN(K113)</f>
        <v>96</v>
      </c>
      <c r="S113" s="34">
        <f aca="true" t="shared" si="214" ref="S113:S115">R113/2</f>
        <v>48</v>
      </c>
      <c r="T113" s="34">
        <f aca="true" t="shared" si="215" ref="T113:T115">R113/2</f>
        <v>48</v>
      </c>
    </row>
    <row r="114" spans="1:20" s="1" customFormat="1" ht="21" customHeight="1">
      <c r="A114" s="9" t="s">
        <v>110</v>
      </c>
      <c r="B114" s="34">
        <v>100</v>
      </c>
      <c r="C114" s="34">
        <v>300</v>
      </c>
      <c r="D114" s="34">
        <v>10</v>
      </c>
      <c r="E114" s="34">
        <v>37.5</v>
      </c>
      <c r="F114" s="34"/>
      <c r="G114" s="34"/>
      <c r="H114" s="34"/>
      <c r="I114" s="34"/>
      <c r="J114" s="39">
        <f t="shared" si="206"/>
        <v>10</v>
      </c>
      <c r="K114" s="39">
        <f t="shared" si="207"/>
        <v>37.5</v>
      </c>
      <c r="L114" s="39">
        <f t="shared" si="208"/>
        <v>0</v>
      </c>
      <c r="M114" s="39">
        <f t="shared" si="209"/>
        <v>0</v>
      </c>
      <c r="N114" s="34">
        <f t="shared" si="203"/>
        <v>48</v>
      </c>
      <c r="O114" s="34">
        <f t="shared" si="210"/>
        <v>10</v>
      </c>
      <c r="P114" s="34">
        <f t="shared" si="211"/>
        <v>5</v>
      </c>
      <c r="Q114" s="34">
        <f t="shared" si="212"/>
        <v>5</v>
      </c>
      <c r="R114" s="34">
        <f t="shared" si="213"/>
        <v>38</v>
      </c>
      <c r="S114" s="34">
        <f t="shared" si="214"/>
        <v>19</v>
      </c>
      <c r="T114" s="34">
        <f t="shared" si="215"/>
        <v>19</v>
      </c>
    </row>
    <row r="115" spans="1:20" s="1" customFormat="1" ht="21" customHeight="1">
      <c r="A115" s="9" t="s">
        <v>111</v>
      </c>
      <c r="B115" s="34">
        <v>165</v>
      </c>
      <c r="C115" s="34">
        <v>795</v>
      </c>
      <c r="D115" s="34">
        <v>16.5</v>
      </c>
      <c r="E115" s="34">
        <v>99.375</v>
      </c>
      <c r="F115" s="34"/>
      <c r="G115" s="34"/>
      <c r="H115" s="34"/>
      <c r="I115" s="34"/>
      <c r="J115" s="39">
        <f t="shared" si="206"/>
        <v>16.5</v>
      </c>
      <c r="K115" s="39">
        <f t="shared" si="207"/>
        <v>99.375</v>
      </c>
      <c r="L115" s="39">
        <f t="shared" si="208"/>
        <v>0</v>
      </c>
      <c r="M115" s="39">
        <f t="shared" si="209"/>
        <v>0</v>
      </c>
      <c r="N115" s="34">
        <f t="shared" si="203"/>
        <v>118</v>
      </c>
      <c r="O115" s="34">
        <f t="shared" si="210"/>
        <v>18</v>
      </c>
      <c r="P115" s="34">
        <f t="shared" si="211"/>
        <v>9</v>
      </c>
      <c r="Q115" s="34">
        <f t="shared" si="212"/>
        <v>9</v>
      </c>
      <c r="R115" s="34">
        <f t="shared" si="213"/>
        <v>100</v>
      </c>
      <c r="S115" s="34">
        <f t="shared" si="214"/>
        <v>50</v>
      </c>
      <c r="T115" s="34">
        <f t="shared" si="215"/>
        <v>50</v>
      </c>
    </row>
    <row r="116" spans="1:20" s="1" customFormat="1" ht="21" customHeight="1">
      <c r="A116" s="8" t="s">
        <v>112</v>
      </c>
      <c r="B116" s="33">
        <f aca="true" t="shared" si="216" ref="B116:U116">B117</f>
        <v>1732</v>
      </c>
      <c r="C116" s="33">
        <f t="shared" si="216"/>
        <v>2365</v>
      </c>
      <c r="D116" s="33">
        <f t="shared" si="216"/>
        <v>173.2</v>
      </c>
      <c r="E116" s="33">
        <f t="shared" si="216"/>
        <v>295.625</v>
      </c>
      <c r="F116" s="33">
        <f t="shared" si="216"/>
        <v>0</v>
      </c>
      <c r="G116" s="33">
        <f t="shared" si="216"/>
        <v>0</v>
      </c>
      <c r="H116" s="33">
        <f t="shared" si="216"/>
        <v>0</v>
      </c>
      <c r="I116" s="33">
        <f t="shared" si="216"/>
        <v>0</v>
      </c>
      <c r="J116" s="40">
        <f t="shared" si="216"/>
        <v>173.2</v>
      </c>
      <c r="K116" s="40">
        <f t="shared" si="216"/>
        <v>295.625</v>
      </c>
      <c r="L116" s="40">
        <f t="shared" si="216"/>
        <v>0</v>
      </c>
      <c r="M116" s="40">
        <f t="shared" si="216"/>
        <v>0</v>
      </c>
      <c r="N116" s="33">
        <f t="shared" si="203"/>
        <v>470</v>
      </c>
      <c r="O116" s="33">
        <f aca="true" t="shared" si="217" ref="O116:V116">O117</f>
        <v>174</v>
      </c>
      <c r="P116" s="33">
        <f t="shared" si="217"/>
        <v>87</v>
      </c>
      <c r="Q116" s="33">
        <f t="shared" si="217"/>
        <v>87</v>
      </c>
      <c r="R116" s="33">
        <f t="shared" si="217"/>
        <v>296</v>
      </c>
      <c r="S116" s="33">
        <f t="shared" si="217"/>
        <v>148</v>
      </c>
      <c r="T116" s="33">
        <f t="shared" si="217"/>
        <v>148</v>
      </c>
    </row>
    <row r="117" spans="1:20" s="1" customFormat="1" ht="21" customHeight="1">
      <c r="A117" s="9" t="s">
        <v>112</v>
      </c>
      <c r="B117" s="34">
        <v>1732</v>
      </c>
      <c r="C117" s="34">
        <v>2365</v>
      </c>
      <c r="D117" s="34">
        <v>173.2</v>
      </c>
      <c r="E117" s="34">
        <v>295.625</v>
      </c>
      <c r="F117" s="34"/>
      <c r="G117" s="34"/>
      <c r="H117" s="34"/>
      <c r="I117" s="34"/>
      <c r="J117" s="39">
        <f aca="true" t="shared" si="218" ref="J117:J124">IF(D117-F117-H117&gt;0,D117-F117-H117,0)</f>
        <v>173.2</v>
      </c>
      <c r="K117" s="39">
        <f aca="true" t="shared" si="219" ref="K117:K124">IF(E117-G117-I117&gt;0,E117-G117-I117,0)</f>
        <v>295.625</v>
      </c>
      <c r="L117" s="39">
        <f aca="true" t="shared" si="220" ref="L117:L124">IF(D117-F117-H117&lt;0,D117-F117-H117,0)</f>
        <v>0</v>
      </c>
      <c r="M117" s="39">
        <f aca="true" t="shared" si="221" ref="M117:M124">IF(E117-G117-I117&lt;0,E117-G117-I117,0)</f>
        <v>0</v>
      </c>
      <c r="N117" s="34">
        <f t="shared" si="203"/>
        <v>470</v>
      </c>
      <c r="O117" s="34">
        <f aca="true" t="shared" si="222" ref="O117:O124">EVEN(J117)</f>
        <v>174</v>
      </c>
      <c r="P117" s="34">
        <f aca="true" t="shared" si="223" ref="P117:P124">IF(O117&gt;1,O117/2,0)</f>
        <v>87</v>
      </c>
      <c r="Q117" s="34">
        <f aca="true" t="shared" si="224" ref="Q117:Q124">O117/2</f>
        <v>87</v>
      </c>
      <c r="R117" s="34">
        <f aca="true" t="shared" si="225" ref="R117:R124">EVEN(K117)</f>
        <v>296</v>
      </c>
      <c r="S117" s="34">
        <f aca="true" t="shared" si="226" ref="S117:S124">R117/2</f>
        <v>148</v>
      </c>
      <c r="T117" s="34">
        <f aca="true" t="shared" si="227" ref="T117:T124">R117/2</f>
        <v>148</v>
      </c>
    </row>
    <row r="118" spans="1:20" s="1" customFormat="1" ht="21" customHeight="1">
      <c r="A118" s="8" t="s">
        <v>113</v>
      </c>
      <c r="B118" s="33">
        <f aca="true" t="shared" si="228" ref="B118:U118">SUM(B119:B124)</f>
        <v>689</v>
      </c>
      <c r="C118" s="33">
        <f t="shared" si="228"/>
        <v>5840</v>
      </c>
      <c r="D118" s="33">
        <f t="shared" si="228"/>
        <v>68.9</v>
      </c>
      <c r="E118" s="33">
        <f t="shared" si="228"/>
        <v>730</v>
      </c>
      <c r="F118" s="33">
        <f t="shared" si="228"/>
        <v>8.15</v>
      </c>
      <c r="G118" s="33">
        <f t="shared" si="228"/>
        <v>53.6875</v>
      </c>
      <c r="H118" s="33">
        <f t="shared" si="228"/>
        <v>0</v>
      </c>
      <c r="I118" s="33">
        <f t="shared" si="228"/>
        <v>0</v>
      </c>
      <c r="J118" s="40">
        <f t="shared" si="228"/>
        <v>60.75</v>
      </c>
      <c r="K118" s="40">
        <f t="shared" si="228"/>
        <v>689.25</v>
      </c>
      <c r="L118" s="40">
        <f t="shared" si="228"/>
        <v>0</v>
      </c>
      <c r="M118" s="40">
        <f t="shared" si="228"/>
        <v>-12.9375</v>
      </c>
      <c r="N118" s="33">
        <f t="shared" si="203"/>
        <v>758</v>
      </c>
      <c r="O118" s="33">
        <f aca="true" t="shared" si="229" ref="O118:V118">SUM(O119:O124)</f>
        <v>66</v>
      </c>
      <c r="P118" s="33">
        <f t="shared" si="229"/>
        <v>33</v>
      </c>
      <c r="Q118" s="33">
        <f t="shared" si="229"/>
        <v>33</v>
      </c>
      <c r="R118" s="33">
        <f t="shared" si="229"/>
        <v>692</v>
      </c>
      <c r="S118" s="33">
        <f t="shared" si="229"/>
        <v>346</v>
      </c>
      <c r="T118" s="33">
        <f t="shared" si="229"/>
        <v>346</v>
      </c>
    </row>
    <row r="119" spans="1:20" s="1" customFormat="1" ht="21" customHeight="1">
      <c r="A119" s="9" t="s">
        <v>114</v>
      </c>
      <c r="B119" s="34"/>
      <c r="C119" s="34">
        <v>95</v>
      </c>
      <c r="D119" s="34"/>
      <c r="E119" s="34">
        <v>11.875</v>
      </c>
      <c r="F119" s="34"/>
      <c r="G119" s="34">
        <v>24.8125</v>
      </c>
      <c r="H119" s="34"/>
      <c r="I119" s="34"/>
      <c r="J119" s="39">
        <f t="shared" si="218"/>
        <v>0</v>
      </c>
      <c r="K119" s="39">
        <f t="shared" si="219"/>
        <v>0</v>
      </c>
      <c r="L119" s="39">
        <f t="shared" si="220"/>
        <v>0</v>
      </c>
      <c r="M119" s="39">
        <f t="shared" si="221"/>
        <v>-12.9375</v>
      </c>
      <c r="N119" s="34">
        <f aca="true" t="shared" si="230" ref="N119:N182">P119+Q119+S119+T119</f>
        <v>0</v>
      </c>
      <c r="O119" s="34">
        <f t="shared" si="222"/>
        <v>0</v>
      </c>
      <c r="P119" s="34">
        <f t="shared" si="223"/>
        <v>0</v>
      </c>
      <c r="Q119" s="34">
        <f t="shared" si="224"/>
        <v>0</v>
      </c>
      <c r="R119" s="34">
        <f t="shared" si="225"/>
        <v>0</v>
      </c>
      <c r="S119" s="34">
        <f t="shared" si="226"/>
        <v>0</v>
      </c>
      <c r="T119" s="34">
        <f t="shared" si="227"/>
        <v>0</v>
      </c>
    </row>
    <row r="120" spans="1:20" s="1" customFormat="1" ht="21" customHeight="1">
      <c r="A120" s="9" t="s">
        <v>115</v>
      </c>
      <c r="B120" s="34">
        <v>315</v>
      </c>
      <c r="C120" s="34">
        <v>862</v>
      </c>
      <c r="D120" s="34">
        <v>31.5</v>
      </c>
      <c r="E120" s="34">
        <v>107.75</v>
      </c>
      <c r="F120" s="34">
        <v>8.15</v>
      </c>
      <c r="G120" s="34">
        <v>10</v>
      </c>
      <c r="H120" s="34"/>
      <c r="I120" s="34"/>
      <c r="J120" s="39">
        <f t="shared" si="218"/>
        <v>23.35</v>
      </c>
      <c r="K120" s="39">
        <f t="shared" si="219"/>
        <v>97.75</v>
      </c>
      <c r="L120" s="39">
        <f t="shared" si="220"/>
        <v>0</v>
      </c>
      <c r="M120" s="39">
        <f t="shared" si="221"/>
        <v>0</v>
      </c>
      <c r="N120" s="34">
        <f t="shared" si="230"/>
        <v>122</v>
      </c>
      <c r="O120" s="34">
        <f t="shared" si="222"/>
        <v>24</v>
      </c>
      <c r="P120" s="34">
        <f t="shared" si="223"/>
        <v>12</v>
      </c>
      <c r="Q120" s="34">
        <f t="shared" si="224"/>
        <v>12</v>
      </c>
      <c r="R120" s="34">
        <f t="shared" si="225"/>
        <v>98</v>
      </c>
      <c r="S120" s="34">
        <f t="shared" si="226"/>
        <v>49</v>
      </c>
      <c r="T120" s="34">
        <f t="shared" si="227"/>
        <v>49</v>
      </c>
    </row>
    <row r="121" spans="1:20" s="1" customFormat="1" ht="21" customHeight="1">
      <c r="A121" s="9" t="s">
        <v>116</v>
      </c>
      <c r="B121" s="34">
        <v>102</v>
      </c>
      <c r="C121" s="34">
        <v>750</v>
      </c>
      <c r="D121" s="34">
        <v>10.2</v>
      </c>
      <c r="E121" s="34">
        <v>93.75</v>
      </c>
      <c r="F121" s="34"/>
      <c r="G121" s="34"/>
      <c r="H121" s="34"/>
      <c r="I121" s="34"/>
      <c r="J121" s="39">
        <f t="shared" si="218"/>
        <v>10.2</v>
      </c>
      <c r="K121" s="39">
        <f t="shared" si="219"/>
        <v>93.75</v>
      </c>
      <c r="L121" s="39">
        <f t="shared" si="220"/>
        <v>0</v>
      </c>
      <c r="M121" s="39">
        <f t="shared" si="221"/>
        <v>0</v>
      </c>
      <c r="N121" s="34">
        <f t="shared" si="230"/>
        <v>106</v>
      </c>
      <c r="O121" s="34">
        <f t="shared" si="222"/>
        <v>12</v>
      </c>
      <c r="P121" s="34">
        <f t="shared" si="223"/>
        <v>6</v>
      </c>
      <c r="Q121" s="34">
        <f t="shared" si="224"/>
        <v>6</v>
      </c>
      <c r="R121" s="34">
        <f t="shared" si="225"/>
        <v>94</v>
      </c>
      <c r="S121" s="34">
        <f t="shared" si="226"/>
        <v>47</v>
      </c>
      <c r="T121" s="34">
        <f t="shared" si="227"/>
        <v>47</v>
      </c>
    </row>
    <row r="122" spans="1:20" s="1" customFormat="1" ht="21" customHeight="1">
      <c r="A122" s="9" t="s">
        <v>117</v>
      </c>
      <c r="B122" s="34">
        <v>36</v>
      </c>
      <c r="C122" s="34">
        <v>413</v>
      </c>
      <c r="D122" s="34">
        <v>3.6</v>
      </c>
      <c r="E122" s="34">
        <v>51.625</v>
      </c>
      <c r="F122" s="34"/>
      <c r="G122" s="34">
        <v>16.375</v>
      </c>
      <c r="H122" s="34"/>
      <c r="I122" s="34"/>
      <c r="J122" s="39">
        <f t="shared" si="218"/>
        <v>3.6</v>
      </c>
      <c r="K122" s="39">
        <f t="shared" si="219"/>
        <v>35.25</v>
      </c>
      <c r="L122" s="39">
        <f t="shared" si="220"/>
        <v>0</v>
      </c>
      <c r="M122" s="39">
        <f t="shared" si="221"/>
        <v>0</v>
      </c>
      <c r="N122" s="34">
        <f t="shared" si="230"/>
        <v>40</v>
      </c>
      <c r="O122" s="34">
        <f t="shared" si="222"/>
        <v>4</v>
      </c>
      <c r="P122" s="34">
        <f t="shared" si="223"/>
        <v>2</v>
      </c>
      <c r="Q122" s="34">
        <f t="shared" si="224"/>
        <v>2</v>
      </c>
      <c r="R122" s="34">
        <f t="shared" si="225"/>
        <v>36</v>
      </c>
      <c r="S122" s="34">
        <f t="shared" si="226"/>
        <v>18</v>
      </c>
      <c r="T122" s="34">
        <f t="shared" si="227"/>
        <v>18</v>
      </c>
    </row>
    <row r="123" spans="1:20" s="1" customFormat="1" ht="21" customHeight="1">
      <c r="A123" s="9" t="s">
        <v>118</v>
      </c>
      <c r="B123" s="34">
        <v>86</v>
      </c>
      <c r="C123" s="34">
        <v>1920</v>
      </c>
      <c r="D123" s="34">
        <v>8.6</v>
      </c>
      <c r="E123" s="34">
        <v>240</v>
      </c>
      <c r="F123" s="34"/>
      <c r="G123" s="34">
        <v>2.5</v>
      </c>
      <c r="H123" s="34"/>
      <c r="I123" s="34"/>
      <c r="J123" s="39">
        <f t="shared" si="218"/>
        <v>8.6</v>
      </c>
      <c r="K123" s="39">
        <f t="shared" si="219"/>
        <v>237.5</v>
      </c>
      <c r="L123" s="39">
        <f t="shared" si="220"/>
        <v>0</v>
      </c>
      <c r="M123" s="39">
        <f t="shared" si="221"/>
        <v>0</v>
      </c>
      <c r="N123" s="34">
        <f t="shared" si="230"/>
        <v>248</v>
      </c>
      <c r="O123" s="34">
        <f t="shared" si="222"/>
        <v>10</v>
      </c>
      <c r="P123" s="34">
        <f t="shared" si="223"/>
        <v>5</v>
      </c>
      <c r="Q123" s="34">
        <f t="shared" si="224"/>
        <v>5</v>
      </c>
      <c r="R123" s="34">
        <f t="shared" si="225"/>
        <v>238</v>
      </c>
      <c r="S123" s="34">
        <f t="shared" si="226"/>
        <v>119</v>
      </c>
      <c r="T123" s="34">
        <f t="shared" si="227"/>
        <v>119</v>
      </c>
    </row>
    <row r="124" spans="1:20" s="1" customFormat="1" ht="21" customHeight="1">
      <c r="A124" s="9" t="s">
        <v>119</v>
      </c>
      <c r="B124" s="34">
        <v>150</v>
      </c>
      <c r="C124" s="34">
        <v>1800</v>
      </c>
      <c r="D124" s="34">
        <v>15</v>
      </c>
      <c r="E124" s="34">
        <v>225</v>
      </c>
      <c r="F124" s="34"/>
      <c r="G124" s="34"/>
      <c r="H124" s="34"/>
      <c r="I124" s="34"/>
      <c r="J124" s="39">
        <f t="shared" si="218"/>
        <v>15</v>
      </c>
      <c r="K124" s="39">
        <f t="shared" si="219"/>
        <v>225</v>
      </c>
      <c r="L124" s="39">
        <f t="shared" si="220"/>
        <v>0</v>
      </c>
      <c r="M124" s="39">
        <f t="shared" si="221"/>
        <v>0</v>
      </c>
      <c r="N124" s="34">
        <f t="shared" si="230"/>
        <v>242</v>
      </c>
      <c r="O124" s="34">
        <f t="shared" si="222"/>
        <v>16</v>
      </c>
      <c r="P124" s="34">
        <f t="shared" si="223"/>
        <v>8</v>
      </c>
      <c r="Q124" s="34">
        <f t="shared" si="224"/>
        <v>8</v>
      </c>
      <c r="R124" s="34">
        <f t="shared" si="225"/>
        <v>226</v>
      </c>
      <c r="S124" s="34">
        <f t="shared" si="226"/>
        <v>113</v>
      </c>
      <c r="T124" s="34">
        <f t="shared" si="227"/>
        <v>113</v>
      </c>
    </row>
    <row r="125" spans="1:20" s="1" customFormat="1" ht="21" customHeight="1">
      <c r="A125" s="8" t="s">
        <v>120</v>
      </c>
      <c r="B125" s="33">
        <f aca="true" t="shared" si="231" ref="B125:U125">B126</f>
        <v>574</v>
      </c>
      <c r="C125" s="33">
        <f t="shared" si="231"/>
        <v>1316</v>
      </c>
      <c r="D125" s="33">
        <f t="shared" si="231"/>
        <v>57.4</v>
      </c>
      <c r="E125" s="33">
        <f t="shared" si="231"/>
        <v>164.5</v>
      </c>
      <c r="F125" s="33">
        <f t="shared" si="231"/>
        <v>0</v>
      </c>
      <c r="G125" s="33">
        <f t="shared" si="231"/>
        <v>0</v>
      </c>
      <c r="H125" s="33">
        <f t="shared" si="231"/>
        <v>0</v>
      </c>
      <c r="I125" s="33">
        <f t="shared" si="231"/>
        <v>0</v>
      </c>
      <c r="J125" s="40">
        <f t="shared" si="231"/>
        <v>57.4</v>
      </c>
      <c r="K125" s="40">
        <f t="shared" si="231"/>
        <v>164.5</v>
      </c>
      <c r="L125" s="40">
        <f t="shared" si="231"/>
        <v>0</v>
      </c>
      <c r="M125" s="40">
        <f t="shared" si="231"/>
        <v>0</v>
      </c>
      <c r="N125" s="33">
        <f t="shared" si="230"/>
        <v>224</v>
      </c>
      <c r="O125" s="33">
        <f aca="true" t="shared" si="232" ref="O125:V125">O126</f>
        <v>58</v>
      </c>
      <c r="P125" s="33">
        <f t="shared" si="232"/>
        <v>29</v>
      </c>
      <c r="Q125" s="33">
        <f t="shared" si="232"/>
        <v>29</v>
      </c>
      <c r="R125" s="33">
        <f t="shared" si="232"/>
        <v>166</v>
      </c>
      <c r="S125" s="33">
        <f t="shared" si="232"/>
        <v>83</v>
      </c>
      <c r="T125" s="33">
        <f t="shared" si="232"/>
        <v>83</v>
      </c>
    </row>
    <row r="126" spans="1:20" s="1" customFormat="1" ht="21" customHeight="1">
      <c r="A126" s="9" t="s">
        <v>120</v>
      </c>
      <c r="B126" s="34">
        <v>574</v>
      </c>
      <c r="C126" s="34">
        <v>1316</v>
      </c>
      <c r="D126" s="34">
        <v>57.4</v>
      </c>
      <c r="E126" s="34">
        <v>164.5</v>
      </c>
      <c r="F126" s="34"/>
      <c r="G126" s="34"/>
      <c r="H126" s="34"/>
      <c r="I126" s="34"/>
      <c r="J126" s="39">
        <f aca="true" t="shared" si="233" ref="J126:J130">IF(D126-F126-H126&gt;0,D126-F126-H126,0)</f>
        <v>57.4</v>
      </c>
      <c r="K126" s="39">
        <f aca="true" t="shared" si="234" ref="K126:K130">IF(E126-G126-I126&gt;0,E126-G126-I126,0)</f>
        <v>164.5</v>
      </c>
      <c r="L126" s="39">
        <f aca="true" t="shared" si="235" ref="L126:L130">IF(D126-F126-H126&lt;0,D126-F126-H126,0)</f>
        <v>0</v>
      </c>
      <c r="M126" s="39">
        <f aca="true" t="shared" si="236" ref="M126:M130">IF(E126-G126-I126&lt;0,E126-G126-I126,0)</f>
        <v>0</v>
      </c>
      <c r="N126" s="34">
        <f t="shared" si="230"/>
        <v>224</v>
      </c>
      <c r="O126" s="34">
        <f aca="true" t="shared" si="237" ref="O126:O130">EVEN(J126)</f>
        <v>58</v>
      </c>
      <c r="P126" s="34">
        <f aca="true" t="shared" si="238" ref="P126:P130">IF(O126&gt;1,O126/2,0)</f>
        <v>29</v>
      </c>
      <c r="Q126" s="34">
        <f aca="true" t="shared" si="239" ref="Q126:Q130">O126/2</f>
        <v>29</v>
      </c>
      <c r="R126" s="34">
        <f aca="true" t="shared" si="240" ref="R126:R130">EVEN(K126)</f>
        <v>166</v>
      </c>
      <c r="S126" s="34">
        <f aca="true" t="shared" si="241" ref="S126:S130">R126/2</f>
        <v>83</v>
      </c>
      <c r="T126" s="34">
        <f aca="true" t="shared" si="242" ref="T126:T130">R126/2</f>
        <v>83</v>
      </c>
    </row>
    <row r="127" spans="1:20" s="1" customFormat="1" ht="21" customHeight="1">
      <c r="A127" s="8" t="s">
        <v>121</v>
      </c>
      <c r="B127" s="33">
        <f aca="true" t="shared" si="243" ref="B127:U127">B128</f>
        <v>245</v>
      </c>
      <c r="C127" s="33">
        <f t="shared" si="243"/>
        <v>3273</v>
      </c>
      <c r="D127" s="33">
        <f t="shared" si="243"/>
        <v>24.5</v>
      </c>
      <c r="E127" s="33">
        <f t="shared" si="243"/>
        <v>409.125</v>
      </c>
      <c r="F127" s="33">
        <f t="shared" si="243"/>
        <v>0</v>
      </c>
      <c r="G127" s="33">
        <f t="shared" si="243"/>
        <v>0</v>
      </c>
      <c r="H127" s="33">
        <f t="shared" si="243"/>
        <v>0</v>
      </c>
      <c r="I127" s="33">
        <f t="shared" si="243"/>
        <v>0</v>
      </c>
      <c r="J127" s="40">
        <f t="shared" si="243"/>
        <v>24.5</v>
      </c>
      <c r="K127" s="40">
        <f t="shared" si="243"/>
        <v>409.125</v>
      </c>
      <c r="L127" s="40">
        <f t="shared" si="243"/>
        <v>0</v>
      </c>
      <c r="M127" s="40">
        <f t="shared" si="243"/>
        <v>0</v>
      </c>
      <c r="N127" s="33">
        <f t="shared" si="230"/>
        <v>436</v>
      </c>
      <c r="O127" s="33">
        <f aca="true" t="shared" si="244" ref="O127:V127">O128</f>
        <v>26</v>
      </c>
      <c r="P127" s="33">
        <f t="shared" si="244"/>
        <v>13</v>
      </c>
      <c r="Q127" s="33">
        <f t="shared" si="244"/>
        <v>13</v>
      </c>
      <c r="R127" s="33">
        <f t="shared" si="244"/>
        <v>410</v>
      </c>
      <c r="S127" s="33">
        <f t="shared" si="244"/>
        <v>205</v>
      </c>
      <c r="T127" s="33">
        <f t="shared" si="244"/>
        <v>205</v>
      </c>
    </row>
    <row r="128" spans="1:20" s="1" customFormat="1" ht="21" customHeight="1">
      <c r="A128" s="9" t="s">
        <v>121</v>
      </c>
      <c r="B128" s="34">
        <v>245</v>
      </c>
      <c r="C128" s="34">
        <v>3273</v>
      </c>
      <c r="D128" s="34">
        <v>24.5</v>
      </c>
      <c r="E128" s="34">
        <v>409.125</v>
      </c>
      <c r="F128" s="34"/>
      <c r="G128" s="34"/>
      <c r="H128" s="34"/>
      <c r="I128" s="34"/>
      <c r="J128" s="39">
        <f t="shared" si="233"/>
        <v>24.5</v>
      </c>
      <c r="K128" s="39">
        <f t="shared" si="234"/>
        <v>409.125</v>
      </c>
      <c r="L128" s="39">
        <f t="shared" si="235"/>
        <v>0</v>
      </c>
      <c r="M128" s="39">
        <f t="shared" si="236"/>
        <v>0</v>
      </c>
      <c r="N128" s="34">
        <f t="shared" si="230"/>
        <v>436</v>
      </c>
      <c r="O128" s="34">
        <f t="shared" si="237"/>
        <v>26</v>
      </c>
      <c r="P128" s="34">
        <f t="shared" si="238"/>
        <v>13</v>
      </c>
      <c r="Q128" s="34">
        <f t="shared" si="239"/>
        <v>13</v>
      </c>
      <c r="R128" s="34">
        <f t="shared" si="240"/>
        <v>410</v>
      </c>
      <c r="S128" s="34">
        <f t="shared" si="241"/>
        <v>205</v>
      </c>
      <c r="T128" s="34">
        <f t="shared" si="242"/>
        <v>205</v>
      </c>
    </row>
    <row r="129" spans="1:20" s="1" customFormat="1" ht="21" customHeight="1">
      <c r="A129" s="8" t="s">
        <v>122</v>
      </c>
      <c r="B129" s="33">
        <f aca="true" t="shared" si="245" ref="B129:U129">B130</f>
        <v>497</v>
      </c>
      <c r="C129" s="33">
        <f t="shared" si="245"/>
        <v>2588</v>
      </c>
      <c r="D129" s="33">
        <f t="shared" si="245"/>
        <v>49.7</v>
      </c>
      <c r="E129" s="33">
        <f t="shared" si="245"/>
        <v>323.5</v>
      </c>
      <c r="F129" s="33">
        <f t="shared" si="245"/>
        <v>0</v>
      </c>
      <c r="G129" s="33">
        <f t="shared" si="245"/>
        <v>0</v>
      </c>
      <c r="H129" s="33">
        <f t="shared" si="245"/>
        <v>0</v>
      </c>
      <c r="I129" s="33">
        <f t="shared" si="245"/>
        <v>0</v>
      </c>
      <c r="J129" s="40">
        <f t="shared" si="245"/>
        <v>49.7</v>
      </c>
      <c r="K129" s="40">
        <f t="shared" si="245"/>
        <v>323.5</v>
      </c>
      <c r="L129" s="40">
        <f t="shared" si="245"/>
        <v>0</v>
      </c>
      <c r="M129" s="40">
        <f t="shared" si="245"/>
        <v>0</v>
      </c>
      <c r="N129" s="33">
        <f t="shared" si="230"/>
        <v>374</v>
      </c>
      <c r="O129" s="33">
        <f aca="true" t="shared" si="246" ref="O129:V129">O130</f>
        <v>50</v>
      </c>
      <c r="P129" s="33">
        <f t="shared" si="246"/>
        <v>25</v>
      </c>
      <c r="Q129" s="33">
        <f t="shared" si="246"/>
        <v>25</v>
      </c>
      <c r="R129" s="33">
        <f t="shared" si="246"/>
        <v>324</v>
      </c>
      <c r="S129" s="33">
        <f t="shared" si="246"/>
        <v>162</v>
      </c>
      <c r="T129" s="33">
        <f t="shared" si="246"/>
        <v>162</v>
      </c>
    </row>
    <row r="130" spans="1:20" s="1" customFormat="1" ht="21" customHeight="1">
      <c r="A130" s="9" t="s">
        <v>122</v>
      </c>
      <c r="B130" s="34">
        <v>497</v>
      </c>
      <c r="C130" s="34">
        <v>2588</v>
      </c>
      <c r="D130" s="34">
        <v>49.7</v>
      </c>
      <c r="E130" s="34">
        <v>323.5</v>
      </c>
      <c r="F130" s="34"/>
      <c r="G130" s="34"/>
      <c r="H130" s="34"/>
      <c r="I130" s="34"/>
      <c r="J130" s="39">
        <f t="shared" si="233"/>
        <v>49.7</v>
      </c>
      <c r="K130" s="39">
        <f t="shared" si="234"/>
        <v>323.5</v>
      </c>
      <c r="L130" s="39">
        <f t="shared" si="235"/>
        <v>0</v>
      </c>
      <c r="M130" s="39">
        <f t="shared" si="236"/>
        <v>0</v>
      </c>
      <c r="N130" s="34">
        <f t="shared" si="230"/>
        <v>374</v>
      </c>
      <c r="O130" s="34">
        <f t="shared" si="237"/>
        <v>50</v>
      </c>
      <c r="P130" s="34">
        <f t="shared" si="238"/>
        <v>25</v>
      </c>
      <c r="Q130" s="34">
        <f t="shared" si="239"/>
        <v>25</v>
      </c>
      <c r="R130" s="34">
        <f t="shared" si="240"/>
        <v>324</v>
      </c>
      <c r="S130" s="34">
        <f t="shared" si="241"/>
        <v>162</v>
      </c>
      <c r="T130" s="34">
        <f t="shared" si="242"/>
        <v>162</v>
      </c>
    </row>
    <row r="131" spans="1:20" s="1" customFormat="1" ht="21" customHeight="1">
      <c r="A131" s="8" t="s">
        <v>123</v>
      </c>
      <c r="B131" s="33">
        <f aca="true" t="shared" si="247" ref="B131:U131">SUM(B132:B135)</f>
        <v>7127</v>
      </c>
      <c r="C131" s="33">
        <f t="shared" si="247"/>
        <v>11890</v>
      </c>
      <c r="D131" s="33">
        <f t="shared" si="247"/>
        <v>712.7</v>
      </c>
      <c r="E131" s="33">
        <f t="shared" si="247"/>
        <v>1486.25</v>
      </c>
      <c r="F131" s="33">
        <f t="shared" si="247"/>
        <v>7.8</v>
      </c>
      <c r="G131" s="33">
        <f t="shared" si="247"/>
        <v>24.25</v>
      </c>
      <c r="H131" s="33">
        <f t="shared" si="247"/>
        <v>0</v>
      </c>
      <c r="I131" s="33">
        <f t="shared" si="247"/>
        <v>0</v>
      </c>
      <c r="J131" s="40">
        <f t="shared" si="247"/>
        <v>704.9</v>
      </c>
      <c r="K131" s="40">
        <f t="shared" si="247"/>
        <v>1462</v>
      </c>
      <c r="L131" s="40">
        <f t="shared" si="247"/>
        <v>0</v>
      </c>
      <c r="M131" s="40">
        <f t="shared" si="247"/>
        <v>0</v>
      </c>
      <c r="N131" s="33">
        <f t="shared" si="230"/>
        <v>2176</v>
      </c>
      <c r="O131" s="33">
        <f aca="true" t="shared" si="248" ref="O131:V131">SUM(O132:O135)</f>
        <v>710</v>
      </c>
      <c r="P131" s="33">
        <f t="shared" si="248"/>
        <v>355</v>
      </c>
      <c r="Q131" s="33">
        <f t="shared" si="248"/>
        <v>355</v>
      </c>
      <c r="R131" s="33">
        <f t="shared" si="248"/>
        <v>1466</v>
      </c>
      <c r="S131" s="33">
        <f t="shared" si="248"/>
        <v>733</v>
      </c>
      <c r="T131" s="33">
        <f t="shared" si="248"/>
        <v>733</v>
      </c>
    </row>
    <row r="132" spans="1:20" s="1" customFormat="1" ht="21" customHeight="1">
      <c r="A132" s="9" t="s">
        <v>42</v>
      </c>
      <c r="B132" s="34">
        <v>250</v>
      </c>
      <c r="C132" s="34">
        <v>212</v>
      </c>
      <c r="D132" s="34">
        <v>25</v>
      </c>
      <c r="E132" s="34">
        <v>26.5</v>
      </c>
      <c r="F132" s="34">
        <v>7.8</v>
      </c>
      <c r="G132" s="34">
        <v>24.25</v>
      </c>
      <c r="H132" s="34"/>
      <c r="I132" s="34"/>
      <c r="J132" s="39">
        <f aca="true" t="shared" si="249" ref="J132:J135">IF(D132-F132-H132&gt;0,D132-F132-H132,0)</f>
        <v>17.2</v>
      </c>
      <c r="K132" s="39">
        <f aca="true" t="shared" si="250" ref="K132:K135">IF(E132-G132-I132&gt;0,E132-G132-I132,0)</f>
        <v>2.25</v>
      </c>
      <c r="L132" s="39">
        <f aca="true" t="shared" si="251" ref="L132:L135">IF(D132-F132-H132&lt;0,D132-F132-H132,0)</f>
        <v>0</v>
      </c>
      <c r="M132" s="39">
        <f aca="true" t="shared" si="252" ref="M132:M135">IF(E132-G132-I132&lt;0,E132-G132-I132,0)</f>
        <v>0</v>
      </c>
      <c r="N132" s="34">
        <f t="shared" si="230"/>
        <v>22</v>
      </c>
      <c r="O132" s="34">
        <f aca="true" t="shared" si="253" ref="O132:O135">EVEN(J132)</f>
        <v>18</v>
      </c>
      <c r="P132" s="34">
        <f aca="true" t="shared" si="254" ref="P132:P135">IF(O132&gt;1,O132/2,0)</f>
        <v>9</v>
      </c>
      <c r="Q132" s="34">
        <f aca="true" t="shared" si="255" ref="Q132:Q135">O132/2</f>
        <v>9</v>
      </c>
      <c r="R132" s="34">
        <f aca="true" t="shared" si="256" ref="R132:R135">EVEN(K132)</f>
        <v>4</v>
      </c>
      <c r="S132" s="34">
        <f aca="true" t="shared" si="257" ref="S132:S135">R132/2</f>
        <v>2</v>
      </c>
      <c r="T132" s="34">
        <f aca="true" t="shared" si="258" ref="T132:T135">R132/2</f>
        <v>2</v>
      </c>
    </row>
    <row r="133" spans="1:20" s="1" customFormat="1" ht="21" customHeight="1">
      <c r="A133" s="9" t="s">
        <v>124</v>
      </c>
      <c r="B133" s="34">
        <v>621</v>
      </c>
      <c r="C133" s="34">
        <v>822</v>
      </c>
      <c r="D133" s="34">
        <v>62.1</v>
      </c>
      <c r="E133" s="34">
        <v>102.75</v>
      </c>
      <c r="F133" s="34"/>
      <c r="G133" s="34"/>
      <c r="H133" s="34"/>
      <c r="I133" s="34"/>
      <c r="J133" s="39">
        <f t="shared" si="249"/>
        <v>62.1</v>
      </c>
      <c r="K133" s="39">
        <f t="shared" si="250"/>
        <v>102.75</v>
      </c>
      <c r="L133" s="39">
        <f t="shared" si="251"/>
        <v>0</v>
      </c>
      <c r="M133" s="39">
        <f t="shared" si="252"/>
        <v>0</v>
      </c>
      <c r="N133" s="34">
        <f t="shared" si="230"/>
        <v>168</v>
      </c>
      <c r="O133" s="34">
        <f t="shared" si="253"/>
        <v>64</v>
      </c>
      <c r="P133" s="34">
        <f t="shared" si="254"/>
        <v>32</v>
      </c>
      <c r="Q133" s="34">
        <f t="shared" si="255"/>
        <v>32</v>
      </c>
      <c r="R133" s="34">
        <f t="shared" si="256"/>
        <v>104</v>
      </c>
      <c r="S133" s="34">
        <f t="shared" si="257"/>
        <v>52</v>
      </c>
      <c r="T133" s="34">
        <f t="shared" si="258"/>
        <v>52</v>
      </c>
    </row>
    <row r="134" spans="1:20" s="1" customFormat="1" ht="21" customHeight="1">
      <c r="A134" s="9" t="s">
        <v>125</v>
      </c>
      <c r="B134" s="34">
        <v>3764</v>
      </c>
      <c r="C134" s="34">
        <v>5870</v>
      </c>
      <c r="D134" s="34">
        <v>376.4</v>
      </c>
      <c r="E134" s="34">
        <v>733.75</v>
      </c>
      <c r="F134" s="34"/>
      <c r="G134" s="34"/>
      <c r="H134" s="34"/>
      <c r="I134" s="34"/>
      <c r="J134" s="39">
        <f t="shared" si="249"/>
        <v>376.4</v>
      </c>
      <c r="K134" s="39">
        <f t="shared" si="250"/>
        <v>733.75</v>
      </c>
      <c r="L134" s="39">
        <f t="shared" si="251"/>
        <v>0</v>
      </c>
      <c r="M134" s="39">
        <f t="shared" si="252"/>
        <v>0</v>
      </c>
      <c r="N134" s="34">
        <f t="shared" si="230"/>
        <v>1112</v>
      </c>
      <c r="O134" s="34">
        <f t="shared" si="253"/>
        <v>378</v>
      </c>
      <c r="P134" s="34">
        <f t="shared" si="254"/>
        <v>189</v>
      </c>
      <c r="Q134" s="34">
        <f t="shared" si="255"/>
        <v>189</v>
      </c>
      <c r="R134" s="34">
        <f t="shared" si="256"/>
        <v>734</v>
      </c>
      <c r="S134" s="34">
        <f t="shared" si="257"/>
        <v>367</v>
      </c>
      <c r="T134" s="34">
        <f t="shared" si="258"/>
        <v>367</v>
      </c>
    </row>
    <row r="135" spans="1:20" s="1" customFormat="1" ht="21" customHeight="1">
      <c r="A135" s="9" t="s">
        <v>126</v>
      </c>
      <c r="B135" s="34">
        <v>2492</v>
      </c>
      <c r="C135" s="34">
        <v>4986</v>
      </c>
      <c r="D135" s="34">
        <v>249.2</v>
      </c>
      <c r="E135" s="34">
        <v>623.25</v>
      </c>
      <c r="F135" s="34"/>
      <c r="G135" s="34"/>
      <c r="H135" s="34"/>
      <c r="I135" s="34"/>
      <c r="J135" s="39">
        <f t="shared" si="249"/>
        <v>249.2</v>
      </c>
      <c r="K135" s="39">
        <f t="shared" si="250"/>
        <v>623.25</v>
      </c>
      <c r="L135" s="39">
        <f t="shared" si="251"/>
        <v>0</v>
      </c>
      <c r="M135" s="39">
        <f t="shared" si="252"/>
        <v>0</v>
      </c>
      <c r="N135" s="34">
        <f t="shared" si="230"/>
        <v>874</v>
      </c>
      <c r="O135" s="34">
        <f t="shared" si="253"/>
        <v>250</v>
      </c>
      <c r="P135" s="34">
        <f t="shared" si="254"/>
        <v>125</v>
      </c>
      <c r="Q135" s="34">
        <f t="shared" si="255"/>
        <v>125</v>
      </c>
      <c r="R135" s="34">
        <f t="shared" si="256"/>
        <v>624</v>
      </c>
      <c r="S135" s="34">
        <f t="shared" si="257"/>
        <v>312</v>
      </c>
      <c r="T135" s="34">
        <f t="shared" si="258"/>
        <v>312</v>
      </c>
    </row>
    <row r="136" spans="1:20" s="1" customFormat="1" ht="21" customHeight="1">
      <c r="A136" s="8" t="s">
        <v>127</v>
      </c>
      <c r="B136" s="33">
        <f aca="true" t="shared" si="259" ref="B136:U136">B137</f>
        <v>2325</v>
      </c>
      <c r="C136" s="33">
        <f t="shared" si="259"/>
        <v>4402</v>
      </c>
      <c r="D136" s="33">
        <f t="shared" si="259"/>
        <v>232.5</v>
      </c>
      <c r="E136" s="33">
        <f t="shared" si="259"/>
        <v>550.25</v>
      </c>
      <c r="F136" s="33">
        <f t="shared" si="259"/>
        <v>0</v>
      </c>
      <c r="G136" s="33">
        <f t="shared" si="259"/>
        <v>0</v>
      </c>
      <c r="H136" s="33">
        <f t="shared" si="259"/>
        <v>0</v>
      </c>
      <c r="I136" s="33">
        <f t="shared" si="259"/>
        <v>0</v>
      </c>
      <c r="J136" s="40">
        <f t="shared" si="259"/>
        <v>232.5</v>
      </c>
      <c r="K136" s="40">
        <f t="shared" si="259"/>
        <v>550.25</v>
      </c>
      <c r="L136" s="40">
        <f t="shared" si="259"/>
        <v>0</v>
      </c>
      <c r="M136" s="40">
        <f t="shared" si="259"/>
        <v>0</v>
      </c>
      <c r="N136" s="33">
        <f t="shared" si="230"/>
        <v>786</v>
      </c>
      <c r="O136" s="33">
        <f aca="true" t="shared" si="260" ref="O136:V136">O137</f>
        <v>234</v>
      </c>
      <c r="P136" s="33">
        <f t="shared" si="260"/>
        <v>117</v>
      </c>
      <c r="Q136" s="33">
        <f t="shared" si="260"/>
        <v>117</v>
      </c>
      <c r="R136" s="33">
        <f t="shared" si="260"/>
        <v>552</v>
      </c>
      <c r="S136" s="33">
        <f t="shared" si="260"/>
        <v>276</v>
      </c>
      <c r="T136" s="33">
        <f t="shared" si="260"/>
        <v>276</v>
      </c>
    </row>
    <row r="137" spans="1:20" s="1" customFormat="1" ht="21" customHeight="1">
      <c r="A137" s="9" t="s">
        <v>127</v>
      </c>
      <c r="B137" s="34">
        <v>2325</v>
      </c>
      <c r="C137" s="34">
        <v>4402</v>
      </c>
      <c r="D137" s="34">
        <v>232.5</v>
      </c>
      <c r="E137" s="34">
        <v>550.25</v>
      </c>
      <c r="F137" s="34"/>
      <c r="G137" s="34"/>
      <c r="H137" s="34"/>
      <c r="I137" s="34"/>
      <c r="J137" s="39">
        <f aca="true" t="shared" si="261" ref="J137:J144">IF(D137-F137-H137&gt;0,D137-F137-H137,0)</f>
        <v>232.5</v>
      </c>
      <c r="K137" s="39">
        <f aca="true" t="shared" si="262" ref="K137:K144">IF(E137-G137-I137&gt;0,E137-G137-I137,0)</f>
        <v>550.25</v>
      </c>
      <c r="L137" s="39">
        <f aca="true" t="shared" si="263" ref="L137:L144">IF(D137-F137-H137&lt;0,D137-F137-H137,0)</f>
        <v>0</v>
      </c>
      <c r="M137" s="39">
        <f aca="true" t="shared" si="264" ref="M137:M144">IF(E137-G137-I137&lt;0,E137-G137-I137,0)</f>
        <v>0</v>
      </c>
      <c r="N137" s="34">
        <f t="shared" si="230"/>
        <v>786</v>
      </c>
      <c r="O137" s="34">
        <f aca="true" t="shared" si="265" ref="O137:O144">EVEN(J137)</f>
        <v>234</v>
      </c>
      <c r="P137" s="34">
        <f aca="true" t="shared" si="266" ref="P137:P144">IF(O137&gt;1,O137/2,0)</f>
        <v>117</v>
      </c>
      <c r="Q137" s="34">
        <f aca="true" t="shared" si="267" ref="Q137:Q144">O137/2</f>
        <v>117</v>
      </c>
      <c r="R137" s="34">
        <f aca="true" t="shared" si="268" ref="R137:R144">EVEN(K137)</f>
        <v>552</v>
      </c>
      <c r="S137" s="34">
        <f aca="true" t="shared" si="269" ref="S137:S144">R137/2</f>
        <v>276</v>
      </c>
      <c r="T137" s="34">
        <f aca="true" t="shared" si="270" ref="T137:T144">R137/2</f>
        <v>276</v>
      </c>
    </row>
    <row r="138" spans="1:20" s="1" customFormat="1" ht="21" customHeight="1">
      <c r="A138" s="8" t="s">
        <v>128</v>
      </c>
      <c r="B138" s="33">
        <f aca="true" t="shared" si="271" ref="B138:U138">B139</f>
        <v>2760</v>
      </c>
      <c r="C138" s="33">
        <f t="shared" si="271"/>
        <v>6145</v>
      </c>
      <c r="D138" s="33">
        <f t="shared" si="271"/>
        <v>276</v>
      </c>
      <c r="E138" s="33">
        <f t="shared" si="271"/>
        <v>768.125</v>
      </c>
      <c r="F138" s="33">
        <f t="shared" si="271"/>
        <v>0</v>
      </c>
      <c r="G138" s="33">
        <f t="shared" si="271"/>
        <v>0</v>
      </c>
      <c r="H138" s="33">
        <f t="shared" si="271"/>
        <v>0</v>
      </c>
      <c r="I138" s="33">
        <f t="shared" si="271"/>
        <v>0</v>
      </c>
      <c r="J138" s="40">
        <f t="shared" si="271"/>
        <v>276</v>
      </c>
      <c r="K138" s="40">
        <f t="shared" si="271"/>
        <v>768.125</v>
      </c>
      <c r="L138" s="40">
        <f t="shared" si="271"/>
        <v>0</v>
      </c>
      <c r="M138" s="40">
        <f t="shared" si="271"/>
        <v>0</v>
      </c>
      <c r="N138" s="33">
        <f t="shared" si="230"/>
        <v>1046</v>
      </c>
      <c r="O138" s="33">
        <f aca="true" t="shared" si="272" ref="O138:V138">O139</f>
        <v>276</v>
      </c>
      <c r="P138" s="33">
        <f t="shared" si="272"/>
        <v>138</v>
      </c>
      <c r="Q138" s="33">
        <f t="shared" si="272"/>
        <v>138</v>
      </c>
      <c r="R138" s="33">
        <f t="shared" si="272"/>
        <v>770</v>
      </c>
      <c r="S138" s="33">
        <f t="shared" si="272"/>
        <v>385</v>
      </c>
      <c r="T138" s="33">
        <f t="shared" si="272"/>
        <v>385</v>
      </c>
    </row>
    <row r="139" spans="1:20" s="1" customFormat="1" ht="21" customHeight="1">
      <c r="A139" s="9" t="s">
        <v>128</v>
      </c>
      <c r="B139" s="34">
        <v>2760</v>
      </c>
      <c r="C139" s="34">
        <v>6145</v>
      </c>
      <c r="D139" s="34">
        <v>276</v>
      </c>
      <c r="E139" s="34">
        <v>768.125</v>
      </c>
      <c r="F139" s="34"/>
      <c r="G139" s="34"/>
      <c r="H139" s="34"/>
      <c r="I139" s="34"/>
      <c r="J139" s="39">
        <f t="shared" si="261"/>
        <v>276</v>
      </c>
      <c r="K139" s="39">
        <f t="shared" si="262"/>
        <v>768.125</v>
      </c>
      <c r="L139" s="39">
        <f t="shared" si="263"/>
        <v>0</v>
      </c>
      <c r="M139" s="39">
        <f t="shared" si="264"/>
        <v>0</v>
      </c>
      <c r="N139" s="34">
        <f t="shared" si="230"/>
        <v>1046</v>
      </c>
      <c r="O139" s="34">
        <f t="shared" si="265"/>
        <v>276</v>
      </c>
      <c r="P139" s="34">
        <f t="shared" si="266"/>
        <v>138</v>
      </c>
      <c r="Q139" s="34">
        <f t="shared" si="267"/>
        <v>138</v>
      </c>
      <c r="R139" s="34">
        <f t="shared" si="268"/>
        <v>770</v>
      </c>
      <c r="S139" s="34">
        <f t="shared" si="269"/>
        <v>385</v>
      </c>
      <c r="T139" s="34">
        <f t="shared" si="270"/>
        <v>385</v>
      </c>
    </row>
    <row r="140" spans="1:20" s="1" customFormat="1" ht="21" customHeight="1">
      <c r="A140" s="8" t="s">
        <v>129</v>
      </c>
      <c r="B140" s="33">
        <f aca="true" t="shared" si="273" ref="B140:U140">SUM(B141:B144)</f>
        <v>520</v>
      </c>
      <c r="C140" s="33">
        <f t="shared" si="273"/>
        <v>1432</v>
      </c>
      <c r="D140" s="33">
        <f t="shared" si="273"/>
        <v>52</v>
      </c>
      <c r="E140" s="33">
        <f t="shared" si="273"/>
        <v>179</v>
      </c>
      <c r="F140" s="33">
        <f t="shared" si="273"/>
        <v>9.200000000000001</v>
      </c>
      <c r="G140" s="33">
        <f t="shared" si="273"/>
        <v>0.25</v>
      </c>
      <c r="H140" s="33">
        <f t="shared" si="273"/>
        <v>0</v>
      </c>
      <c r="I140" s="33">
        <f t="shared" si="273"/>
        <v>0</v>
      </c>
      <c r="J140" s="40">
        <f t="shared" si="273"/>
        <v>47.1</v>
      </c>
      <c r="K140" s="40">
        <f t="shared" si="273"/>
        <v>178.75</v>
      </c>
      <c r="L140" s="40">
        <f t="shared" si="273"/>
        <v>-4.300000000000001</v>
      </c>
      <c r="M140" s="40">
        <f t="shared" si="273"/>
        <v>0</v>
      </c>
      <c r="N140" s="33">
        <f t="shared" si="230"/>
        <v>230</v>
      </c>
      <c r="O140" s="33">
        <f aca="true" t="shared" si="274" ref="O140:V140">SUM(O141:O144)</f>
        <v>48</v>
      </c>
      <c r="P140" s="33">
        <f t="shared" si="274"/>
        <v>24</v>
      </c>
      <c r="Q140" s="33">
        <f t="shared" si="274"/>
        <v>24</v>
      </c>
      <c r="R140" s="33">
        <f t="shared" si="274"/>
        <v>182</v>
      </c>
      <c r="S140" s="33">
        <f t="shared" si="274"/>
        <v>91</v>
      </c>
      <c r="T140" s="33">
        <f t="shared" si="274"/>
        <v>91</v>
      </c>
    </row>
    <row r="141" spans="1:20" s="1" customFormat="1" ht="21" customHeight="1">
      <c r="A141" s="9" t="s">
        <v>130</v>
      </c>
      <c r="B141" s="34">
        <v>100</v>
      </c>
      <c r="C141" s="34">
        <v>100</v>
      </c>
      <c r="D141" s="34">
        <v>10</v>
      </c>
      <c r="E141" s="34">
        <v>12.5</v>
      </c>
      <c r="F141" s="34"/>
      <c r="G141" s="34"/>
      <c r="H141" s="34"/>
      <c r="I141" s="34"/>
      <c r="J141" s="39">
        <f t="shared" si="261"/>
        <v>10</v>
      </c>
      <c r="K141" s="39">
        <f t="shared" si="262"/>
        <v>12.5</v>
      </c>
      <c r="L141" s="39">
        <f t="shared" si="263"/>
        <v>0</v>
      </c>
      <c r="M141" s="39">
        <f t="shared" si="264"/>
        <v>0</v>
      </c>
      <c r="N141" s="34">
        <f t="shared" si="230"/>
        <v>24</v>
      </c>
      <c r="O141" s="34">
        <f t="shared" si="265"/>
        <v>10</v>
      </c>
      <c r="P141" s="34">
        <f t="shared" si="266"/>
        <v>5</v>
      </c>
      <c r="Q141" s="34">
        <f t="shared" si="267"/>
        <v>5</v>
      </c>
      <c r="R141" s="34">
        <f t="shared" si="268"/>
        <v>14</v>
      </c>
      <c r="S141" s="34">
        <f t="shared" si="269"/>
        <v>7</v>
      </c>
      <c r="T141" s="34">
        <f t="shared" si="270"/>
        <v>7</v>
      </c>
    </row>
    <row r="142" spans="1:20" s="1" customFormat="1" ht="21" customHeight="1">
      <c r="A142" s="9" t="s">
        <v>131</v>
      </c>
      <c r="B142" s="34">
        <v>14</v>
      </c>
      <c r="C142" s="34">
        <v>139</v>
      </c>
      <c r="D142" s="34">
        <v>1.4</v>
      </c>
      <c r="E142" s="34">
        <v>17.375</v>
      </c>
      <c r="F142" s="34">
        <v>0.3</v>
      </c>
      <c r="G142" s="34">
        <v>0.25</v>
      </c>
      <c r="H142" s="34"/>
      <c r="I142" s="34"/>
      <c r="J142" s="39">
        <f t="shared" si="261"/>
        <v>1.0999999999999999</v>
      </c>
      <c r="K142" s="39">
        <f t="shared" si="262"/>
        <v>17.125</v>
      </c>
      <c r="L142" s="39">
        <f t="shared" si="263"/>
        <v>0</v>
      </c>
      <c r="M142" s="39">
        <f t="shared" si="264"/>
        <v>0</v>
      </c>
      <c r="N142" s="34">
        <f t="shared" si="230"/>
        <v>20</v>
      </c>
      <c r="O142" s="34">
        <f t="shared" si="265"/>
        <v>2</v>
      </c>
      <c r="P142" s="34">
        <f t="shared" si="266"/>
        <v>1</v>
      </c>
      <c r="Q142" s="34">
        <f t="shared" si="267"/>
        <v>1</v>
      </c>
      <c r="R142" s="34">
        <f t="shared" si="268"/>
        <v>18</v>
      </c>
      <c r="S142" s="34">
        <f t="shared" si="269"/>
        <v>9</v>
      </c>
      <c r="T142" s="34">
        <f t="shared" si="270"/>
        <v>9</v>
      </c>
    </row>
    <row r="143" spans="1:20" s="1" customFormat="1" ht="21" customHeight="1">
      <c r="A143" s="9" t="s">
        <v>132</v>
      </c>
      <c r="B143" s="34">
        <v>360</v>
      </c>
      <c r="C143" s="34">
        <v>1020</v>
      </c>
      <c r="D143" s="34">
        <v>36</v>
      </c>
      <c r="E143" s="34">
        <v>127.5</v>
      </c>
      <c r="F143" s="34"/>
      <c r="G143" s="34"/>
      <c r="H143" s="34"/>
      <c r="I143" s="34"/>
      <c r="J143" s="39">
        <f t="shared" si="261"/>
        <v>36</v>
      </c>
      <c r="K143" s="39">
        <f t="shared" si="262"/>
        <v>127.5</v>
      </c>
      <c r="L143" s="39">
        <f t="shared" si="263"/>
        <v>0</v>
      </c>
      <c r="M143" s="39">
        <f t="shared" si="264"/>
        <v>0</v>
      </c>
      <c r="N143" s="34">
        <f t="shared" si="230"/>
        <v>164</v>
      </c>
      <c r="O143" s="34">
        <f t="shared" si="265"/>
        <v>36</v>
      </c>
      <c r="P143" s="34">
        <f t="shared" si="266"/>
        <v>18</v>
      </c>
      <c r="Q143" s="34">
        <f t="shared" si="267"/>
        <v>18</v>
      </c>
      <c r="R143" s="34">
        <f t="shared" si="268"/>
        <v>128</v>
      </c>
      <c r="S143" s="34">
        <f t="shared" si="269"/>
        <v>64</v>
      </c>
      <c r="T143" s="34">
        <f t="shared" si="270"/>
        <v>64</v>
      </c>
    </row>
    <row r="144" spans="1:20" s="1" customFormat="1" ht="21" customHeight="1">
      <c r="A144" s="9" t="s">
        <v>133</v>
      </c>
      <c r="B144" s="34">
        <v>46</v>
      </c>
      <c r="C144" s="34">
        <v>173</v>
      </c>
      <c r="D144" s="34">
        <v>4.6</v>
      </c>
      <c r="E144" s="34">
        <v>21.625</v>
      </c>
      <c r="F144" s="34">
        <v>8.9</v>
      </c>
      <c r="G144" s="34"/>
      <c r="H144" s="34"/>
      <c r="I144" s="34"/>
      <c r="J144" s="39">
        <f t="shared" si="261"/>
        <v>0</v>
      </c>
      <c r="K144" s="39">
        <f t="shared" si="262"/>
        <v>21.625</v>
      </c>
      <c r="L144" s="39">
        <f t="shared" si="263"/>
        <v>-4.300000000000001</v>
      </c>
      <c r="M144" s="39">
        <f t="shared" si="264"/>
        <v>0</v>
      </c>
      <c r="N144" s="34">
        <f t="shared" si="230"/>
        <v>22</v>
      </c>
      <c r="O144" s="34">
        <f t="shared" si="265"/>
        <v>0</v>
      </c>
      <c r="P144" s="34">
        <f t="shared" si="266"/>
        <v>0</v>
      </c>
      <c r="Q144" s="34">
        <f t="shared" si="267"/>
        <v>0</v>
      </c>
      <c r="R144" s="34">
        <f t="shared" si="268"/>
        <v>22</v>
      </c>
      <c r="S144" s="34">
        <f t="shared" si="269"/>
        <v>11</v>
      </c>
      <c r="T144" s="34">
        <f t="shared" si="270"/>
        <v>11</v>
      </c>
    </row>
    <row r="145" spans="1:20" s="1" customFormat="1" ht="21" customHeight="1">
      <c r="A145" s="8" t="s">
        <v>134</v>
      </c>
      <c r="B145" s="33">
        <f aca="true" t="shared" si="275" ref="B145:U145">B146</f>
        <v>350</v>
      </c>
      <c r="C145" s="33">
        <f t="shared" si="275"/>
        <v>520</v>
      </c>
      <c r="D145" s="33">
        <f t="shared" si="275"/>
        <v>35</v>
      </c>
      <c r="E145" s="33">
        <f t="shared" si="275"/>
        <v>65</v>
      </c>
      <c r="F145" s="33">
        <f t="shared" si="275"/>
        <v>0</v>
      </c>
      <c r="G145" s="33">
        <f t="shared" si="275"/>
        <v>0</v>
      </c>
      <c r="H145" s="33">
        <f t="shared" si="275"/>
        <v>0</v>
      </c>
      <c r="I145" s="33">
        <f t="shared" si="275"/>
        <v>0</v>
      </c>
      <c r="J145" s="40">
        <f t="shared" si="275"/>
        <v>35</v>
      </c>
      <c r="K145" s="40">
        <f t="shared" si="275"/>
        <v>65</v>
      </c>
      <c r="L145" s="40">
        <f t="shared" si="275"/>
        <v>0</v>
      </c>
      <c r="M145" s="40">
        <f t="shared" si="275"/>
        <v>0</v>
      </c>
      <c r="N145" s="33">
        <f t="shared" si="230"/>
        <v>102</v>
      </c>
      <c r="O145" s="33">
        <f aca="true" t="shared" si="276" ref="O145:V145">O146</f>
        <v>36</v>
      </c>
      <c r="P145" s="33">
        <f t="shared" si="276"/>
        <v>18</v>
      </c>
      <c r="Q145" s="33">
        <f t="shared" si="276"/>
        <v>18</v>
      </c>
      <c r="R145" s="33">
        <f t="shared" si="276"/>
        <v>66</v>
      </c>
      <c r="S145" s="33">
        <f t="shared" si="276"/>
        <v>33</v>
      </c>
      <c r="T145" s="33">
        <f t="shared" si="276"/>
        <v>33</v>
      </c>
    </row>
    <row r="146" spans="1:20" s="1" customFormat="1" ht="21" customHeight="1">
      <c r="A146" s="9" t="s">
        <v>134</v>
      </c>
      <c r="B146" s="34">
        <v>350</v>
      </c>
      <c r="C146" s="34">
        <v>520</v>
      </c>
      <c r="D146" s="34">
        <v>35</v>
      </c>
      <c r="E146" s="34">
        <v>65</v>
      </c>
      <c r="F146" s="34"/>
      <c r="G146" s="34"/>
      <c r="H146" s="34"/>
      <c r="I146" s="34"/>
      <c r="J146" s="39">
        <f aca="true" t="shared" si="277" ref="J146:J150">IF(D146-F146-H146&gt;0,D146-F146-H146,0)</f>
        <v>35</v>
      </c>
      <c r="K146" s="39">
        <f aca="true" t="shared" si="278" ref="K146:K150">IF(E146-G146-I146&gt;0,E146-G146-I146,0)</f>
        <v>65</v>
      </c>
      <c r="L146" s="39">
        <f aca="true" t="shared" si="279" ref="L146:L150">IF(D146-F146-H146&lt;0,D146-F146-H146,0)</f>
        <v>0</v>
      </c>
      <c r="M146" s="39">
        <f aca="true" t="shared" si="280" ref="M146:M150">IF(E146-G146-I146&lt;0,E146-G146-I146,0)</f>
        <v>0</v>
      </c>
      <c r="N146" s="34">
        <f t="shared" si="230"/>
        <v>102</v>
      </c>
      <c r="O146" s="34">
        <f aca="true" t="shared" si="281" ref="O146:O150">EVEN(J146)</f>
        <v>36</v>
      </c>
      <c r="P146" s="34">
        <f aca="true" t="shared" si="282" ref="P146:P150">IF(O146&gt;1,O146/2,0)</f>
        <v>18</v>
      </c>
      <c r="Q146" s="34">
        <f aca="true" t="shared" si="283" ref="Q146:Q150">O146/2</f>
        <v>18</v>
      </c>
      <c r="R146" s="34">
        <f aca="true" t="shared" si="284" ref="R146:R150">EVEN(K146)</f>
        <v>66</v>
      </c>
      <c r="S146" s="34">
        <f aca="true" t="shared" si="285" ref="S146:S150">R146/2</f>
        <v>33</v>
      </c>
      <c r="T146" s="34">
        <f aca="true" t="shared" si="286" ref="T146:T150">R146/2</f>
        <v>33</v>
      </c>
    </row>
    <row r="147" spans="1:20" s="1" customFormat="1" ht="21" customHeight="1">
      <c r="A147" s="8" t="s">
        <v>135</v>
      </c>
      <c r="B147" s="33">
        <f aca="true" t="shared" si="287" ref="B147:U147">B148</f>
        <v>225</v>
      </c>
      <c r="C147" s="33">
        <f t="shared" si="287"/>
        <v>550</v>
      </c>
      <c r="D147" s="33">
        <f t="shared" si="287"/>
        <v>22.5</v>
      </c>
      <c r="E147" s="33">
        <f t="shared" si="287"/>
        <v>68.75</v>
      </c>
      <c r="F147" s="33">
        <f t="shared" si="287"/>
        <v>0</v>
      </c>
      <c r="G147" s="33">
        <f t="shared" si="287"/>
        <v>0</v>
      </c>
      <c r="H147" s="33">
        <f t="shared" si="287"/>
        <v>0</v>
      </c>
      <c r="I147" s="33">
        <f t="shared" si="287"/>
        <v>0</v>
      </c>
      <c r="J147" s="40">
        <f t="shared" si="287"/>
        <v>22.5</v>
      </c>
      <c r="K147" s="40">
        <f t="shared" si="287"/>
        <v>68.75</v>
      </c>
      <c r="L147" s="40">
        <f t="shared" si="287"/>
        <v>0</v>
      </c>
      <c r="M147" s="40">
        <f t="shared" si="287"/>
        <v>0</v>
      </c>
      <c r="N147" s="33">
        <f t="shared" si="230"/>
        <v>94</v>
      </c>
      <c r="O147" s="33">
        <f aca="true" t="shared" si="288" ref="O147:V147">O148</f>
        <v>24</v>
      </c>
      <c r="P147" s="33">
        <f t="shared" si="288"/>
        <v>12</v>
      </c>
      <c r="Q147" s="33">
        <f t="shared" si="288"/>
        <v>12</v>
      </c>
      <c r="R147" s="33">
        <f t="shared" si="288"/>
        <v>70</v>
      </c>
      <c r="S147" s="33">
        <f t="shared" si="288"/>
        <v>35</v>
      </c>
      <c r="T147" s="33">
        <f t="shared" si="288"/>
        <v>35</v>
      </c>
    </row>
    <row r="148" spans="1:20" s="1" customFormat="1" ht="21" customHeight="1">
      <c r="A148" s="9" t="s">
        <v>135</v>
      </c>
      <c r="B148" s="34">
        <v>225</v>
      </c>
      <c r="C148" s="34">
        <v>550</v>
      </c>
      <c r="D148" s="34">
        <v>22.5</v>
      </c>
      <c r="E148" s="34">
        <v>68.75</v>
      </c>
      <c r="F148" s="34"/>
      <c r="G148" s="34"/>
      <c r="H148" s="34"/>
      <c r="I148" s="34"/>
      <c r="J148" s="39">
        <f t="shared" si="277"/>
        <v>22.5</v>
      </c>
      <c r="K148" s="39">
        <f t="shared" si="278"/>
        <v>68.75</v>
      </c>
      <c r="L148" s="39">
        <f t="shared" si="279"/>
        <v>0</v>
      </c>
      <c r="M148" s="39">
        <f t="shared" si="280"/>
        <v>0</v>
      </c>
      <c r="N148" s="34">
        <f t="shared" si="230"/>
        <v>94</v>
      </c>
      <c r="O148" s="34">
        <f t="shared" si="281"/>
        <v>24</v>
      </c>
      <c r="P148" s="34">
        <f t="shared" si="282"/>
        <v>12</v>
      </c>
      <c r="Q148" s="34">
        <f t="shared" si="283"/>
        <v>12</v>
      </c>
      <c r="R148" s="34">
        <f t="shared" si="284"/>
        <v>70</v>
      </c>
      <c r="S148" s="34">
        <f t="shared" si="285"/>
        <v>35</v>
      </c>
      <c r="T148" s="34">
        <f t="shared" si="286"/>
        <v>35</v>
      </c>
    </row>
    <row r="149" spans="1:20" s="1" customFormat="1" ht="21" customHeight="1">
      <c r="A149" s="8" t="s">
        <v>136</v>
      </c>
      <c r="B149" s="33">
        <f aca="true" t="shared" si="289" ref="B149:U149">B150</f>
        <v>217</v>
      </c>
      <c r="C149" s="33">
        <f t="shared" si="289"/>
        <v>586</v>
      </c>
      <c r="D149" s="33">
        <f t="shared" si="289"/>
        <v>21.7</v>
      </c>
      <c r="E149" s="33">
        <f t="shared" si="289"/>
        <v>73.25</v>
      </c>
      <c r="F149" s="33">
        <f t="shared" si="289"/>
        <v>0</v>
      </c>
      <c r="G149" s="33">
        <f t="shared" si="289"/>
        <v>0</v>
      </c>
      <c r="H149" s="33">
        <f t="shared" si="289"/>
        <v>0</v>
      </c>
      <c r="I149" s="33">
        <f t="shared" si="289"/>
        <v>0</v>
      </c>
      <c r="J149" s="40">
        <f t="shared" si="289"/>
        <v>21.7</v>
      </c>
      <c r="K149" s="40">
        <f t="shared" si="289"/>
        <v>73.25</v>
      </c>
      <c r="L149" s="40">
        <f t="shared" si="289"/>
        <v>0</v>
      </c>
      <c r="M149" s="40">
        <f t="shared" si="289"/>
        <v>0</v>
      </c>
      <c r="N149" s="33">
        <f t="shared" si="230"/>
        <v>96</v>
      </c>
      <c r="O149" s="33">
        <f aca="true" t="shared" si="290" ref="O149:V149">O150</f>
        <v>22</v>
      </c>
      <c r="P149" s="33">
        <f t="shared" si="290"/>
        <v>11</v>
      </c>
      <c r="Q149" s="33">
        <f t="shared" si="290"/>
        <v>11</v>
      </c>
      <c r="R149" s="33">
        <f t="shared" si="290"/>
        <v>74</v>
      </c>
      <c r="S149" s="33">
        <f t="shared" si="290"/>
        <v>37</v>
      </c>
      <c r="T149" s="33">
        <f t="shared" si="290"/>
        <v>37</v>
      </c>
    </row>
    <row r="150" spans="1:20" s="1" customFormat="1" ht="21" customHeight="1">
      <c r="A150" s="9" t="s">
        <v>136</v>
      </c>
      <c r="B150" s="34">
        <v>217</v>
      </c>
      <c r="C150" s="34">
        <v>586</v>
      </c>
      <c r="D150" s="34">
        <v>21.7</v>
      </c>
      <c r="E150" s="34">
        <v>73.25</v>
      </c>
      <c r="F150" s="34"/>
      <c r="G150" s="34"/>
      <c r="H150" s="34"/>
      <c r="I150" s="34"/>
      <c r="J150" s="39">
        <f t="shared" si="277"/>
        <v>21.7</v>
      </c>
      <c r="K150" s="39">
        <f t="shared" si="278"/>
        <v>73.25</v>
      </c>
      <c r="L150" s="39">
        <f t="shared" si="279"/>
        <v>0</v>
      </c>
      <c r="M150" s="39">
        <f t="shared" si="280"/>
        <v>0</v>
      </c>
      <c r="N150" s="34">
        <f t="shared" si="230"/>
        <v>96</v>
      </c>
      <c r="O150" s="34">
        <f t="shared" si="281"/>
        <v>22</v>
      </c>
      <c r="P150" s="34">
        <f t="shared" si="282"/>
        <v>11</v>
      </c>
      <c r="Q150" s="34">
        <f t="shared" si="283"/>
        <v>11</v>
      </c>
      <c r="R150" s="34">
        <f t="shared" si="284"/>
        <v>74</v>
      </c>
      <c r="S150" s="34">
        <f t="shared" si="285"/>
        <v>37</v>
      </c>
      <c r="T150" s="34">
        <f t="shared" si="286"/>
        <v>37</v>
      </c>
    </row>
    <row r="151" spans="1:20" s="1" customFormat="1" ht="21" customHeight="1">
      <c r="A151" s="8" t="s">
        <v>137</v>
      </c>
      <c r="B151" s="33">
        <f aca="true" t="shared" si="291" ref="B151:U151">B152</f>
        <v>50</v>
      </c>
      <c r="C151" s="33">
        <f t="shared" si="291"/>
        <v>500</v>
      </c>
      <c r="D151" s="33">
        <f t="shared" si="291"/>
        <v>5</v>
      </c>
      <c r="E151" s="33">
        <f t="shared" si="291"/>
        <v>62.5</v>
      </c>
      <c r="F151" s="33">
        <f t="shared" si="291"/>
        <v>0.65</v>
      </c>
      <c r="G151" s="33">
        <f t="shared" si="291"/>
        <v>1.8125</v>
      </c>
      <c r="H151" s="33">
        <f t="shared" si="291"/>
        <v>0</v>
      </c>
      <c r="I151" s="33">
        <f t="shared" si="291"/>
        <v>0</v>
      </c>
      <c r="J151" s="40">
        <f t="shared" si="291"/>
        <v>4.35</v>
      </c>
      <c r="K151" s="40">
        <f t="shared" si="291"/>
        <v>60.6875</v>
      </c>
      <c r="L151" s="40">
        <f t="shared" si="291"/>
        <v>0</v>
      </c>
      <c r="M151" s="40">
        <f t="shared" si="291"/>
        <v>0</v>
      </c>
      <c r="N151" s="33">
        <f t="shared" si="230"/>
        <v>68</v>
      </c>
      <c r="O151" s="33">
        <f aca="true" t="shared" si="292" ref="O151:V151">O152</f>
        <v>6</v>
      </c>
      <c r="P151" s="33">
        <f t="shared" si="292"/>
        <v>3</v>
      </c>
      <c r="Q151" s="33">
        <f t="shared" si="292"/>
        <v>3</v>
      </c>
      <c r="R151" s="33">
        <f t="shared" si="292"/>
        <v>62</v>
      </c>
      <c r="S151" s="33">
        <f t="shared" si="292"/>
        <v>31</v>
      </c>
      <c r="T151" s="33">
        <f t="shared" si="292"/>
        <v>31</v>
      </c>
    </row>
    <row r="152" spans="1:20" s="1" customFormat="1" ht="21" customHeight="1">
      <c r="A152" s="9" t="s">
        <v>137</v>
      </c>
      <c r="B152" s="34">
        <v>50</v>
      </c>
      <c r="C152" s="34">
        <v>500</v>
      </c>
      <c r="D152" s="34">
        <v>5</v>
      </c>
      <c r="E152" s="34">
        <v>62.5</v>
      </c>
      <c r="F152" s="34">
        <v>0.65</v>
      </c>
      <c r="G152" s="34">
        <v>1.8125</v>
      </c>
      <c r="H152" s="34"/>
      <c r="I152" s="34"/>
      <c r="J152" s="39">
        <f aca="true" t="shared" si="293" ref="J152:J158">IF(D152-F152-H152&gt;0,D152-F152-H152,0)</f>
        <v>4.35</v>
      </c>
      <c r="K152" s="39">
        <f aca="true" t="shared" si="294" ref="K152:K158">IF(E152-G152-I152&gt;0,E152-G152-I152,0)</f>
        <v>60.6875</v>
      </c>
      <c r="L152" s="39">
        <f aca="true" t="shared" si="295" ref="L152:L158">IF(D152-F152-H152&lt;0,D152-F152-H152,0)</f>
        <v>0</v>
      </c>
      <c r="M152" s="39">
        <f aca="true" t="shared" si="296" ref="M152:M158">IF(E152-G152-I152&lt;0,E152-G152-I152,0)</f>
        <v>0</v>
      </c>
      <c r="N152" s="34">
        <f t="shared" si="230"/>
        <v>68</v>
      </c>
      <c r="O152" s="34">
        <f aca="true" t="shared" si="297" ref="O152:O158">EVEN(J152)</f>
        <v>6</v>
      </c>
      <c r="P152" s="34">
        <f aca="true" t="shared" si="298" ref="P152:P158">IF(O152&gt;1,O152/2,0)</f>
        <v>3</v>
      </c>
      <c r="Q152" s="34">
        <f aca="true" t="shared" si="299" ref="Q152:Q158">O152/2</f>
        <v>3</v>
      </c>
      <c r="R152" s="34">
        <f aca="true" t="shared" si="300" ref="R152:R158">EVEN(K152)</f>
        <v>62</v>
      </c>
      <c r="S152" s="34">
        <f aca="true" t="shared" si="301" ref="S152:S158">R152/2</f>
        <v>31</v>
      </c>
      <c r="T152" s="34">
        <f aca="true" t="shared" si="302" ref="T152:T158">R152/2</f>
        <v>31</v>
      </c>
    </row>
    <row r="153" spans="1:20" s="1" customFormat="1" ht="21" customHeight="1">
      <c r="A153" s="8" t="s">
        <v>138</v>
      </c>
      <c r="B153" s="33">
        <f aca="true" t="shared" si="303" ref="B153:U153">SUM(B154:B158)</f>
        <v>398</v>
      </c>
      <c r="C153" s="33">
        <f t="shared" si="303"/>
        <v>2736</v>
      </c>
      <c r="D153" s="33">
        <f t="shared" si="303"/>
        <v>39.8</v>
      </c>
      <c r="E153" s="33">
        <f t="shared" si="303"/>
        <v>342</v>
      </c>
      <c r="F153" s="33">
        <f t="shared" si="303"/>
        <v>28.499999999999996</v>
      </c>
      <c r="G153" s="33">
        <f t="shared" si="303"/>
        <v>123.5625</v>
      </c>
      <c r="H153" s="33">
        <f t="shared" si="303"/>
        <v>0</v>
      </c>
      <c r="I153" s="33">
        <f t="shared" si="303"/>
        <v>0</v>
      </c>
      <c r="J153" s="40">
        <f t="shared" si="303"/>
        <v>33.45</v>
      </c>
      <c r="K153" s="40">
        <f t="shared" si="303"/>
        <v>241.9375</v>
      </c>
      <c r="L153" s="40">
        <f t="shared" si="303"/>
        <v>-22.15</v>
      </c>
      <c r="M153" s="40">
        <f t="shared" si="303"/>
        <v>-23.5</v>
      </c>
      <c r="N153" s="33">
        <f t="shared" si="230"/>
        <v>280</v>
      </c>
      <c r="O153" s="33">
        <f aca="true" t="shared" si="304" ref="O153:V153">SUM(O154:O158)</f>
        <v>36</v>
      </c>
      <c r="P153" s="33">
        <f t="shared" si="304"/>
        <v>18</v>
      </c>
      <c r="Q153" s="33">
        <f t="shared" si="304"/>
        <v>18</v>
      </c>
      <c r="R153" s="33">
        <f t="shared" si="304"/>
        <v>244</v>
      </c>
      <c r="S153" s="33">
        <f t="shared" si="304"/>
        <v>122</v>
      </c>
      <c r="T153" s="33">
        <f t="shared" si="304"/>
        <v>122</v>
      </c>
    </row>
    <row r="154" spans="1:20" s="1" customFormat="1" ht="21" customHeight="1">
      <c r="A154" s="9" t="s">
        <v>139</v>
      </c>
      <c r="B154" s="34">
        <v>14</v>
      </c>
      <c r="C154" s="34">
        <v>453</v>
      </c>
      <c r="D154" s="34">
        <v>1.4</v>
      </c>
      <c r="E154" s="34">
        <v>56.625</v>
      </c>
      <c r="F154" s="34">
        <v>18.9</v>
      </c>
      <c r="G154" s="34">
        <v>80.125</v>
      </c>
      <c r="H154" s="34"/>
      <c r="I154" s="34"/>
      <c r="J154" s="39">
        <f t="shared" si="293"/>
        <v>0</v>
      </c>
      <c r="K154" s="39">
        <f t="shared" si="294"/>
        <v>0</v>
      </c>
      <c r="L154" s="39">
        <f t="shared" si="295"/>
        <v>-17.5</v>
      </c>
      <c r="M154" s="39">
        <f t="shared" si="296"/>
        <v>-23.5</v>
      </c>
      <c r="N154" s="34">
        <f t="shared" si="230"/>
        <v>0</v>
      </c>
      <c r="O154" s="34">
        <f t="shared" si="297"/>
        <v>0</v>
      </c>
      <c r="P154" s="34">
        <f t="shared" si="298"/>
        <v>0</v>
      </c>
      <c r="Q154" s="34">
        <f t="shared" si="299"/>
        <v>0</v>
      </c>
      <c r="R154" s="34">
        <f t="shared" si="300"/>
        <v>0</v>
      </c>
      <c r="S154" s="34">
        <f t="shared" si="301"/>
        <v>0</v>
      </c>
      <c r="T154" s="34">
        <f t="shared" si="302"/>
        <v>0</v>
      </c>
    </row>
    <row r="155" spans="1:20" s="1" customFormat="1" ht="21" customHeight="1">
      <c r="A155" s="9" t="s">
        <v>140</v>
      </c>
      <c r="B155" s="34">
        <v>50</v>
      </c>
      <c r="C155" s="34">
        <v>1000</v>
      </c>
      <c r="D155" s="34">
        <v>5</v>
      </c>
      <c r="E155" s="34">
        <v>125</v>
      </c>
      <c r="F155" s="34">
        <v>9.65</v>
      </c>
      <c r="G155" s="34">
        <v>43.4375</v>
      </c>
      <c r="H155" s="34"/>
      <c r="I155" s="34"/>
      <c r="J155" s="39">
        <f t="shared" si="293"/>
        <v>0</v>
      </c>
      <c r="K155" s="39">
        <f t="shared" si="294"/>
        <v>81.5625</v>
      </c>
      <c r="L155" s="39">
        <f t="shared" si="295"/>
        <v>-4.65</v>
      </c>
      <c r="M155" s="39">
        <f t="shared" si="296"/>
        <v>0</v>
      </c>
      <c r="N155" s="34">
        <f t="shared" si="230"/>
        <v>82</v>
      </c>
      <c r="O155" s="34">
        <f t="shared" si="297"/>
        <v>0</v>
      </c>
      <c r="P155" s="34">
        <f t="shared" si="298"/>
        <v>0</v>
      </c>
      <c r="Q155" s="34">
        <f t="shared" si="299"/>
        <v>0</v>
      </c>
      <c r="R155" s="34">
        <f t="shared" si="300"/>
        <v>82</v>
      </c>
      <c r="S155" s="34">
        <f t="shared" si="301"/>
        <v>41</v>
      </c>
      <c r="T155" s="34">
        <f t="shared" si="302"/>
        <v>41</v>
      </c>
    </row>
    <row r="156" spans="1:20" s="1" customFormat="1" ht="21" customHeight="1">
      <c r="A156" s="9" t="s">
        <v>141</v>
      </c>
      <c r="B156" s="34">
        <v>180</v>
      </c>
      <c r="C156" s="34">
        <v>480</v>
      </c>
      <c r="D156" s="34">
        <v>18</v>
      </c>
      <c r="E156" s="34">
        <v>60</v>
      </c>
      <c r="F156" s="34">
        <v>0.05</v>
      </c>
      <c r="G156" s="34">
        <v>0.0625</v>
      </c>
      <c r="H156" s="34"/>
      <c r="I156" s="34"/>
      <c r="J156" s="39">
        <f t="shared" si="293"/>
        <v>17.95</v>
      </c>
      <c r="K156" s="39">
        <f t="shared" si="294"/>
        <v>59.9375</v>
      </c>
      <c r="L156" s="39">
        <f t="shared" si="295"/>
        <v>0</v>
      </c>
      <c r="M156" s="39">
        <f t="shared" si="296"/>
        <v>0</v>
      </c>
      <c r="N156" s="34">
        <f t="shared" si="230"/>
        <v>78</v>
      </c>
      <c r="O156" s="34">
        <f t="shared" si="297"/>
        <v>18</v>
      </c>
      <c r="P156" s="34">
        <f t="shared" si="298"/>
        <v>9</v>
      </c>
      <c r="Q156" s="34">
        <f t="shared" si="299"/>
        <v>9</v>
      </c>
      <c r="R156" s="34">
        <f t="shared" si="300"/>
        <v>60</v>
      </c>
      <c r="S156" s="34">
        <f t="shared" si="301"/>
        <v>30</v>
      </c>
      <c r="T156" s="34">
        <f t="shared" si="302"/>
        <v>30</v>
      </c>
    </row>
    <row r="157" spans="1:20" s="1" customFormat="1" ht="21" customHeight="1">
      <c r="A157" s="9" t="s">
        <v>142</v>
      </c>
      <c r="B157" s="34">
        <v>104</v>
      </c>
      <c r="C157" s="34">
        <v>558</v>
      </c>
      <c r="D157" s="34">
        <v>10.4</v>
      </c>
      <c r="E157" s="34">
        <v>69.75</v>
      </c>
      <c r="F157" s="34"/>
      <c r="G157" s="34"/>
      <c r="H157" s="34"/>
      <c r="I157" s="34"/>
      <c r="J157" s="39">
        <f t="shared" si="293"/>
        <v>10.4</v>
      </c>
      <c r="K157" s="39">
        <f t="shared" si="294"/>
        <v>69.75</v>
      </c>
      <c r="L157" s="39">
        <f t="shared" si="295"/>
        <v>0</v>
      </c>
      <c r="M157" s="39">
        <f t="shared" si="296"/>
        <v>0</v>
      </c>
      <c r="N157" s="34">
        <f t="shared" si="230"/>
        <v>82</v>
      </c>
      <c r="O157" s="34">
        <f t="shared" si="297"/>
        <v>12</v>
      </c>
      <c r="P157" s="34">
        <f t="shared" si="298"/>
        <v>6</v>
      </c>
      <c r="Q157" s="34">
        <f t="shared" si="299"/>
        <v>6</v>
      </c>
      <c r="R157" s="34">
        <f t="shared" si="300"/>
        <v>70</v>
      </c>
      <c r="S157" s="34">
        <f t="shared" si="301"/>
        <v>35</v>
      </c>
      <c r="T157" s="34">
        <f t="shared" si="302"/>
        <v>35</v>
      </c>
    </row>
    <row r="158" spans="1:20" s="1" customFormat="1" ht="21" customHeight="1">
      <c r="A158" s="9" t="s">
        <v>143</v>
      </c>
      <c r="B158" s="34">
        <v>50</v>
      </c>
      <c r="C158" s="34">
        <v>245</v>
      </c>
      <c r="D158" s="34">
        <v>5</v>
      </c>
      <c r="E158" s="34">
        <v>30.625</v>
      </c>
      <c r="F158" s="34">
        <v>-0.1</v>
      </c>
      <c r="G158" s="34">
        <v>-0.0625</v>
      </c>
      <c r="H158" s="34"/>
      <c r="I158" s="34"/>
      <c r="J158" s="39">
        <f t="shared" si="293"/>
        <v>5.1</v>
      </c>
      <c r="K158" s="39">
        <f t="shared" si="294"/>
        <v>30.6875</v>
      </c>
      <c r="L158" s="39">
        <f t="shared" si="295"/>
        <v>0</v>
      </c>
      <c r="M158" s="39">
        <f t="shared" si="296"/>
        <v>0</v>
      </c>
      <c r="N158" s="34">
        <f t="shared" si="230"/>
        <v>38</v>
      </c>
      <c r="O158" s="34">
        <f t="shared" si="297"/>
        <v>6</v>
      </c>
      <c r="P158" s="34">
        <f t="shared" si="298"/>
        <v>3</v>
      </c>
      <c r="Q158" s="34">
        <f t="shared" si="299"/>
        <v>3</v>
      </c>
      <c r="R158" s="34">
        <f t="shared" si="300"/>
        <v>32</v>
      </c>
      <c r="S158" s="34">
        <f t="shared" si="301"/>
        <v>16</v>
      </c>
      <c r="T158" s="34">
        <f t="shared" si="302"/>
        <v>16</v>
      </c>
    </row>
    <row r="159" spans="1:20" s="1" customFormat="1" ht="21" customHeight="1">
      <c r="A159" s="8" t="s">
        <v>144</v>
      </c>
      <c r="B159" s="33">
        <f aca="true" t="shared" si="305" ref="B159:U159">B160</f>
        <v>173</v>
      </c>
      <c r="C159" s="33">
        <f t="shared" si="305"/>
        <v>347</v>
      </c>
      <c r="D159" s="33">
        <f t="shared" si="305"/>
        <v>17.3</v>
      </c>
      <c r="E159" s="33">
        <f t="shared" si="305"/>
        <v>43.375</v>
      </c>
      <c r="F159" s="33">
        <f t="shared" si="305"/>
        <v>-8.65</v>
      </c>
      <c r="G159" s="33">
        <f t="shared" si="305"/>
        <v>-21.6875</v>
      </c>
      <c r="H159" s="33">
        <f t="shared" si="305"/>
        <v>0</v>
      </c>
      <c r="I159" s="33">
        <f t="shared" si="305"/>
        <v>0</v>
      </c>
      <c r="J159" s="40">
        <f t="shared" si="305"/>
        <v>25.950000000000003</v>
      </c>
      <c r="K159" s="40">
        <f t="shared" si="305"/>
        <v>65.0625</v>
      </c>
      <c r="L159" s="40">
        <f t="shared" si="305"/>
        <v>0</v>
      </c>
      <c r="M159" s="40">
        <f t="shared" si="305"/>
        <v>0</v>
      </c>
      <c r="N159" s="33">
        <f t="shared" si="230"/>
        <v>92</v>
      </c>
      <c r="O159" s="33">
        <f aca="true" t="shared" si="306" ref="O159:V159">O160</f>
        <v>26</v>
      </c>
      <c r="P159" s="33">
        <f t="shared" si="306"/>
        <v>13</v>
      </c>
      <c r="Q159" s="33">
        <f t="shared" si="306"/>
        <v>13</v>
      </c>
      <c r="R159" s="33">
        <f t="shared" si="306"/>
        <v>66</v>
      </c>
      <c r="S159" s="33">
        <f t="shared" si="306"/>
        <v>33</v>
      </c>
      <c r="T159" s="33">
        <f t="shared" si="306"/>
        <v>33</v>
      </c>
    </row>
    <row r="160" spans="1:20" s="1" customFormat="1" ht="21" customHeight="1">
      <c r="A160" s="9" t="s">
        <v>144</v>
      </c>
      <c r="B160" s="34">
        <v>173</v>
      </c>
      <c r="C160" s="34">
        <v>347</v>
      </c>
      <c r="D160" s="34">
        <v>17.3</v>
      </c>
      <c r="E160" s="34">
        <v>43.375</v>
      </c>
      <c r="F160" s="34">
        <v>-8.65</v>
      </c>
      <c r="G160" s="34">
        <v>-21.6875</v>
      </c>
      <c r="H160" s="34"/>
      <c r="I160" s="34"/>
      <c r="J160" s="39">
        <f aca="true" t="shared" si="307" ref="J160:J164">IF(D160-F160-H160&gt;0,D160-F160-H160,0)</f>
        <v>25.950000000000003</v>
      </c>
      <c r="K160" s="39">
        <f aca="true" t="shared" si="308" ref="K160:K164">IF(E160-G160-I160&gt;0,E160-G160-I160,0)</f>
        <v>65.0625</v>
      </c>
      <c r="L160" s="39">
        <f aca="true" t="shared" si="309" ref="L160:L164">IF(D160-F160-H160&lt;0,D160-F160-H160,0)</f>
        <v>0</v>
      </c>
      <c r="M160" s="39">
        <f aca="true" t="shared" si="310" ref="M160:M164">IF(E160-G160-I160&lt;0,E160-G160-I160,0)</f>
        <v>0</v>
      </c>
      <c r="N160" s="34">
        <f t="shared" si="230"/>
        <v>92</v>
      </c>
      <c r="O160" s="34">
        <f aca="true" t="shared" si="311" ref="O160:O164">EVEN(J160)</f>
        <v>26</v>
      </c>
      <c r="P160" s="34">
        <f aca="true" t="shared" si="312" ref="P160:P164">IF(O160&gt;1,O160/2,0)</f>
        <v>13</v>
      </c>
      <c r="Q160" s="34">
        <f aca="true" t="shared" si="313" ref="Q160:Q164">O160/2</f>
        <v>13</v>
      </c>
      <c r="R160" s="34">
        <f aca="true" t="shared" si="314" ref="R160:R164">EVEN(K160)</f>
        <v>66</v>
      </c>
      <c r="S160" s="34">
        <f aca="true" t="shared" si="315" ref="S160:S164">R160/2</f>
        <v>33</v>
      </c>
      <c r="T160" s="34">
        <f aca="true" t="shared" si="316" ref="T160:T164">R160/2</f>
        <v>33</v>
      </c>
    </row>
    <row r="161" spans="1:20" s="1" customFormat="1" ht="21" customHeight="1">
      <c r="A161" s="8" t="s">
        <v>145</v>
      </c>
      <c r="B161" s="33">
        <f aca="true" t="shared" si="317" ref="B161:U161">B162</f>
        <v>151</v>
      </c>
      <c r="C161" s="33">
        <f t="shared" si="317"/>
        <v>222</v>
      </c>
      <c r="D161" s="33">
        <f t="shared" si="317"/>
        <v>15.1</v>
      </c>
      <c r="E161" s="33">
        <f t="shared" si="317"/>
        <v>27.75</v>
      </c>
      <c r="F161" s="33">
        <f t="shared" si="317"/>
        <v>0</v>
      </c>
      <c r="G161" s="33">
        <f t="shared" si="317"/>
        <v>0</v>
      </c>
      <c r="H161" s="33">
        <f t="shared" si="317"/>
        <v>0</v>
      </c>
      <c r="I161" s="33">
        <f t="shared" si="317"/>
        <v>0</v>
      </c>
      <c r="J161" s="40">
        <f t="shared" si="317"/>
        <v>15.1</v>
      </c>
      <c r="K161" s="40">
        <f t="shared" si="317"/>
        <v>27.75</v>
      </c>
      <c r="L161" s="40">
        <f t="shared" si="317"/>
        <v>0</v>
      </c>
      <c r="M161" s="40">
        <f t="shared" si="317"/>
        <v>0</v>
      </c>
      <c r="N161" s="33">
        <f t="shared" si="230"/>
        <v>44</v>
      </c>
      <c r="O161" s="33">
        <f aca="true" t="shared" si="318" ref="O161:V161">O162</f>
        <v>16</v>
      </c>
      <c r="P161" s="33">
        <f t="shared" si="318"/>
        <v>8</v>
      </c>
      <c r="Q161" s="33">
        <f t="shared" si="318"/>
        <v>8</v>
      </c>
      <c r="R161" s="33">
        <f t="shared" si="318"/>
        <v>28</v>
      </c>
      <c r="S161" s="33">
        <f t="shared" si="318"/>
        <v>14</v>
      </c>
      <c r="T161" s="33">
        <f t="shared" si="318"/>
        <v>14</v>
      </c>
    </row>
    <row r="162" spans="1:20" s="1" customFormat="1" ht="21" customHeight="1">
      <c r="A162" s="9" t="s">
        <v>145</v>
      </c>
      <c r="B162" s="34">
        <v>151</v>
      </c>
      <c r="C162" s="34">
        <v>222</v>
      </c>
      <c r="D162" s="34">
        <v>15.1</v>
      </c>
      <c r="E162" s="34">
        <v>27.75</v>
      </c>
      <c r="F162" s="34"/>
      <c r="G162" s="34"/>
      <c r="H162" s="34"/>
      <c r="I162" s="34"/>
      <c r="J162" s="39">
        <f t="shared" si="307"/>
        <v>15.1</v>
      </c>
      <c r="K162" s="39">
        <f t="shared" si="308"/>
        <v>27.75</v>
      </c>
      <c r="L162" s="39">
        <f t="shared" si="309"/>
        <v>0</v>
      </c>
      <c r="M162" s="39">
        <f t="shared" si="310"/>
        <v>0</v>
      </c>
      <c r="N162" s="34">
        <f t="shared" si="230"/>
        <v>44</v>
      </c>
      <c r="O162" s="34">
        <f t="shared" si="311"/>
        <v>16</v>
      </c>
      <c r="P162" s="34">
        <f t="shared" si="312"/>
        <v>8</v>
      </c>
      <c r="Q162" s="34">
        <f t="shared" si="313"/>
        <v>8</v>
      </c>
      <c r="R162" s="34">
        <f t="shared" si="314"/>
        <v>28</v>
      </c>
      <c r="S162" s="34">
        <f t="shared" si="315"/>
        <v>14</v>
      </c>
      <c r="T162" s="34">
        <f t="shared" si="316"/>
        <v>14</v>
      </c>
    </row>
    <row r="163" spans="1:20" s="1" customFormat="1" ht="21" customHeight="1">
      <c r="A163" s="8" t="s">
        <v>146</v>
      </c>
      <c r="B163" s="33">
        <f aca="true" t="shared" si="319" ref="B163:U163">B164</f>
        <v>850</v>
      </c>
      <c r="C163" s="33">
        <f t="shared" si="319"/>
        <v>2300</v>
      </c>
      <c r="D163" s="33">
        <f t="shared" si="319"/>
        <v>85</v>
      </c>
      <c r="E163" s="33">
        <f t="shared" si="319"/>
        <v>287.5</v>
      </c>
      <c r="F163" s="33">
        <f t="shared" si="319"/>
        <v>2.6</v>
      </c>
      <c r="G163" s="33">
        <f t="shared" si="319"/>
        <v>9.6875</v>
      </c>
      <c r="H163" s="33">
        <f t="shared" si="319"/>
        <v>0</v>
      </c>
      <c r="I163" s="33">
        <f t="shared" si="319"/>
        <v>0</v>
      </c>
      <c r="J163" s="40">
        <f t="shared" si="319"/>
        <v>82.4</v>
      </c>
      <c r="K163" s="40">
        <f t="shared" si="319"/>
        <v>277.8125</v>
      </c>
      <c r="L163" s="40">
        <f t="shared" si="319"/>
        <v>0</v>
      </c>
      <c r="M163" s="40">
        <f t="shared" si="319"/>
        <v>0</v>
      </c>
      <c r="N163" s="33">
        <f t="shared" si="230"/>
        <v>362</v>
      </c>
      <c r="O163" s="33">
        <f aca="true" t="shared" si="320" ref="O163:V163">O164</f>
        <v>84</v>
      </c>
      <c r="P163" s="33">
        <f t="shared" si="320"/>
        <v>42</v>
      </c>
      <c r="Q163" s="33">
        <f t="shared" si="320"/>
        <v>42</v>
      </c>
      <c r="R163" s="33">
        <f t="shared" si="320"/>
        <v>278</v>
      </c>
      <c r="S163" s="33">
        <f t="shared" si="320"/>
        <v>139</v>
      </c>
      <c r="T163" s="33">
        <f t="shared" si="320"/>
        <v>139</v>
      </c>
    </row>
    <row r="164" spans="1:20" s="1" customFormat="1" ht="21" customHeight="1">
      <c r="A164" s="9" t="s">
        <v>146</v>
      </c>
      <c r="B164" s="34">
        <v>850</v>
      </c>
      <c r="C164" s="34">
        <v>2300</v>
      </c>
      <c r="D164" s="34">
        <v>85</v>
      </c>
      <c r="E164" s="34">
        <v>287.5</v>
      </c>
      <c r="F164" s="34">
        <v>2.6</v>
      </c>
      <c r="G164" s="34">
        <v>9.6875</v>
      </c>
      <c r="H164" s="34"/>
      <c r="I164" s="34"/>
      <c r="J164" s="39">
        <f t="shared" si="307"/>
        <v>82.4</v>
      </c>
      <c r="K164" s="39">
        <f t="shared" si="308"/>
        <v>277.8125</v>
      </c>
      <c r="L164" s="39">
        <f t="shared" si="309"/>
        <v>0</v>
      </c>
      <c r="M164" s="39">
        <f t="shared" si="310"/>
        <v>0</v>
      </c>
      <c r="N164" s="34">
        <f t="shared" si="230"/>
        <v>362</v>
      </c>
      <c r="O164" s="34">
        <f t="shared" si="311"/>
        <v>84</v>
      </c>
      <c r="P164" s="34">
        <f t="shared" si="312"/>
        <v>42</v>
      </c>
      <c r="Q164" s="34">
        <f t="shared" si="313"/>
        <v>42</v>
      </c>
      <c r="R164" s="34">
        <f t="shared" si="314"/>
        <v>278</v>
      </c>
      <c r="S164" s="34">
        <f t="shared" si="315"/>
        <v>139</v>
      </c>
      <c r="T164" s="34">
        <f t="shared" si="316"/>
        <v>139</v>
      </c>
    </row>
    <row r="165" spans="1:20" s="1" customFormat="1" ht="21" customHeight="1">
      <c r="A165" s="8" t="s">
        <v>147</v>
      </c>
      <c r="B165" s="33">
        <f aca="true" t="shared" si="321" ref="B165:U165">SUM(B166:B168)</f>
        <v>30</v>
      </c>
      <c r="C165" s="33">
        <f t="shared" si="321"/>
        <v>153</v>
      </c>
      <c r="D165" s="33">
        <f t="shared" si="321"/>
        <v>3</v>
      </c>
      <c r="E165" s="33">
        <f t="shared" si="321"/>
        <v>19.125</v>
      </c>
      <c r="F165" s="33">
        <f t="shared" si="321"/>
        <v>5.9</v>
      </c>
      <c r="G165" s="33">
        <f t="shared" si="321"/>
        <v>32.875</v>
      </c>
      <c r="H165" s="33">
        <f t="shared" si="321"/>
        <v>0</v>
      </c>
      <c r="I165" s="33">
        <f t="shared" si="321"/>
        <v>0</v>
      </c>
      <c r="J165" s="40">
        <f t="shared" si="321"/>
        <v>3</v>
      </c>
      <c r="K165" s="40">
        <f t="shared" si="321"/>
        <v>9.75</v>
      </c>
      <c r="L165" s="40">
        <f t="shared" si="321"/>
        <v>-5.9</v>
      </c>
      <c r="M165" s="40">
        <f t="shared" si="321"/>
        <v>-23.5</v>
      </c>
      <c r="N165" s="33">
        <f t="shared" si="230"/>
        <v>16</v>
      </c>
      <c r="O165" s="33">
        <f aca="true" t="shared" si="322" ref="O165:V165">SUM(O166:O168)</f>
        <v>4</v>
      </c>
      <c r="P165" s="33">
        <f t="shared" si="322"/>
        <v>2</v>
      </c>
      <c r="Q165" s="33">
        <f t="shared" si="322"/>
        <v>2</v>
      </c>
      <c r="R165" s="33">
        <f t="shared" si="322"/>
        <v>12</v>
      </c>
      <c r="S165" s="33">
        <f t="shared" si="322"/>
        <v>6</v>
      </c>
      <c r="T165" s="33">
        <f t="shared" si="322"/>
        <v>6</v>
      </c>
    </row>
    <row r="166" spans="1:20" s="1" customFormat="1" ht="21" customHeight="1">
      <c r="A166" s="9" t="s">
        <v>42</v>
      </c>
      <c r="B166" s="34"/>
      <c r="C166" s="34">
        <v>27</v>
      </c>
      <c r="D166" s="34"/>
      <c r="E166" s="34">
        <v>3.375</v>
      </c>
      <c r="F166" s="34"/>
      <c r="G166" s="34">
        <v>1.875</v>
      </c>
      <c r="H166" s="34"/>
      <c r="I166" s="34"/>
      <c r="J166" s="39">
        <f aca="true" t="shared" si="323" ref="J166:J168">IF(D166-F166-H166&gt;0,D166-F166-H166,0)</f>
        <v>0</v>
      </c>
      <c r="K166" s="39">
        <f aca="true" t="shared" si="324" ref="K166:K168">IF(E166-G166-I166&gt;0,E166-G166-I166,0)</f>
        <v>1.5</v>
      </c>
      <c r="L166" s="39">
        <f aca="true" t="shared" si="325" ref="L166:L168">IF(D166-F166-H166&lt;0,D166-F166-H166,0)</f>
        <v>0</v>
      </c>
      <c r="M166" s="39">
        <f aca="true" t="shared" si="326" ref="M166:M168">IF(E166-G166-I166&lt;0,E166-G166-I166,0)</f>
        <v>0</v>
      </c>
      <c r="N166" s="34">
        <f t="shared" si="230"/>
        <v>2</v>
      </c>
      <c r="O166" s="34">
        <f aca="true" t="shared" si="327" ref="O166:O168">EVEN(J166)</f>
        <v>0</v>
      </c>
      <c r="P166" s="34">
        <f aca="true" t="shared" si="328" ref="P166:P168">IF(O166&gt;1,O166/2,0)</f>
        <v>0</v>
      </c>
      <c r="Q166" s="34">
        <f aca="true" t="shared" si="329" ref="Q166:Q168">O166/2</f>
        <v>0</v>
      </c>
      <c r="R166" s="34">
        <f aca="true" t="shared" si="330" ref="R166:R168">EVEN(K166)</f>
        <v>2</v>
      </c>
      <c r="S166" s="34">
        <f aca="true" t="shared" si="331" ref="S166:S168">R166/2</f>
        <v>1</v>
      </c>
      <c r="T166" s="34">
        <f aca="true" t="shared" si="332" ref="T166:T168">R166/2</f>
        <v>1</v>
      </c>
    </row>
    <row r="167" spans="1:20" s="1" customFormat="1" ht="21" customHeight="1">
      <c r="A167" s="9" t="s">
        <v>148</v>
      </c>
      <c r="B167" s="34">
        <v>30</v>
      </c>
      <c r="C167" s="34">
        <v>66</v>
      </c>
      <c r="D167" s="34">
        <v>3</v>
      </c>
      <c r="E167" s="34">
        <v>8.25</v>
      </c>
      <c r="F167" s="34"/>
      <c r="G167" s="34"/>
      <c r="H167" s="34"/>
      <c r="I167" s="34"/>
      <c r="J167" s="39">
        <f t="shared" si="323"/>
        <v>3</v>
      </c>
      <c r="K167" s="39">
        <f t="shared" si="324"/>
        <v>8.25</v>
      </c>
      <c r="L167" s="39">
        <f t="shared" si="325"/>
        <v>0</v>
      </c>
      <c r="M167" s="39">
        <f t="shared" si="326"/>
        <v>0</v>
      </c>
      <c r="N167" s="34">
        <f t="shared" si="230"/>
        <v>14</v>
      </c>
      <c r="O167" s="34">
        <f t="shared" si="327"/>
        <v>4</v>
      </c>
      <c r="P167" s="34">
        <f t="shared" si="328"/>
        <v>2</v>
      </c>
      <c r="Q167" s="34">
        <f t="shared" si="329"/>
        <v>2</v>
      </c>
      <c r="R167" s="34">
        <f t="shared" si="330"/>
        <v>10</v>
      </c>
      <c r="S167" s="34">
        <f t="shared" si="331"/>
        <v>5</v>
      </c>
      <c r="T167" s="34">
        <f t="shared" si="332"/>
        <v>5</v>
      </c>
    </row>
    <row r="168" spans="1:20" s="1" customFormat="1" ht="21" customHeight="1">
      <c r="A168" s="9" t="s">
        <v>149</v>
      </c>
      <c r="B168" s="34"/>
      <c r="C168" s="34">
        <v>60</v>
      </c>
      <c r="D168" s="34"/>
      <c r="E168" s="34">
        <v>7.5</v>
      </c>
      <c r="F168" s="34">
        <v>5.9</v>
      </c>
      <c r="G168" s="34">
        <v>31</v>
      </c>
      <c r="H168" s="34"/>
      <c r="I168" s="34"/>
      <c r="J168" s="39">
        <f t="shared" si="323"/>
        <v>0</v>
      </c>
      <c r="K168" s="39">
        <f t="shared" si="324"/>
        <v>0</v>
      </c>
      <c r="L168" s="39">
        <f t="shared" si="325"/>
        <v>-5.9</v>
      </c>
      <c r="M168" s="39">
        <f t="shared" si="326"/>
        <v>-23.5</v>
      </c>
      <c r="N168" s="34">
        <f t="shared" si="230"/>
        <v>0</v>
      </c>
      <c r="O168" s="34">
        <f t="shared" si="327"/>
        <v>0</v>
      </c>
      <c r="P168" s="34">
        <f t="shared" si="328"/>
        <v>0</v>
      </c>
      <c r="Q168" s="34">
        <f t="shared" si="329"/>
        <v>0</v>
      </c>
      <c r="R168" s="34">
        <f t="shared" si="330"/>
        <v>0</v>
      </c>
      <c r="S168" s="34">
        <f t="shared" si="331"/>
        <v>0</v>
      </c>
      <c r="T168" s="34">
        <f t="shared" si="332"/>
        <v>0</v>
      </c>
    </row>
    <row r="169" spans="1:20" s="1" customFormat="1" ht="21" customHeight="1">
      <c r="A169" s="8" t="s">
        <v>150</v>
      </c>
      <c r="B169" s="33">
        <f aca="true" t="shared" si="333" ref="B169:U169">B170</f>
        <v>17</v>
      </c>
      <c r="C169" s="33">
        <f t="shared" si="333"/>
        <v>56</v>
      </c>
      <c r="D169" s="33">
        <f t="shared" si="333"/>
        <v>1.7</v>
      </c>
      <c r="E169" s="33">
        <f t="shared" si="333"/>
        <v>7</v>
      </c>
      <c r="F169" s="33">
        <f t="shared" si="333"/>
        <v>4.6</v>
      </c>
      <c r="G169" s="33">
        <f t="shared" si="333"/>
        <v>6.75</v>
      </c>
      <c r="H169" s="33">
        <f t="shared" si="333"/>
        <v>0</v>
      </c>
      <c r="I169" s="33">
        <f t="shared" si="333"/>
        <v>0</v>
      </c>
      <c r="J169" s="40">
        <f t="shared" si="333"/>
        <v>0</v>
      </c>
      <c r="K169" s="40">
        <f t="shared" si="333"/>
        <v>0.25</v>
      </c>
      <c r="L169" s="40">
        <f t="shared" si="333"/>
        <v>-2.8999999999999995</v>
      </c>
      <c r="M169" s="40">
        <f t="shared" si="333"/>
        <v>0</v>
      </c>
      <c r="N169" s="33">
        <f t="shared" si="230"/>
        <v>2</v>
      </c>
      <c r="O169" s="33">
        <f aca="true" t="shared" si="334" ref="O169:V169">O170</f>
        <v>0</v>
      </c>
      <c r="P169" s="33">
        <f t="shared" si="334"/>
        <v>0</v>
      </c>
      <c r="Q169" s="33">
        <f t="shared" si="334"/>
        <v>0</v>
      </c>
      <c r="R169" s="33">
        <f t="shared" si="334"/>
        <v>2</v>
      </c>
      <c r="S169" s="33">
        <f t="shared" si="334"/>
        <v>1</v>
      </c>
      <c r="T169" s="33">
        <f t="shared" si="334"/>
        <v>1</v>
      </c>
    </row>
    <row r="170" spans="1:20" s="1" customFormat="1" ht="21" customHeight="1">
      <c r="A170" s="9" t="s">
        <v>150</v>
      </c>
      <c r="B170" s="34">
        <v>17</v>
      </c>
      <c r="C170" s="34">
        <v>56</v>
      </c>
      <c r="D170" s="34">
        <v>1.7</v>
      </c>
      <c r="E170" s="34">
        <v>7</v>
      </c>
      <c r="F170" s="34">
        <v>4.6</v>
      </c>
      <c r="G170" s="34">
        <v>6.75</v>
      </c>
      <c r="H170" s="34"/>
      <c r="I170" s="34"/>
      <c r="J170" s="39">
        <f aca="true" t="shared" si="335" ref="J170:J173">IF(D170-F170-H170&gt;0,D170-F170-H170,0)</f>
        <v>0</v>
      </c>
      <c r="K170" s="39">
        <f aca="true" t="shared" si="336" ref="K170:K173">IF(E170-G170-I170&gt;0,E170-G170-I170,0)</f>
        <v>0.25</v>
      </c>
      <c r="L170" s="39">
        <f aca="true" t="shared" si="337" ref="L170:L173">IF(D170-F170-H170&lt;0,D170-F170-H170,0)</f>
        <v>-2.8999999999999995</v>
      </c>
      <c r="M170" s="39">
        <f aca="true" t="shared" si="338" ref="M170:M173">IF(E170-G170-I170&lt;0,E170-G170-I170,0)</f>
        <v>0</v>
      </c>
      <c r="N170" s="34">
        <f t="shared" si="230"/>
        <v>2</v>
      </c>
      <c r="O170" s="34">
        <f aca="true" t="shared" si="339" ref="O170:O173">EVEN(J170)</f>
        <v>0</v>
      </c>
      <c r="P170" s="34">
        <f aca="true" t="shared" si="340" ref="P170:P173">IF(O170&gt;1,O170/2,0)</f>
        <v>0</v>
      </c>
      <c r="Q170" s="34">
        <f aca="true" t="shared" si="341" ref="Q170:Q173">O170/2</f>
        <v>0</v>
      </c>
      <c r="R170" s="34">
        <f aca="true" t="shared" si="342" ref="R170:R173">EVEN(K170)</f>
        <v>2</v>
      </c>
      <c r="S170" s="34">
        <f aca="true" t="shared" si="343" ref="S170:S173">R170/2</f>
        <v>1</v>
      </c>
      <c r="T170" s="34">
        <f aca="true" t="shared" si="344" ref="T170:T173">R170/2</f>
        <v>1</v>
      </c>
    </row>
    <row r="171" spans="1:20" s="1" customFormat="1" ht="21" customHeight="1">
      <c r="A171" s="8" t="s">
        <v>151</v>
      </c>
      <c r="B171" s="33">
        <f aca="true" t="shared" si="345" ref="B171:U171">SUM(B172:B173)</f>
        <v>42</v>
      </c>
      <c r="C171" s="33">
        <f t="shared" si="345"/>
        <v>156</v>
      </c>
      <c r="D171" s="33">
        <f t="shared" si="345"/>
        <v>4.2</v>
      </c>
      <c r="E171" s="33">
        <f t="shared" si="345"/>
        <v>19.5</v>
      </c>
      <c r="F171" s="33">
        <f t="shared" si="345"/>
        <v>0.55</v>
      </c>
      <c r="G171" s="33">
        <f t="shared" si="345"/>
        <v>30</v>
      </c>
      <c r="H171" s="33">
        <f t="shared" si="345"/>
        <v>0</v>
      </c>
      <c r="I171" s="33">
        <f t="shared" si="345"/>
        <v>0</v>
      </c>
      <c r="J171" s="40">
        <f t="shared" si="345"/>
        <v>3.6500000000000004</v>
      </c>
      <c r="K171" s="40">
        <f t="shared" si="345"/>
        <v>8.875</v>
      </c>
      <c r="L171" s="40">
        <f t="shared" si="345"/>
        <v>0</v>
      </c>
      <c r="M171" s="40">
        <f t="shared" si="345"/>
        <v>-19.375</v>
      </c>
      <c r="N171" s="33">
        <f t="shared" si="230"/>
        <v>16</v>
      </c>
      <c r="O171" s="33">
        <f aca="true" t="shared" si="346" ref="O171:V171">SUM(O172:O173)</f>
        <v>6</v>
      </c>
      <c r="P171" s="33">
        <f t="shared" si="346"/>
        <v>3</v>
      </c>
      <c r="Q171" s="33">
        <f t="shared" si="346"/>
        <v>3</v>
      </c>
      <c r="R171" s="33">
        <f t="shared" si="346"/>
        <v>10</v>
      </c>
      <c r="S171" s="33">
        <f t="shared" si="346"/>
        <v>5</v>
      </c>
      <c r="T171" s="33">
        <f t="shared" si="346"/>
        <v>5</v>
      </c>
    </row>
    <row r="172" spans="1:20" s="1" customFormat="1" ht="21" customHeight="1">
      <c r="A172" s="9" t="s">
        <v>152</v>
      </c>
      <c r="B172" s="34">
        <v>31</v>
      </c>
      <c r="C172" s="34">
        <v>71</v>
      </c>
      <c r="D172" s="34">
        <v>3.1</v>
      </c>
      <c r="E172" s="34">
        <v>8.875</v>
      </c>
      <c r="F172" s="34"/>
      <c r="G172" s="34"/>
      <c r="H172" s="34"/>
      <c r="I172" s="34"/>
      <c r="J172" s="39">
        <f t="shared" si="335"/>
        <v>3.1</v>
      </c>
      <c r="K172" s="39">
        <f t="shared" si="336"/>
        <v>8.875</v>
      </c>
      <c r="L172" s="39">
        <f t="shared" si="337"/>
        <v>0</v>
      </c>
      <c r="M172" s="39">
        <f t="shared" si="338"/>
        <v>0</v>
      </c>
      <c r="N172" s="34">
        <f t="shared" si="230"/>
        <v>14</v>
      </c>
      <c r="O172" s="34">
        <f t="shared" si="339"/>
        <v>4</v>
      </c>
      <c r="P172" s="34">
        <f t="shared" si="340"/>
        <v>2</v>
      </c>
      <c r="Q172" s="34">
        <f t="shared" si="341"/>
        <v>2</v>
      </c>
      <c r="R172" s="34">
        <f t="shared" si="342"/>
        <v>10</v>
      </c>
      <c r="S172" s="34">
        <f t="shared" si="343"/>
        <v>5</v>
      </c>
      <c r="T172" s="34">
        <f t="shared" si="344"/>
        <v>5</v>
      </c>
    </row>
    <row r="173" spans="1:20" s="1" customFormat="1" ht="21" customHeight="1">
      <c r="A173" s="9" t="s">
        <v>153</v>
      </c>
      <c r="B173" s="34">
        <v>11</v>
      </c>
      <c r="C173" s="34">
        <v>85</v>
      </c>
      <c r="D173" s="34">
        <v>1.1</v>
      </c>
      <c r="E173" s="34">
        <v>10.625</v>
      </c>
      <c r="F173" s="34">
        <v>0.55</v>
      </c>
      <c r="G173" s="34">
        <v>30</v>
      </c>
      <c r="H173" s="34"/>
      <c r="I173" s="34"/>
      <c r="J173" s="39">
        <f t="shared" si="335"/>
        <v>0.55</v>
      </c>
      <c r="K173" s="39">
        <f t="shared" si="336"/>
        <v>0</v>
      </c>
      <c r="L173" s="39">
        <f t="shared" si="337"/>
        <v>0</v>
      </c>
      <c r="M173" s="39">
        <f t="shared" si="338"/>
        <v>-19.375</v>
      </c>
      <c r="N173" s="34">
        <f t="shared" si="230"/>
        <v>2</v>
      </c>
      <c r="O173" s="34">
        <f t="shared" si="339"/>
        <v>2</v>
      </c>
      <c r="P173" s="34">
        <f t="shared" si="340"/>
        <v>1</v>
      </c>
      <c r="Q173" s="34">
        <f t="shared" si="341"/>
        <v>1</v>
      </c>
      <c r="R173" s="34">
        <f t="shared" si="342"/>
        <v>0</v>
      </c>
      <c r="S173" s="34">
        <f t="shared" si="343"/>
        <v>0</v>
      </c>
      <c r="T173" s="34">
        <f t="shared" si="344"/>
        <v>0</v>
      </c>
    </row>
    <row r="174" spans="1:20" s="15" customFormat="1" ht="21" customHeight="1">
      <c r="A174" s="8" t="s">
        <v>154</v>
      </c>
      <c r="B174" s="33">
        <f aca="true" t="shared" si="347" ref="B174:U174">B175</f>
        <v>10</v>
      </c>
      <c r="C174" s="33">
        <f t="shared" si="347"/>
        <v>340</v>
      </c>
      <c r="D174" s="33">
        <f t="shared" si="347"/>
        <v>1</v>
      </c>
      <c r="E174" s="33">
        <f t="shared" si="347"/>
        <v>42.5</v>
      </c>
      <c r="F174" s="33">
        <f t="shared" si="347"/>
        <v>23.35</v>
      </c>
      <c r="G174" s="33">
        <f t="shared" si="347"/>
        <v>41.0625</v>
      </c>
      <c r="H174" s="33">
        <f t="shared" si="347"/>
        <v>0</v>
      </c>
      <c r="I174" s="33">
        <f t="shared" si="347"/>
        <v>0</v>
      </c>
      <c r="J174" s="40">
        <f t="shared" si="347"/>
        <v>0</v>
      </c>
      <c r="K174" s="40">
        <f t="shared" si="347"/>
        <v>1.4375</v>
      </c>
      <c r="L174" s="40">
        <f t="shared" si="347"/>
        <v>-22.35</v>
      </c>
      <c r="M174" s="40">
        <f t="shared" si="347"/>
        <v>0</v>
      </c>
      <c r="N174" s="33">
        <f t="shared" si="230"/>
        <v>2</v>
      </c>
      <c r="O174" s="33">
        <f aca="true" t="shared" si="348" ref="O174:V174">O175</f>
        <v>0</v>
      </c>
      <c r="P174" s="33">
        <f t="shared" si="348"/>
        <v>0</v>
      </c>
      <c r="Q174" s="33">
        <f t="shared" si="348"/>
        <v>0</v>
      </c>
      <c r="R174" s="33">
        <f t="shared" si="348"/>
        <v>2</v>
      </c>
      <c r="S174" s="33">
        <f t="shared" si="348"/>
        <v>1</v>
      </c>
      <c r="T174" s="33">
        <f t="shared" si="348"/>
        <v>1</v>
      </c>
    </row>
    <row r="175" spans="1:20" s="15" customFormat="1" ht="21" customHeight="1">
      <c r="A175" s="9" t="s">
        <v>154</v>
      </c>
      <c r="B175" s="34">
        <v>10</v>
      </c>
      <c r="C175" s="34">
        <v>340</v>
      </c>
      <c r="D175" s="34">
        <v>1</v>
      </c>
      <c r="E175" s="34">
        <v>42.5</v>
      </c>
      <c r="F175" s="34">
        <v>23.35</v>
      </c>
      <c r="G175" s="34">
        <v>41.0625</v>
      </c>
      <c r="H175" s="34"/>
      <c r="I175" s="34"/>
      <c r="J175" s="39">
        <f aca="true" t="shared" si="349" ref="J175:J179">IF(D175-F175-H175&gt;0,D175-F175-H175,0)</f>
        <v>0</v>
      </c>
      <c r="K175" s="39">
        <f aca="true" t="shared" si="350" ref="K175:K179">IF(E175-G175-I175&gt;0,E175-G175-I175,0)</f>
        <v>1.4375</v>
      </c>
      <c r="L175" s="39">
        <f aca="true" t="shared" si="351" ref="L175:L179">IF(D175-F175-H175&lt;0,D175-F175-H175,0)</f>
        <v>-22.35</v>
      </c>
      <c r="M175" s="39">
        <f aca="true" t="shared" si="352" ref="M175:M179">IF(E175-G175-I175&lt;0,E175-G175-I175,0)</f>
        <v>0</v>
      </c>
      <c r="N175" s="34">
        <f t="shared" si="230"/>
        <v>2</v>
      </c>
      <c r="O175" s="34">
        <f aca="true" t="shared" si="353" ref="O175:O179">EVEN(J175)</f>
        <v>0</v>
      </c>
      <c r="P175" s="34">
        <f aca="true" t="shared" si="354" ref="P175:P179">IF(O175&gt;1,O175/2,0)</f>
        <v>0</v>
      </c>
      <c r="Q175" s="34">
        <f aca="true" t="shared" si="355" ref="Q175:Q179">O175/2</f>
        <v>0</v>
      </c>
      <c r="R175" s="34">
        <f aca="true" t="shared" si="356" ref="R175:R179">EVEN(K175)</f>
        <v>2</v>
      </c>
      <c r="S175" s="34">
        <f aca="true" t="shared" si="357" ref="S175:S179">R175/2</f>
        <v>1</v>
      </c>
      <c r="T175" s="34">
        <f aca="true" t="shared" si="358" ref="T175:T179">R175/2</f>
        <v>1</v>
      </c>
    </row>
    <row r="176" spans="1:20" s="1" customFormat="1" ht="21" customHeight="1">
      <c r="A176" s="8" t="s">
        <v>155</v>
      </c>
      <c r="B176" s="33">
        <f aca="true" t="shared" si="359" ref="B176:U176">B177</f>
        <v>0</v>
      </c>
      <c r="C176" s="33">
        <f t="shared" si="359"/>
        <v>60</v>
      </c>
      <c r="D176" s="33">
        <f t="shared" si="359"/>
        <v>0</v>
      </c>
      <c r="E176" s="33">
        <f t="shared" si="359"/>
        <v>7.5</v>
      </c>
      <c r="F176" s="33">
        <f t="shared" si="359"/>
        <v>1.7</v>
      </c>
      <c r="G176" s="33">
        <f t="shared" si="359"/>
        <v>8.125</v>
      </c>
      <c r="H176" s="33">
        <f t="shared" si="359"/>
        <v>0</v>
      </c>
      <c r="I176" s="33">
        <f t="shared" si="359"/>
        <v>0</v>
      </c>
      <c r="J176" s="40">
        <f t="shared" si="359"/>
        <v>0</v>
      </c>
      <c r="K176" s="40">
        <f t="shared" si="359"/>
        <v>0</v>
      </c>
      <c r="L176" s="40">
        <f t="shared" si="359"/>
        <v>-1.7</v>
      </c>
      <c r="M176" s="40">
        <f t="shared" si="359"/>
        <v>-0.625</v>
      </c>
      <c r="N176" s="33">
        <f t="shared" si="230"/>
        <v>0</v>
      </c>
      <c r="O176" s="33">
        <f aca="true" t="shared" si="360" ref="O176:V176">O177</f>
        <v>0</v>
      </c>
      <c r="P176" s="33">
        <f t="shared" si="360"/>
        <v>0</v>
      </c>
      <c r="Q176" s="33">
        <f t="shared" si="360"/>
        <v>0</v>
      </c>
      <c r="R176" s="33">
        <f t="shared" si="360"/>
        <v>0</v>
      </c>
      <c r="S176" s="33">
        <f t="shared" si="360"/>
        <v>0</v>
      </c>
      <c r="T176" s="33">
        <f t="shared" si="360"/>
        <v>0</v>
      </c>
    </row>
    <row r="177" spans="1:20" s="1" customFormat="1" ht="21" customHeight="1">
      <c r="A177" s="9" t="s">
        <v>155</v>
      </c>
      <c r="B177" s="34"/>
      <c r="C177" s="34">
        <v>60</v>
      </c>
      <c r="D177" s="34"/>
      <c r="E177" s="34">
        <v>7.5</v>
      </c>
      <c r="F177" s="34">
        <v>1.7</v>
      </c>
      <c r="G177" s="34">
        <v>8.125</v>
      </c>
      <c r="H177" s="34"/>
      <c r="I177" s="34"/>
      <c r="J177" s="39">
        <f t="shared" si="349"/>
        <v>0</v>
      </c>
      <c r="K177" s="39">
        <f t="shared" si="350"/>
        <v>0</v>
      </c>
      <c r="L177" s="39">
        <f t="shared" si="351"/>
        <v>-1.7</v>
      </c>
      <c r="M177" s="39">
        <f t="shared" si="352"/>
        <v>-0.625</v>
      </c>
      <c r="N177" s="34">
        <f t="shared" si="230"/>
        <v>0</v>
      </c>
      <c r="O177" s="34">
        <f t="shared" si="353"/>
        <v>0</v>
      </c>
      <c r="P177" s="34">
        <f t="shared" si="354"/>
        <v>0</v>
      </c>
      <c r="Q177" s="34">
        <f t="shared" si="355"/>
        <v>0</v>
      </c>
      <c r="R177" s="34">
        <f t="shared" si="356"/>
        <v>0</v>
      </c>
      <c r="S177" s="34">
        <f t="shared" si="357"/>
        <v>0</v>
      </c>
      <c r="T177" s="34">
        <f t="shared" si="358"/>
        <v>0</v>
      </c>
    </row>
    <row r="178" spans="1:20" s="15" customFormat="1" ht="21" customHeight="1">
      <c r="A178" s="8" t="s">
        <v>156</v>
      </c>
      <c r="B178" s="33">
        <f aca="true" t="shared" si="361" ref="B178:U178">B179</f>
        <v>40</v>
      </c>
      <c r="C178" s="33">
        <f t="shared" si="361"/>
        <v>557</v>
      </c>
      <c r="D178" s="33">
        <f t="shared" si="361"/>
        <v>4</v>
      </c>
      <c r="E178" s="33">
        <f t="shared" si="361"/>
        <v>69.625</v>
      </c>
      <c r="F178" s="33">
        <f t="shared" si="361"/>
        <v>-0.6</v>
      </c>
      <c r="G178" s="33">
        <f t="shared" si="361"/>
        <v>20.9375</v>
      </c>
      <c r="H178" s="33">
        <f t="shared" si="361"/>
        <v>0</v>
      </c>
      <c r="I178" s="33">
        <f t="shared" si="361"/>
        <v>0</v>
      </c>
      <c r="J178" s="40">
        <f t="shared" si="361"/>
        <v>4.6</v>
      </c>
      <c r="K178" s="40">
        <f t="shared" si="361"/>
        <v>48.6875</v>
      </c>
      <c r="L178" s="40">
        <f t="shared" si="361"/>
        <v>0</v>
      </c>
      <c r="M178" s="40">
        <f t="shared" si="361"/>
        <v>0</v>
      </c>
      <c r="N178" s="33">
        <f t="shared" si="230"/>
        <v>56</v>
      </c>
      <c r="O178" s="33">
        <f aca="true" t="shared" si="362" ref="O178:V178">O179</f>
        <v>6</v>
      </c>
      <c r="P178" s="33">
        <f t="shared" si="362"/>
        <v>3</v>
      </c>
      <c r="Q178" s="33">
        <f t="shared" si="362"/>
        <v>3</v>
      </c>
      <c r="R178" s="33">
        <f t="shared" si="362"/>
        <v>50</v>
      </c>
      <c r="S178" s="33">
        <f t="shared" si="362"/>
        <v>25</v>
      </c>
      <c r="T178" s="33">
        <f t="shared" si="362"/>
        <v>25</v>
      </c>
    </row>
    <row r="179" spans="1:20" s="15" customFormat="1" ht="21" customHeight="1">
      <c r="A179" s="9" t="s">
        <v>156</v>
      </c>
      <c r="B179" s="34">
        <v>40</v>
      </c>
      <c r="C179" s="34">
        <v>557</v>
      </c>
      <c r="D179" s="34">
        <v>4</v>
      </c>
      <c r="E179" s="34">
        <v>69.625</v>
      </c>
      <c r="F179" s="34">
        <v>-0.6</v>
      </c>
      <c r="G179" s="34">
        <v>20.9375</v>
      </c>
      <c r="H179" s="34"/>
      <c r="I179" s="34"/>
      <c r="J179" s="39">
        <f t="shared" si="349"/>
        <v>4.6</v>
      </c>
      <c r="K179" s="39">
        <f t="shared" si="350"/>
        <v>48.6875</v>
      </c>
      <c r="L179" s="39">
        <f t="shared" si="351"/>
        <v>0</v>
      </c>
      <c r="M179" s="39">
        <f t="shared" si="352"/>
        <v>0</v>
      </c>
      <c r="N179" s="34">
        <f t="shared" si="230"/>
        <v>56</v>
      </c>
      <c r="O179" s="34">
        <f t="shared" si="353"/>
        <v>6</v>
      </c>
      <c r="P179" s="34">
        <f t="shared" si="354"/>
        <v>3</v>
      </c>
      <c r="Q179" s="34">
        <f t="shared" si="355"/>
        <v>3</v>
      </c>
      <c r="R179" s="34">
        <f t="shared" si="356"/>
        <v>50</v>
      </c>
      <c r="S179" s="34">
        <f t="shared" si="357"/>
        <v>25</v>
      </c>
      <c r="T179" s="34">
        <f t="shared" si="358"/>
        <v>25</v>
      </c>
    </row>
    <row r="180" spans="1:20" s="1" customFormat="1" ht="21" customHeight="1">
      <c r="A180" s="8" t="s">
        <v>157</v>
      </c>
      <c r="B180" s="33">
        <f aca="true" t="shared" si="363" ref="B180:U180">SUM(B181:B184)</f>
        <v>381</v>
      </c>
      <c r="C180" s="33">
        <f t="shared" si="363"/>
        <v>1331</v>
      </c>
      <c r="D180" s="33">
        <f t="shared" si="363"/>
        <v>38.1</v>
      </c>
      <c r="E180" s="33">
        <f t="shared" si="363"/>
        <v>166.375</v>
      </c>
      <c r="F180" s="33">
        <f t="shared" si="363"/>
        <v>0</v>
      </c>
      <c r="G180" s="33">
        <f t="shared" si="363"/>
        <v>0</v>
      </c>
      <c r="H180" s="33">
        <f t="shared" si="363"/>
        <v>0</v>
      </c>
      <c r="I180" s="33">
        <f t="shared" si="363"/>
        <v>0</v>
      </c>
      <c r="J180" s="40">
        <f t="shared" si="363"/>
        <v>38.1</v>
      </c>
      <c r="K180" s="40">
        <f t="shared" si="363"/>
        <v>166.375</v>
      </c>
      <c r="L180" s="40">
        <f t="shared" si="363"/>
        <v>0</v>
      </c>
      <c r="M180" s="40">
        <f t="shared" si="363"/>
        <v>0</v>
      </c>
      <c r="N180" s="33">
        <f t="shared" si="230"/>
        <v>210</v>
      </c>
      <c r="O180" s="33">
        <f aca="true" t="shared" si="364" ref="O180:V180">SUM(O181:O184)</f>
        <v>40</v>
      </c>
      <c r="P180" s="33">
        <f t="shared" si="364"/>
        <v>20</v>
      </c>
      <c r="Q180" s="33">
        <f t="shared" si="364"/>
        <v>20</v>
      </c>
      <c r="R180" s="33">
        <f t="shared" si="364"/>
        <v>170</v>
      </c>
      <c r="S180" s="33">
        <f t="shared" si="364"/>
        <v>85</v>
      </c>
      <c r="T180" s="33">
        <f t="shared" si="364"/>
        <v>85</v>
      </c>
    </row>
    <row r="181" spans="1:20" s="1" customFormat="1" ht="21" customHeight="1">
      <c r="A181" s="9" t="s">
        <v>42</v>
      </c>
      <c r="B181" s="34">
        <v>7</v>
      </c>
      <c r="C181" s="34">
        <v>53</v>
      </c>
      <c r="D181" s="34">
        <v>0.7</v>
      </c>
      <c r="E181" s="34">
        <v>6.625</v>
      </c>
      <c r="F181" s="34"/>
      <c r="G181" s="34"/>
      <c r="H181" s="34"/>
      <c r="I181" s="34"/>
      <c r="J181" s="39">
        <f aca="true" t="shared" si="365" ref="J181:J184">IF(D181-F181-H181&gt;0,D181-F181-H181,0)</f>
        <v>0.7</v>
      </c>
      <c r="K181" s="39">
        <f aca="true" t="shared" si="366" ref="K181:K184">IF(E181-G181-I181&gt;0,E181-G181-I181,0)</f>
        <v>6.625</v>
      </c>
      <c r="L181" s="39">
        <f aca="true" t="shared" si="367" ref="L181:L184">IF(D181-F181-H181&lt;0,D181-F181-H181,0)</f>
        <v>0</v>
      </c>
      <c r="M181" s="39">
        <f aca="true" t="shared" si="368" ref="M181:M184">IF(E181-G181-I181&lt;0,E181-G181-I181,0)</f>
        <v>0</v>
      </c>
      <c r="N181" s="34">
        <f t="shared" si="230"/>
        <v>10</v>
      </c>
      <c r="O181" s="34">
        <f aca="true" t="shared" si="369" ref="O181:O184">EVEN(J181)</f>
        <v>2</v>
      </c>
      <c r="P181" s="34">
        <f aca="true" t="shared" si="370" ref="P181:P184">IF(O181&gt;1,O181/2,0)</f>
        <v>1</v>
      </c>
      <c r="Q181" s="34">
        <f aca="true" t="shared" si="371" ref="Q181:Q184">O181/2</f>
        <v>1</v>
      </c>
      <c r="R181" s="34">
        <f aca="true" t="shared" si="372" ref="R181:R184">EVEN(K181)</f>
        <v>8</v>
      </c>
      <c r="S181" s="34">
        <f aca="true" t="shared" si="373" ref="S181:S184">R181/2</f>
        <v>4</v>
      </c>
      <c r="T181" s="34">
        <f aca="true" t="shared" si="374" ref="T181:T184">R181/2</f>
        <v>4</v>
      </c>
    </row>
    <row r="182" spans="1:20" s="1" customFormat="1" ht="21" customHeight="1">
      <c r="A182" s="9" t="s">
        <v>158</v>
      </c>
      <c r="B182" s="34">
        <v>39</v>
      </c>
      <c r="C182" s="34">
        <v>318</v>
      </c>
      <c r="D182" s="34">
        <v>3.9</v>
      </c>
      <c r="E182" s="34">
        <v>39.75</v>
      </c>
      <c r="F182" s="34"/>
      <c r="G182" s="34"/>
      <c r="H182" s="34"/>
      <c r="I182" s="34"/>
      <c r="J182" s="39">
        <f t="shared" si="365"/>
        <v>3.9</v>
      </c>
      <c r="K182" s="39">
        <f t="shared" si="366"/>
        <v>39.75</v>
      </c>
      <c r="L182" s="39">
        <f t="shared" si="367"/>
        <v>0</v>
      </c>
      <c r="M182" s="39">
        <f t="shared" si="368"/>
        <v>0</v>
      </c>
      <c r="N182" s="34">
        <f t="shared" si="230"/>
        <v>44</v>
      </c>
      <c r="O182" s="34">
        <f t="shared" si="369"/>
        <v>4</v>
      </c>
      <c r="P182" s="34">
        <f t="shared" si="370"/>
        <v>2</v>
      </c>
      <c r="Q182" s="34">
        <f t="shared" si="371"/>
        <v>2</v>
      </c>
      <c r="R182" s="34">
        <f t="shared" si="372"/>
        <v>40</v>
      </c>
      <c r="S182" s="34">
        <f t="shared" si="373"/>
        <v>20</v>
      </c>
      <c r="T182" s="34">
        <f t="shared" si="374"/>
        <v>20</v>
      </c>
    </row>
    <row r="183" spans="1:20" s="1" customFormat="1" ht="21" customHeight="1">
      <c r="A183" s="9" t="s">
        <v>159</v>
      </c>
      <c r="B183" s="34">
        <v>135</v>
      </c>
      <c r="C183" s="34">
        <v>360</v>
      </c>
      <c r="D183" s="34">
        <v>13.5</v>
      </c>
      <c r="E183" s="34">
        <v>45</v>
      </c>
      <c r="F183" s="34"/>
      <c r="G183" s="34"/>
      <c r="H183" s="34"/>
      <c r="I183" s="34"/>
      <c r="J183" s="39">
        <f t="shared" si="365"/>
        <v>13.5</v>
      </c>
      <c r="K183" s="39">
        <f t="shared" si="366"/>
        <v>45</v>
      </c>
      <c r="L183" s="39">
        <f t="shared" si="367"/>
        <v>0</v>
      </c>
      <c r="M183" s="39">
        <f t="shared" si="368"/>
        <v>0</v>
      </c>
      <c r="N183" s="34">
        <f aca="true" t="shared" si="375" ref="N183:N188">P183+Q183+S183+T183</f>
        <v>60</v>
      </c>
      <c r="O183" s="34">
        <f t="shared" si="369"/>
        <v>14</v>
      </c>
      <c r="P183" s="34">
        <f t="shared" si="370"/>
        <v>7</v>
      </c>
      <c r="Q183" s="34">
        <f t="shared" si="371"/>
        <v>7</v>
      </c>
      <c r="R183" s="34">
        <f t="shared" si="372"/>
        <v>46</v>
      </c>
      <c r="S183" s="34">
        <f t="shared" si="373"/>
        <v>23</v>
      </c>
      <c r="T183" s="34">
        <f t="shared" si="374"/>
        <v>23</v>
      </c>
    </row>
    <row r="184" spans="1:20" s="1" customFormat="1" ht="21" customHeight="1">
      <c r="A184" s="9" t="s">
        <v>160</v>
      </c>
      <c r="B184" s="34">
        <v>200</v>
      </c>
      <c r="C184" s="34">
        <v>600</v>
      </c>
      <c r="D184" s="34">
        <v>20</v>
      </c>
      <c r="E184" s="34">
        <v>75</v>
      </c>
      <c r="F184" s="34"/>
      <c r="G184" s="34"/>
      <c r="H184" s="34"/>
      <c r="I184" s="34"/>
      <c r="J184" s="39">
        <f t="shared" si="365"/>
        <v>20</v>
      </c>
      <c r="K184" s="39">
        <f t="shared" si="366"/>
        <v>75</v>
      </c>
      <c r="L184" s="39">
        <f t="shared" si="367"/>
        <v>0</v>
      </c>
      <c r="M184" s="39">
        <f t="shared" si="368"/>
        <v>0</v>
      </c>
      <c r="N184" s="34">
        <f t="shared" si="375"/>
        <v>96</v>
      </c>
      <c r="O184" s="34">
        <f t="shared" si="369"/>
        <v>20</v>
      </c>
      <c r="P184" s="34">
        <f t="shared" si="370"/>
        <v>10</v>
      </c>
      <c r="Q184" s="34">
        <f t="shared" si="371"/>
        <v>10</v>
      </c>
      <c r="R184" s="34">
        <f t="shared" si="372"/>
        <v>76</v>
      </c>
      <c r="S184" s="34">
        <f t="shared" si="373"/>
        <v>38</v>
      </c>
      <c r="T184" s="34">
        <f t="shared" si="374"/>
        <v>38</v>
      </c>
    </row>
    <row r="185" spans="1:20" s="1" customFormat="1" ht="21" customHeight="1">
      <c r="A185" s="8" t="s">
        <v>161</v>
      </c>
      <c r="B185" s="33">
        <f aca="true" t="shared" si="376" ref="B185:U185">B186</f>
        <v>1378</v>
      </c>
      <c r="C185" s="33">
        <f t="shared" si="376"/>
        <v>2827</v>
      </c>
      <c r="D185" s="33">
        <f t="shared" si="376"/>
        <v>137.8</v>
      </c>
      <c r="E185" s="33">
        <f t="shared" si="376"/>
        <v>353.375</v>
      </c>
      <c r="F185" s="33">
        <f t="shared" si="376"/>
        <v>0</v>
      </c>
      <c r="G185" s="33">
        <f t="shared" si="376"/>
        <v>0</v>
      </c>
      <c r="H185" s="33">
        <f t="shared" si="376"/>
        <v>0</v>
      </c>
      <c r="I185" s="33">
        <f t="shared" si="376"/>
        <v>0</v>
      </c>
      <c r="J185" s="40">
        <f t="shared" si="376"/>
        <v>137.8</v>
      </c>
      <c r="K185" s="40">
        <f t="shared" si="376"/>
        <v>353.375</v>
      </c>
      <c r="L185" s="40">
        <f t="shared" si="376"/>
        <v>0</v>
      </c>
      <c r="M185" s="40">
        <f t="shared" si="376"/>
        <v>0</v>
      </c>
      <c r="N185" s="33">
        <f t="shared" si="375"/>
        <v>492</v>
      </c>
      <c r="O185" s="33">
        <f aca="true" t="shared" si="377" ref="O185:V185">O186</f>
        <v>138</v>
      </c>
      <c r="P185" s="33">
        <f t="shared" si="377"/>
        <v>69</v>
      </c>
      <c r="Q185" s="33">
        <f t="shared" si="377"/>
        <v>69</v>
      </c>
      <c r="R185" s="33">
        <f t="shared" si="377"/>
        <v>354</v>
      </c>
      <c r="S185" s="33">
        <f t="shared" si="377"/>
        <v>177</v>
      </c>
      <c r="T185" s="33">
        <f t="shared" si="377"/>
        <v>177</v>
      </c>
    </row>
    <row r="186" spans="1:20" s="1" customFormat="1" ht="21" customHeight="1">
      <c r="A186" s="9" t="s">
        <v>161</v>
      </c>
      <c r="B186" s="34">
        <v>1378</v>
      </c>
      <c r="C186" s="34">
        <v>2827</v>
      </c>
      <c r="D186" s="34">
        <v>137.8</v>
      </c>
      <c r="E186" s="34">
        <v>353.375</v>
      </c>
      <c r="F186" s="34"/>
      <c r="G186" s="34"/>
      <c r="H186" s="34"/>
      <c r="I186" s="34"/>
      <c r="J186" s="39">
        <f>IF(D186-F186-H186&gt;0,D186-F186-H186,0)</f>
        <v>137.8</v>
      </c>
      <c r="K186" s="39">
        <f>IF(E186-G186-I186&gt;0,E186-G186-I186,0)</f>
        <v>353.375</v>
      </c>
      <c r="L186" s="39">
        <f>IF(D186-F186-H186&lt;0,D186-F186-H186,0)</f>
        <v>0</v>
      </c>
      <c r="M186" s="39">
        <f>IF(E186-G186-I186&lt;0,E186-G186-I186,0)</f>
        <v>0</v>
      </c>
      <c r="N186" s="34">
        <f t="shared" si="375"/>
        <v>492</v>
      </c>
      <c r="O186" s="34">
        <f>EVEN(J186)</f>
        <v>138</v>
      </c>
      <c r="P186" s="34">
        <f>IF(O186&gt;1,O186/2,0)</f>
        <v>69</v>
      </c>
      <c r="Q186" s="34">
        <f>O186/2</f>
        <v>69</v>
      </c>
      <c r="R186" s="34">
        <f>EVEN(K186)</f>
        <v>354</v>
      </c>
      <c r="S186" s="34">
        <f>R186/2</f>
        <v>177</v>
      </c>
      <c r="T186" s="34">
        <f>R186/2</f>
        <v>177</v>
      </c>
    </row>
    <row r="187" spans="1:20" s="1" customFormat="1" ht="21" customHeight="1">
      <c r="A187" s="8" t="s">
        <v>162</v>
      </c>
      <c r="B187" s="33">
        <f aca="true" t="shared" si="378" ref="B187:U187">B188</f>
        <v>100</v>
      </c>
      <c r="C187" s="33">
        <f t="shared" si="378"/>
        <v>800</v>
      </c>
      <c r="D187" s="33">
        <f t="shared" si="378"/>
        <v>10</v>
      </c>
      <c r="E187" s="33">
        <f t="shared" si="378"/>
        <v>100</v>
      </c>
      <c r="F187" s="33">
        <f t="shared" si="378"/>
        <v>0</v>
      </c>
      <c r="G187" s="33">
        <f t="shared" si="378"/>
        <v>0</v>
      </c>
      <c r="H187" s="33">
        <f t="shared" si="378"/>
        <v>0</v>
      </c>
      <c r="I187" s="33">
        <f t="shared" si="378"/>
        <v>0</v>
      </c>
      <c r="J187" s="40">
        <f t="shared" si="378"/>
        <v>10</v>
      </c>
      <c r="K187" s="40">
        <f t="shared" si="378"/>
        <v>100</v>
      </c>
      <c r="L187" s="40">
        <f t="shared" si="378"/>
        <v>0</v>
      </c>
      <c r="M187" s="40">
        <f t="shared" si="378"/>
        <v>0</v>
      </c>
      <c r="N187" s="33">
        <f t="shared" si="375"/>
        <v>110</v>
      </c>
      <c r="O187" s="33">
        <f aca="true" t="shared" si="379" ref="O187:V187">O188</f>
        <v>10</v>
      </c>
      <c r="P187" s="33">
        <f t="shared" si="379"/>
        <v>5</v>
      </c>
      <c r="Q187" s="33">
        <f t="shared" si="379"/>
        <v>5</v>
      </c>
      <c r="R187" s="33">
        <f t="shared" si="379"/>
        <v>100</v>
      </c>
      <c r="S187" s="33">
        <f t="shared" si="379"/>
        <v>50</v>
      </c>
      <c r="T187" s="33">
        <f t="shared" si="379"/>
        <v>50</v>
      </c>
    </row>
    <row r="188" spans="1:20" s="1" customFormat="1" ht="21" customHeight="1">
      <c r="A188" s="9" t="s">
        <v>162</v>
      </c>
      <c r="B188" s="34">
        <v>100</v>
      </c>
      <c r="C188" s="34">
        <v>800</v>
      </c>
      <c r="D188" s="34">
        <v>10</v>
      </c>
      <c r="E188" s="34">
        <v>100</v>
      </c>
      <c r="F188" s="34"/>
      <c r="G188" s="34"/>
      <c r="H188" s="34"/>
      <c r="I188" s="34"/>
      <c r="J188" s="39">
        <f>IF(D188-F188-H188&gt;0,D188-F188-H188,0)</f>
        <v>10</v>
      </c>
      <c r="K188" s="39">
        <f>IF(E188-G188-I188&gt;0,E188-G188-I188,0)</f>
        <v>100</v>
      </c>
      <c r="L188" s="39">
        <f>IF(D188-F188-H188&lt;0,D188-F188-H188,0)</f>
        <v>0</v>
      </c>
      <c r="M188" s="39">
        <f>IF(E188-G188-I188&lt;0,E188-G188-I188,0)</f>
        <v>0</v>
      </c>
      <c r="N188" s="34">
        <f t="shared" si="375"/>
        <v>110</v>
      </c>
      <c r="O188" s="34">
        <f>EVEN(J188)</f>
        <v>10</v>
      </c>
      <c r="P188" s="34">
        <f>IF(O188&gt;1,O188/2,0)</f>
        <v>5</v>
      </c>
      <c r="Q188" s="34">
        <f>O188/2</f>
        <v>5</v>
      </c>
      <c r="R188" s="34">
        <f>EVEN(K188)</f>
        <v>100</v>
      </c>
      <c r="S188" s="34">
        <f>R188/2</f>
        <v>50</v>
      </c>
      <c r="T188" s="34">
        <f>R188/2</f>
        <v>50</v>
      </c>
    </row>
  </sheetData>
  <sheetProtection/>
  <autoFilter ref="A8:X188"/>
  <mergeCells count="15">
    <mergeCell ref="A1:T1"/>
    <mergeCell ref="N3:T3"/>
    <mergeCell ref="O4:T4"/>
    <mergeCell ref="O5:Q5"/>
    <mergeCell ref="R5:T5"/>
    <mergeCell ref="O7:Q7"/>
    <mergeCell ref="R7:T7"/>
    <mergeCell ref="A3:A6"/>
    <mergeCell ref="N4:N6"/>
    <mergeCell ref="B3:C5"/>
    <mergeCell ref="D3:E5"/>
    <mergeCell ref="F3:G5"/>
    <mergeCell ref="H3:I5"/>
    <mergeCell ref="J3:K5"/>
    <mergeCell ref="L3:M5"/>
  </mergeCells>
  <printOptions/>
  <pageMargins left="0.24" right="0.12" top="0.24" bottom="0.39" header="0.12" footer="0.08"/>
  <pageSetup fitToHeight="0" fitToWidth="1" horizontalDpi="600" verticalDpi="600" orientation="landscape" paperSize="9" scale="7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SheetLayoutView="100" workbookViewId="0" topLeftCell="A1">
      <pane xSplit="1" ySplit="6" topLeftCell="B7" activePane="bottomRight" state="frozen"/>
      <selection pane="bottomRight" activeCell="I195" sqref="I195"/>
    </sheetView>
  </sheetViews>
  <sheetFormatPr defaultColWidth="8.28125" defaultRowHeight="27" customHeight="1"/>
  <cols>
    <col min="1" max="1" width="18.7109375" style="1" customWidth="1"/>
    <col min="2" max="3" width="8.28125" style="1" customWidth="1"/>
    <col min="4" max="4" width="9.8515625" style="1" customWidth="1"/>
    <col min="5" max="5" width="9.421875" style="1" customWidth="1"/>
    <col min="6" max="7" width="10.421875" style="1" bestFit="1" customWidth="1"/>
    <col min="8" max="8" width="8.57421875" style="1" customWidth="1"/>
    <col min="9" max="9" width="12.8515625" style="1" customWidth="1"/>
    <col min="10" max="10" width="11.57421875" style="1" bestFit="1" customWidth="1"/>
    <col min="11" max="11" width="12.8515625" style="1" bestFit="1" customWidth="1"/>
    <col min="12" max="13" width="11.57421875" style="1" bestFit="1" customWidth="1"/>
    <col min="14" max="15" width="10.421875" style="1" bestFit="1" customWidth="1"/>
    <col min="16" max="16" width="8.28125" style="1" customWidth="1"/>
    <col min="17" max="17" width="11.421875" style="1" bestFit="1" customWidth="1"/>
    <col min="18" max="18" width="15.8515625" style="1" bestFit="1" customWidth="1"/>
    <col min="19" max="16384" width="8.28125" style="1" customWidth="1"/>
  </cols>
  <sheetData>
    <row r="1" spans="1:15" s="1" customFormat="1" ht="27" customHeight="1">
      <c r="A1" s="17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5"/>
      <c r="N2" s="26" t="s">
        <v>1</v>
      </c>
      <c r="O2" s="27"/>
    </row>
    <row r="3" spans="1:15" s="1" customFormat="1" ht="39.75" customHeight="1">
      <c r="A3" s="18" t="s">
        <v>2</v>
      </c>
      <c r="B3" s="5" t="s">
        <v>3</v>
      </c>
      <c r="C3" s="5"/>
      <c r="D3" s="5" t="s">
        <v>164</v>
      </c>
      <c r="E3" s="5"/>
      <c r="F3" s="5" t="s">
        <v>5</v>
      </c>
      <c r="G3" s="5"/>
      <c r="H3" s="19" t="s">
        <v>165</v>
      </c>
      <c r="I3" s="5" t="s">
        <v>7</v>
      </c>
      <c r="J3" s="5"/>
      <c r="K3" s="5" t="s">
        <v>8</v>
      </c>
      <c r="L3" s="5"/>
      <c r="M3" s="28" t="s">
        <v>166</v>
      </c>
      <c r="N3" s="29"/>
      <c r="O3" s="30"/>
    </row>
    <row r="4" spans="1:15" s="1" customFormat="1" ht="27" customHeight="1">
      <c r="A4" s="20"/>
      <c r="B4" s="5" t="s">
        <v>12</v>
      </c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19"/>
      <c r="I4" s="5" t="s">
        <v>12</v>
      </c>
      <c r="J4" s="5" t="s">
        <v>13</v>
      </c>
      <c r="K4" s="5" t="s">
        <v>12</v>
      </c>
      <c r="L4" s="5" t="s">
        <v>13</v>
      </c>
      <c r="M4" s="5" t="s">
        <v>10</v>
      </c>
      <c r="N4" s="5" t="s">
        <v>12</v>
      </c>
      <c r="O4" s="5" t="s">
        <v>13</v>
      </c>
    </row>
    <row r="5" spans="1:15" s="1" customFormat="1" ht="27" customHeight="1">
      <c r="A5" s="20" t="s">
        <v>17</v>
      </c>
      <c r="B5" s="6"/>
      <c r="C5" s="6"/>
      <c r="D5" s="6">
        <v>1</v>
      </c>
      <c r="E5" s="6">
        <v>2</v>
      </c>
      <c r="F5" s="6">
        <v>3</v>
      </c>
      <c r="G5" s="6">
        <v>4</v>
      </c>
      <c r="H5" s="21">
        <v>5</v>
      </c>
      <c r="I5" s="6" t="s">
        <v>167</v>
      </c>
      <c r="J5" s="6" t="s">
        <v>168</v>
      </c>
      <c r="K5" s="6">
        <v>8</v>
      </c>
      <c r="L5" s="6">
        <v>9</v>
      </c>
      <c r="M5" s="6" t="s">
        <v>169</v>
      </c>
      <c r="N5" s="6" t="s">
        <v>170</v>
      </c>
      <c r="O5" s="6" t="s">
        <v>21</v>
      </c>
    </row>
    <row r="6" spans="1:18" s="1" customFormat="1" ht="21" customHeight="1">
      <c r="A6" s="22" t="s">
        <v>23</v>
      </c>
      <c r="B6" s="8">
        <f aca="true" t="shared" si="0" ref="B6:N6">B7+B19+B24+B34+B39+B41+B56+B66+B80+B88+B97+B99+B101+B110+B116+B129+B138+B151+B163+B169+B178+B32+B48+B50+B52+B54+B60+B62+B64+B72+B74+B76+B78+B86+B91+B93+B95+B114+B123+B125+B127+B134+B136+B143+B145+B147+B149+B157+B159+B161+B167+B172+B174+B176+B183+B185</f>
        <v>498933</v>
      </c>
      <c r="C6" s="8">
        <f t="shared" si="0"/>
        <v>135894</v>
      </c>
      <c r="D6" s="8">
        <f t="shared" si="0"/>
        <v>13576.086999999996</v>
      </c>
      <c r="E6" s="8">
        <f t="shared" si="0"/>
        <v>4697.647000000001</v>
      </c>
      <c r="F6" s="8">
        <f t="shared" si="0"/>
        <v>4773.187</v>
      </c>
      <c r="G6" s="8">
        <f t="shared" si="0"/>
        <v>1790.412</v>
      </c>
      <c r="H6" s="8">
        <f t="shared" si="0"/>
        <v>486.15009999999904</v>
      </c>
      <c r="I6" s="8">
        <f t="shared" si="0"/>
        <v>11132.294399999997</v>
      </c>
      <c r="J6" s="8">
        <f t="shared" si="0"/>
        <v>3776.5025</v>
      </c>
      <c r="K6" s="8">
        <f t="shared" si="0"/>
        <v>-2815.544499999999</v>
      </c>
      <c r="L6" s="8">
        <f t="shared" si="0"/>
        <v>-869.2674999999999</v>
      </c>
      <c r="M6" s="8">
        <f>N6+O6</f>
        <v>14993</v>
      </c>
      <c r="N6" s="8">
        <f>N7+N19+N24+N34+N39+N41+N56+N66+N80+N88+N97+N99+N101+N110+N116+N129+N138+N151+N163+N169+N178+N32+N48+N50+N52+N54+N60+N62+N64+N72+N74+N76+N78+N86+N91+N93+N95+N114+N123+N125+N127+N134+N136+N143+N145+N147+N149+N157+N159+N161+N167+N172+N174+N176+N183+N185</f>
        <v>11173</v>
      </c>
      <c r="O6" s="8">
        <f>O7+O19+O24+O34+O39+O41+O56+O66+O80+O88+O97+O99+O101+O110+O116+O129+O138+O151+O163+O169+O178+O32+O48+O50+O52+O54+O60+O62+O64+O72+O74+O76+O78+O86+O91+O93+O95+O114+O123+O125+O127+O134+O136+O143+O145+O147+O149+O157+O159+O161+O167+O172+O174+O176+O183+O185</f>
        <v>3820</v>
      </c>
      <c r="R6" s="14"/>
    </row>
    <row r="7" spans="1:15" s="1" customFormat="1" ht="21" customHeight="1">
      <c r="A7" s="8" t="s">
        <v>24</v>
      </c>
      <c r="B7" s="8">
        <f aca="true" t="shared" si="1" ref="B7:N7">SUM(B8:B18)</f>
        <v>20054</v>
      </c>
      <c r="C7" s="8">
        <f t="shared" si="1"/>
        <v>6282</v>
      </c>
      <c r="D7" s="8">
        <f t="shared" si="1"/>
        <v>623.05</v>
      </c>
      <c r="E7" s="8">
        <f t="shared" si="1"/>
        <v>271.3</v>
      </c>
      <c r="F7" s="8">
        <f t="shared" si="1"/>
        <v>1059.803</v>
      </c>
      <c r="G7" s="8">
        <f t="shared" si="1"/>
        <v>330.5955</v>
      </c>
      <c r="H7" s="8">
        <f t="shared" si="1"/>
        <v>0</v>
      </c>
      <c r="I7" s="8">
        <f t="shared" si="1"/>
        <v>22.38799999999999</v>
      </c>
      <c r="J7" s="8">
        <f t="shared" si="1"/>
        <v>63.597</v>
      </c>
      <c r="K7" s="8">
        <f t="shared" si="1"/>
        <v>-459.1410000000001</v>
      </c>
      <c r="L7" s="8">
        <f t="shared" si="1"/>
        <v>-122.8925</v>
      </c>
      <c r="M7" s="8">
        <f>N7+O7</f>
        <v>88</v>
      </c>
      <c r="N7" s="8">
        <f>SUM(N8:N18)</f>
        <v>23</v>
      </c>
      <c r="O7" s="8">
        <f>SUM(O8:O18)</f>
        <v>65</v>
      </c>
    </row>
    <row r="8" spans="1:15" s="1" customFormat="1" ht="21" customHeight="1">
      <c r="A8" s="23" t="s">
        <v>25</v>
      </c>
      <c r="B8" s="9"/>
      <c r="C8" s="9"/>
      <c r="D8" s="9"/>
      <c r="E8" s="9"/>
      <c r="F8" s="9"/>
      <c r="G8" s="9"/>
      <c r="H8" s="9"/>
      <c r="I8" s="9">
        <f aca="true" t="shared" si="2" ref="I8:I18">IF(D8-F8-H8&gt;0,D8-F8-H8,0)</f>
        <v>0</v>
      </c>
      <c r="J8" s="9">
        <f aca="true" t="shared" si="3" ref="J8:J18">IF(E8-G8&gt;0,E8-G8,0)</f>
        <v>0</v>
      </c>
      <c r="K8" s="9">
        <f aca="true" t="shared" si="4" ref="K8:K18">IF(D8-F8-H8&lt;0,D8-F8-H8,0)</f>
        <v>0</v>
      </c>
      <c r="L8" s="9">
        <f aca="true" t="shared" si="5" ref="L8:L18">IF(E8-G8&lt;0,E8-G8,0)</f>
        <v>0</v>
      </c>
      <c r="M8" s="9">
        <f>N8+O8</f>
        <v>0</v>
      </c>
      <c r="N8" s="9">
        <f aca="true" t="shared" si="6" ref="N8:N18">ROUNDUP(I8,0)</f>
        <v>0</v>
      </c>
      <c r="O8" s="9">
        <f aca="true" t="shared" si="7" ref="O8:O18">ROUNDUP(J8,0)</f>
        <v>0</v>
      </c>
    </row>
    <row r="9" spans="1:15" s="1" customFormat="1" ht="21" customHeight="1">
      <c r="A9" s="23" t="s">
        <v>26</v>
      </c>
      <c r="B9" s="9"/>
      <c r="C9" s="9"/>
      <c r="D9" s="9"/>
      <c r="E9" s="9"/>
      <c r="F9" s="9"/>
      <c r="G9" s="9"/>
      <c r="H9" s="9"/>
      <c r="I9" s="9">
        <f t="shared" si="2"/>
        <v>0</v>
      </c>
      <c r="J9" s="9">
        <f t="shared" si="3"/>
        <v>0</v>
      </c>
      <c r="K9" s="9">
        <f t="shared" si="4"/>
        <v>0</v>
      </c>
      <c r="L9" s="9">
        <f t="shared" si="5"/>
        <v>0</v>
      </c>
      <c r="M9" s="9">
        <f aca="true" t="shared" si="8" ref="M9:M24">N9+O9</f>
        <v>0</v>
      </c>
      <c r="N9" s="9">
        <f t="shared" si="6"/>
        <v>0</v>
      </c>
      <c r="O9" s="9">
        <f t="shared" si="7"/>
        <v>0</v>
      </c>
    </row>
    <row r="10" spans="1:15" s="1" customFormat="1" ht="21" customHeight="1">
      <c r="A10" s="24" t="s">
        <v>27</v>
      </c>
      <c r="B10" s="9"/>
      <c r="C10" s="9"/>
      <c r="D10" s="9"/>
      <c r="E10" s="9"/>
      <c r="F10" s="9"/>
      <c r="G10" s="9"/>
      <c r="H10" s="9"/>
      <c r="I10" s="9">
        <f t="shared" si="2"/>
        <v>0</v>
      </c>
      <c r="J10" s="9">
        <f t="shared" si="3"/>
        <v>0</v>
      </c>
      <c r="K10" s="9">
        <f t="shared" si="4"/>
        <v>0</v>
      </c>
      <c r="L10" s="9">
        <f t="shared" si="5"/>
        <v>0</v>
      </c>
      <c r="M10" s="9">
        <f t="shared" si="8"/>
        <v>0</v>
      </c>
      <c r="N10" s="9">
        <f t="shared" si="6"/>
        <v>0</v>
      </c>
      <c r="O10" s="9">
        <f t="shared" si="7"/>
        <v>0</v>
      </c>
    </row>
    <row r="11" spans="1:15" s="1" customFormat="1" ht="21" customHeight="1">
      <c r="A11" s="24" t="s">
        <v>28</v>
      </c>
      <c r="B11" s="9"/>
      <c r="C11" s="9"/>
      <c r="D11" s="9"/>
      <c r="E11" s="9"/>
      <c r="F11" s="9"/>
      <c r="G11" s="9"/>
      <c r="H11" s="9"/>
      <c r="I11" s="9">
        <f t="shared" si="2"/>
        <v>0</v>
      </c>
      <c r="J11" s="9">
        <f t="shared" si="3"/>
        <v>0</v>
      </c>
      <c r="K11" s="9">
        <f t="shared" si="4"/>
        <v>0</v>
      </c>
      <c r="L11" s="9">
        <f t="shared" si="5"/>
        <v>0</v>
      </c>
      <c r="M11" s="9">
        <f t="shared" si="8"/>
        <v>0</v>
      </c>
      <c r="N11" s="9">
        <f t="shared" si="6"/>
        <v>0</v>
      </c>
      <c r="O11" s="9">
        <f t="shared" si="7"/>
        <v>0</v>
      </c>
    </row>
    <row r="12" spans="1:15" s="1" customFormat="1" ht="21" customHeight="1">
      <c r="A12" s="9" t="s">
        <v>29</v>
      </c>
      <c r="B12" s="9">
        <v>1800</v>
      </c>
      <c r="C12" s="9">
        <v>550</v>
      </c>
      <c r="D12" s="9">
        <v>90</v>
      </c>
      <c r="E12" s="9">
        <v>40</v>
      </c>
      <c r="F12" s="9">
        <v>233.818</v>
      </c>
      <c r="G12" s="9">
        <v>80.166</v>
      </c>
      <c r="H12" s="9"/>
      <c r="I12" s="9">
        <f t="shared" si="2"/>
        <v>0</v>
      </c>
      <c r="J12" s="9">
        <f t="shared" si="3"/>
        <v>0</v>
      </c>
      <c r="K12" s="9">
        <f t="shared" si="4"/>
        <v>-143.818</v>
      </c>
      <c r="L12" s="9">
        <f t="shared" si="5"/>
        <v>-40.166</v>
      </c>
      <c r="M12" s="9">
        <f t="shared" si="8"/>
        <v>0</v>
      </c>
      <c r="N12" s="9">
        <f t="shared" si="6"/>
        <v>0</v>
      </c>
      <c r="O12" s="9">
        <f t="shared" si="7"/>
        <v>0</v>
      </c>
    </row>
    <row r="13" spans="1:15" s="1" customFormat="1" ht="21" customHeight="1">
      <c r="A13" s="9" t="s">
        <v>30</v>
      </c>
      <c r="B13" s="9">
        <v>250</v>
      </c>
      <c r="C13" s="9">
        <v>100</v>
      </c>
      <c r="D13" s="9">
        <v>12.5</v>
      </c>
      <c r="E13" s="9">
        <v>7.5</v>
      </c>
      <c r="F13" s="9">
        <v>25</v>
      </c>
      <c r="G13" s="9">
        <v>9.579</v>
      </c>
      <c r="H13" s="9"/>
      <c r="I13" s="9">
        <f t="shared" si="2"/>
        <v>0</v>
      </c>
      <c r="J13" s="9">
        <f t="shared" si="3"/>
        <v>0</v>
      </c>
      <c r="K13" s="9">
        <f t="shared" si="4"/>
        <v>-12.5</v>
      </c>
      <c r="L13" s="9">
        <f t="shared" si="5"/>
        <v>-2.0790000000000006</v>
      </c>
      <c r="M13" s="9">
        <f t="shared" si="8"/>
        <v>0</v>
      </c>
      <c r="N13" s="9">
        <f t="shared" si="6"/>
        <v>0</v>
      </c>
      <c r="O13" s="9">
        <f t="shared" si="7"/>
        <v>0</v>
      </c>
    </row>
    <row r="14" spans="1:15" s="1" customFormat="1" ht="21" customHeight="1">
      <c r="A14" s="9" t="s">
        <v>31</v>
      </c>
      <c r="B14" s="9">
        <v>1200</v>
      </c>
      <c r="C14" s="9">
        <v>600</v>
      </c>
      <c r="D14" s="9">
        <v>60</v>
      </c>
      <c r="E14" s="9">
        <v>45</v>
      </c>
      <c r="F14" s="9">
        <v>58.032</v>
      </c>
      <c r="G14" s="9">
        <v>18.662</v>
      </c>
      <c r="H14" s="9"/>
      <c r="I14" s="9">
        <f t="shared" si="2"/>
        <v>1.9680000000000035</v>
      </c>
      <c r="J14" s="9">
        <f t="shared" si="3"/>
        <v>26.338</v>
      </c>
      <c r="K14" s="9">
        <f t="shared" si="4"/>
        <v>0</v>
      </c>
      <c r="L14" s="9">
        <f t="shared" si="5"/>
        <v>0</v>
      </c>
      <c r="M14" s="9">
        <f t="shared" si="8"/>
        <v>29</v>
      </c>
      <c r="N14" s="9">
        <f t="shared" si="6"/>
        <v>2</v>
      </c>
      <c r="O14" s="9">
        <f t="shared" si="7"/>
        <v>27</v>
      </c>
    </row>
    <row r="15" spans="1:15" s="1" customFormat="1" ht="21" customHeight="1">
      <c r="A15" s="9" t="s">
        <v>32</v>
      </c>
      <c r="B15" s="9">
        <v>1000</v>
      </c>
      <c r="C15" s="9">
        <v>500</v>
      </c>
      <c r="D15" s="9">
        <v>50</v>
      </c>
      <c r="E15" s="9">
        <v>37.5</v>
      </c>
      <c r="F15" s="9">
        <v>240.526</v>
      </c>
      <c r="G15" s="9">
        <v>89.528</v>
      </c>
      <c r="H15" s="9"/>
      <c r="I15" s="9">
        <f t="shared" si="2"/>
        <v>0</v>
      </c>
      <c r="J15" s="9">
        <f t="shared" si="3"/>
        <v>0</v>
      </c>
      <c r="K15" s="9">
        <f t="shared" si="4"/>
        <v>-190.526</v>
      </c>
      <c r="L15" s="9">
        <f t="shared" si="5"/>
        <v>-52.028000000000006</v>
      </c>
      <c r="M15" s="9">
        <f t="shared" si="8"/>
        <v>0</v>
      </c>
      <c r="N15" s="9">
        <f t="shared" si="6"/>
        <v>0</v>
      </c>
      <c r="O15" s="9">
        <f t="shared" si="7"/>
        <v>0</v>
      </c>
    </row>
    <row r="16" spans="1:15" s="1" customFormat="1" ht="21" customHeight="1">
      <c r="A16" s="9" t="s">
        <v>33</v>
      </c>
      <c r="B16" s="9">
        <v>9514</v>
      </c>
      <c r="C16" s="9">
        <v>1812</v>
      </c>
      <c r="D16" s="9">
        <v>247.36</v>
      </c>
      <c r="E16" s="9">
        <v>56.172</v>
      </c>
      <c r="F16" s="9">
        <v>247.36</v>
      </c>
      <c r="G16" s="9">
        <v>56.172</v>
      </c>
      <c r="H16" s="9"/>
      <c r="I16" s="9">
        <f t="shared" si="2"/>
        <v>0</v>
      </c>
      <c r="J16" s="9">
        <f t="shared" si="3"/>
        <v>0</v>
      </c>
      <c r="K16" s="9">
        <f t="shared" si="4"/>
        <v>0</v>
      </c>
      <c r="L16" s="9">
        <f t="shared" si="5"/>
        <v>0</v>
      </c>
      <c r="M16" s="9">
        <f t="shared" si="8"/>
        <v>0</v>
      </c>
      <c r="N16" s="9">
        <f t="shared" si="6"/>
        <v>0</v>
      </c>
      <c r="O16" s="9">
        <f t="shared" si="7"/>
        <v>0</v>
      </c>
    </row>
    <row r="17" spans="1:15" s="1" customFormat="1" ht="21" customHeight="1">
      <c r="A17" s="9" t="s">
        <v>34</v>
      </c>
      <c r="B17" s="9">
        <v>230</v>
      </c>
      <c r="C17" s="9">
        <v>120</v>
      </c>
      <c r="D17" s="9">
        <v>5.75</v>
      </c>
      <c r="E17" s="9">
        <v>4.5</v>
      </c>
      <c r="F17" s="9">
        <v>118.047</v>
      </c>
      <c r="G17" s="9">
        <v>33.1195</v>
      </c>
      <c r="H17" s="9"/>
      <c r="I17" s="9">
        <f t="shared" si="2"/>
        <v>0</v>
      </c>
      <c r="J17" s="9">
        <f t="shared" si="3"/>
        <v>0</v>
      </c>
      <c r="K17" s="9">
        <f t="shared" si="4"/>
        <v>-112.297</v>
      </c>
      <c r="L17" s="9">
        <f t="shared" si="5"/>
        <v>-28.619500000000002</v>
      </c>
      <c r="M17" s="9">
        <f t="shared" si="8"/>
        <v>0</v>
      </c>
      <c r="N17" s="9">
        <f t="shared" si="6"/>
        <v>0</v>
      </c>
      <c r="O17" s="9">
        <f t="shared" si="7"/>
        <v>0</v>
      </c>
    </row>
    <row r="18" spans="1:15" s="1" customFormat="1" ht="21" customHeight="1">
      <c r="A18" s="9" t="s">
        <v>35</v>
      </c>
      <c r="B18" s="9">
        <v>6060</v>
      </c>
      <c r="C18" s="9">
        <v>2600</v>
      </c>
      <c r="D18" s="9">
        <v>157.44</v>
      </c>
      <c r="E18" s="9">
        <v>80.628</v>
      </c>
      <c r="F18" s="9">
        <v>137.02</v>
      </c>
      <c r="G18" s="9">
        <v>43.369</v>
      </c>
      <c r="H18" s="9"/>
      <c r="I18" s="9">
        <f t="shared" si="2"/>
        <v>20.419999999999987</v>
      </c>
      <c r="J18" s="9">
        <f t="shared" si="3"/>
        <v>37.259</v>
      </c>
      <c r="K18" s="9">
        <f t="shared" si="4"/>
        <v>0</v>
      </c>
      <c r="L18" s="9">
        <f t="shared" si="5"/>
        <v>0</v>
      </c>
      <c r="M18" s="9">
        <f t="shared" si="8"/>
        <v>59</v>
      </c>
      <c r="N18" s="9">
        <f t="shared" si="6"/>
        <v>21</v>
      </c>
      <c r="O18" s="9">
        <f t="shared" si="7"/>
        <v>38</v>
      </c>
    </row>
    <row r="19" spans="1:15" s="1" customFormat="1" ht="21" customHeight="1">
      <c r="A19" s="8" t="s">
        <v>36</v>
      </c>
      <c r="B19" s="8">
        <f aca="true" t="shared" si="9" ref="B19:N19">SUM(B20:B23)</f>
        <v>750</v>
      </c>
      <c r="C19" s="8">
        <f t="shared" si="9"/>
        <v>430</v>
      </c>
      <c r="D19" s="8">
        <f t="shared" si="9"/>
        <v>21</v>
      </c>
      <c r="E19" s="8">
        <f t="shared" si="9"/>
        <v>15.6</v>
      </c>
      <c r="F19" s="8">
        <f t="shared" si="9"/>
        <v>106.502</v>
      </c>
      <c r="G19" s="8">
        <f t="shared" si="9"/>
        <v>30.944</v>
      </c>
      <c r="H19" s="8">
        <f t="shared" si="9"/>
        <v>0</v>
      </c>
      <c r="I19" s="8">
        <f t="shared" si="9"/>
        <v>0</v>
      </c>
      <c r="J19" s="8">
        <f t="shared" si="9"/>
        <v>0</v>
      </c>
      <c r="K19" s="8">
        <f t="shared" si="9"/>
        <v>-85.502</v>
      </c>
      <c r="L19" s="8">
        <f t="shared" si="9"/>
        <v>-15.343999999999998</v>
      </c>
      <c r="M19" s="8">
        <f t="shared" si="8"/>
        <v>0</v>
      </c>
      <c r="N19" s="8">
        <f>SUM(N20:N23)</f>
        <v>0</v>
      </c>
      <c r="O19" s="8">
        <f>SUM(O20:O23)</f>
        <v>0</v>
      </c>
    </row>
    <row r="20" spans="1:15" s="1" customFormat="1" ht="21" customHeight="1">
      <c r="A20" s="9" t="s">
        <v>37</v>
      </c>
      <c r="B20" s="9"/>
      <c r="C20" s="9"/>
      <c r="D20" s="9"/>
      <c r="E20" s="9"/>
      <c r="F20" s="9"/>
      <c r="G20" s="9"/>
      <c r="H20" s="9"/>
      <c r="I20" s="9">
        <f aca="true" t="shared" si="10" ref="I20:I23">IF(D20-F20-H20&gt;0,D20-F20-H20,0)</f>
        <v>0</v>
      </c>
      <c r="J20" s="9">
        <f aca="true" t="shared" si="11" ref="J20:J23">IF(E20-G20&gt;0,E20-G20,0)</f>
        <v>0</v>
      </c>
      <c r="K20" s="9">
        <f aca="true" t="shared" si="12" ref="K20:K23">IF(D20-F20-H20&lt;0,D20-F20-H20,0)</f>
        <v>0</v>
      </c>
      <c r="L20" s="9">
        <f aca="true" t="shared" si="13" ref="L20:L23">IF(E20-G20&lt;0,E20-G20,0)</f>
        <v>0</v>
      </c>
      <c r="M20" s="9">
        <f t="shared" si="8"/>
        <v>0</v>
      </c>
      <c r="N20" s="9">
        <f aca="true" t="shared" si="14" ref="N20:N23">ROUNDUP(I20,0)</f>
        <v>0</v>
      </c>
      <c r="O20" s="9">
        <f aca="true" t="shared" si="15" ref="O20:O23">ROUNDUP(J20,0)</f>
        <v>0</v>
      </c>
    </row>
    <row r="21" spans="1:15" s="1" customFormat="1" ht="21" customHeight="1">
      <c r="A21" s="9" t="s">
        <v>38</v>
      </c>
      <c r="B21" s="9"/>
      <c r="C21" s="9"/>
      <c r="D21" s="9"/>
      <c r="E21" s="9"/>
      <c r="F21" s="9">
        <v>3.432</v>
      </c>
      <c r="G21" s="9">
        <v>1.643</v>
      </c>
      <c r="H21" s="9"/>
      <c r="I21" s="9">
        <f t="shared" si="10"/>
        <v>0</v>
      </c>
      <c r="J21" s="9">
        <f t="shared" si="11"/>
        <v>0</v>
      </c>
      <c r="K21" s="9">
        <f t="shared" si="12"/>
        <v>-3.432</v>
      </c>
      <c r="L21" s="9">
        <f t="shared" si="13"/>
        <v>-1.643</v>
      </c>
      <c r="M21" s="9">
        <f t="shared" si="8"/>
        <v>0</v>
      </c>
      <c r="N21" s="9">
        <f t="shared" si="14"/>
        <v>0</v>
      </c>
      <c r="O21" s="9">
        <f t="shared" si="15"/>
        <v>0</v>
      </c>
    </row>
    <row r="22" spans="1:15" s="1" customFormat="1" ht="21" customHeight="1">
      <c r="A22" s="9" t="s">
        <v>39</v>
      </c>
      <c r="B22" s="9">
        <v>50</v>
      </c>
      <c r="C22" s="9">
        <v>30</v>
      </c>
      <c r="D22" s="9">
        <v>1</v>
      </c>
      <c r="E22" s="9">
        <v>0.6</v>
      </c>
      <c r="F22" s="9">
        <v>15</v>
      </c>
      <c r="G22" s="9">
        <v>2</v>
      </c>
      <c r="H22" s="9"/>
      <c r="I22" s="9">
        <f t="shared" si="10"/>
        <v>0</v>
      </c>
      <c r="J22" s="9">
        <f t="shared" si="11"/>
        <v>0</v>
      </c>
      <c r="K22" s="9">
        <f t="shared" si="12"/>
        <v>-14</v>
      </c>
      <c r="L22" s="9">
        <f t="shared" si="13"/>
        <v>-1.4</v>
      </c>
      <c r="M22" s="9">
        <f t="shared" si="8"/>
        <v>0</v>
      </c>
      <c r="N22" s="9">
        <f t="shared" si="14"/>
        <v>0</v>
      </c>
      <c r="O22" s="9">
        <f t="shared" si="15"/>
        <v>0</v>
      </c>
    </row>
    <row r="23" spans="1:15" s="1" customFormat="1" ht="21" customHeight="1">
      <c r="A23" s="9" t="s">
        <v>40</v>
      </c>
      <c r="B23" s="9">
        <v>700</v>
      </c>
      <c r="C23" s="9">
        <v>400</v>
      </c>
      <c r="D23" s="9">
        <v>20</v>
      </c>
      <c r="E23" s="9">
        <v>15</v>
      </c>
      <c r="F23" s="9">
        <v>88.07</v>
      </c>
      <c r="G23" s="9">
        <v>27.301</v>
      </c>
      <c r="H23" s="9"/>
      <c r="I23" s="9">
        <f t="shared" si="10"/>
        <v>0</v>
      </c>
      <c r="J23" s="9">
        <f t="shared" si="11"/>
        <v>0</v>
      </c>
      <c r="K23" s="9">
        <f t="shared" si="12"/>
        <v>-68.07</v>
      </c>
      <c r="L23" s="9">
        <f t="shared" si="13"/>
        <v>-12.300999999999998</v>
      </c>
      <c r="M23" s="9">
        <f t="shared" si="8"/>
        <v>0</v>
      </c>
      <c r="N23" s="9">
        <f t="shared" si="14"/>
        <v>0</v>
      </c>
      <c r="O23" s="9">
        <f t="shared" si="15"/>
        <v>0</v>
      </c>
    </row>
    <row r="24" spans="1:15" s="1" customFormat="1" ht="21" customHeight="1">
      <c r="A24" s="8" t="s">
        <v>41</v>
      </c>
      <c r="B24" s="8">
        <f aca="true" t="shared" si="16" ref="B24:N24">SUM(B25:B31)</f>
        <v>43242</v>
      </c>
      <c r="C24" s="8">
        <f t="shared" si="16"/>
        <v>18213</v>
      </c>
      <c r="D24" s="8">
        <f t="shared" si="16"/>
        <v>1133.91</v>
      </c>
      <c r="E24" s="8">
        <f t="shared" si="16"/>
        <v>569.52</v>
      </c>
      <c r="F24" s="8">
        <f t="shared" si="16"/>
        <v>74.576</v>
      </c>
      <c r="G24" s="8">
        <f t="shared" si="16"/>
        <v>23.222</v>
      </c>
      <c r="H24" s="8">
        <f t="shared" si="16"/>
        <v>43.120000000000005</v>
      </c>
      <c r="I24" s="8">
        <f t="shared" si="16"/>
        <v>1016.352</v>
      </c>
      <c r="J24" s="8">
        <f t="shared" si="16"/>
        <v>546.6305</v>
      </c>
      <c r="K24" s="8">
        <f t="shared" si="16"/>
        <v>-0.1379999999999999</v>
      </c>
      <c r="L24" s="8">
        <f t="shared" si="16"/>
        <v>-0.3325</v>
      </c>
      <c r="M24" s="8">
        <f t="shared" si="8"/>
        <v>1568</v>
      </c>
      <c r="N24" s="8">
        <f>SUM(N25:N31)</f>
        <v>1019</v>
      </c>
      <c r="O24" s="8">
        <f>SUM(O25:O31)</f>
        <v>549</v>
      </c>
    </row>
    <row r="25" spans="1:15" s="1" customFormat="1" ht="21" customHeight="1">
      <c r="A25" s="9" t="s">
        <v>42</v>
      </c>
      <c r="B25" s="9"/>
      <c r="C25" s="9"/>
      <c r="D25" s="9"/>
      <c r="E25" s="9"/>
      <c r="F25" s="9"/>
      <c r="G25" s="9"/>
      <c r="H25" s="9"/>
      <c r="I25" s="9">
        <f aca="true" t="shared" si="17" ref="I25:I31">IF(D25-F25-H25&gt;0,D25-F25-H25,0)</f>
        <v>0</v>
      </c>
      <c r="J25" s="9">
        <f aca="true" t="shared" si="18" ref="J25:J31">IF(E25-G25&gt;0,E25-G25,0)</f>
        <v>0</v>
      </c>
      <c r="K25" s="9">
        <f aca="true" t="shared" si="19" ref="K25:K31">IF(D25-F25-H25&lt;0,D25-F25-H25,0)</f>
        <v>0</v>
      </c>
      <c r="L25" s="9">
        <f aca="true" t="shared" si="20" ref="L25:L31">IF(E25-G25&lt;0,E25-G25,0)</f>
        <v>0</v>
      </c>
      <c r="M25" s="9">
        <f aca="true" t="shared" si="21" ref="M25:M41">N25+O25</f>
        <v>0</v>
      </c>
      <c r="N25" s="9">
        <f aca="true" t="shared" si="22" ref="N25:N31">ROUNDUP(I25,0)</f>
        <v>0</v>
      </c>
      <c r="O25" s="9">
        <f aca="true" t="shared" si="23" ref="O25:O31">ROUNDUP(J25,0)</f>
        <v>0</v>
      </c>
    </row>
    <row r="26" spans="1:15" s="1" customFormat="1" ht="21" customHeight="1">
      <c r="A26" s="9" t="s">
        <v>43</v>
      </c>
      <c r="B26" s="9">
        <v>90</v>
      </c>
      <c r="C26" s="9"/>
      <c r="D26" s="9">
        <v>2.7</v>
      </c>
      <c r="E26" s="9"/>
      <c r="F26" s="9">
        <v>2.838</v>
      </c>
      <c r="G26" s="9"/>
      <c r="H26" s="9"/>
      <c r="I26" s="9">
        <f t="shared" si="17"/>
        <v>0</v>
      </c>
      <c r="J26" s="9">
        <f t="shared" si="18"/>
        <v>0</v>
      </c>
      <c r="K26" s="9">
        <f t="shared" si="19"/>
        <v>-0.1379999999999999</v>
      </c>
      <c r="L26" s="9">
        <f t="shared" si="20"/>
        <v>0</v>
      </c>
      <c r="M26" s="9">
        <f t="shared" si="21"/>
        <v>0</v>
      </c>
      <c r="N26" s="9">
        <f t="shared" si="22"/>
        <v>0</v>
      </c>
      <c r="O26" s="9">
        <f t="shared" si="23"/>
        <v>0</v>
      </c>
    </row>
    <row r="27" spans="1:15" s="1" customFormat="1" ht="21" customHeight="1">
      <c r="A27" s="9" t="s">
        <v>44</v>
      </c>
      <c r="B27" s="9">
        <v>1452</v>
      </c>
      <c r="C27" s="9">
        <v>616</v>
      </c>
      <c r="D27" s="9">
        <v>41.76</v>
      </c>
      <c r="E27" s="9">
        <v>20.625</v>
      </c>
      <c r="F27" s="9">
        <v>10.682</v>
      </c>
      <c r="G27" s="9">
        <v>1.9535</v>
      </c>
      <c r="H27" s="9">
        <v>0.04</v>
      </c>
      <c r="I27" s="9">
        <f t="shared" si="17"/>
        <v>31.037999999999997</v>
      </c>
      <c r="J27" s="9">
        <f t="shared" si="18"/>
        <v>18.6715</v>
      </c>
      <c r="K27" s="9">
        <f t="shared" si="19"/>
        <v>0</v>
      </c>
      <c r="L27" s="9">
        <f t="shared" si="20"/>
        <v>0</v>
      </c>
      <c r="M27" s="9">
        <f t="shared" si="21"/>
        <v>51</v>
      </c>
      <c r="N27" s="9">
        <f t="shared" si="22"/>
        <v>32</v>
      </c>
      <c r="O27" s="9">
        <f t="shared" si="23"/>
        <v>19</v>
      </c>
    </row>
    <row r="28" spans="1:15" s="1" customFormat="1" ht="21" customHeight="1">
      <c r="A28" s="9" t="s">
        <v>45</v>
      </c>
      <c r="B28" s="9">
        <v>2600</v>
      </c>
      <c r="C28" s="9">
        <v>550</v>
      </c>
      <c r="D28" s="9">
        <v>70</v>
      </c>
      <c r="E28" s="9">
        <v>19.25</v>
      </c>
      <c r="F28" s="9">
        <v>52.156</v>
      </c>
      <c r="G28" s="9">
        <v>14.611</v>
      </c>
      <c r="H28" s="9"/>
      <c r="I28" s="9">
        <f t="shared" si="17"/>
        <v>17.844</v>
      </c>
      <c r="J28" s="9">
        <f t="shared" si="18"/>
        <v>4.638999999999999</v>
      </c>
      <c r="K28" s="9">
        <f t="shared" si="19"/>
        <v>0</v>
      </c>
      <c r="L28" s="9">
        <f t="shared" si="20"/>
        <v>0</v>
      </c>
      <c r="M28" s="9">
        <f t="shared" si="21"/>
        <v>23</v>
      </c>
      <c r="N28" s="9">
        <f t="shared" si="22"/>
        <v>18</v>
      </c>
      <c r="O28" s="9">
        <f t="shared" si="23"/>
        <v>5</v>
      </c>
    </row>
    <row r="29" spans="1:15" s="1" customFormat="1" ht="21" customHeight="1">
      <c r="A29" s="9" t="s">
        <v>46</v>
      </c>
      <c r="B29" s="9">
        <v>303</v>
      </c>
      <c r="C29" s="9">
        <v>82</v>
      </c>
      <c r="D29" s="9">
        <v>10.74</v>
      </c>
      <c r="E29" s="9">
        <v>3.73</v>
      </c>
      <c r="F29" s="9">
        <v>7.52</v>
      </c>
      <c r="G29" s="9">
        <v>4.0625</v>
      </c>
      <c r="H29" s="9"/>
      <c r="I29" s="9">
        <f t="shared" si="17"/>
        <v>3.2200000000000006</v>
      </c>
      <c r="J29" s="9">
        <f t="shared" si="18"/>
        <v>0</v>
      </c>
      <c r="K29" s="9">
        <f t="shared" si="19"/>
        <v>0</v>
      </c>
      <c r="L29" s="9">
        <f t="shared" si="20"/>
        <v>-0.3325</v>
      </c>
      <c r="M29" s="9">
        <f t="shared" si="21"/>
        <v>4</v>
      </c>
      <c r="N29" s="9">
        <f t="shared" si="22"/>
        <v>4</v>
      </c>
      <c r="O29" s="9">
        <f t="shared" si="23"/>
        <v>0</v>
      </c>
    </row>
    <row r="30" spans="1:15" s="1" customFormat="1" ht="21" customHeight="1">
      <c r="A30" s="9" t="s">
        <v>47</v>
      </c>
      <c r="B30" s="9">
        <v>22967</v>
      </c>
      <c r="C30" s="9">
        <v>10395</v>
      </c>
      <c r="D30" s="9">
        <v>597.13</v>
      </c>
      <c r="E30" s="9">
        <v>322.245</v>
      </c>
      <c r="F30" s="9"/>
      <c r="G30" s="9"/>
      <c r="H30" s="9">
        <v>41.88</v>
      </c>
      <c r="I30" s="9">
        <f t="shared" si="17"/>
        <v>555.25</v>
      </c>
      <c r="J30" s="9">
        <f t="shared" si="18"/>
        <v>322.245</v>
      </c>
      <c r="K30" s="9">
        <f t="shared" si="19"/>
        <v>0</v>
      </c>
      <c r="L30" s="9">
        <f t="shared" si="20"/>
        <v>0</v>
      </c>
      <c r="M30" s="9">
        <f t="shared" si="21"/>
        <v>879</v>
      </c>
      <c r="N30" s="9">
        <f t="shared" si="22"/>
        <v>556</v>
      </c>
      <c r="O30" s="9">
        <f t="shared" si="23"/>
        <v>323</v>
      </c>
    </row>
    <row r="31" spans="1:15" s="1" customFormat="1" ht="21" customHeight="1">
      <c r="A31" s="9" t="s">
        <v>48</v>
      </c>
      <c r="B31" s="9">
        <v>15830</v>
      </c>
      <c r="C31" s="9">
        <v>6570</v>
      </c>
      <c r="D31" s="9">
        <v>411.58</v>
      </c>
      <c r="E31" s="9">
        <v>203.67</v>
      </c>
      <c r="F31" s="9">
        <v>1.38</v>
      </c>
      <c r="G31" s="9">
        <v>2.595</v>
      </c>
      <c r="H31" s="9">
        <v>1.2</v>
      </c>
      <c r="I31" s="9">
        <f t="shared" si="17"/>
        <v>409</v>
      </c>
      <c r="J31" s="9">
        <f t="shared" si="18"/>
        <v>201.075</v>
      </c>
      <c r="K31" s="9">
        <f t="shared" si="19"/>
        <v>0</v>
      </c>
      <c r="L31" s="9">
        <f t="shared" si="20"/>
        <v>0</v>
      </c>
      <c r="M31" s="9">
        <f t="shared" si="21"/>
        <v>611</v>
      </c>
      <c r="N31" s="9">
        <f t="shared" si="22"/>
        <v>409</v>
      </c>
      <c r="O31" s="9">
        <f t="shared" si="23"/>
        <v>202</v>
      </c>
    </row>
    <row r="32" spans="1:15" s="1" customFormat="1" ht="21" customHeight="1">
      <c r="A32" s="8" t="s">
        <v>49</v>
      </c>
      <c r="B32" s="8">
        <f aca="true" t="shared" si="24" ref="B32:N32">B33</f>
        <v>210</v>
      </c>
      <c r="C32" s="8">
        <f t="shared" si="24"/>
        <v>125</v>
      </c>
      <c r="D32" s="8">
        <f t="shared" si="24"/>
        <v>7.05</v>
      </c>
      <c r="E32" s="8">
        <f t="shared" si="24"/>
        <v>4.975</v>
      </c>
      <c r="F32" s="8">
        <f t="shared" si="24"/>
        <v>6.76</v>
      </c>
      <c r="G32" s="8">
        <f t="shared" si="24"/>
        <v>3.71</v>
      </c>
      <c r="H32" s="8">
        <f t="shared" si="24"/>
        <v>0</v>
      </c>
      <c r="I32" s="8">
        <f t="shared" si="24"/>
        <v>0.29000000000000004</v>
      </c>
      <c r="J32" s="8">
        <f t="shared" si="24"/>
        <v>1.2649999999999997</v>
      </c>
      <c r="K32" s="8">
        <f t="shared" si="24"/>
        <v>0</v>
      </c>
      <c r="L32" s="8">
        <f t="shared" si="24"/>
        <v>0</v>
      </c>
      <c r="M32" s="8">
        <f t="shared" si="21"/>
        <v>3</v>
      </c>
      <c r="N32" s="8">
        <f>N33</f>
        <v>1</v>
      </c>
      <c r="O32" s="8">
        <f>O33</f>
        <v>2</v>
      </c>
    </row>
    <row r="33" spans="1:15" s="1" customFormat="1" ht="21" customHeight="1">
      <c r="A33" s="9" t="s">
        <v>49</v>
      </c>
      <c r="B33" s="9">
        <v>210</v>
      </c>
      <c r="C33" s="9">
        <v>125</v>
      </c>
      <c r="D33" s="9">
        <v>7.05</v>
      </c>
      <c r="E33" s="9">
        <v>4.975</v>
      </c>
      <c r="F33" s="9">
        <v>6.76</v>
      </c>
      <c r="G33" s="9">
        <v>3.71</v>
      </c>
      <c r="H33" s="9"/>
      <c r="I33" s="9">
        <f aca="true" t="shared" si="25" ref="I33:I38">IF(D33-F33-H33&gt;0,D33-F33-H33,0)</f>
        <v>0.29000000000000004</v>
      </c>
      <c r="J33" s="9">
        <f aca="true" t="shared" si="26" ref="J33:J38">IF(E33-G33&gt;0,E33-G33,0)</f>
        <v>1.2649999999999997</v>
      </c>
      <c r="K33" s="9">
        <f aca="true" t="shared" si="27" ref="K33:K38">IF(D33-F33-H33&lt;0,D33-F33-H33,0)</f>
        <v>0</v>
      </c>
      <c r="L33" s="9">
        <f aca="true" t="shared" si="28" ref="L33:L38">IF(E33-G33&lt;0,E33-G33,0)</f>
        <v>0</v>
      </c>
      <c r="M33" s="9">
        <f t="shared" si="21"/>
        <v>3</v>
      </c>
      <c r="N33" s="9">
        <f aca="true" t="shared" si="29" ref="N33:N38">ROUNDUP(I33,0)</f>
        <v>1</v>
      </c>
      <c r="O33" s="9">
        <f aca="true" t="shared" si="30" ref="O33:O38">ROUNDUP(J33,0)</f>
        <v>2</v>
      </c>
    </row>
    <row r="34" spans="1:15" s="1" customFormat="1" ht="21" customHeight="1">
      <c r="A34" s="8" t="s">
        <v>50</v>
      </c>
      <c r="B34" s="8">
        <f aca="true" t="shared" si="31" ref="B34:N34">SUM(B35:B38)</f>
        <v>480</v>
      </c>
      <c r="C34" s="8">
        <f t="shared" si="31"/>
        <v>170</v>
      </c>
      <c r="D34" s="8">
        <f t="shared" si="31"/>
        <v>22.5</v>
      </c>
      <c r="E34" s="8">
        <f t="shared" si="31"/>
        <v>10</v>
      </c>
      <c r="F34" s="8">
        <f t="shared" si="31"/>
        <v>189.22199999999998</v>
      </c>
      <c r="G34" s="8">
        <f t="shared" si="31"/>
        <v>52.991</v>
      </c>
      <c r="H34" s="8">
        <f t="shared" si="31"/>
        <v>0</v>
      </c>
      <c r="I34" s="8">
        <f t="shared" si="31"/>
        <v>2.974</v>
      </c>
      <c r="J34" s="8">
        <f t="shared" si="31"/>
        <v>7.5</v>
      </c>
      <c r="K34" s="8">
        <f t="shared" si="31"/>
        <v>-169.696</v>
      </c>
      <c r="L34" s="8">
        <f t="shared" si="31"/>
        <v>-50.491</v>
      </c>
      <c r="M34" s="8">
        <f t="shared" si="21"/>
        <v>11</v>
      </c>
      <c r="N34" s="8">
        <f>SUM(N35:N38)</f>
        <v>3</v>
      </c>
      <c r="O34" s="8">
        <f>SUM(O35:O38)</f>
        <v>8</v>
      </c>
    </row>
    <row r="35" spans="1:15" s="1" customFormat="1" ht="21" customHeight="1">
      <c r="A35" s="9" t="s">
        <v>51</v>
      </c>
      <c r="B35" s="9"/>
      <c r="C35" s="9"/>
      <c r="D35" s="9"/>
      <c r="E35" s="9"/>
      <c r="F35" s="9">
        <v>59.488</v>
      </c>
      <c r="G35" s="9">
        <v>18.011</v>
      </c>
      <c r="H35" s="9"/>
      <c r="I35" s="9">
        <f t="shared" si="25"/>
        <v>0</v>
      </c>
      <c r="J35" s="9">
        <f t="shared" si="26"/>
        <v>0</v>
      </c>
      <c r="K35" s="9">
        <f t="shared" si="27"/>
        <v>-59.488</v>
      </c>
      <c r="L35" s="9">
        <f t="shared" si="28"/>
        <v>-18.011</v>
      </c>
      <c r="M35" s="9">
        <f t="shared" si="21"/>
        <v>0</v>
      </c>
      <c r="N35" s="9">
        <f t="shared" si="29"/>
        <v>0</v>
      </c>
      <c r="O35" s="9">
        <f t="shared" si="30"/>
        <v>0</v>
      </c>
    </row>
    <row r="36" spans="1:15" s="1" customFormat="1" ht="21" customHeight="1">
      <c r="A36" s="9" t="s">
        <v>52</v>
      </c>
      <c r="B36" s="9">
        <v>80</v>
      </c>
      <c r="C36" s="9"/>
      <c r="D36" s="9">
        <v>4</v>
      </c>
      <c r="E36" s="9"/>
      <c r="F36" s="9">
        <v>23.838</v>
      </c>
      <c r="G36" s="9">
        <v>4.154</v>
      </c>
      <c r="H36" s="9"/>
      <c r="I36" s="9">
        <f t="shared" si="25"/>
        <v>0</v>
      </c>
      <c r="J36" s="9">
        <f t="shared" si="26"/>
        <v>0</v>
      </c>
      <c r="K36" s="9">
        <f t="shared" si="27"/>
        <v>-19.838</v>
      </c>
      <c r="L36" s="9">
        <f t="shared" si="28"/>
        <v>-4.154</v>
      </c>
      <c r="M36" s="9">
        <f t="shared" si="21"/>
        <v>0</v>
      </c>
      <c r="N36" s="9">
        <f t="shared" si="29"/>
        <v>0</v>
      </c>
      <c r="O36" s="9">
        <f t="shared" si="30"/>
        <v>0</v>
      </c>
    </row>
    <row r="37" spans="1:15" s="1" customFormat="1" ht="21" customHeight="1">
      <c r="A37" s="9" t="s">
        <v>53</v>
      </c>
      <c r="B37" s="9">
        <v>250</v>
      </c>
      <c r="C37" s="9">
        <v>100</v>
      </c>
      <c r="D37" s="9">
        <v>12.5</v>
      </c>
      <c r="E37" s="9">
        <v>7.5</v>
      </c>
      <c r="F37" s="9">
        <v>9.526</v>
      </c>
      <c r="G37" s="9"/>
      <c r="H37" s="9"/>
      <c r="I37" s="9">
        <f t="shared" si="25"/>
        <v>2.974</v>
      </c>
      <c r="J37" s="9">
        <f t="shared" si="26"/>
        <v>7.5</v>
      </c>
      <c r="K37" s="9">
        <f t="shared" si="27"/>
        <v>0</v>
      </c>
      <c r="L37" s="9">
        <f t="shared" si="28"/>
        <v>0</v>
      </c>
      <c r="M37" s="9">
        <f t="shared" si="21"/>
        <v>11</v>
      </c>
      <c r="N37" s="9">
        <f t="shared" si="29"/>
        <v>3</v>
      </c>
      <c r="O37" s="9">
        <f t="shared" si="30"/>
        <v>8</v>
      </c>
    </row>
    <row r="38" spans="1:15" s="1" customFormat="1" ht="21" customHeight="1">
      <c r="A38" s="9" t="s">
        <v>54</v>
      </c>
      <c r="B38" s="9">
        <v>150</v>
      </c>
      <c r="C38" s="9">
        <v>70</v>
      </c>
      <c r="D38" s="9">
        <v>6</v>
      </c>
      <c r="E38" s="9">
        <v>2.5</v>
      </c>
      <c r="F38" s="9">
        <v>96.37</v>
      </c>
      <c r="G38" s="9">
        <v>30.826</v>
      </c>
      <c r="H38" s="9"/>
      <c r="I38" s="9">
        <f t="shared" si="25"/>
        <v>0</v>
      </c>
      <c r="J38" s="9">
        <f t="shared" si="26"/>
        <v>0</v>
      </c>
      <c r="K38" s="9">
        <f t="shared" si="27"/>
        <v>-90.37</v>
      </c>
      <c r="L38" s="9">
        <f t="shared" si="28"/>
        <v>-28.326</v>
      </c>
      <c r="M38" s="9">
        <f t="shared" si="21"/>
        <v>0</v>
      </c>
      <c r="N38" s="9">
        <f t="shared" si="29"/>
        <v>0</v>
      </c>
      <c r="O38" s="9">
        <f t="shared" si="30"/>
        <v>0</v>
      </c>
    </row>
    <row r="39" spans="1:15" s="1" customFormat="1" ht="21" customHeight="1">
      <c r="A39" s="8" t="s">
        <v>55</v>
      </c>
      <c r="B39" s="8">
        <f aca="true" t="shared" si="32" ref="B39:N39">B40</f>
        <v>400</v>
      </c>
      <c r="C39" s="8">
        <f t="shared" si="32"/>
        <v>180</v>
      </c>
      <c r="D39" s="8">
        <f t="shared" si="32"/>
        <v>8</v>
      </c>
      <c r="E39" s="8">
        <f t="shared" si="32"/>
        <v>3.6</v>
      </c>
      <c r="F39" s="8">
        <f t="shared" si="32"/>
        <v>-1.944</v>
      </c>
      <c r="G39" s="8">
        <f t="shared" si="32"/>
        <v>-3.03</v>
      </c>
      <c r="H39" s="8">
        <f t="shared" si="32"/>
        <v>0</v>
      </c>
      <c r="I39" s="8">
        <f t="shared" si="32"/>
        <v>9.943999999999999</v>
      </c>
      <c r="J39" s="8">
        <f t="shared" si="32"/>
        <v>6.63</v>
      </c>
      <c r="K39" s="8">
        <f t="shared" si="32"/>
        <v>0</v>
      </c>
      <c r="L39" s="8">
        <f t="shared" si="32"/>
        <v>0</v>
      </c>
      <c r="M39" s="8">
        <f t="shared" si="21"/>
        <v>17</v>
      </c>
      <c r="N39" s="8">
        <f>N40</f>
        <v>10</v>
      </c>
      <c r="O39" s="8">
        <f>O40</f>
        <v>7</v>
      </c>
    </row>
    <row r="40" spans="1:15" s="1" customFormat="1" ht="21" customHeight="1">
      <c r="A40" s="9" t="s">
        <v>55</v>
      </c>
      <c r="B40" s="9">
        <v>400</v>
      </c>
      <c r="C40" s="9">
        <v>180</v>
      </c>
      <c r="D40" s="9">
        <v>8</v>
      </c>
      <c r="E40" s="9">
        <v>3.6</v>
      </c>
      <c r="F40" s="9">
        <v>-1.944</v>
      </c>
      <c r="G40" s="9">
        <v>-3.03</v>
      </c>
      <c r="H40" s="9"/>
      <c r="I40" s="9">
        <f aca="true" t="shared" si="33" ref="I40:I47">IF(D40-F40-H40&gt;0,D40-F40-H40,0)</f>
        <v>9.943999999999999</v>
      </c>
      <c r="J40" s="9">
        <f aca="true" t="shared" si="34" ref="J40:J47">IF(E40-G40&gt;0,E40-G40,0)</f>
        <v>6.63</v>
      </c>
      <c r="K40" s="9">
        <f aca="true" t="shared" si="35" ref="K40:K47">IF(D40-F40-H40&lt;0,D40-F40-H40,0)</f>
        <v>0</v>
      </c>
      <c r="L40" s="9">
        <f aca="true" t="shared" si="36" ref="L40:L47">IF(E40-G40&lt;0,E40-G40,0)</f>
        <v>0</v>
      </c>
      <c r="M40" s="9">
        <f t="shared" si="21"/>
        <v>17</v>
      </c>
      <c r="N40" s="9">
        <f aca="true" t="shared" si="37" ref="N40:N47">ROUNDUP(I40,0)</f>
        <v>10</v>
      </c>
      <c r="O40" s="9">
        <f aca="true" t="shared" si="38" ref="O40:O47">ROUNDUP(J40,0)</f>
        <v>7</v>
      </c>
    </row>
    <row r="41" spans="1:15" s="1" customFormat="1" ht="21" customHeight="1">
      <c r="A41" s="8" t="s">
        <v>56</v>
      </c>
      <c r="B41" s="8">
        <f aca="true" t="shared" si="39" ref="B41:N41">SUM(B42:B47)</f>
        <v>10608</v>
      </c>
      <c r="C41" s="8">
        <f t="shared" si="39"/>
        <v>3170</v>
      </c>
      <c r="D41" s="8">
        <f t="shared" si="39"/>
        <v>290.928</v>
      </c>
      <c r="E41" s="8">
        <f t="shared" si="39"/>
        <v>111.503</v>
      </c>
      <c r="F41" s="8">
        <f t="shared" si="39"/>
        <v>22.653000000000002</v>
      </c>
      <c r="G41" s="8">
        <f t="shared" si="39"/>
        <v>7.986</v>
      </c>
      <c r="H41" s="8">
        <f t="shared" si="39"/>
        <v>28.178</v>
      </c>
      <c r="I41" s="8">
        <f t="shared" si="39"/>
        <v>240.09699999999998</v>
      </c>
      <c r="J41" s="8">
        <f t="shared" si="39"/>
        <v>103.517</v>
      </c>
      <c r="K41" s="8">
        <f t="shared" si="39"/>
        <v>0</v>
      </c>
      <c r="L41" s="8">
        <f t="shared" si="39"/>
        <v>0</v>
      </c>
      <c r="M41" s="8">
        <f t="shared" si="21"/>
        <v>348</v>
      </c>
      <c r="N41" s="8">
        <f>SUM(N42:N47)</f>
        <v>241</v>
      </c>
      <c r="O41" s="8">
        <f>SUM(O42:O47)</f>
        <v>107</v>
      </c>
    </row>
    <row r="42" spans="1:15" s="1" customFormat="1" ht="21" customHeight="1">
      <c r="A42" s="9" t="s">
        <v>57</v>
      </c>
      <c r="B42" s="9">
        <v>2728</v>
      </c>
      <c r="C42" s="9">
        <v>743</v>
      </c>
      <c r="D42" s="9">
        <v>70.928</v>
      </c>
      <c r="E42" s="9">
        <v>23.033</v>
      </c>
      <c r="F42" s="9"/>
      <c r="G42" s="9"/>
      <c r="H42" s="9"/>
      <c r="I42" s="9">
        <f t="shared" si="33"/>
        <v>70.928</v>
      </c>
      <c r="J42" s="9">
        <f t="shared" si="34"/>
        <v>23.033</v>
      </c>
      <c r="K42" s="9">
        <f t="shared" si="35"/>
        <v>0</v>
      </c>
      <c r="L42" s="9">
        <f t="shared" si="36"/>
        <v>0</v>
      </c>
      <c r="M42" s="9">
        <f aca="true" t="shared" si="40" ref="M42:M101">N42+O42</f>
        <v>95</v>
      </c>
      <c r="N42" s="9">
        <f t="shared" si="37"/>
        <v>71</v>
      </c>
      <c r="O42" s="9">
        <f t="shared" si="38"/>
        <v>24</v>
      </c>
    </row>
    <row r="43" spans="1:15" s="1" customFormat="1" ht="21" customHeight="1">
      <c r="A43" s="9" t="s">
        <v>58</v>
      </c>
      <c r="B43" s="9">
        <v>3000</v>
      </c>
      <c r="C43" s="9">
        <v>1000</v>
      </c>
      <c r="D43" s="9">
        <v>84</v>
      </c>
      <c r="E43" s="9">
        <v>36.5</v>
      </c>
      <c r="F43" s="9"/>
      <c r="G43" s="9"/>
      <c r="H43" s="9"/>
      <c r="I43" s="9">
        <f t="shared" si="33"/>
        <v>84</v>
      </c>
      <c r="J43" s="9">
        <f t="shared" si="34"/>
        <v>36.5</v>
      </c>
      <c r="K43" s="9">
        <f t="shared" si="35"/>
        <v>0</v>
      </c>
      <c r="L43" s="9">
        <f t="shared" si="36"/>
        <v>0</v>
      </c>
      <c r="M43" s="9">
        <f t="shared" si="40"/>
        <v>121</v>
      </c>
      <c r="N43" s="9">
        <f t="shared" si="37"/>
        <v>84</v>
      </c>
      <c r="O43" s="9">
        <f t="shared" si="38"/>
        <v>37</v>
      </c>
    </row>
    <row r="44" spans="1:15" s="1" customFormat="1" ht="21" customHeight="1">
      <c r="A44" s="9" t="s">
        <v>59</v>
      </c>
      <c r="B44" s="9">
        <v>2523</v>
      </c>
      <c r="C44" s="9">
        <v>695</v>
      </c>
      <c r="D44" s="9">
        <v>65.58</v>
      </c>
      <c r="E44" s="9">
        <v>21.545</v>
      </c>
      <c r="F44" s="9">
        <v>19.762</v>
      </c>
      <c r="G44" s="9">
        <v>7.926</v>
      </c>
      <c r="H44" s="9"/>
      <c r="I44" s="9">
        <f t="shared" si="33"/>
        <v>45.818</v>
      </c>
      <c r="J44" s="9">
        <f t="shared" si="34"/>
        <v>13.619000000000002</v>
      </c>
      <c r="K44" s="9">
        <f t="shared" si="35"/>
        <v>0</v>
      </c>
      <c r="L44" s="9">
        <f t="shared" si="36"/>
        <v>0</v>
      </c>
      <c r="M44" s="9">
        <f t="shared" si="40"/>
        <v>60</v>
      </c>
      <c r="N44" s="9">
        <f t="shared" si="37"/>
        <v>46</v>
      </c>
      <c r="O44" s="9">
        <f t="shared" si="38"/>
        <v>14</v>
      </c>
    </row>
    <row r="45" spans="1:15" s="1" customFormat="1" ht="21" customHeight="1">
      <c r="A45" s="9" t="s">
        <v>60</v>
      </c>
      <c r="B45" s="9">
        <v>757</v>
      </c>
      <c r="C45" s="9">
        <v>132</v>
      </c>
      <c r="D45" s="9">
        <v>19.82</v>
      </c>
      <c r="E45" s="9">
        <v>4.125</v>
      </c>
      <c r="F45" s="9">
        <v>1.855</v>
      </c>
      <c r="G45" s="9">
        <v>0.06</v>
      </c>
      <c r="H45" s="9"/>
      <c r="I45" s="9">
        <f t="shared" si="33"/>
        <v>17.965</v>
      </c>
      <c r="J45" s="9">
        <f t="shared" si="34"/>
        <v>4.065</v>
      </c>
      <c r="K45" s="9">
        <f t="shared" si="35"/>
        <v>0</v>
      </c>
      <c r="L45" s="9">
        <f t="shared" si="36"/>
        <v>0</v>
      </c>
      <c r="M45" s="9">
        <f t="shared" si="40"/>
        <v>23</v>
      </c>
      <c r="N45" s="9">
        <f t="shared" si="37"/>
        <v>18</v>
      </c>
      <c r="O45" s="9">
        <f t="shared" si="38"/>
        <v>5</v>
      </c>
    </row>
    <row r="46" spans="1:15" s="1" customFormat="1" ht="21" customHeight="1">
      <c r="A46" s="9" t="s">
        <v>61</v>
      </c>
      <c r="B46" s="9">
        <v>1000</v>
      </c>
      <c r="C46" s="9">
        <v>300</v>
      </c>
      <c r="D46" s="9">
        <v>35</v>
      </c>
      <c r="E46" s="9">
        <v>17</v>
      </c>
      <c r="F46" s="9">
        <v>1.036</v>
      </c>
      <c r="G46" s="9"/>
      <c r="H46" s="9">
        <v>28.178</v>
      </c>
      <c r="I46" s="9">
        <f t="shared" si="33"/>
        <v>5.785999999999998</v>
      </c>
      <c r="J46" s="9">
        <f t="shared" si="34"/>
        <v>17</v>
      </c>
      <c r="K46" s="9">
        <f t="shared" si="35"/>
        <v>0</v>
      </c>
      <c r="L46" s="9">
        <f t="shared" si="36"/>
        <v>0</v>
      </c>
      <c r="M46" s="9">
        <f t="shared" si="40"/>
        <v>23</v>
      </c>
      <c r="N46" s="9">
        <f t="shared" si="37"/>
        <v>6</v>
      </c>
      <c r="O46" s="9">
        <f t="shared" si="38"/>
        <v>17</v>
      </c>
    </row>
    <row r="47" spans="1:15" s="1" customFormat="1" ht="21" customHeight="1">
      <c r="A47" s="9" t="s">
        <v>62</v>
      </c>
      <c r="B47" s="9">
        <v>600</v>
      </c>
      <c r="C47" s="9">
        <v>300</v>
      </c>
      <c r="D47" s="9">
        <v>15.6</v>
      </c>
      <c r="E47" s="9">
        <v>9.3</v>
      </c>
      <c r="F47" s="9"/>
      <c r="G47" s="9"/>
      <c r="H47" s="9"/>
      <c r="I47" s="9">
        <f t="shared" si="33"/>
        <v>15.6</v>
      </c>
      <c r="J47" s="9">
        <f t="shared" si="34"/>
        <v>9.3</v>
      </c>
      <c r="K47" s="9">
        <f t="shared" si="35"/>
        <v>0</v>
      </c>
      <c r="L47" s="9">
        <f t="shared" si="36"/>
        <v>0</v>
      </c>
      <c r="M47" s="9">
        <f t="shared" si="40"/>
        <v>26</v>
      </c>
      <c r="N47" s="9">
        <f t="shared" si="37"/>
        <v>16</v>
      </c>
      <c r="O47" s="9">
        <f t="shared" si="38"/>
        <v>10</v>
      </c>
    </row>
    <row r="48" spans="1:15" s="1" customFormat="1" ht="21" customHeight="1">
      <c r="A48" s="8" t="s">
        <v>63</v>
      </c>
      <c r="B48" s="8">
        <f aca="true" t="shared" si="41" ref="B48:N48">B49</f>
        <v>2601</v>
      </c>
      <c r="C48" s="8">
        <f t="shared" si="41"/>
        <v>686</v>
      </c>
      <c r="D48" s="8">
        <f t="shared" si="41"/>
        <v>88.02</v>
      </c>
      <c r="E48" s="8">
        <f t="shared" si="41"/>
        <v>42.5</v>
      </c>
      <c r="F48" s="8">
        <f t="shared" si="41"/>
        <v>0</v>
      </c>
      <c r="G48" s="8">
        <f t="shared" si="41"/>
        <v>0</v>
      </c>
      <c r="H48" s="8">
        <f t="shared" si="41"/>
        <v>36.8535</v>
      </c>
      <c r="I48" s="8">
        <f t="shared" si="41"/>
        <v>51.1665</v>
      </c>
      <c r="J48" s="8">
        <f t="shared" si="41"/>
        <v>42.5</v>
      </c>
      <c r="K48" s="8">
        <f t="shared" si="41"/>
        <v>0</v>
      </c>
      <c r="L48" s="8">
        <f t="shared" si="41"/>
        <v>0</v>
      </c>
      <c r="M48" s="8">
        <f t="shared" si="40"/>
        <v>95</v>
      </c>
      <c r="N48" s="8">
        <f>N49</f>
        <v>52</v>
      </c>
      <c r="O48" s="8">
        <f>O49</f>
        <v>43</v>
      </c>
    </row>
    <row r="49" spans="1:15" s="1" customFormat="1" ht="21" customHeight="1">
      <c r="A49" s="9" t="s">
        <v>63</v>
      </c>
      <c r="B49" s="9">
        <v>2601</v>
      </c>
      <c r="C49" s="9">
        <v>686</v>
      </c>
      <c r="D49" s="9">
        <v>88.02</v>
      </c>
      <c r="E49" s="9">
        <v>42.5</v>
      </c>
      <c r="F49" s="9"/>
      <c r="G49" s="9"/>
      <c r="H49" s="9">
        <v>36.8535</v>
      </c>
      <c r="I49" s="9">
        <f aca="true" t="shared" si="42" ref="I49:I53">IF(D49-F49-H49&gt;0,D49-F49-H49,0)</f>
        <v>51.1665</v>
      </c>
      <c r="J49" s="9">
        <f aca="true" t="shared" si="43" ref="J49:J53">IF(E49-G49&gt;0,E49-G49,0)</f>
        <v>42.5</v>
      </c>
      <c r="K49" s="9">
        <f aca="true" t="shared" si="44" ref="K49:K53">IF(D49-F49-H49&lt;0,D49-F49-H49,0)</f>
        <v>0</v>
      </c>
      <c r="L49" s="9">
        <f aca="true" t="shared" si="45" ref="L49:L53">IF(E49-G49&lt;0,E49-G49,0)</f>
        <v>0</v>
      </c>
      <c r="M49" s="9">
        <f t="shared" si="40"/>
        <v>95</v>
      </c>
      <c r="N49" s="9">
        <f aca="true" t="shared" si="46" ref="N49:N53">ROUNDUP(I49,0)</f>
        <v>52</v>
      </c>
      <c r="O49" s="9">
        <f aca="true" t="shared" si="47" ref="O49:O53">ROUNDUP(J49,0)</f>
        <v>43</v>
      </c>
    </row>
    <row r="50" spans="1:15" s="1" customFormat="1" ht="21" customHeight="1">
      <c r="A50" s="8" t="s">
        <v>64</v>
      </c>
      <c r="B50" s="8">
        <f aca="true" t="shared" si="48" ref="B50:N50">B51</f>
        <v>1000</v>
      </c>
      <c r="C50" s="8">
        <f t="shared" si="48"/>
        <v>300</v>
      </c>
      <c r="D50" s="8">
        <f t="shared" si="48"/>
        <v>26</v>
      </c>
      <c r="E50" s="8">
        <f t="shared" si="48"/>
        <v>9.3</v>
      </c>
      <c r="F50" s="8">
        <f t="shared" si="48"/>
        <v>0</v>
      </c>
      <c r="G50" s="8">
        <f t="shared" si="48"/>
        <v>0</v>
      </c>
      <c r="H50" s="8">
        <f t="shared" si="48"/>
        <v>0</v>
      </c>
      <c r="I50" s="8">
        <f t="shared" si="48"/>
        <v>26</v>
      </c>
      <c r="J50" s="8">
        <f t="shared" si="48"/>
        <v>9.3</v>
      </c>
      <c r="K50" s="8">
        <f t="shared" si="48"/>
        <v>0</v>
      </c>
      <c r="L50" s="8">
        <f t="shared" si="48"/>
        <v>0</v>
      </c>
      <c r="M50" s="8">
        <f t="shared" si="40"/>
        <v>36</v>
      </c>
      <c r="N50" s="8">
        <f>N51</f>
        <v>26</v>
      </c>
      <c r="O50" s="8">
        <f>O51</f>
        <v>10</v>
      </c>
    </row>
    <row r="51" spans="1:15" s="1" customFormat="1" ht="21" customHeight="1">
      <c r="A51" s="9" t="s">
        <v>64</v>
      </c>
      <c r="B51" s="9">
        <v>1000</v>
      </c>
      <c r="C51" s="9">
        <v>300</v>
      </c>
      <c r="D51" s="9">
        <v>26</v>
      </c>
      <c r="E51" s="9">
        <v>9.3</v>
      </c>
      <c r="F51" s="9"/>
      <c r="G51" s="9"/>
      <c r="H51" s="9"/>
      <c r="I51" s="9">
        <f t="shared" si="42"/>
        <v>26</v>
      </c>
      <c r="J51" s="9">
        <f t="shared" si="43"/>
        <v>9.3</v>
      </c>
      <c r="K51" s="9">
        <f t="shared" si="44"/>
        <v>0</v>
      </c>
      <c r="L51" s="9">
        <f t="shared" si="45"/>
        <v>0</v>
      </c>
      <c r="M51" s="9">
        <f t="shared" si="40"/>
        <v>36</v>
      </c>
      <c r="N51" s="9">
        <f t="shared" si="46"/>
        <v>26</v>
      </c>
      <c r="O51" s="9">
        <f t="shared" si="47"/>
        <v>10</v>
      </c>
    </row>
    <row r="52" spans="1:15" s="1" customFormat="1" ht="21" customHeight="1">
      <c r="A52" s="8" t="s">
        <v>65</v>
      </c>
      <c r="B52" s="8">
        <f aca="true" t="shared" si="49" ref="B52:N52">B53</f>
        <v>4403</v>
      </c>
      <c r="C52" s="8">
        <f t="shared" si="49"/>
        <v>1120</v>
      </c>
      <c r="D52" s="8">
        <f t="shared" si="49"/>
        <v>114.46</v>
      </c>
      <c r="E52" s="8">
        <f t="shared" si="49"/>
        <v>34.72</v>
      </c>
      <c r="F52" s="8">
        <f t="shared" si="49"/>
        <v>0</v>
      </c>
      <c r="G52" s="8">
        <f t="shared" si="49"/>
        <v>0</v>
      </c>
      <c r="H52" s="8">
        <f t="shared" si="49"/>
        <v>0</v>
      </c>
      <c r="I52" s="8">
        <f t="shared" si="49"/>
        <v>114.46</v>
      </c>
      <c r="J52" s="8">
        <f t="shared" si="49"/>
        <v>34.72</v>
      </c>
      <c r="K52" s="8">
        <f t="shared" si="49"/>
        <v>0</v>
      </c>
      <c r="L52" s="8">
        <f t="shared" si="49"/>
        <v>0</v>
      </c>
      <c r="M52" s="8">
        <f t="shared" si="40"/>
        <v>150</v>
      </c>
      <c r="N52" s="8">
        <f>N53</f>
        <v>115</v>
      </c>
      <c r="O52" s="8">
        <f>O53</f>
        <v>35</v>
      </c>
    </row>
    <row r="53" spans="1:15" s="1" customFormat="1" ht="21" customHeight="1">
      <c r="A53" s="9" t="s">
        <v>65</v>
      </c>
      <c r="B53" s="9">
        <v>4403</v>
      </c>
      <c r="C53" s="9">
        <v>1120</v>
      </c>
      <c r="D53" s="9">
        <v>114.46</v>
      </c>
      <c r="E53" s="9">
        <v>34.72</v>
      </c>
      <c r="F53" s="9"/>
      <c r="G53" s="9"/>
      <c r="H53" s="9"/>
      <c r="I53" s="9">
        <f t="shared" si="42"/>
        <v>114.46</v>
      </c>
      <c r="J53" s="9">
        <f t="shared" si="43"/>
        <v>34.72</v>
      </c>
      <c r="K53" s="9">
        <f t="shared" si="44"/>
        <v>0</v>
      </c>
      <c r="L53" s="9">
        <f t="shared" si="45"/>
        <v>0</v>
      </c>
      <c r="M53" s="9">
        <f t="shared" si="40"/>
        <v>150</v>
      </c>
      <c r="N53" s="9">
        <f t="shared" si="46"/>
        <v>115</v>
      </c>
      <c r="O53" s="9">
        <f t="shared" si="47"/>
        <v>35</v>
      </c>
    </row>
    <row r="54" spans="1:15" s="1" customFormat="1" ht="21" customHeight="1">
      <c r="A54" s="8" t="s">
        <v>66</v>
      </c>
      <c r="B54" s="8">
        <f aca="true" t="shared" si="50" ref="B54:N54">B55</f>
        <v>2796</v>
      </c>
      <c r="C54" s="8">
        <f t="shared" si="50"/>
        <v>742</v>
      </c>
      <c r="D54" s="8">
        <f t="shared" si="50"/>
        <v>72.696</v>
      </c>
      <c r="E54" s="8">
        <f t="shared" si="50"/>
        <v>23.002</v>
      </c>
      <c r="F54" s="8">
        <f t="shared" si="50"/>
        <v>0</v>
      </c>
      <c r="G54" s="8">
        <f t="shared" si="50"/>
        <v>0</v>
      </c>
      <c r="H54" s="8">
        <f t="shared" si="50"/>
        <v>0</v>
      </c>
      <c r="I54" s="8">
        <f t="shared" si="50"/>
        <v>72.696</v>
      </c>
      <c r="J54" s="8">
        <f t="shared" si="50"/>
        <v>23.002</v>
      </c>
      <c r="K54" s="8">
        <f t="shared" si="50"/>
        <v>0</v>
      </c>
      <c r="L54" s="8">
        <f t="shared" si="50"/>
        <v>0</v>
      </c>
      <c r="M54" s="8">
        <f t="shared" si="40"/>
        <v>97</v>
      </c>
      <c r="N54" s="8">
        <f>N55</f>
        <v>73</v>
      </c>
      <c r="O54" s="8">
        <f>O55</f>
        <v>24</v>
      </c>
    </row>
    <row r="55" spans="1:15" s="1" customFormat="1" ht="21" customHeight="1">
      <c r="A55" s="9" t="s">
        <v>66</v>
      </c>
      <c r="B55" s="9">
        <v>2796</v>
      </c>
      <c r="C55" s="9">
        <v>742</v>
      </c>
      <c r="D55" s="9">
        <v>72.696</v>
      </c>
      <c r="E55" s="9">
        <v>23.002</v>
      </c>
      <c r="F55" s="9"/>
      <c r="G55" s="9"/>
      <c r="H55" s="9"/>
      <c r="I55" s="9">
        <f aca="true" t="shared" si="51" ref="I55:I59">IF(D55-F55-H55&gt;0,D55-F55-H55,0)</f>
        <v>72.696</v>
      </c>
      <c r="J55" s="9">
        <f aca="true" t="shared" si="52" ref="J55:J59">IF(E55-G55&gt;0,E55-G55,0)</f>
        <v>23.002</v>
      </c>
      <c r="K55" s="9">
        <f aca="true" t="shared" si="53" ref="K55:K59">IF(D55-F55-H55&lt;0,D55-F55-H55,0)</f>
        <v>0</v>
      </c>
      <c r="L55" s="9">
        <f aca="true" t="shared" si="54" ref="L55:L59">IF(E55-G55&lt;0,E55-G55,0)</f>
        <v>0</v>
      </c>
      <c r="M55" s="9">
        <f t="shared" si="40"/>
        <v>97</v>
      </c>
      <c r="N55" s="9">
        <f aca="true" t="shared" si="55" ref="N55:N59">ROUNDUP(I55,0)</f>
        <v>73</v>
      </c>
      <c r="O55" s="9">
        <f aca="true" t="shared" si="56" ref="O55:O59">ROUNDUP(J55,0)</f>
        <v>24</v>
      </c>
    </row>
    <row r="56" spans="1:15" s="1" customFormat="1" ht="21" customHeight="1">
      <c r="A56" s="8" t="s">
        <v>67</v>
      </c>
      <c r="B56" s="8">
        <f aca="true" t="shared" si="57" ref="B56:N56">SUM(B57:B59)</f>
        <v>17549</v>
      </c>
      <c r="C56" s="8">
        <f t="shared" si="57"/>
        <v>5219</v>
      </c>
      <c r="D56" s="8">
        <f t="shared" si="57"/>
        <v>415.68399999999997</v>
      </c>
      <c r="E56" s="8">
        <f t="shared" si="57"/>
        <v>125.344</v>
      </c>
      <c r="F56" s="8">
        <f t="shared" si="57"/>
        <v>-151.65800000000002</v>
      </c>
      <c r="G56" s="8">
        <f t="shared" si="57"/>
        <v>-23.323</v>
      </c>
      <c r="H56" s="8">
        <f t="shared" si="57"/>
        <v>0</v>
      </c>
      <c r="I56" s="8">
        <f t="shared" si="57"/>
        <v>567.342</v>
      </c>
      <c r="J56" s="8">
        <f t="shared" si="57"/>
        <v>148.667</v>
      </c>
      <c r="K56" s="8">
        <f t="shared" si="57"/>
        <v>0</v>
      </c>
      <c r="L56" s="8">
        <f t="shared" si="57"/>
        <v>0</v>
      </c>
      <c r="M56" s="8">
        <f t="shared" si="40"/>
        <v>719</v>
      </c>
      <c r="N56" s="8">
        <f>SUM(N57:N59)</f>
        <v>569</v>
      </c>
      <c r="O56" s="8">
        <f>SUM(O57:O59)</f>
        <v>150</v>
      </c>
    </row>
    <row r="57" spans="1:15" s="1" customFormat="1" ht="21" customHeight="1">
      <c r="A57" s="9" t="s">
        <v>68</v>
      </c>
      <c r="B57" s="9">
        <v>530</v>
      </c>
      <c r="C57" s="9">
        <v>170</v>
      </c>
      <c r="D57" s="9">
        <v>16</v>
      </c>
      <c r="E57" s="9">
        <v>6.7</v>
      </c>
      <c r="F57" s="9">
        <v>2.63</v>
      </c>
      <c r="G57" s="9">
        <v>2.035</v>
      </c>
      <c r="H57" s="9"/>
      <c r="I57" s="9">
        <f t="shared" si="51"/>
        <v>13.370000000000001</v>
      </c>
      <c r="J57" s="9">
        <f t="shared" si="52"/>
        <v>4.665</v>
      </c>
      <c r="K57" s="9">
        <f t="shared" si="53"/>
        <v>0</v>
      </c>
      <c r="L57" s="9">
        <f t="shared" si="54"/>
        <v>0</v>
      </c>
      <c r="M57" s="9">
        <f t="shared" si="40"/>
        <v>19</v>
      </c>
      <c r="N57" s="9">
        <f t="shared" si="55"/>
        <v>14</v>
      </c>
      <c r="O57" s="9">
        <f t="shared" si="56"/>
        <v>5</v>
      </c>
    </row>
    <row r="58" spans="1:15" s="1" customFormat="1" ht="21" customHeight="1">
      <c r="A58" s="9" t="s">
        <v>69</v>
      </c>
      <c r="B58" s="9">
        <v>5129</v>
      </c>
      <c r="C58" s="9">
        <v>830</v>
      </c>
      <c r="D58" s="9">
        <v>133.354</v>
      </c>
      <c r="E58" s="9">
        <v>25.73</v>
      </c>
      <c r="F58" s="9"/>
      <c r="G58" s="9"/>
      <c r="H58" s="9"/>
      <c r="I58" s="9">
        <f t="shared" si="51"/>
        <v>133.354</v>
      </c>
      <c r="J58" s="9">
        <f t="shared" si="52"/>
        <v>25.73</v>
      </c>
      <c r="K58" s="9">
        <f t="shared" si="53"/>
        <v>0</v>
      </c>
      <c r="L58" s="9">
        <f t="shared" si="54"/>
        <v>0</v>
      </c>
      <c r="M58" s="9">
        <f t="shared" si="40"/>
        <v>160</v>
      </c>
      <c r="N58" s="9">
        <f t="shared" si="55"/>
        <v>134</v>
      </c>
      <c r="O58" s="9">
        <f t="shared" si="56"/>
        <v>26</v>
      </c>
    </row>
    <row r="59" spans="1:15" s="1" customFormat="1" ht="21" customHeight="1">
      <c r="A59" s="9" t="s">
        <v>70</v>
      </c>
      <c r="B59" s="9">
        <v>11890</v>
      </c>
      <c r="C59" s="9">
        <v>4219</v>
      </c>
      <c r="D59" s="9">
        <v>266.33</v>
      </c>
      <c r="E59" s="9">
        <v>92.914</v>
      </c>
      <c r="F59" s="9">
        <v>-154.288</v>
      </c>
      <c r="G59" s="9">
        <v>-25.358</v>
      </c>
      <c r="H59" s="9"/>
      <c r="I59" s="9">
        <f t="shared" si="51"/>
        <v>420.618</v>
      </c>
      <c r="J59" s="9">
        <f t="shared" si="52"/>
        <v>118.272</v>
      </c>
      <c r="K59" s="9">
        <f t="shared" si="53"/>
        <v>0</v>
      </c>
      <c r="L59" s="9">
        <f t="shared" si="54"/>
        <v>0</v>
      </c>
      <c r="M59" s="9">
        <f t="shared" si="40"/>
        <v>540</v>
      </c>
      <c r="N59" s="9">
        <f t="shared" si="55"/>
        <v>421</v>
      </c>
      <c r="O59" s="9">
        <f t="shared" si="56"/>
        <v>119</v>
      </c>
    </row>
    <row r="60" spans="1:15" s="1" customFormat="1" ht="21" customHeight="1">
      <c r="A60" s="8" t="s">
        <v>71</v>
      </c>
      <c r="B60" s="8">
        <f aca="true" t="shared" si="58" ref="B60:N60">B61</f>
        <v>12800</v>
      </c>
      <c r="C60" s="8">
        <f t="shared" si="58"/>
        <v>2600</v>
      </c>
      <c r="D60" s="8">
        <f t="shared" si="58"/>
        <v>335.1</v>
      </c>
      <c r="E60" s="8">
        <f t="shared" si="58"/>
        <v>81.2</v>
      </c>
      <c r="F60" s="8">
        <f t="shared" si="58"/>
        <v>0</v>
      </c>
      <c r="G60" s="8">
        <f t="shared" si="58"/>
        <v>0</v>
      </c>
      <c r="H60" s="8">
        <f t="shared" si="58"/>
        <v>0</v>
      </c>
      <c r="I60" s="8">
        <f t="shared" si="58"/>
        <v>335.1</v>
      </c>
      <c r="J60" s="8">
        <f t="shared" si="58"/>
        <v>81.2</v>
      </c>
      <c r="K60" s="8">
        <f t="shared" si="58"/>
        <v>0</v>
      </c>
      <c r="L60" s="8">
        <f t="shared" si="58"/>
        <v>0</v>
      </c>
      <c r="M60" s="8">
        <f t="shared" si="40"/>
        <v>418</v>
      </c>
      <c r="N60" s="8">
        <f>N61</f>
        <v>336</v>
      </c>
      <c r="O60" s="8">
        <f>O61</f>
        <v>82</v>
      </c>
    </row>
    <row r="61" spans="1:15" s="1" customFormat="1" ht="21" customHeight="1">
      <c r="A61" s="9" t="s">
        <v>71</v>
      </c>
      <c r="B61" s="9">
        <v>12800</v>
      </c>
      <c r="C61" s="9">
        <v>2600</v>
      </c>
      <c r="D61" s="9">
        <v>335.1</v>
      </c>
      <c r="E61" s="9">
        <v>81.2</v>
      </c>
      <c r="F61" s="9"/>
      <c r="G61" s="9"/>
      <c r="H61" s="9"/>
      <c r="I61" s="9">
        <f aca="true" t="shared" si="59" ref="I61:I65">IF(D61-F61-H61&gt;0,D61-F61-H61,0)</f>
        <v>335.1</v>
      </c>
      <c r="J61" s="9">
        <f aca="true" t="shared" si="60" ref="J61:J65">IF(E61-G61&gt;0,E61-G61,0)</f>
        <v>81.2</v>
      </c>
      <c r="K61" s="9">
        <f aca="true" t="shared" si="61" ref="K61:K65">IF(D61-F61-H61&lt;0,D61-F61-H61,0)</f>
        <v>0</v>
      </c>
      <c r="L61" s="9">
        <f aca="true" t="shared" si="62" ref="L61:L65">IF(E61-G61&lt;0,E61-G61,0)</f>
        <v>0</v>
      </c>
      <c r="M61" s="9">
        <f t="shared" si="40"/>
        <v>418</v>
      </c>
      <c r="N61" s="9">
        <f aca="true" t="shared" si="63" ref="N61:N65">ROUNDUP(I61,0)</f>
        <v>336</v>
      </c>
      <c r="O61" s="9">
        <f aca="true" t="shared" si="64" ref="O61:O65">ROUNDUP(J61,0)</f>
        <v>82</v>
      </c>
    </row>
    <row r="62" spans="1:15" s="1" customFormat="1" ht="21" customHeight="1">
      <c r="A62" s="8" t="s">
        <v>72</v>
      </c>
      <c r="B62" s="8">
        <f aca="true" t="shared" si="65" ref="B62:N62">B63</f>
        <v>8949</v>
      </c>
      <c r="C62" s="8">
        <f t="shared" si="65"/>
        <v>755</v>
      </c>
      <c r="D62" s="8">
        <f t="shared" si="65"/>
        <v>262.44</v>
      </c>
      <c r="E62" s="8">
        <f t="shared" si="65"/>
        <v>24.89</v>
      </c>
      <c r="F62" s="8">
        <f t="shared" si="65"/>
        <v>-131.41</v>
      </c>
      <c r="G62" s="8">
        <f t="shared" si="65"/>
        <v>-13.315</v>
      </c>
      <c r="H62" s="8">
        <f t="shared" si="65"/>
        <v>0</v>
      </c>
      <c r="I62" s="8">
        <f t="shared" si="65"/>
        <v>393.85</v>
      </c>
      <c r="J62" s="8">
        <f t="shared" si="65"/>
        <v>38.205</v>
      </c>
      <c r="K62" s="8">
        <f t="shared" si="65"/>
        <v>0</v>
      </c>
      <c r="L62" s="8">
        <f t="shared" si="65"/>
        <v>0</v>
      </c>
      <c r="M62" s="8">
        <f t="shared" si="40"/>
        <v>433</v>
      </c>
      <c r="N62" s="8">
        <f>N63</f>
        <v>394</v>
      </c>
      <c r="O62" s="8">
        <f>O63</f>
        <v>39</v>
      </c>
    </row>
    <row r="63" spans="1:15" s="1" customFormat="1" ht="21" customHeight="1">
      <c r="A63" s="9" t="s">
        <v>72</v>
      </c>
      <c r="B63" s="9">
        <v>8949</v>
      </c>
      <c r="C63" s="9">
        <v>755</v>
      </c>
      <c r="D63" s="9">
        <v>262.44</v>
      </c>
      <c r="E63" s="9">
        <v>24.89</v>
      </c>
      <c r="F63" s="9">
        <v>-131.41</v>
      </c>
      <c r="G63" s="9">
        <v>-13.315</v>
      </c>
      <c r="H63" s="9"/>
      <c r="I63" s="9">
        <f t="shared" si="59"/>
        <v>393.85</v>
      </c>
      <c r="J63" s="9">
        <f t="shared" si="60"/>
        <v>38.205</v>
      </c>
      <c r="K63" s="9">
        <f t="shared" si="61"/>
        <v>0</v>
      </c>
      <c r="L63" s="9">
        <f t="shared" si="62"/>
        <v>0</v>
      </c>
      <c r="M63" s="9">
        <f t="shared" si="40"/>
        <v>433</v>
      </c>
      <c r="N63" s="9">
        <f t="shared" si="63"/>
        <v>394</v>
      </c>
      <c r="O63" s="9">
        <f t="shared" si="64"/>
        <v>39</v>
      </c>
    </row>
    <row r="64" spans="1:15" s="15" customFormat="1" ht="21" customHeight="1">
      <c r="A64" s="8" t="s">
        <v>73</v>
      </c>
      <c r="B64" s="8">
        <f aca="true" t="shared" si="66" ref="B64:N64">B65</f>
        <v>10280</v>
      </c>
      <c r="C64" s="8">
        <f t="shared" si="66"/>
        <v>3327</v>
      </c>
      <c r="D64" s="8">
        <f t="shared" si="66"/>
        <v>289.9</v>
      </c>
      <c r="E64" s="8">
        <f t="shared" si="66"/>
        <v>189.52</v>
      </c>
      <c r="F64" s="8">
        <f t="shared" si="66"/>
        <v>2.872</v>
      </c>
      <c r="G64" s="8">
        <f t="shared" si="66"/>
        <v>-55.241</v>
      </c>
      <c r="H64" s="8">
        <f t="shared" si="66"/>
        <v>0</v>
      </c>
      <c r="I64" s="8">
        <f t="shared" si="66"/>
        <v>287.02799999999996</v>
      </c>
      <c r="J64" s="8">
        <f t="shared" si="66"/>
        <v>244.76100000000002</v>
      </c>
      <c r="K64" s="8">
        <f t="shared" si="66"/>
        <v>0</v>
      </c>
      <c r="L64" s="8">
        <f t="shared" si="66"/>
        <v>0</v>
      </c>
      <c r="M64" s="8">
        <f t="shared" si="40"/>
        <v>533</v>
      </c>
      <c r="N64" s="8">
        <f>N65</f>
        <v>288</v>
      </c>
      <c r="O64" s="8">
        <f>O65</f>
        <v>245</v>
      </c>
    </row>
    <row r="65" spans="1:15" s="15" customFormat="1" ht="21" customHeight="1">
      <c r="A65" s="9" t="s">
        <v>73</v>
      </c>
      <c r="B65" s="9">
        <v>10280</v>
      </c>
      <c r="C65" s="9">
        <v>3327</v>
      </c>
      <c r="D65" s="9">
        <v>289.9</v>
      </c>
      <c r="E65" s="9">
        <v>189.52</v>
      </c>
      <c r="F65" s="9">
        <v>2.872</v>
      </c>
      <c r="G65" s="9">
        <v>-55.241</v>
      </c>
      <c r="H65" s="9"/>
      <c r="I65" s="9">
        <f t="shared" si="59"/>
        <v>287.02799999999996</v>
      </c>
      <c r="J65" s="9">
        <f t="shared" si="60"/>
        <v>244.76100000000002</v>
      </c>
      <c r="K65" s="9">
        <f t="shared" si="61"/>
        <v>0</v>
      </c>
      <c r="L65" s="9">
        <f t="shared" si="62"/>
        <v>0</v>
      </c>
      <c r="M65" s="9">
        <f t="shared" si="40"/>
        <v>533</v>
      </c>
      <c r="N65" s="9">
        <f t="shared" si="63"/>
        <v>288</v>
      </c>
      <c r="O65" s="9">
        <f t="shared" si="64"/>
        <v>245</v>
      </c>
    </row>
    <row r="66" spans="1:15" s="1" customFormat="1" ht="21" customHeight="1">
      <c r="A66" s="8" t="s">
        <v>74</v>
      </c>
      <c r="B66" s="8">
        <f aca="true" t="shared" si="67" ref="B66:N66">SUM(B67:B71)</f>
        <v>4557</v>
      </c>
      <c r="C66" s="8">
        <f t="shared" si="67"/>
        <v>1357</v>
      </c>
      <c r="D66" s="8">
        <f t="shared" si="67"/>
        <v>118.648</v>
      </c>
      <c r="E66" s="8">
        <f t="shared" si="67"/>
        <v>43.677</v>
      </c>
      <c r="F66" s="8">
        <f t="shared" si="67"/>
        <v>82.068</v>
      </c>
      <c r="G66" s="8">
        <f t="shared" si="67"/>
        <v>29.7635</v>
      </c>
      <c r="H66" s="8">
        <f t="shared" si="67"/>
        <v>0</v>
      </c>
      <c r="I66" s="8">
        <f t="shared" si="67"/>
        <v>55.339</v>
      </c>
      <c r="J66" s="8">
        <f t="shared" si="67"/>
        <v>15.259000000000002</v>
      </c>
      <c r="K66" s="8">
        <f t="shared" si="67"/>
        <v>-18.759</v>
      </c>
      <c r="L66" s="8">
        <f t="shared" si="67"/>
        <v>-1.3455000000000013</v>
      </c>
      <c r="M66" s="8">
        <f t="shared" si="40"/>
        <v>74</v>
      </c>
      <c r="N66" s="8">
        <f>SUM(N67:N71)</f>
        <v>56</v>
      </c>
      <c r="O66" s="8">
        <f>SUM(O67:O71)</f>
        <v>18</v>
      </c>
    </row>
    <row r="67" spans="1:15" s="1" customFormat="1" ht="21" customHeight="1">
      <c r="A67" s="9" t="s">
        <v>42</v>
      </c>
      <c r="B67" s="9">
        <v>77</v>
      </c>
      <c r="C67" s="9">
        <v>36</v>
      </c>
      <c r="D67" s="9">
        <v>2</v>
      </c>
      <c r="E67" s="9">
        <v>1.12</v>
      </c>
      <c r="F67" s="9"/>
      <c r="G67" s="9"/>
      <c r="H67" s="9"/>
      <c r="I67" s="9">
        <f aca="true" t="shared" si="68" ref="I67:I71">IF(D67-F67-H67&gt;0,D67-F67-H67,0)</f>
        <v>2</v>
      </c>
      <c r="J67" s="9">
        <f aca="true" t="shared" si="69" ref="J67:J71">IF(E67-G67&gt;0,E67-G67,0)</f>
        <v>1.12</v>
      </c>
      <c r="K67" s="9">
        <f aca="true" t="shared" si="70" ref="K67:K71">IF(D67-F67-H67&lt;0,D67-F67-H67,0)</f>
        <v>0</v>
      </c>
      <c r="L67" s="9">
        <f aca="true" t="shared" si="71" ref="L67:L71">IF(E67-G67&lt;0,E67-G67,0)</f>
        <v>0</v>
      </c>
      <c r="M67" s="9">
        <f t="shared" si="40"/>
        <v>4</v>
      </c>
      <c r="N67" s="9">
        <f aca="true" t="shared" si="72" ref="N67:N71">ROUNDUP(I67,0)</f>
        <v>2</v>
      </c>
      <c r="O67" s="9">
        <f aca="true" t="shared" si="73" ref="O67:O71">ROUNDUP(J67,0)</f>
        <v>2</v>
      </c>
    </row>
    <row r="68" spans="1:15" s="1" customFormat="1" ht="21" customHeight="1">
      <c r="A68" s="9" t="s">
        <v>75</v>
      </c>
      <c r="B68" s="9">
        <v>228</v>
      </c>
      <c r="C68" s="9">
        <v>87</v>
      </c>
      <c r="D68" s="9">
        <v>5.928</v>
      </c>
      <c r="E68" s="9">
        <v>2.697</v>
      </c>
      <c r="F68" s="9"/>
      <c r="G68" s="9"/>
      <c r="H68" s="9"/>
      <c r="I68" s="9">
        <f t="shared" si="68"/>
        <v>5.928</v>
      </c>
      <c r="J68" s="9">
        <f t="shared" si="69"/>
        <v>2.697</v>
      </c>
      <c r="K68" s="9">
        <f t="shared" si="70"/>
        <v>0</v>
      </c>
      <c r="L68" s="9">
        <f t="shared" si="71"/>
        <v>0</v>
      </c>
      <c r="M68" s="9">
        <f t="shared" si="40"/>
        <v>9</v>
      </c>
      <c r="N68" s="9">
        <f t="shared" si="72"/>
        <v>6</v>
      </c>
      <c r="O68" s="9">
        <f t="shared" si="73"/>
        <v>3</v>
      </c>
    </row>
    <row r="69" spans="1:15" s="1" customFormat="1" ht="21" customHeight="1">
      <c r="A69" s="9" t="s">
        <v>76</v>
      </c>
      <c r="B69" s="9">
        <v>2167</v>
      </c>
      <c r="C69" s="9">
        <v>466</v>
      </c>
      <c r="D69" s="9">
        <v>56.51</v>
      </c>
      <c r="E69" s="9">
        <v>16.03</v>
      </c>
      <c r="F69" s="9">
        <v>12.825</v>
      </c>
      <c r="G69" s="9">
        <v>5.667</v>
      </c>
      <c r="H69" s="9"/>
      <c r="I69" s="9">
        <f t="shared" si="68"/>
        <v>43.685</v>
      </c>
      <c r="J69" s="9">
        <f t="shared" si="69"/>
        <v>10.363000000000001</v>
      </c>
      <c r="K69" s="9">
        <f t="shared" si="70"/>
        <v>0</v>
      </c>
      <c r="L69" s="9">
        <f t="shared" si="71"/>
        <v>0</v>
      </c>
      <c r="M69" s="9">
        <f t="shared" si="40"/>
        <v>55</v>
      </c>
      <c r="N69" s="9">
        <f t="shared" si="72"/>
        <v>44</v>
      </c>
      <c r="O69" s="9">
        <f t="shared" si="73"/>
        <v>11</v>
      </c>
    </row>
    <row r="70" spans="1:15" s="1" customFormat="1" ht="21" customHeight="1">
      <c r="A70" s="9" t="s">
        <v>77</v>
      </c>
      <c r="B70" s="9">
        <v>1422</v>
      </c>
      <c r="C70" s="9">
        <v>369</v>
      </c>
      <c r="D70" s="9">
        <v>36.99</v>
      </c>
      <c r="E70" s="9">
        <v>11.45</v>
      </c>
      <c r="F70" s="9">
        <v>33.264</v>
      </c>
      <c r="G70" s="9">
        <v>12.7955</v>
      </c>
      <c r="H70" s="9"/>
      <c r="I70" s="9">
        <f t="shared" si="68"/>
        <v>3.725999999999999</v>
      </c>
      <c r="J70" s="9">
        <f t="shared" si="69"/>
        <v>0</v>
      </c>
      <c r="K70" s="9">
        <f t="shared" si="70"/>
        <v>0</v>
      </c>
      <c r="L70" s="9">
        <f t="shared" si="71"/>
        <v>-1.3455000000000013</v>
      </c>
      <c r="M70" s="9">
        <f t="shared" si="40"/>
        <v>4</v>
      </c>
      <c r="N70" s="9">
        <f t="shared" si="72"/>
        <v>4</v>
      </c>
      <c r="O70" s="9">
        <f t="shared" si="73"/>
        <v>0</v>
      </c>
    </row>
    <row r="71" spans="1:15" s="1" customFormat="1" ht="21" customHeight="1">
      <c r="A71" s="9" t="s">
        <v>78</v>
      </c>
      <c r="B71" s="9">
        <v>663</v>
      </c>
      <c r="C71" s="9">
        <v>399</v>
      </c>
      <c r="D71" s="9">
        <v>17.22</v>
      </c>
      <c r="E71" s="9">
        <v>12.38</v>
      </c>
      <c r="F71" s="9">
        <v>35.979</v>
      </c>
      <c r="G71" s="9">
        <v>11.301</v>
      </c>
      <c r="H71" s="9"/>
      <c r="I71" s="9">
        <f t="shared" si="68"/>
        <v>0</v>
      </c>
      <c r="J71" s="9">
        <f t="shared" si="69"/>
        <v>1.0790000000000006</v>
      </c>
      <c r="K71" s="9">
        <f t="shared" si="70"/>
        <v>-18.759</v>
      </c>
      <c r="L71" s="9">
        <f t="shared" si="71"/>
        <v>0</v>
      </c>
      <c r="M71" s="9">
        <f t="shared" si="40"/>
        <v>2</v>
      </c>
      <c r="N71" s="9">
        <f t="shared" si="72"/>
        <v>0</v>
      </c>
      <c r="O71" s="9">
        <f t="shared" si="73"/>
        <v>2</v>
      </c>
    </row>
    <row r="72" spans="1:15" s="1" customFormat="1" ht="21" customHeight="1">
      <c r="A72" s="8" t="s">
        <v>79</v>
      </c>
      <c r="B72" s="8">
        <f aca="true" t="shared" si="74" ref="B72:N72">B73</f>
        <v>5482</v>
      </c>
      <c r="C72" s="8">
        <f t="shared" si="74"/>
        <v>1876</v>
      </c>
      <c r="D72" s="8">
        <f t="shared" si="74"/>
        <v>144.23</v>
      </c>
      <c r="E72" s="8">
        <f t="shared" si="74"/>
        <v>59.3</v>
      </c>
      <c r="F72" s="8">
        <f t="shared" si="74"/>
        <v>-1.719</v>
      </c>
      <c r="G72" s="8">
        <f t="shared" si="74"/>
        <v>-0.5035</v>
      </c>
      <c r="H72" s="8">
        <f t="shared" si="74"/>
        <v>0</v>
      </c>
      <c r="I72" s="8">
        <f t="shared" si="74"/>
        <v>145.94899999999998</v>
      </c>
      <c r="J72" s="8">
        <f t="shared" si="74"/>
        <v>59.8035</v>
      </c>
      <c r="K72" s="8">
        <f t="shared" si="74"/>
        <v>0</v>
      </c>
      <c r="L72" s="8">
        <f t="shared" si="74"/>
        <v>0</v>
      </c>
      <c r="M72" s="8">
        <f t="shared" si="40"/>
        <v>206</v>
      </c>
      <c r="N72" s="8">
        <f>N73</f>
        <v>146</v>
      </c>
      <c r="O72" s="8">
        <f>O73</f>
        <v>60</v>
      </c>
    </row>
    <row r="73" spans="1:15" s="1" customFormat="1" ht="21" customHeight="1">
      <c r="A73" s="9" t="s">
        <v>79</v>
      </c>
      <c r="B73" s="9">
        <v>5482</v>
      </c>
      <c r="C73" s="9">
        <v>1876</v>
      </c>
      <c r="D73" s="9">
        <v>144.23</v>
      </c>
      <c r="E73" s="9">
        <v>59.3</v>
      </c>
      <c r="F73" s="9">
        <v>-1.719</v>
      </c>
      <c r="G73" s="9">
        <v>-0.5035</v>
      </c>
      <c r="H73" s="9"/>
      <c r="I73" s="9">
        <f aca="true" t="shared" si="75" ref="I73:I77">IF(D73-F73-H73&gt;0,D73-F73-H73,0)</f>
        <v>145.94899999999998</v>
      </c>
      <c r="J73" s="9">
        <f aca="true" t="shared" si="76" ref="J73:J77">IF(E73-G73&gt;0,E73-G73,0)</f>
        <v>59.8035</v>
      </c>
      <c r="K73" s="9">
        <f aca="true" t="shared" si="77" ref="K73:K77">IF(D73-F73-H73&lt;0,D73-F73-H73,0)</f>
        <v>0</v>
      </c>
      <c r="L73" s="9">
        <f aca="true" t="shared" si="78" ref="L73:L77">IF(E73-G73&lt;0,E73-G73,0)</f>
        <v>0</v>
      </c>
      <c r="M73" s="9">
        <f t="shared" si="40"/>
        <v>206</v>
      </c>
      <c r="N73" s="9">
        <f aca="true" t="shared" si="79" ref="N73:N77">ROUNDUP(I73,0)</f>
        <v>146</v>
      </c>
      <c r="O73" s="9">
        <f aca="true" t="shared" si="80" ref="O73:O77">ROUNDUP(J73,0)</f>
        <v>60</v>
      </c>
    </row>
    <row r="74" spans="1:15" s="1" customFormat="1" ht="21" customHeight="1">
      <c r="A74" s="8" t="s">
        <v>80</v>
      </c>
      <c r="B74" s="8">
        <f aca="true" t="shared" si="81" ref="B74:N74">B75</f>
        <v>6477</v>
      </c>
      <c r="C74" s="8">
        <f t="shared" si="81"/>
        <v>1794</v>
      </c>
      <c r="D74" s="8">
        <f t="shared" si="81"/>
        <v>168.402</v>
      </c>
      <c r="E74" s="8">
        <f t="shared" si="81"/>
        <v>55.614</v>
      </c>
      <c r="F74" s="8">
        <f t="shared" si="81"/>
        <v>0</v>
      </c>
      <c r="G74" s="8">
        <f t="shared" si="81"/>
        <v>0</v>
      </c>
      <c r="H74" s="8">
        <f t="shared" si="81"/>
        <v>0</v>
      </c>
      <c r="I74" s="8">
        <f t="shared" si="81"/>
        <v>168.402</v>
      </c>
      <c r="J74" s="8">
        <f t="shared" si="81"/>
        <v>55.614</v>
      </c>
      <c r="K74" s="8">
        <f t="shared" si="81"/>
        <v>0</v>
      </c>
      <c r="L74" s="8">
        <f t="shared" si="81"/>
        <v>0</v>
      </c>
      <c r="M74" s="8">
        <f t="shared" si="40"/>
        <v>225</v>
      </c>
      <c r="N74" s="8">
        <f>N75</f>
        <v>169</v>
      </c>
      <c r="O74" s="8">
        <f>O75</f>
        <v>56</v>
      </c>
    </row>
    <row r="75" spans="1:15" s="1" customFormat="1" ht="21" customHeight="1">
      <c r="A75" s="9" t="s">
        <v>80</v>
      </c>
      <c r="B75" s="9">
        <v>6477</v>
      </c>
      <c r="C75" s="9">
        <v>1794</v>
      </c>
      <c r="D75" s="9">
        <v>168.402</v>
      </c>
      <c r="E75" s="9">
        <v>55.614</v>
      </c>
      <c r="F75" s="9"/>
      <c r="G75" s="9"/>
      <c r="H75" s="9"/>
      <c r="I75" s="9">
        <f t="shared" si="75"/>
        <v>168.402</v>
      </c>
      <c r="J75" s="9">
        <f t="shared" si="76"/>
        <v>55.614</v>
      </c>
      <c r="K75" s="9">
        <f t="shared" si="77"/>
        <v>0</v>
      </c>
      <c r="L75" s="9">
        <f t="shared" si="78"/>
        <v>0</v>
      </c>
      <c r="M75" s="9">
        <f t="shared" si="40"/>
        <v>225</v>
      </c>
      <c r="N75" s="9">
        <f t="shared" si="79"/>
        <v>169</v>
      </c>
      <c r="O75" s="9">
        <f t="shared" si="80"/>
        <v>56</v>
      </c>
    </row>
    <row r="76" spans="1:15" s="1" customFormat="1" ht="21" customHeight="1">
      <c r="A76" s="8" t="s">
        <v>81</v>
      </c>
      <c r="B76" s="8">
        <f aca="true" t="shared" si="82" ref="B76:N76">B77</f>
        <v>5838</v>
      </c>
      <c r="C76" s="8">
        <f t="shared" si="82"/>
        <v>2576</v>
      </c>
      <c r="D76" s="8">
        <f t="shared" si="82"/>
        <v>165.54</v>
      </c>
      <c r="E76" s="8">
        <f t="shared" si="82"/>
        <v>93.925</v>
      </c>
      <c r="F76" s="8">
        <f t="shared" si="82"/>
        <v>0</v>
      </c>
      <c r="G76" s="8">
        <f t="shared" si="82"/>
        <v>0</v>
      </c>
      <c r="H76" s="8">
        <f t="shared" si="82"/>
        <v>0</v>
      </c>
      <c r="I76" s="8">
        <f t="shared" si="82"/>
        <v>165.54</v>
      </c>
      <c r="J76" s="8">
        <f t="shared" si="82"/>
        <v>93.925</v>
      </c>
      <c r="K76" s="8">
        <f t="shared" si="82"/>
        <v>0</v>
      </c>
      <c r="L76" s="8">
        <f t="shared" si="82"/>
        <v>0</v>
      </c>
      <c r="M76" s="8">
        <f t="shared" si="40"/>
        <v>260</v>
      </c>
      <c r="N76" s="8">
        <f>N77</f>
        <v>166</v>
      </c>
      <c r="O76" s="8">
        <f>O77</f>
        <v>94</v>
      </c>
    </row>
    <row r="77" spans="1:15" s="1" customFormat="1" ht="21" customHeight="1">
      <c r="A77" s="9" t="s">
        <v>81</v>
      </c>
      <c r="B77" s="9">
        <v>5838</v>
      </c>
      <c r="C77" s="9">
        <v>2576</v>
      </c>
      <c r="D77" s="9">
        <v>165.54</v>
      </c>
      <c r="E77" s="9">
        <v>93.925</v>
      </c>
      <c r="F77" s="9"/>
      <c r="G77" s="9"/>
      <c r="H77" s="9"/>
      <c r="I77" s="9">
        <f t="shared" si="75"/>
        <v>165.54</v>
      </c>
      <c r="J77" s="9">
        <f t="shared" si="76"/>
        <v>93.925</v>
      </c>
      <c r="K77" s="9">
        <f t="shared" si="77"/>
        <v>0</v>
      </c>
      <c r="L77" s="9">
        <f t="shared" si="78"/>
        <v>0</v>
      </c>
      <c r="M77" s="9">
        <f t="shared" si="40"/>
        <v>260</v>
      </c>
      <c r="N77" s="9">
        <f t="shared" si="79"/>
        <v>166</v>
      </c>
      <c r="O77" s="9">
        <f t="shared" si="80"/>
        <v>94</v>
      </c>
    </row>
    <row r="78" spans="1:15" s="1" customFormat="1" ht="21" customHeight="1">
      <c r="A78" s="8" t="s">
        <v>82</v>
      </c>
      <c r="B78" s="8">
        <f aca="true" t="shared" si="83" ref="B78:N78">B79</f>
        <v>19320</v>
      </c>
      <c r="C78" s="8">
        <f t="shared" si="83"/>
        <v>8845</v>
      </c>
      <c r="D78" s="8">
        <f t="shared" si="83"/>
        <v>502.32</v>
      </c>
      <c r="E78" s="8">
        <f t="shared" si="83"/>
        <v>274.195</v>
      </c>
      <c r="F78" s="8">
        <f t="shared" si="83"/>
        <v>0</v>
      </c>
      <c r="G78" s="8">
        <f t="shared" si="83"/>
        <v>0</v>
      </c>
      <c r="H78" s="8">
        <f t="shared" si="83"/>
        <v>81.9585</v>
      </c>
      <c r="I78" s="8">
        <f t="shared" si="83"/>
        <v>420.3615</v>
      </c>
      <c r="J78" s="8">
        <f t="shared" si="83"/>
        <v>274.195</v>
      </c>
      <c r="K78" s="8">
        <f t="shared" si="83"/>
        <v>0</v>
      </c>
      <c r="L78" s="8">
        <f t="shared" si="83"/>
        <v>0</v>
      </c>
      <c r="M78" s="8">
        <f t="shared" si="40"/>
        <v>696</v>
      </c>
      <c r="N78" s="8">
        <f>N79</f>
        <v>421</v>
      </c>
      <c r="O78" s="8">
        <f>O79</f>
        <v>275</v>
      </c>
    </row>
    <row r="79" spans="1:15" s="1" customFormat="1" ht="21" customHeight="1">
      <c r="A79" s="9" t="s">
        <v>82</v>
      </c>
      <c r="B79" s="9">
        <v>19320</v>
      </c>
      <c r="C79" s="9">
        <v>8845</v>
      </c>
      <c r="D79" s="9">
        <v>502.32</v>
      </c>
      <c r="E79" s="9">
        <v>274.195</v>
      </c>
      <c r="F79" s="9"/>
      <c r="G79" s="9"/>
      <c r="H79" s="9">
        <v>81.9585</v>
      </c>
      <c r="I79" s="9">
        <f aca="true" t="shared" si="84" ref="I79:I85">IF(D79-F79-H79&gt;0,D79-F79-H79,0)</f>
        <v>420.3615</v>
      </c>
      <c r="J79" s="9">
        <f aca="true" t="shared" si="85" ref="J79:J85">IF(E79-G79&gt;0,E79-G79,0)</f>
        <v>274.195</v>
      </c>
      <c r="K79" s="9">
        <f aca="true" t="shared" si="86" ref="K79:K85">IF(D79-F79-H79&lt;0,D79-F79-H79,0)</f>
        <v>0</v>
      </c>
      <c r="L79" s="9">
        <f aca="true" t="shared" si="87" ref="L79:L85">IF(E79-G79&lt;0,E79-G79,0)</f>
        <v>0</v>
      </c>
      <c r="M79" s="9">
        <f t="shared" si="40"/>
        <v>696</v>
      </c>
      <c r="N79" s="9">
        <f aca="true" t="shared" si="88" ref="N79:N85">ROUNDUP(I79,0)</f>
        <v>421</v>
      </c>
      <c r="O79" s="9">
        <f aca="true" t="shared" si="89" ref="O79:O85">ROUNDUP(J79,0)</f>
        <v>275</v>
      </c>
    </row>
    <row r="80" spans="1:15" s="1" customFormat="1" ht="21" customHeight="1">
      <c r="A80" s="8" t="s">
        <v>83</v>
      </c>
      <c r="B80" s="8">
        <f aca="true" t="shared" si="90" ref="B80:N80">SUM(B81:B85)</f>
        <v>12012</v>
      </c>
      <c r="C80" s="8">
        <f t="shared" si="90"/>
        <v>2581</v>
      </c>
      <c r="D80" s="8">
        <f t="shared" si="90"/>
        <v>242.59</v>
      </c>
      <c r="E80" s="8">
        <f t="shared" si="90"/>
        <v>70.995</v>
      </c>
      <c r="F80" s="8">
        <f t="shared" si="90"/>
        <v>808.1780000000001</v>
      </c>
      <c r="G80" s="8">
        <f t="shared" si="90"/>
        <v>220.26550000000003</v>
      </c>
      <c r="H80" s="8">
        <f t="shared" si="90"/>
        <v>0</v>
      </c>
      <c r="I80" s="8">
        <f t="shared" si="90"/>
        <v>46.083</v>
      </c>
      <c r="J80" s="8">
        <f t="shared" si="90"/>
        <v>11.472000000000001</v>
      </c>
      <c r="K80" s="8">
        <f t="shared" si="90"/>
        <v>-611.671</v>
      </c>
      <c r="L80" s="8">
        <f t="shared" si="90"/>
        <v>-160.7425</v>
      </c>
      <c r="M80" s="8">
        <f t="shared" si="40"/>
        <v>59</v>
      </c>
      <c r="N80" s="8">
        <f>SUM(N81:N85)</f>
        <v>47</v>
      </c>
      <c r="O80" s="8">
        <f>SUM(O81:O85)</f>
        <v>12</v>
      </c>
    </row>
    <row r="81" spans="1:15" s="1" customFormat="1" ht="21" customHeight="1">
      <c r="A81" s="9" t="s">
        <v>84</v>
      </c>
      <c r="B81" s="9"/>
      <c r="C81" s="9"/>
      <c r="D81" s="9"/>
      <c r="E81" s="9"/>
      <c r="F81" s="9"/>
      <c r="G81" s="9"/>
      <c r="H81" s="9"/>
      <c r="I81" s="9">
        <f t="shared" si="84"/>
        <v>0</v>
      </c>
      <c r="J81" s="9">
        <f t="shared" si="85"/>
        <v>0</v>
      </c>
      <c r="K81" s="9">
        <f t="shared" si="86"/>
        <v>0</v>
      </c>
      <c r="L81" s="9">
        <f t="shared" si="87"/>
        <v>0</v>
      </c>
      <c r="M81" s="9">
        <f t="shared" si="40"/>
        <v>0</v>
      </c>
      <c r="N81" s="9">
        <f t="shared" si="88"/>
        <v>0</v>
      </c>
      <c r="O81" s="9">
        <f t="shared" si="89"/>
        <v>0</v>
      </c>
    </row>
    <row r="82" spans="1:15" s="1" customFormat="1" ht="21" customHeight="1">
      <c r="A82" s="9" t="s">
        <v>85</v>
      </c>
      <c r="B82" s="9">
        <v>490</v>
      </c>
      <c r="C82" s="9">
        <v>180</v>
      </c>
      <c r="D82" s="9">
        <v>20</v>
      </c>
      <c r="E82" s="9">
        <v>9.1</v>
      </c>
      <c r="F82" s="9">
        <v>186.025</v>
      </c>
      <c r="G82" s="9">
        <v>40.3705</v>
      </c>
      <c r="H82" s="9"/>
      <c r="I82" s="9">
        <f t="shared" si="84"/>
        <v>0</v>
      </c>
      <c r="J82" s="9">
        <f t="shared" si="85"/>
        <v>0</v>
      </c>
      <c r="K82" s="9">
        <f t="shared" si="86"/>
        <v>-166.025</v>
      </c>
      <c r="L82" s="9">
        <f t="shared" si="87"/>
        <v>-31.2705</v>
      </c>
      <c r="M82" s="9">
        <f t="shared" si="40"/>
        <v>0</v>
      </c>
      <c r="N82" s="9">
        <f t="shared" si="88"/>
        <v>0</v>
      </c>
      <c r="O82" s="9">
        <f t="shared" si="89"/>
        <v>0</v>
      </c>
    </row>
    <row r="83" spans="1:15" s="1" customFormat="1" ht="21" customHeight="1">
      <c r="A83" s="9" t="s">
        <v>86</v>
      </c>
      <c r="B83" s="9">
        <v>6100</v>
      </c>
      <c r="C83" s="9">
        <v>1100</v>
      </c>
      <c r="D83" s="9">
        <v>81</v>
      </c>
      <c r="E83" s="9">
        <v>17.05</v>
      </c>
      <c r="F83" s="9">
        <v>430.43</v>
      </c>
      <c r="G83" s="9">
        <v>126.2925</v>
      </c>
      <c r="H83" s="9"/>
      <c r="I83" s="9">
        <f t="shared" si="84"/>
        <v>0</v>
      </c>
      <c r="J83" s="9">
        <f t="shared" si="85"/>
        <v>0</v>
      </c>
      <c r="K83" s="9">
        <f t="shared" si="86"/>
        <v>-349.43</v>
      </c>
      <c r="L83" s="9">
        <f t="shared" si="87"/>
        <v>-109.2425</v>
      </c>
      <c r="M83" s="9">
        <f t="shared" si="40"/>
        <v>0</v>
      </c>
      <c r="N83" s="9">
        <f t="shared" si="88"/>
        <v>0</v>
      </c>
      <c r="O83" s="9">
        <f t="shared" si="89"/>
        <v>0</v>
      </c>
    </row>
    <row r="84" spans="1:15" s="1" customFormat="1" ht="21" customHeight="1">
      <c r="A84" s="9" t="s">
        <v>87</v>
      </c>
      <c r="B84" s="9">
        <v>1029</v>
      </c>
      <c r="C84" s="9">
        <v>260</v>
      </c>
      <c r="D84" s="9">
        <v>22.86</v>
      </c>
      <c r="E84" s="9">
        <v>8.495</v>
      </c>
      <c r="F84" s="9">
        <v>119.076</v>
      </c>
      <c r="G84" s="9">
        <v>28.7245</v>
      </c>
      <c r="H84" s="9"/>
      <c r="I84" s="9">
        <f t="shared" si="84"/>
        <v>0</v>
      </c>
      <c r="J84" s="9">
        <f t="shared" si="85"/>
        <v>0</v>
      </c>
      <c r="K84" s="9">
        <f t="shared" si="86"/>
        <v>-96.216</v>
      </c>
      <c r="L84" s="9">
        <f t="shared" si="87"/>
        <v>-20.2295</v>
      </c>
      <c r="M84" s="9">
        <f t="shared" si="40"/>
        <v>0</v>
      </c>
      <c r="N84" s="9">
        <f t="shared" si="88"/>
        <v>0</v>
      </c>
      <c r="O84" s="9">
        <f t="shared" si="89"/>
        <v>0</v>
      </c>
    </row>
    <row r="85" spans="1:15" s="1" customFormat="1" ht="21" customHeight="1">
      <c r="A85" s="9" t="s">
        <v>88</v>
      </c>
      <c r="B85" s="9">
        <v>4393</v>
      </c>
      <c r="C85" s="9">
        <v>1041</v>
      </c>
      <c r="D85" s="9">
        <v>118.73</v>
      </c>
      <c r="E85" s="9">
        <v>36.35</v>
      </c>
      <c r="F85" s="9">
        <v>72.647</v>
      </c>
      <c r="G85" s="9">
        <v>24.878</v>
      </c>
      <c r="H85" s="9"/>
      <c r="I85" s="9">
        <f t="shared" si="84"/>
        <v>46.083</v>
      </c>
      <c r="J85" s="9">
        <f t="shared" si="85"/>
        <v>11.472000000000001</v>
      </c>
      <c r="K85" s="9">
        <f t="shared" si="86"/>
        <v>0</v>
      </c>
      <c r="L85" s="9">
        <f t="shared" si="87"/>
        <v>0</v>
      </c>
      <c r="M85" s="9">
        <f t="shared" si="40"/>
        <v>59</v>
      </c>
      <c r="N85" s="9">
        <f t="shared" si="88"/>
        <v>47</v>
      </c>
      <c r="O85" s="9">
        <f t="shared" si="89"/>
        <v>12</v>
      </c>
    </row>
    <row r="86" spans="1:15" s="1" customFormat="1" ht="21" customHeight="1">
      <c r="A86" s="8" t="s">
        <v>89</v>
      </c>
      <c r="B86" s="8">
        <f aca="true" t="shared" si="91" ref="B86:N86">B87</f>
        <v>1250</v>
      </c>
      <c r="C86" s="8">
        <f t="shared" si="91"/>
        <v>200</v>
      </c>
      <c r="D86" s="8">
        <f t="shared" si="91"/>
        <v>43.93</v>
      </c>
      <c r="E86" s="8">
        <f t="shared" si="91"/>
        <v>10.36</v>
      </c>
      <c r="F86" s="8">
        <f t="shared" si="91"/>
        <v>522.126</v>
      </c>
      <c r="G86" s="8">
        <f t="shared" si="91"/>
        <v>93.4755</v>
      </c>
      <c r="H86" s="8">
        <f t="shared" si="91"/>
        <v>0</v>
      </c>
      <c r="I86" s="8">
        <f t="shared" si="91"/>
        <v>0</v>
      </c>
      <c r="J86" s="8">
        <f t="shared" si="91"/>
        <v>0</v>
      </c>
      <c r="K86" s="8">
        <f t="shared" si="91"/>
        <v>-478.19599999999997</v>
      </c>
      <c r="L86" s="8">
        <f t="shared" si="91"/>
        <v>-83.1155</v>
      </c>
      <c r="M86" s="8">
        <f t="shared" si="40"/>
        <v>0</v>
      </c>
      <c r="N86" s="8">
        <f>N87</f>
        <v>0</v>
      </c>
      <c r="O86" s="8">
        <f>O87</f>
        <v>0</v>
      </c>
    </row>
    <row r="87" spans="1:15" s="1" customFormat="1" ht="21" customHeight="1">
      <c r="A87" s="9" t="s">
        <v>89</v>
      </c>
      <c r="B87" s="9">
        <v>1250</v>
      </c>
      <c r="C87" s="9">
        <v>200</v>
      </c>
      <c r="D87" s="9">
        <v>43.93</v>
      </c>
      <c r="E87" s="9">
        <v>10.36</v>
      </c>
      <c r="F87" s="9">
        <v>522.126</v>
      </c>
      <c r="G87" s="9">
        <v>93.4755</v>
      </c>
      <c r="H87" s="9"/>
      <c r="I87" s="9">
        <f aca="true" t="shared" si="92" ref="I87:I90">IF(D87-F87-H87&gt;0,D87-F87-H87,0)</f>
        <v>0</v>
      </c>
      <c r="J87" s="9">
        <f aca="true" t="shared" si="93" ref="J87:J90">IF(E87-G87&gt;0,E87-G87,0)</f>
        <v>0</v>
      </c>
      <c r="K87" s="9">
        <f aca="true" t="shared" si="94" ref="K87:K90">IF(D87-F87-H87&lt;0,D87-F87-H87,0)</f>
        <v>-478.19599999999997</v>
      </c>
      <c r="L87" s="9">
        <f aca="true" t="shared" si="95" ref="L87:L90">IF(E87-G87&lt;0,E87-G87,0)</f>
        <v>-83.1155</v>
      </c>
      <c r="M87" s="9">
        <f t="shared" si="40"/>
        <v>0</v>
      </c>
      <c r="N87" s="9">
        <f aca="true" t="shared" si="96" ref="N87:N90">ROUNDUP(I87,0)</f>
        <v>0</v>
      </c>
      <c r="O87" s="9">
        <f aca="true" t="shared" si="97" ref="O87:O90">ROUNDUP(J87,0)</f>
        <v>0</v>
      </c>
    </row>
    <row r="88" spans="1:15" s="1" customFormat="1" ht="21" customHeight="1">
      <c r="A88" s="8" t="s">
        <v>90</v>
      </c>
      <c r="B88" s="8">
        <f aca="true" t="shared" si="98" ref="B88:N88">SUM(B89:B90)</f>
        <v>1226</v>
      </c>
      <c r="C88" s="8">
        <f t="shared" si="98"/>
        <v>396</v>
      </c>
      <c r="D88" s="8">
        <f t="shared" si="98"/>
        <v>32.14</v>
      </c>
      <c r="E88" s="8">
        <f t="shared" si="98"/>
        <v>13.31</v>
      </c>
      <c r="F88" s="8">
        <f t="shared" si="98"/>
        <v>-0.058</v>
      </c>
      <c r="G88" s="8">
        <f t="shared" si="98"/>
        <v>1.562</v>
      </c>
      <c r="H88" s="8">
        <f t="shared" si="98"/>
        <v>0</v>
      </c>
      <c r="I88" s="8">
        <f t="shared" si="98"/>
        <v>32.198</v>
      </c>
      <c r="J88" s="8">
        <f t="shared" si="98"/>
        <v>11.748000000000001</v>
      </c>
      <c r="K88" s="8">
        <f t="shared" si="98"/>
        <v>0</v>
      </c>
      <c r="L88" s="8">
        <f t="shared" si="98"/>
        <v>0</v>
      </c>
      <c r="M88" s="8">
        <f t="shared" si="40"/>
        <v>45</v>
      </c>
      <c r="N88" s="8">
        <f>SUM(N89:N90)</f>
        <v>33</v>
      </c>
      <c r="O88" s="8">
        <f>SUM(O89:O90)</f>
        <v>12</v>
      </c>
    </row>
    <row r="89" spans="1:15" s="1" customFormat="1" ht="21" customHeight="1">
      <c r="A89" s="9" t="s">
        <v>91</v>
      </c>
      <c r="B89" s="9"/>
      <c r="C89" s="9"/>
      <c r="D89" s="9"/>
      <c r="E89" s="9"/>
      <c r="F89" s="9"/>
      <c r="G89" s="9"/>
      <c r="H89" s="9"/>
      <c r="I89" s="9">
        <f t="shared" si="92"/>
        <v>0</v>
      </c>
      <c r="J89" s="9">
        <f t="shared" si="93"/>
        <v>0</v>
      </c>
      <c r="K89" s="9">
        <f t="shared" si="94"/>
        <v>0</v>
      </c>
      <c r="L89" s="9">
        <f t="shared" si="95"/>
        <v>0</v>
      </c>
      <c r="M89" s="9">
        <f t="shared" si="40"/>
        <v>0</v>
      </c>
      <c r="N89" s="9">
        <f t="shared" si="96"/>
        <v>0</v>
      </c>
      <c r="O89" s="9">
        <f t="shared" si="97"/>
        <v>0</v>
      </c>
    </row>
    <row r="90" spans="1:15" s="1" customFormat="1" ht="21" customHeight="1">
      <c r="A90" s="9" t="s">
        <v>92</v>
      </c>
      <c r="B90" s="9">
        <v>1226</v>
      </c>
      <c r="C90" s="9">
        <v>396</v>
      </c>
      <c r="D90" s="9">
        <v>32.14</v>
      </c>
      <c r="E90" s="9">
        <v>13.31</v>
      </c>
      <c r="F90" s="9">
        <v>-0.058</v>
      </c>
      <c r="G90" s="9">
        <v>1.562</v>
      </c>
      <c r="H90" s="9"/>
      <c r="I90" s="9">
        <f t="shared" si="92"/>
        <v>32.198</v>
      </c>
      <c r="J90" s="9">
        <f t="shared" si="93"/>
        <v>11.748000000000001</v>
      </c>
      <c r="K90" s="9">
        <f t="shared" si="94"/>
        <v>0</v>
      </c>
      <c r="L90" s="9">
        <f t="shared" si="95"/>
        <v>0</v>
      </c>
      <c r="M90" s="9">
        <f t="shared" si="40"/>
        <v>45</v>
      </c>
      <c r="N90" s="9">
        <f t="shared" si="96"/>
        <v>33</v>
      </c>
      <c r="O90" s="9">
        <f t="shared" si="97"/>
        <v>12</v>
      </c>
    </row>
    <row r="91" spans="1:15" s="15" customFormat="1" ht="21" customHeight="1">
      <c r="A91" s="8" t="s">
        <v>93</v>
      </c>
      <c r="B91" s="8">
        <f aca="true" t="shared" si="99" ref="B91:N91">B92</f>
        <v>5800</v>
      </c>
      <c r="C91" s="8">
        <f t="shared" si="99"/>
        <v>2173</v>
      </c>
      <c r="D91" s="8">
        <f t="shared" si="99"/>
        <v>183.8</v>
      </c>
      <c r="E91" s="8">
        <f t="shared" si="99"/>
        <v>89.385</v>
      </c>
      <c r="F91" s="8">
        <f t="shared" si="99"/>
        <v>187.782</v>
      </c>
      <c r="G91" s="8">
        <f t="shared" si="99"/>
        <v>67.303</v>
      </c>
      <c r="H91" s="8">
        <f t="shared" si="99"/>
        <v>0</v>
      </c>
      <c r="I91" s="8">
        <f t="shared" si="99"/>
        <v>0</v>
      </c>
      <c r="J91" s="8">
        <f t="shared" si="99"/>
        <v>22.082000000000008</v>
      </c>
      <c r="K91" s="8">
        <f t="shared" si="99"/>
        <v>-3.9819999999999993</v>
      </c>
      <c r="L91" s="8">
        <f t="shared" si="99"/>
        <v>0</v>
      </c>
      <c r="M91" s="8">
        <f t="shared" si="40"/>
        <v>23</v>
      </c>
      <c r="N91" s="8">
        <f>N92</f>
        <v>0</v>
      </c>
      <c r="O91" s="8">
        <f>O92</f>
        <v>23</v>
      </c>
    </row>
    <row r="92" spans="1:15" s="15" customFormat="1" ht="21" customHeight="1">
      <c r="A92" s="9" t="s">
        <v>93</v>
      </c>
      <c r="B92" s="9">
        <v>5800</v>
      </c>
      <c r="C92" s="9">
        <v>2173</v>
      </c>
      <c r="D92" s="9">
        <v>183.8</v>
      </c>
      <c r="E92" s="9">
        <v>89.385</v>
      </c>
      <c r="F92" s="9">
        <v>187.782</v>
      </c>
      <c r="G92" s="9">
        <v>67.303</v>
      </c>
      <c r="H92" s="9"/>
      <c r="I92" s="9">
        <f aca="true" t="shared" si="100" ref="I92:I96">IF(D92-F92-H92&gt;0,D92-F92-H92,0)</f>
        <v>0</v>
      </c>
      <c r="J92" s="9">
        <f aca="true" t="shared" si="101" ref="J92:J96">IF(E92-G92&gt;0,E92-G92,0)</f>
        <v>22.082000000000008</v>
      </c>
      <c r="K92" s="9">
        <f aca="true" t="shared" si="102" ref="K92:K96">IF(D92-F92-H92&lt;0,D92-F92-H92,0)</f>
        <v>-3.9819999999999993</v>
      </c>
      <c r="L92" s="9">
        <f aca="true" t="shared" si="103" ref="L92:L96">IF(E92-G92&lt;0,E92-G92,0)</f>
        <v>0</v>
      </c>
      <c r="M92" s="9">
        <f t="shared" si="40"/>
        <v>23</v>
      </c>
      <c r="N92" s="9">
        <f aca="true" t="shared" si="104" ref="N92:N96">ROUNDUP(I92,0)</f>
        <v>0</v>
      </c>
      <c r="O92" s="9">
        <f aca="true" t="shared" si="105" ref="O92:O96">ROUNDUP(J92,0)</f>
        <v>23</v>
      </c>
    </row>
    <row r="93" spans="1:15" s="15" customFormat="1" ht="21" customHeight="1">
      <c r="A93" s="8" t="s">
        <v>94</v>
      </c>
      <c r="B93" s="8">
        <f aca="true" t="shared" si="106" ref="B93:N93">B94</f>
        <v>17918</v>
      </c>
      <c r="C93" s="8">
        <f t="shared" si="106"/>
        <v>9544</v>
      </c>
      <c r="D93" s="8">
        <f t="shared" si="106"/>
        <v>466.5</v>
      </c>
      <c r="E93" s="8">
        <f t="shared" si="106"/>
        <v>333.37</v>
      </c>
      <c r="F93" s="8">
        <f t="shared" si="106"/>
        <v>243.703</v>
      </c>
      <c r="G93" s="8">
        <f t="shared" si="106"/>
        <v>142.7605</v>
      </c>
      <c r="H93" s="8">
        <f t="shared" si="106"/>
        <v>0</v>
      </c>
      <c r="I93" s="8">
        <f t="shared" si="106"/>
        <v>222.797</v>
      </c>
      <c r="J93" s="8">
        <f t="shared" si="106"/>
        <v>190.6095</v>
      </c>
      <c r="K93" s="8">
        <f t="shared" si="106"/>
        <v>0</v>
      </c>
      <c r="L93" s="8">
        <f t="shared" si="106"/>
        <v>0</v>
      </c>
      <c r="M93" s="8">
        <f t="shared" si="40"/>
        <v>414</v>
      </c>
      <c r="N93" s="8">
        <f>N94</f>
        <v>223</v>
      </c>
      <c r="O93" s="8">
        <f>O94</f>
        <v>191</v>
      </c>
    </row>
    <row r="94" spans="1:15" s="15" customFormat="1" ht="21" customHeight="1">
      <c r="A94" s="9" t="s">
        <v>94</v>
      </c>
      <c r="B94" s="9">
        <v>17918</v>
      </c>
      <c r="C94" s="9">
        <v>9544</v>
      </c>
      <c r="D94" s="9">
        <v>466.5</v>
      </c>
      <c r="E94" s="9">
        <v>333.37</v>
      </c>
      <c r="F94" s="9">
        <v>243.703</v>
      </c>
      <c r="G94" s="9">
        <v>142.7605</v>
      </c>
      <c r="H94" s="9"/>
      <c r="I94" s="9">
        <f t="shared" si="100"/>
        <v>222.797</v>
      </c>
      <c r="J94" s="9">
        <f t="shared" si="101"/>
        <v>190.6095</v>
      </c>
      <c r="K94" s="9">
        <f t="shared" si="102"/>
        <v>0</v>
      </c>
      <c r="L94" s="9">
        <f t="shared" si="103"/>
        <v>0</v>
      </c>
      <c r="M94" s="9">
        <f t="shared" si="40"/>
        <v>414</v>
      </c>
      <c r="N94" s="9">
        <f t="shared" si="104"/>
        <v>223</v>
      </c>
      <c r="O94" s="9">
        <f t="shared" si="105"/>
        <v>191</v>
      </c>
    </row>
    <row r="95" spans="1:15" s="1" customFormat="1" ht="21" customHeight="1">
      <c r="A95" s="8" t="s">
        <v>95</v>
      </c>
      <c r="B95" s="8">
        <f aca="true" t="shared" si="107" ref="B95:N95">B96</f>
        <v>4500</v>
      </c>
      <c r="C95" s="8">
        <f t="shared" si="107"/>
        <v>2500</v>
      </c>
      <c r="D95" s="8">
        <f t="shared" si="107"/>
        <v>117</v>
      </c>
      <c r="E95" s="8">
        <f t="shared" si="107"/>
        <v>77.5</v>
      </c>
      <c r="F95" s="8">
        <f t="shared" si="107"/>
        <v>-4.715</v>
      </c>
      <c r="G95" s="8">
        <f t="shared" si="107"/>
        <v>0</v>
      </c>
      <c r="H95" s="8">
        <f t="shared" si="107"/>
        <v>0</v>
      </c>
      <c r="I95" s="8">
        <f t="shared" si="107"/>
        <v>121.715</v>
      </c>
      <c r="J95" s="8">
        <f t="shared" si="107"/>
        <v>77.5</v>
      </c>
      <c r="K95" s="8">
        <f t="shared" si="107"/>
        <v>0</v>
      </c>
      <c r="L95" s="8">
        <f t="shared" si="107"/>
        <v>0</v>
      </c>
      <c r="M95" s="8">
        <f t="shared" si="40"/>
        <v>200</v>
      </c>
      <c r="N95" s="8">
        <f>N96</f>
        <v>122</v>
      </c>
      <c r="O95" s="8">
        <f>O96</f>
        <v>78</v>
      </c>
    </row>
    <row r="96" spans="1:15" s="1" customFormat="1" ht="21" customHeight="1">
      <c r="A96" s="9" t="s">
        <v>95</v>
      </c>
      <c r="B96" s="9">
        <v>4500</v>
      </c>
      <c r="C96" s="9">
        <v>2500</v>
      </c>
      <c r="D96" s="9">
        <v>117</v>
      </c>
      <c r="E96" s="9">
        <v>77.5</v>
      </c>
      <c r="F96" s="9">
        <v>-4.715</v>
      </c>
      <c r="G96" s="9"/>
      <c r="H96" s="9"/>
      <c r="I96" s="9">
        <f t="shared" si="100"/>
        <v>121.715</v>
      </c>
      <c r="J96" s="9">
        <f t="shared" si="101"/>
        <v>77.5</v>
      </c>
      <c r="K96" s="9">
        <f t="shared" si="102"/>
        <v>0</v>
      </c>
      <c r="L96" s="9">
        <f t="shared" si="103"/>
        <v>0</v>
      </c>
      <c r="M96" s="9">
        <f t="shared" si="40"/>
        <v>200</v>
      </c>
      <c r="N96" s="9">
        <f t="shared" si="104"/>
        <v>122</v>
      </c>
      <c r="O96" s="9">
        <f t="shared" si="105"/>
        <v>78</v>
      </c>
    </row>
    <row r="97" spans="1:15" s="1" customFormat="1" ht="21" customHeight="1">
      <c r="A97" s="8" t="s">
        <v>96</v>
      </c>
      <c r="B97" s="8">
        <f aca="true" t="shared" si="108" ref="B97:N97">B98</f>
        <v>0</v>
      </c>
      <c r="C97" s="8">
        <f t="shared" si="108"/>
        <v>0</v>
      </c>
      <c r="D97" s="8">
        <f t="shared" si="108"/>
        <v>0</v>
      </c>
      <c r="E97" s="8">
        <f t="shared" si="108"/>
        <v>0</v>
      </c>
      <c r="F97" s="8">
        <f t="shared" si="108"/>
        <v>3.34</v>
      </c>
      <c r="G97" s="8">
        <f t="shared" si="108"/>
        <v>28</v>
      </c>
      <c r="H97" s="8">
        <f t="shared" si="108"/>
        <v>0</v>
      </c>
      <c r="I97" s="8">
        <f t="shared" si="108"/>
        <v>0</v>
      </c>
      <c r="J97" s="8">
        <f t="shared" si="108"/>
        <v>0</v>
      </c>
      <c r="K97" s="8">
        <f t="shared" si="108"/>
        <v>-3.34</v>
      </c>
      <c r="L97" s="8">
        <f t="shared" si="108"/>
        <v>-28</v>
      </c>
      <c r="M97" s="8">
        <f t="shared" si="40"/>
        <v>0</v>
      </c>
      <c r="N97" s="8">
        <f>N98</f>
        <v>0</v>
      </c>
      <c r="O97" s="8">
        <f>O98</f>
        <v>0</v>
      </c>
    </row>
    <row r="98" spans="1:15" s="1" customFormat="1" ht="21" customHeight="1">
      <c r="A98" s="9" t="s">
        <v>97</v>
      </c>
      <c r="B98" s="9"/>
      <c r="C98" s="9"/>
      <c r="D98" s="9"/>
      <c r="E98" s="9"/>
      <c r="F98" s="9">
        <v>3.34</v>
      </c>
      <c r="G98" s="9">
        <v>28</v>
      </c>
      <c r="H98" s="9"/>
      <c r="I98" s="9">
        <f aca="true" t="shared" si="109" ref="I98:I109">IF(D98-F98-H98&gt;0,D98-F98-H98,0)</f>
        <v>0</v>
      </c>
      <c r="J98" s="9">
        <f aca="true" t="shared" si="110" ref="J98:J109">IF(E98-G98&gt;0,E98-G98,0)</f>
        <v>0</v>
      </c>
      <c r="K98" s="9">
        <f aca="true" t="shared" si="111" ref="K98:K109">IF(D98-F98-H98&lt;0,D98-F98-H98,0)</f>
        <v>-3.34</v>
      </c>
      <c r="L98" s="9">
        <f aca="true" t="shared" si="112" ref="L98:L109">IF(E98-G98&lt;0,E98-G98,0)</f>
        <v>-28</v>
      </c>
      <c r="M98" s="9">
        <f t="shared" si="40"/>
        <v>0</v>
      </c>
      <c r="N98" s="9">
        <f aca="true" t="shared" si="113" ref="N98:N109">ROUNDUP(I98,0)</f>
        <v>0</v>
      </c>
      <c r="O98" s="9">
        <f aca="true" t="shared" si="114" ref="O98:O109">ROUNDUP(J98,0)</f>
        <v>0</v>
      </c>
    </row>
    <row r="99" spans="1:15" s="1" customFormat="1" ht="21" customHeight="1">
      <c r="A99" s="8" t="s">
        <v>98</v>
      </c>
      <c r="B99" s="8">
        <f aca="true" t="shared" si="115" ref="B99:N99">B100</f>
        <v>933</v>
      </c>
      <c r="C99" s="8">
        <f t="shared" si="115"/>
        <v>525</v>
      </c>
      <c r="D99" s="8">
        <f t="shared" si="115"/>
        <v>46.65</v>
      </c>
      <c r="E99" s="8">
        <f t="shared" si="115"/>
        <v>39.375</v>
      </c>
      <c r="F99" s="8">
        <f t="shared" si="115"/>
        <v>465.866</v>
      </c>
      <c r="G99" s="8">
        <f t="shared" si="115"/>
        <v>142.971</v>
      </c>
      <c r="H99" s="8">
        <f t="shared" si="115"/>
        <v>0</v>
      </c>
      <c r="I99" s="8">
        <f t="shared" si="115"/>
        <v>0</v>
      </c>
      <c r="J99" s="8">
        <f t="shared" si="115"/>
        <v>0</v>
      </c>
      <c r="K99" s="8">
        <f t="shared" si="115"/>
        <v>-419.216</v>
      </c>
      <c r="L99" s="8">
        <f t="shared" si="115"/>
        <v>-103.596</v>
      </c>
      <c r="M99" s="8">
        <f t="shared" si="40"/>
        <v>0</v>
      </c>
      <c r="N99" s="8">
        <f>N100</f>
        <v>0</v>
      </c>
      <c r="O99" s="8">
        <f>O100</f>
        <v>0</v>
      </c>
    </row>
    <row r="100" spans="1:15" s="1" customFormat="1" ht="21" customHeight="1">
      <c r="A100" s="9" t="s">
        <v>99</v>
      </c>
      <c r="B100" s="9">
        <v>933</v>
      </c>
      <c r="C100" s="9">
        <v>525</v>
      </c>
      <c r="D100" s="9">
        <v>46.65</v>
      </c>
      <c r="E100" s="9">
        <v>39.375</v>
      </c>
      <c r="F100" s="9">
        <v>465.866</v>
      </c>
      <c r="G100" s="9">
        <v>142.971</v>
      </c>
      <c r="H100" s="9"/>
      <c r="I100" s="9">
        <f t="shared" si="109"/>
        <v>0</v>
      </c>
      <c r="J100" s="9">
        <f t="shared" si="110"/>
        <v>0</v>
      </c>
      <c r="K100" s="9">
        <f t="shared" si="111"/>
        <v>-419.216</v>
      </c>
      <c r="L100" s="9">
        <f t="shared" si="112"/>
        <v>-103.596</v>
      </c>
      <c r="M100" s="9">
        <f t="shared" si="40"/>
        <v>0</v>
      </c>
      <c r="N100" s="9">
        <f t="shared" si="113"/>
        <v>0</v>
      </c>
      <c r="O100" s="9">
        <f t="shared" si="114"/>
        <v>0</v>
      </c>
    </row>
    <row r="101" spans="1:15" s="1" customFormat="1" ht="21" customHeight="1">
      <c r="A101" s="8" t="s">
        <v>100</v>
      </c>
      <c r="B101" s="8">
        <f aca="true" t="shared" si="116" ref="B101:N101">SUM(B102:B109)</f>
        <v>9956</v>
      </c>
      <c r="C101" s="8">
        <f t="shared" si="116"/>
        <v>931</v>
      </c>
      <c r="D101" s="8">
        <f t="shared" si="116"/>
        <v>295.64</v>
      </c>
      <c r="E101" s="8">
        <f t="shared" si="116"/>
        <v>44.4</v>
      </c>
      <c r="F101" s="8">
        <f t="shared" si="116"/>
        <v>318.93100000000004</v>
      </c>
      <c r="G101" s="8">
        <f t="shared" si="116"/>
        <v>85.9955</v>
      </c>
      <c r="H101" s="8">
        <f t="shared" si="116"/>
        <v>0</v>
      </c>
      <c r="I101" s="8">
        <f t="shared" si="116"/>
        <v>172.61700000000002</v>
      </c>
      <c r="J101" s="8">
        <f t="shared" si="116"/>
        <v>9.051</v>
      </c>
      <c r="K101" s="8">
        <f t="shared" si="116"/>
        <v>-195.90800000000002</v>
      </c>
      <c r="L101" s="8">
        <f t="shared" si="116"/>
        <v>-50.6465</v>
      </c>
      <c r="M101" s="8">
        <f t="shared" si="40"/>
        <v>185</v>
      </c>
      <c r="N101" s="8">
        <f>SUM(N102:N109)</f>
        <v>174</v>
      </c>
      <c r="O101" s="8">
        <f>SUM(O102:O109)</f>
        <v>11</v>
      </c>
    </row>
    <row r="102" spans="1:15" s="1" customFormat="1" ht="21" customHeight="1">
      <c r="A102" s="9" t="s">
        <v>42</v>
      </c>
      <c r="B102" s="9"/>
      <c r="C102" s="9"/>
      <c r="D102" s="9"/>
      <c r="E102" s="9"/>
      <c r="F102" s="9"/>
      <c r="G102" s="9"/>
      <c r="H102" s="9"/>
      <c r="I102" s="9">
        <f t="shared" si="109"/>
        <v>0</v>
      </c>
      <c r="J102" s="9">
        <f t="shared" si="110"/>
        <v>0</v>
      </c>
      <c r="K102" s="9">
        <f t="shared" si="111"/>
        <v>0</v>
      </c>
      <c r="L102" s="9">
        <f t="shared" si="112"/>
        <v>0</v>
      </c>
      <c r="M102" s="9">
        <f aca="true" t="shared" si="117" ref="M102:M116">N102+O102</f>
        <v>0</v>
      </c>
      <c r="N102" s="9">
        <f t="shared" si="113"/>
        <v>0</v>
      </c>
      <c r="O102" s="9">
        <f t="shared" si="114"/>
        <v>0</v>
      </c>
    </row>
    <row r="103" spans="1:15" s="1" customFormat="1" ht="21" customHeight="1">
      <c r="A103" s="9" t="s">
        <v>101</v>
      </c>
      <c r="B103" s="9"/>
      <c r="C103" s="9"/>
      <c r="D103" s="9"/>
      <c r="E103" s="9"/>
      <c r="F103" s="9"/>
      <c r="G103" s="9"/>
      <c r="H103" s="9"/>
      <c r="I103" s="9">
        <f t="shared" si="109"/>
        <v>0</v>
      </c>
      <c r="J103" s="9">
        <f t="shared" si="110"/>
        <v>0</v>
      </c>
      <c r="K103" s="9">
        <f t="shared" si="111"/>
        <v>0</v>
      </c>
      <c r="L103" s="9">
        <f t="shared" si="112"/>
        <v>0</v>
      </c>
      <c r="M103" s="9">
        <f t="shared" si="117"/>
        <v>0</v>
      </c>
      <c r="N103" s="9">
        <f t="shared" si="113"/>
        <v>0</v>
      </c>
      <c r="O103" s="9">
        <f t="shared" si="114"/>
        <v>0</v>
      </c>
    </row>
    <row r="104" spans="1:15" s="1" customFormat="1" ht="21" customHeight="1">
      <c r="A104" s="9" t="s">
        <v>102</v>
      </c>
      <c r="B104" s="9"/>
      <c r="C104" s="9"/>
      <c r="D104" s="9"/>
      <c r="E104" s="9"/>
      <c r="F104" s="9"/>
      <c r="G104" s="9"/>
      <c r="H104" s="9"/>
      <c r="I104" s="9">
        <f t="shared" si="109"/>
        <v>0</v>
      </c>
      <c r="J104" s="9">
        <f t="shared" si="110"/>
        <v>0</v>
      </c>
      <c r="K104" s="9">
        <f t="shared" si="111"/>
        <v>0</v>
      </c>
      <c r="L104" s="9">
        <f t="shared" si="112"/>
        <v>0</v>
      </c>
      <c r="M104" s="9">
        <f t="shared" si="117"/>
        <v>0</v>
      </c>
      <c r="N104" s="9">
        <f t="shared" si="113"/>
        <v>0</v>
      </c>
      <c r="O104" s="9">
        <f t="shared" si="114"/>
        <v>0</v>
      </c>
    </row>
    <row r="105" spans="1:15" s="1" customFormat="1" ht="21" customHeight="1">
      <c r="A105" s="9" t="s">
        <v>103</v>
      </c>
      <c r="B105" s="9">
        <v>1250</v>
      </c>
      <c r="C105" s="9">
        <v>550</v>
      </c>
      <c r="D105" s="9">
        <v>44</v>
      </c>
      <c r="E105" s="9">
        <v>26</v>
      </c>
      <c r="F105" s="9">
        <v>128.401</v>
      </c>
      <c r="G105" s="9">
        <v>47.7185</v>
      </c>
      <c r="H105" s="9"/>
      <c r="I105" s="9">
        <f t="shared" si="109"/>
        <v>0</v>
      </c>
      <c r="J105" s="9">
        <f t="shared" si="110"/>
        <v>0</v>
      </c>
      <c r="K105" s="9">
        <f t="shared" si="111"/>
        <v>-84.40100000000001</v>
      </c>
      <c r="L105" s="9">
        <f t="shared" si="112"/>
        <v>-21.7185</v>
      </c>
      <c r="M105" s="9">
        <f t="shared" si="117"/>
        <v>0</v>
      </c>
      <c r="N105" s="9">
        <f t="shared" si="113"/>
        <v>0</v>
      </c>
      <c r="O105" s="9">
        <f t="shared" si="114"/>
        <v>0</v>
      </c>
    </row>
    <row r="106" spans="1:15" s="1" customFormat="1" ht="21" customHeight="1">
      <c r="A106" s="9" t="s">
        <v>104</v>
      </c>
      <c r="B106" s="9">
        <v>2993</v>
      </c>
      <c r="C106" s="9">
        <v>249</v>
      </c>
      <c r="D106" s="9">
        <v>97.69</v>
      </c>
      <c r="E106" s="9">
        <v>13.065</v>
      </c>
      <c r="F106" s="9">
        <v>14.388</v>
      </c>
      <c r="G106" s="9">
        <v>5.024</v>
      </c>
      <c r="H106" s="9"/>
      <c r="I106" s="9">
        <f t="shared" si="109"/>
        <v>83.30199999999999</v>
      </c>
      <c r="J106" s="9">
        <f t="shared" si="110"/>
        <v>8.041</v>
      </c>
      <c r="K106" s="9">
        <f t="shared" si="111"/>
        <v>0</v>
      </c>
      <c r="L106" s="9">
        <f t="shared" si="112"/>
        <v>0</v>
      </c>
      <c r="M106" s="9">
        <f t="shared" si="117"/>
        <v>93</v>
      </c>
      <c r="N106" s="9">
        <f t="shared" si="113"/>
        <v>84</v>
      </c>
      <c r="O106" s="9">
        <f t="shared" si="114"/>
        <v>9</v>
      </c>
    </row>
    <row r="107" spans="1:15" s="1" customFormat="1" ht="21" customHeight="1">
      <c r="A107" s="9" t="s">
        <v>105</v>
      </c>
      <c r="B107" s="9">
        <v>494</v>
      </c>
      <c r="C107" s="9">
        <v>57</v>
      </c>
      <c r="D107" s="9">
        <v>18.25</v>
      </c>
      <c r="E107" s="9">
        <v>3.01</v>
      </c>
      <c r="F107" s="9">
        <v>110.602</v>
      </c>
      <c r="G107" s="9">
        <v>31.256</v>
      </c>
      <c r="H107" s="9"/>
      <c r="I107" s="9">
        <f t="shared" si="109"/>
        <v>0</v>
      </c>
      <c r="J107" s="9">
        <f t="shared" si="110"/>
        <v>0</v>
      </c>
      <c r="K107" s="9">
        <f t="shared" si="111"/>
        <v>-92.352</v>
      </c>
      <c r="L107" s="9">
        <f t="shared" si="112"/>
        <v>-28.246000000000002</v>
      </c>
      <c r="M107" s="9">
        <f t="shared" si="117"/>
        <v>0</v>
      </c>
      <c r="N107" s="9">
        <f t="shared" si="113"/>
        <v>0</v>
      </c>
      <c r="O107" s="9">
        <f t="shared" si="114"/>
        <v>0</v>
      </c>
    </row>
    <row r="108" spans="1:15" s="1" customFormat="1" ht="21" customHeight="1">
      <c r="A108" s="9" t="s">
        <v>106</v>
      </c>
      <c r="B108" s="9">
        <v>1823</v>
      </c>
      <c r="C108" s="9"/>
      <c r="D108" s="9">
        <v>47.41</v>
      </c>
      <c r="E108" s="9"/>
      <c r="F108" s="9">
        <v>66.565</v>
      </c>
      <c r="G108" s="9">
        <v>0.682</v>
      </c>
      <c r="H108" s="9"/>
      <c r="I108" s="9">
        <f t="shared" si="109"/>
        <v>0</v>
      </c>
      <c r="J108" s="9">
        <f t="shared" si="110"/>
        <v>0</v>
      </c>
      <c r="K108" s="9">
        <f t="shared" si="111"/>
        <v>-19.155</v>
      </c>
      <c r="L108" s="9">
        <f t="shared" si="112"/>
        <v>-0.682</v>
      </c>
      <c r="M108" s="9">
        <f t="shared" si="117"/>
        <v>0</v>
      </c>
      <c r="N108" s="9">
        <f t="shared" si="113"/>
        <v>0</v>
      </c>
      <c r="O108" s="9">
        <f t="shared" si="114"/>
        <v>0</v>
      </c>
    </row>
    <row r="109" spans="1:15" s="1" customFormat="1" ht="21" customHeight="1">
      <c r="A109" s="9" t="s">
        <v>107</v>
      </c>
      <c r="B109" s="9">
        <v>3396</v>
      </c>
      <c r="C109" s="9">
        <v>75</v>
      </c>
      <c r="D109" s="9">
        <v>88.29</v>
      </c>
      <c r="E109" s="9">
        <v>2.325</v>
      </c>
      <c r="F109" s="9">
        <v>-1.025</v>
      </c>
      <c r="G109" s="9">
        <v>1.315</v>
      </c>
      <c r="H109" s="9"/>
      <c r="I109" s="9">
        <f t="shared" si="109"/>
        <v>89.31500000000001</v>
      </c>
      <c r="J109" s="9">
        <f t="shared" si="110"/>
        <v>1.0100000000000002</v>
      </c>
      <c r="K109" s="9">
        <f t="shared" si="111"/>
        <v>0</v>
      </c>
      <c r="L109" s="9">
        <f t="shared" si="112"/>
        <v>0</v>
      </c>
      <c r="M109" s="9">
        <f t="shared" si="117"/>
        <v>92</v>
      </c>
      <c r="N109" s="9">
        <f t="shared" si="113"/>
        <v>90</v>
      </c>
      <c r="O109" s="9">
        <f t="shared" si="114"/>
        <v>2</v>
      </c>
    </row>
    <row r="110" spans="1:15" s="1" customFormat="1" ht="21" customHeight="1">
      <c r="A110" s="8" t="s">
        <v>108</v>
      </c>
      <c r="B110" s="8">
        <f aca="true" t="shared" si="118" ref="B110:N110">SUM(B111:B113)</f>
        <v>7137</v>
      </c>
      <c r="C110" s="8">
        <f t="shared" si="118"/>
        <v>1400</v>
      </c>
      <c r="D110" s="8">
        <f t="shared" si="118"/>
        <v>187.4</v>
      </c>
      <c r="E110" s="8">
        <f t="shared" si="118"/>
        <v>59.76</v>
      </c>
      <c r="F110" s="8">
        <f t="shared" si="118"/>
        <v>27.33</v>
      </c>
      <c r="G110" s="8">
        <f t="shared" si="118"/>
        <v>6.96</v>
      </c>
      <c r="H110" s="8">
        <f t="shared" si="118"/>
        <v>5.32</v>
      </c>
      <c r="I110" s="8">
        <f t="shared" si="118"/>
        <v>154.75</v>
      </c>
      <c r="J110" s="8">
        <f t="shared" si="118"/>
        <v>52.8</v>
      </c>
      <c r="K110" s="8">
        <f t="shared" si="118"/>
        <v>0</v>
      </c>
      <c r="L110" s="8">
        <f t="shared" si="118"/>
        <v>0</v>
      </c>
      <c r="M110" s="8">
        <f t="shared" si="117"/>
        <v>212</v>
      </c>
      <c r="N110" s="8">
        <f>SUM(N111:N113)</f>
        <v>157</v>
      </c>
      <c r="O110" s="8">
        <f>SUM(O111:O113)</f>
        <v>55</v>
      </c>
    </row>
    <row r="111" spans="1:15" s="16" customFormat="1" ht="21" customHeight="1">
      <c r="A111" s="9" t="s">
        <v>109</v>
      </c>
      <c r="B111" s="9">
        <v>1410</v>
      </c>
      <c r="C111" s="9">
        <v>150</v>
      </c>
      <c r="D111" s="9">
        <v>35.76</v>
      </c>
      <c r="E111" s="9">
        <v>4.85</v>
      </c>
      <c r="F111" s="9">
        <v>4.43</v>
      </c>
      <c r="G111" s="9">
        <v>0.66</v>
      </c>
      <c r="H111" s="9">
        <v>1.82</v>
      </c>
      <c r="I111" s="9">
        <f aca="true" t="shared" si="119" ref="I111:I113">IF(D111-F111-H111&gt;0,D111-F111-H111,0)</f>
        <v>29.509999999999998</v>
      </c>
      <c r="J111" s="9">
        <f aca="true" t="shared" si="120" ref="J111:J113">IF(E111-G111&gt;0,E111-G111,0)</f>
        <v>4.1899999999999995</v>
      </c>
      <c r="K111" s="9">
        <f aca="true" t="shared" si="121" ref="K111:K113">IF(D111-F111-H111&lt;0,D111-F111-H111,0)</f>
        <v>0</v>
      </c>
      <c r="L111" s="9">
        <f aca="true" t="shared" si="122" ref="L111:L113">IF(E111-G111&lt;0,E111-G111,0)</f>
        <v>0</v>
      </c>
      <c r="M111" s="9">
        <f t="shared" si="117"/>
        <v>35</v>
      </c>
      <c r="N111" s="9">
        <f aca="true" t="shared" si="123" ref="N111:N113">ROUNDUP(I111,0)</f>
        <v>30</v>
      </c>
      <c r="O111" s="9">
        <f aca="true" t="shared" si="124" ref="O111:O113">ROUNDUP(J111,0)</f>
        <v>5</v>
      </c>
    </row>
    <row r="112" spans="1:15" s="1" customFormat="1" ht="21" customHeight="1">
      <c r="A112" s="9" t="s">
        <v>110</v>
      </c>
      <c r="B112" s="9">
        <v>2100</v>
      </c>
      <c r="C112" s="9">
        <v>400</v>
      </c>
      <c r="D112" s="9">
        <v>54.6</v>
      </c>
      <c r="E112" s="9">
        <v>22.4</v>
      </c>
      <c r="F112" s="9">
        <v>22.9</v>
      </c>
      <c r="G112" s="9">
        <v>6.3</v>
      </c>
      <c r="H112" s="9">
        <v>3.5</v>
      </c>
      <c r="I112" s="9">
        <f t="shared" si="119"/>
        <v>28.200000000000003</v>
      </c>
      <c r="J112" s="9">
        <f t="shared" si="120"/>
        <v>16.099999999999998</v>
      </c>
      <c r="K112" s="9">
        <f t="shared" si="121"/>
        <v>0</v>
      </c>
      <c r="L112" s="9">
        <f t="shared" si="122"/>
        <v>0</v>
      </c>
      <c r="M112" s="9">
        <f t="shared" si="117"/>
        <v>46</v>
      </c>
      <c r="N112" s="9">
        <f t="shared" si="123"/>
        <v>29</v>
      </c>
      <c r="O112" s="9">
        <f t="shared" si="124"/>
        <v>17</v>
      </c>
    </row>
    <row r="113" spans="1:15" s="1" customFormat="1" ht="21" customHeight="1">
      <c r="A113" s="9" t="s">
        <v>111</v>
      </c>
      <c r="B113" s="9">
        <v>3627</v>
      </c>
      <c r="C113" s="9">
        <v>850</v>
      </c>
      <c r="D113" s="9">
        <v>97.04</v>
      </c>
      <c r="E113" s="9">
        <v>32.51</v>
      </c>
      <c r="F113" s="9"/>
      <c r="G113" s="9"/>
      <c r="H113" s="9"/>
      <c r="I113" s="9">
        <f t="shared" si="119"/>
        <v>97.04</v>
      </c>
      <c r="J113" s="9">
        <f t="shared" si="120"/>
        <v>32.51</v>
      </c>
      <c r="K113" s="9">
        <f t="shared" si="121"/>
        <v>0</v>
      </c>
      <c r="L113" s="9">
        <f t="shared" si="122"/>
        <v>0</v>
      </c>
      <c r="M113" s="9">
        <f t="shared" si="117"/>
        <v>131</v>
      </c>
      <c r="N113" s="9">
        <f t="shared" si="123"/>
        <v>98</v>
      </c>
      <c r="O113" s="9">
        <f t="shared" si="124"/>
        <v>33</v>
      </c>
    </row>
    <row r="114" spans="1:15" s="1" customFormat="1" ht="21" customHeight="1">
      <c r="A114" s="8" t="s">
        <v>112</v>
      </c>
      <c r="B114" s="8">
        <f aca="true" t="shared" si="125" ref="B114:N114">B115</f>
        <v>7866</v>
      </c>
      <c r="C114" s="8">
        <f t="shared" si="125"/>
        <v>633</v>
      </c>
      <c r="D114" s="8">
        <f t="shared" si="125"/>
        <v>228.12</v>
      </c>
      <c r="E114" s="8">
        <f t="shared" si="125"/>
        <v>23.11</v>
      </c>
      <c r="F114" s="8">
        <f t="shared" si="125"/>
        <v>0</v>
      </c>
      <c r="G114" s="8">
        <f t="shared" si="125"/>
        <v>0</v>
      </c>
      <c r="H114" s="8">
        <f t="shared" si="125"/>
        <v>0</v>
      </c>
      <c r="I114" s="8">
        <f t="shared" si="125"/>
        <v>228.12</v>
      </c>
      <c r="J114" s="8">
        <f t="shared" si="125"/>
        <v>23.11</v>
      </c>
      <c r="K114" s="8">
        <f t="shared" si="125"/>
        <v>0</v>
      </c>
      <c r="L114" s="8">
        <f t="shared" si="125"/>
        <v>0</v>
      </c>
      <c r="M114" s="8">
        <f t="shared" si="117"/>
        <v>253</v>
      </c>
      <c r="N114" s="8">
        <f>N115</f>
        <v>229</v>
      </c>
      <c r="O114" s="8">
        <f>O115</f>
        <v>24</v>
      </c>
    </row>
    <row r="115" spans="1:15" s="1" customFormat="1" ht="21" customHeight="1">
      <c r="A115" s="9" t="s">
        <v>112</v>
      </c>
      <c r="B115" s="9">
        <v>7866</v>
      </c>
      <c r="C115" s="9">
        <v>633</v>
      </c>
      <c r="D115" s="9">
        <v>228.12</v>
      </c>
      <c r="E115" s="9">
        <v>23.11</v>
      </c>
      <c r="F115" s="9"/>
      <c r="G115" s="9"/>
      <c r="H115" s="9"/>
      <c r="I115" s="9">
        <f aca="true" t="shared" si="126" ref="I115:I122">IF(D115-F115-H115&gt;0,D115-F115-H115,0)</f>
        <v>228.12</v>
      </c>
      <c r="J115" s="9">
        <f aca="true" t="shared" si="127" ref="J115:J122">IF(E115-G115&gt;0,E115-G115,0)</f>
        <v>23.11</v>
      </c>
      <c r="K115" s="9">
        <f aca="true" t="shared" si="128" ref="K115:K122">IF(D115-F115-H115&lt;0,D115-F115-H115,0)</f>
        <v>0</v>
      </c>
      <c r="L115" s="9">
        <f aca="true" t="shared" si="129" ref="L115:L122">IF(E115-G115&lt;0,E115-G115,0)</f>
        <v>0</v>
      </c>
      <c r="M115" s="9">
        <f t="shared" si="117"/>
        <v>253</v>
      </c>
      <c r="N115" s="9">
        <f aca="true" t="shared" si="130" ref="N115:N122">ROUNDUP(I115,0)</f>
        <v>229</v>
      </c>
      <c r="O115" s="9">
        <f aca="true" t="shared" si="131" ref="O115:O122">ROUNDUP(J115,0)</f>
        <v>24</v>
      </c>
    </row>
    <row r="116" spans="1:15" s="1" customFormat="1" ht="21" customHeight="1">
      <c r="A116" s="8" t="s">
        <v>113</v>
      </c>
      <c r="B116" s="8">
        <f aca="true" t="shared" si="132" ref="B116:N116">SUM(B117:B122)</f>
        <v>26410</v>
      </c>
      <c r="C116" s="8">
        <f t="shared" si="132"/>
        <v>5411</v>
      </c>
      <c r="D116" s="8">
        <f t="shared" si="132"/>
        <v>737.4770000000001</v>
      </c>
      <c r="E116" s="8">
        <f t="shared" si="132"/>
        <v>166.036</v>
      </c>
      <c r="F116" s="8">
        <f t="shared" si="132"/>
        <v>32.21</v>
      </c>
      <c r="G116" s="8">
        <f t="shared" si="132"/>
        <v>17.692999999999998</v>
      </c>
      <c r="H116" s="8">
        <f t="shared" si="132"/>
        <v>38.5436</v>
      </c>
      <c r="I116" s="8">
        <f t="shared" si="132"/>
        <v>675.1789</v>
      </c>
      <c r="J116" s="8">
        <f t="shared" si="132"/>
        <v>148.343</v>
      </c>
      <c r="K116" s="8">
        <f t="shared" si="132"/>
        <v>-8.4555</v>
      </c>
      <c r="L116" s="8">
        <f t="shared" si="132"/>
        <v>0</v>
      </c>
      <c r="M116" s="8">
        <f t="shared" si="117"/>
        <v>829</v>
      </c>
      <c r="N116" s="8">
        <f>SUM(N117:N122)</f>
        <v>679</v>
      </c>
      <c r="O116" s="8">
        <f>SUM(O117:O122)</f>
        <v>150</v>
      </c>
    </row>
    <row r="117" spans="1:15" s="1" customFormat="1" ht="21" customHeight="1">
      <c r="A117" s="9" t="s">
        <v>114</v>
      </c>
      <c r="B117" s="9"/>
      <c r="C117" s="9"/>
      <c r="D117" s="9"/>
      <c r="E117" s="9"/>
      <c r="F117" s="9"/>
      <c r="G117" s="9"/>
      <c r="H117" s="9">
        <v>8.4555</v>
      </c>
      <c r="I117" s="9">
        <f t="shared" si="126"/>
        <v>0</v>
      </c>
      <c r="J117" s="9">
        <f t="shared" si="127"/>
        <v>0</v>
      </c>
      <c r="K117" s="9">
        <f t="shared" si="128"/>
        <v>-8.4555</v>
      </c>
      <c r="L117" s="9">
        <f t="shared" si="129"/>
        <v>0</v>
      </c>
      <c r="M117" s="9">
        <f aca="true" t="shared" si="133" ref="M117:M180">N117+O117</f>
        <v>0</v>
      </c>
      <c r="N117" s="9">
        <f t="shared" si="130"/>
        <v>0</v>
      </c>
      <c r="O117" s="9">
        <f t="shared" si="131"/>
        <v>0</v>
      </c>
    </row>
    <row r="118" spans="1:15" s="1" customFormat="1" ht="21" customHeight="1">
      <c r="A118" s="9" t="s">
        <v>115</v>
      </c>
      <c r="B118" s="9">
        <v>3104</v>
      </c>
      <c r="C118" s="9">
        <v>215</v>
      </c>
      <c r="D118" s="9">
        <v>133.51</v>
      </c>
      <c r="E118" s="9">
        <v>4.945</v>
      </c>
      <c r="F118" s="9">
        <v>4.42</v>
      </c>
      <c r="G118" s="9">
        <v>0.09</v>
      </c>
      <c r="H118" s="9">
        <v>6.943</v>
      </c>
      <c r="I118" s="9">
        <f t="shared" si="126"/>
        <v>122.147</v>
      </c>
      <c r="J118" s="9">
        <f t="shared" si="127"/>
        <v>4.855</v>
      </c>
      <c r="K118" s="9">
        <f t="shared" si="128"/>
        <v>0</v>
      </c>
      <c r="L118" s="9">
        <f t="shared" si="129"/>
        <v>0</v>
      </c>
      <c r="M118" s="9">
        <f t="shared" si="133"/>
        <v>128</v>
      </c>
      <c r="N118" s="9">
        <f t="shared" si="130"/>
        <v>123</v>
      </c>
      <c r="O118" s="9">
        <f t="shared" si="131"/>
        <v>5</v>
      </c>
    </row>
    <row r="119" spans="1:15" s="1" customFormat="1" ht="21" customHeight="1">
      <c r="A119" s="9" t="s">
        <v>116</v>
      </c>
      <c r="B119" s="9">
        <v>1000</v>
      </c>
      <c r="C119" s="9">
        <v>400</v>
      </c>
      <c r="D119" s="9">
        <v>26</v>
      </c>
      <c r="E119" s="9">
        <v>12.4</v>
      </c>
      <c r="F119" s="9"/>
      <c r="G119" s="9"/>
      <c r="H119" s="9">
        <v>20.717</v>
      </c>
      <c r="I119" s="9">
        <f t="shared" si="126"/>
        <v>5.283000000000001</v>
      </c>
      <c r="J119" s="9">
        <f t="shared" si="127"/>
        <v>12.4</v>
      </c>
      <c r="K119" s="9">
        <f t="shared" si="128"/>
        <v>0</v>
      </c>
      <c r="L119" s="9">
        <f t="shared" si="129"/>
        <v>0</v>
      </c>
      <c r="M119" s="9">
        <f t="shared" si="133"/>
        <v>19</v>
      </c>
      <c r="N119" s="9">
        <f t="shared" si="130"/>
        <v>6</v>
      </c>
      <c r="O119" s="9">
        <f t="shared" si="131"/>
        <v>13</v>
      </c>
    </row>
    <row r="120" spans="1:15" s="1" customFormat="1" ht="21" customHeight="1">
      <c r="A120" s="9" t="s">
        <v>117</v>
      </c>
      <c r="B120" s="9">
        <v>2056</v>
      </c>
      <c r="C120" s="9">
        <v>696</v>
      </c>
      <c r="D120" s="9">
        <v>51.467</v>
      </c>
      <c r="E120" s="9">
        <v>21.591</v>
      </c>
      <c r="F120" s="9">
        <v>13.61</v>
      </c>
      <c r="G120" s="9">
        <v>5.057</v>
      </c>
      <c r="H120" s="9">
        <v>0.8281</v>
      </c>
      <c r="I120" s="9">
        <f t="shared" si="126"/>
        <v>37.0289</v>
      </c>
      <c r="J120" s="9">
        <f t="shared" si="127"/>
        <v>16.534</v>
      </c>
      <c r="K120" s="9">
        <f t="shared" si="128"/>
        <v>0</v>
      </c>
      <c r="L120" s="9">
        <f t="shared" si="129"/>
        <v>0</v>
      </c>
      <c r="M120" s="9">
        <f t="shared" si="133"/>
        <v>55</v>
      </c>
      <c r="N120" s="9">
        <f t="shared" si="130"/>
        <v>38</v>
      </c>
      <c r="O120" s="9">
        <f t="shared" si="131"/>
        <v>17</v>
      </c>
    </row>
    <row r="121" spans="1:15" s="1" customFormat="1" ht="21" customHeight="1">
      <c r="A121" s="9" t="s">
        <v>118</v>
      </c>
      <c r="B121" s="9">
        <v>11800</v>
      </c>
      <c r="C121" s="9">
        <v>1500</v>
      </c>
      <c r="D121" s="9">
        <v>306.8</v>
      </c>
      <c r="E121" s="9">
        <v>46.5</v>
      </c>
      <c r="F121" s="9">
        <v>14.18</v>
      </c>
      <c r="G121" s="9">
        <v>12.546</v>
      </c>
      <c r="H121" s="9"/>
      <c r="I121" s="9">
        <f t="shared" si="126"/>
        <v>292.62</v>
      </c>
      <c r="J121" s="9">
        <f t="shared" si="127"/>
        <v>33.954</v>
      </c>
      <c r="K121" s="9">
        <f t="shared" si="128"/>
        <v>0</v>
      </c>
      <c r="L121" s="9">
        <f t="shared" si="129"/>
        <v>0</v>
      </c>
      <c r="M121" s="9">
        <f t="shared" si="133"/>
        <v>327</v>
      </c>
      <c r="N121" s="9">
        <f t="shared" si="130"/>
        <v>293</v>
      </c>
      <c r="O121" s="9">
        <f t="shared" si="131"/>
        <v>34</v>
      </c>
    </row>
    <row r="122" spans="1:15" s="1" customFormat="1" ht="21" customHeight="1">
      <c r="A122" s="9" t="s">
        <v>119</v>
      </c>
      <c r="B122" s="9">
        <v>8450</v>
      </c>
      <c r="C122" s="9">
        <v>2600</v>
      </c>
      <c r="D122" s="9">
        <v>219.7</v>
      </c>
      <c r="E122" s="9">
        <v>80.6</v>
      </c>
      <c r="F122" s="9"/>
      <c r="G122" s="9"/>
      <c r="H122" s="9">
        <v>1.6</v>
      </c>
      <c r="I122" s="9">
        <f t="shared" si="126"/>
        <v>218.1</v>
      </c>
      <c r="J122" s="9">
        <f t="shared" si="127"/>
        <v>80.6</v>
      </c>
      <c r="K122" s="9">
        <f t="shared" si="128"/>
        <v>0</v>
      </c>
      <c r="L122" s="9">
        <f t="shared" si="129"/>
        <v>0</v>
      </c>
      <c r="M122" s="9">
        <f t="shared" si="133"/>
        <v>300</v>
      </c>
      <c r="N122" s="9">
        <f t="shared" si="130"/>
        <v>219</v>
      </c>
      <c r="O122" s="9">
        <f t="shared" si="131"/>
        <v>81</v>
      </c>
    </row>
    <row r="123" spans="1:15" s="1" customFormat="1" ht="21" customHeight="1">
      <c r="A123" s="8" t="s">
        <v>120</v>
      </c>
      <c r="B123" s="8">
        <f aca="true" t="shared" si="134" ref="B123:N123">B124</f>
        <v>10330</v>
      </c>
      <c r="C123" s="8">
        <f t="shared" si="134"/>
        <v>2160</v>
      </c>
      <c r="D123" s="8">
        <f t="shared" si="134"/>
        <v>268.58</v>
      </c>
      <c r="E123" s="8">
        <f t="shared" si="134"/>
        <v>68.76</v>
      </c>
      <c r="F123" s="8">
        <f t="shared" si="134"/>
        <v>0</v>
      </c>
      <c r="G123" s="8">
        <f t="shared" si="134"/>
        <v>0.013</v>
      </c>
      <c r="H123" s="8">
        <f t="shared" si="134"/>
        <v>0.004</v>
      </c>
      <c r="I123" s="8">
        <f t="shared" si="134"/>
        <v>268.57599999999996</v>
      </c>
      <c r="J123" s="8">
        <f t="shared" si="134"/>
        <v>68.747</v>
      </c>
      <c r="K123" s="8">
        <f t="shared" si="134"/>
        <v>0</v>
      </c>
      <c r="L123" s="8">
        <f t="shared" si="134"/>
        <v>0</v>
      </c>
      <c r="M123" s="8">
        <f t="shared" si="133"/>
        <v>338</v>
      </c>
      <c r="N123" s="8">
        <f>N124</f>
        <v>269</v>
      </c>
      <c r="O123" s="8">
        <f>O124</f>
        <v>69</v>
      </c>
    </row>
    <row r="124" spans="1:15" s="1" customFormat="1" ht="21" customHeight="1">
      <c r="A124" s="9" t="s">
        <v>120</v>
      </c>
      <c r="B124" s="9">
        <v>10330</v>
      </c>
      <c r="C124" s="9">
        <v>2160</v>
      </c>
      <c r="D124" s="9">
        <v>268.58</v>
      </c>
      <c r="E124" s="9">
        <v>68.76</v>
      </c>
      <c r="F124" s="9"/>
      <c r="G124" s="9">
        <v>0.013</v>
      </c>
      <c r="H124" s="9">
        <v>0.004</v>
      </c>
      <c r="I124" s="9">
        <f aca="true" t="shared" si="135" ref="I124:I128">IF(D124-F124-H124&gt;0,D124-F124-H124,0)</f>
        <v>268.57599999999996</v>
      </c>
      <c r="J124" s="9">
        <f aca="true" t="shared" si="136" ref="J124:J128">IF(E124-G124&gt;0,E124-G124,0)</f>
        <v>68.747</v>
      </c>
      <c r="K124" s="9">
        <f aca="true" t="shared" si="137" ref="K124:K128">IF(D124-F124-H124&lt;0,D124-F124-H124,0)</f>
        <v>0</v>
      </c>
      <c r="L124" s="9">
        <f aca="true" t="shared" si="138" ref="L124:L128">IF(E124-G124&lt;0,E124-G124,0)</f>
        <v>0</v>
      </c>
      <c r="M124" s="9">
        <f t="shared" si="133"/>
        <v>338</v>
      </c>
      <c r="N124" s="9">
        <f aca="true" t="shared" si="139" ref="N124:N128">ROUNDUP(I124,0)</f>
        <v>269</v>
      </c>
      <c r="O124" s="9">
        <f aca="true" t="shared" si="140" ref="O124:O128">ROUNDUP(J124,0)</f>
        <v>69</v>
      </c>
    </row>
    <row r="125" spans="1:15" s="1" customFormat="1" ht="21" customHeight="1">
      <c r="A125" s="8" t="s">
        <v>121</v>
      </c>
      <c r="B125" s="8">
        <f aca="true" t="shared" si="141" ref="B125:N125">B126</f>
        <v>23390</v>
      </c>
      <c r="C125" s="8">
        <f t="shared" si="141"/>
        <v>3730</v>
      </c>
      <c r="D125" s="8">
        <f t="shared" si="141"/>
        <v>608.14</v>
      </c>
      <c r="E125" s="8">
        <f t="shared" si="141"/>
        <v>115.63</v>
      </c>
      <c r="F125" s="8">
        <f t="shared" si="141"/>
        <v>0</v>
      </c>
      <c r="G125" s="8">
        <f t="shared" si="141"/>
        <v>0</v>
      </c>
      <c r="H125" s="8">
        <f t="shared" si="141"/>
        <v>0</v>
      </c>
      <c r="I125" s="8">
        <f t="shared" si="141"/>
        <v>608.14</v>
      </c>
      <c r="J125" s="8">
        <f t="shared" si="141"/>
        <v>115.63</v>
      </c>
      <c r="K125" s="8">
        <f t="shared" si="141"/>
        <v>0</v>
      </c>
      <c r="L125" s="8">
        <f t="shared" si="141"/>
        <v>0</v>
      </c>
      <c r="M125" s="8">
        <f t="shared" si="133"/>
        <v>725</v>
      </c>
      <c r="N125" s="8">
        <f>N126</f>
        <v>609</v>
      </c>
      <c r="O125" s="8">
        <f>O126</f>
        <v>116</v>
      </c>
    </row>
    <row r="126" spans="1:15" s="1" customFormat="1" ht="21" customHeight="1">
      <c r="A126" s="9" t="s">
        <v>121</v>
      </c>
      <c r="B126" s="9">
        <v>23390</v>
      </c>
      <c r="C126" s="9">
        <v>3730</v>
      </c>
      <c r="D126" s="9">
        <v>608.14</v>
      </c>
      <c r="E126" s="9">
        <v>115.63</v>
      </c>
      <c r="F126" s="9"/>
      <c r="G126" s="9"/>
      <c r="H126" s="9"/>
      <c r="I126" s="9">
        <f t="shared" si="135"/>
        <v>608.14</v>
      </c>
      <c r="J126" s="9">
        <f t="shared" si="136"/>
        <v>115.63</v>
      </c>
      <c r="K126" s="9">
        <f t="shared" si="137"/>
        <v>0</v>
      </c>
      <c r="L126" s="9">
        <f t="shared" si="138"/>
        <v>0</v>
      </c>
      <c r="M126" s="9">
        <f t="shared" si="133"/>
        <v>725</v>
      </c>
      <c r="N126" s="9">
        <f t="shared" si="139"/>
        <v>609</v>
      </c>
      <c r="O126" s="9">
        <f t="shared" si="140"/>
        <v>116</v>
      </c>
    </row>
    <row r="127" spans="1:15" s="1" customFormat="1" ht="21" customHeight="1">
      <c r="A127" s="8" t="s">
        <v>122</v>
      </c>
      <c r="B127" s="8">
        <f aca="true" t="shared" si="142" ref="B127:N127">B128</f>
        <v>15851</v>
      </c>
      <c r="C127" s="8">
        <f t="shared" si="142"/>
        <v>3212</v>
      </c>
      <c r="D127" s="8">
        <f t="shared" si="142"/>
        <v>412.126</v>
      </c>
      <c r="E127" s="8">
        <f t="shared" si="142"/>
        <v>99.572</v>
      </c>
      <c r="F127" s="8">
        <f t="shared" si="142"/>
        <v>0</v>
      </c>
      <c r="G127" s="8">
        <f t="shared" si="142"/>
        <v>0</v>
      </c>
      <c r="H127" s="8">
        <f t="shared" si="142"/>
        <v>0</v>
      </c>
      <c r="I127" s="8">
        <f t="shared" si="142"/>
        <v>412.126</v>
      </c>
      <c r="J127" s="8">
        <f t="shared" si="142"/>
        <v>99.572</v>
      </c>
      <c r="K127" s="8">
        <f t="shared" si="142"/>
        <v>0</v>
      </c>
      <c r="L127" s="8">
        <f t="shared" si="142"/>
        <v>0</v>
      </c>
      <c r="M127" s="8">
        <f t="shared" si="133"/>
        <v>513</v>
      </c>
      <c r="N127" s="8">
        <f>N128</f>
        <v>413</v>
      </c>
      <c r="O127" s="8">
        <f>O128</f>
        <v>100</v>
      </c>
    </row>
    <row r="128" spans="1:15" s="1" customFormat="1" ht="21" customHeight="1">
      <c r="A128" s="9" t="s">
        <v>122</v>
      </c>
      <c r="B128" s="9">
        <v>15851</v>
      </c>
      <c r="C128" s="9">
        <v>3212</v>
      </c>
      <c r="D128" s="9">
        <v>412.126</v>
      </c>
      <c r="E128" s="9">
        <v>99.572</v>
      </c>
      <c r="F128" s="9"/>
      <c r="G128" s="9"/>
      <c r="H128" s="9"/>
      <c r="I128" s="9">
        <f t="shared" si="135"/>
        <v>412.126</v>
      </c>
      <c r="J128" s="9">
        <f t="shared" si="136"/>
        <v>99.572</v>
      </c>
      <c r="K128" s="9">
        <f t="shared" si="137"/>
        <v>0</v>
      </c>
      <c r="L128" s="9">
        <f t="shared" si="138"/>
        <v>0</v>
      </c>
      <c r="M128" s="9">
        <f t="shared" si="133"/>
        <v>513</v>
      </c>
      <c r="N128" s="9">
        <f t="shared" si="139"/>
        <v>413</v>
      </c>
      <c r="O128" s="9">
        <f t="shared" si="140"/>
        <v>100</v>
      </c>
    </row>
    <row r="129" spans="1:15" s="1" customFormat="1" ht="21" customHeight="1">
      <c r="A129" s="8" t="s">
        <v>123</v>
      </c>
      <c r="B129" s="8">
        <f aca="true" t="shared" si="143" ref="B129:N129">SUM(B130:B133)</f>
        <v>30199</v>
      </c>
      <c r="C129" s="8">
        <f t="shared" si="143"/>
        <v>3672</v>
      </c>
      <c r="D129" s="8">
        <f t="shared" si="143"/>
        <v>792.106</v>
      </c>
      <c r="E129" s="8">
        <f t="shared" si="143"/>
        <v>113.854</v>
      </c>
      <c r="F129" s="8">
        <f t="shared" si="143"/>
        <v>1.144</v>
      </c>
      <c r="G129" s="8">
        <f t="shared" si="143"/>
        <v>2.398</v>
      </c>
      <c r="H129" s="8">
        <f t="shared" si="143"/>
        <v>0.323</v>
      </c>
      <c r="I129" s="8">
        <f t="shared" si="143"/>
        <v>790.639</v>
      </c>
      <c r="J129" s="8">
        <f t="shared" si="143"/>
        <v>111.456</v>
      </c>
      <c r="K129" s="8">
        <f t="shared" si="143"/>
        <v>0</v>
      </c>
      <c r="L129" s="8">
        <f t="shared" si="143"/>
        <v>0</v>
      </c>
      <c r="M129" s="8">
        <f t="shared" si="133"/>
        <v>903</v>
      </c>
      <c r="N129" s="8">
        <f>SUM(N130:N133)</f>
        <v>791</v>
      </c>
      <c r="O129" s="8">
        <f>SUM(O130:O133)</f>
        <v>112</v>
      </c>
    </row>
    <row r="130" spans="1:15" s="1" customFormat="1" ht="21" customHeight="1">
      <c r="A130" s="9" t="s">
        <v>42</v>
      </c>
      <c r="B130" s="9"/>
      <c r="C130" s="9"/>
      <c r="D130" s="9"/>
      <c r="E130" s="9"/>
      <c r="F130" s="9"/>
      <c r="G130" s="9"/>
      <c r="H130" s="9"/>
      <c r="I130" s="9">
        <f aca="true" t="shared" si="144" ref="I130:I133">IF(D130-F130-H130&gt;0,D130-F130-H130,0)</f>
        <v>0</v>
      </c>
      <c r="J130" s="9">
        <f aca="true" t="shared" si="145" ref="J130:J133">IF(E130-G130&gt;0,E130-G130,0)</f>
        <v>0</v>
      </c>
      <c r="K130" s="9">
        <f aca="true" t="shared" si="146" ref="K130:K133">IF(D130-F130-H130&lt;0,D130-F130-H130,0)</f>
        <v>0</v>
      </c>
      <c r="L130" s="9">
        <f aca="true" t="shared" si="147" ref="L130:L133">IF(E130-G130&lt;0,E130-G130,0)</f>
        <v>0</v>
      </c>
      <c r="M130" s="9">
        <f t="shared" si="133"/>
        <v>0</v>
      </c>
      <c r="N130" s="9">
        <f aca="true" t="shared" si="148" ref="N130:N133">ROUNDUP(I130,0)</f>
        <v>0</v>
      </c>
      <c r="O130" s="9">
        <f aca="true" t="shared" si="149" ref="O130:O133">ROUNDUP(J130,0)</f>
        <v>0</v>
      </c>
    </row>
    <row r="131" spans="1:15" s="1" customFormat="1" ht="21" customHeight="1">
      <c r="A131" s="9" t="s">
        <v>124</v>
      </c>
      <c r="B131" s="9">
        <v>3300</v>
      </c>
      <c r="C131" s="9">
        <v>900</v>
      </c>
      <c r="D131" s="9">
        <v>85.8</v>
      </c>
      <c r="E131" s="9">
        <v>27.9</v>
      </c>
      <c r="F131" s="9"/>
      <c r="G131" s="9"/>
      <c r="H131" s="9"/>
      <c r="I131" s="9">
        <f t="shared" si="144"/>
        <v>85.8</v>
      </c>
      <c r="J131" s="9">
        <f t="shared" si="145"/>
        <v>27.9</v>
      </c>
      <c r="K131" s="9">
        <f t="shared" si="146"/>
        <v>0</v>
      </c>
      <c r="L131" s="9">
        <f t="shared" si="147"/>
        <v>0</v>
      </c>
      <c r="M131" s="9">
        <f t="shared" si="133"/>
        <v>114</v>
      </c>
      <c r="N131" s="9">
        <f t="shared" si="148"/>
        <v>86</v>
      </c>
      <c r="O131" s="9">
        <f t="shared" si="149"/>
        <v>28</v>
      </c>
    </row>
    <row r="132" spans="1:15" s="1" customFormat="1" ht="21" customHeight="1">
      <c r="A132" s="9" t="s">
        <v>125</v>
      </c>
      <c r="B132" s="9">
        <v>17437</v>
      </c>
      <c r="C132" s="9">
        <v>2548</v>
      </c>
      <c r="D132" s="9">
        <v>453.35</v>
      </c>
      <c r="E132" s="9">
        <v>79.01</v>
      </c>
      <c r="F132" s="9">
        <v>1.144</v>
      </c>
      <c r="G132" s="9">
        <v>2.398</v>
      </c>
      <c r="H132" s="9">
        <v>0.323</v>
      </c>
      <c r="I132" s="9">
        <f t="shared" si="144"/>
        <v>451.88300000000004</v>
      </c>
      <c r="J132" s="9">
        <f t="shared" si="145"/>
        <v>76.61200000000001</v>
      </c>
      <c r="K132" s="9">
        <f t="shared" si="146"/>
        <v>0</v>
      </c>
      <c r="L132" s="9">
        <f t="shared" si="147"/>
        <v>0</v>
      </c>
      <c r="M132" s="9">
        <f t="shared" si="133"/>
        <v>529</v>
      </c>
      <c r="N132" s="9">
        <f t="shared" si="148"/>
        <v>452</v>
      </c>
      <c r="O132" s="9">
        <f t="shared" si="149"/>
        <v>77</v>
      </c>
    </row>
    <row r="133" spans="1:15" s="1" customFormat="1" ht="21" customHeight="1">
      <c r="A133" s="9" t="s">
        <v>126</v>
      </c>
      <c r="B133" s="9">
        <v>9462</v>
      </c>
      <c r="C133" s="9">
        <v>224</v>
      </c>
      <c r="D133" s="9">
        <v>252.956</v>
      </c>
      <c r="E133" s="9">
        <v>6.944</v>
      </c>
      <c r="F133" s="9"/>
      <c r="G133" s="9"/>
      <c r="H133" s="9"/>
      <c r="I133" s="9">
        <f t="shared" si="144"/>
        <v>252.956</v>
      </c>
      <c r="J133" s="9">
        <f t="shared" si="145"/>
        <v>6.944</v>
      </c>
      <c r="K133" s="9">
        <f t="shared" si="146"/>
        <v>0</v>
      </c>
      <c r="L133" s="9">
        <f t="shared" si="147"/>
        <v>0</v>
      </c>
      <c r="M133" s="9">
        <f t="shared" si="133"/>
        <v>260</v>
      </c>
      <c r="N133" s="9">
        <f t="shared" si="148"/>
        <v>253</v>
      </c>
      <c r="O133" s="9">
        <f t="shared" si="149"/>
        <v>7</v>
      </c>
    </row>
    <row r="134" spans="1:15" s="1" customFormat="1" ht="21" customHeight="1">
      <c r="A134" s="8" t="s">
        <v>127</v>
      </c>
      <c r="B134" s="8">
        <f aca="true" t="shared" si="150" ref="B134:N134">B135</f>
        <v>15502</v>
      </c>
      <c r="C134" s="8">
        <f t="shared" si="150"/>
        <v>3002</v>
      </c>
      <c r="D134" s="8">
        <f t="shared" si="150"/>
        <v>430.052</v>
      </c>
      <c r="E134" s="8">
        <f t="shared" si="150"/>
        <v>93.062</v>
      </c>
      <c r="F134" s="8">
        <f t="shared" si="150"/>
        <v>0</v>
      </c>
      <c r="G134" s="8">
        <f t="shared" si="150"/>
        <v>0</v>
      </c>
      <c r="H134" s="8">
        <f t="shared" si="150"/>
        <v>0</v>
      </c>
      <c r="I134" s="8">
        <f t="shared" si="150"/>
        <v>430.052</v>
      </c>
      <c r="J134" s="8">
        <f t="shared" si="150"/>
        <v>93.062</v>
      </c>
      <c r="K134" s="8">
        <f t="shared" si="150"/>
        <v>0</v>
      </c>
      <c r="L134" s="8">
        <f t="shared" si="150"/>
        <v>0</v>
      </c>
      <c r="M134" s="8">
        <f t="shared" si="133"/>
        <v>525</v>
      </c>
      <c r="N134" s="8">
        <f>N135</f>
        <v>431</v>
      </c>
      <c r="O134" s="8">
        <f>O135</f>
        <v>94</v>
      </c>
    </row>
    <row r="135" spans="1:15" s="1" customFormat="1" ht="21" customHeight="1">
      <c r="A135" s="9" t="s">
        <v>127</v>
      </c>
      <c r="B135" s="9">
        <v>15502</v>
      </c>
      <c r="C135" s="9">
        <v>3002</v>
      </c>
      <c r="D135" s="9">
        <v>430.052</v>
      </c>
      <c r="E135" s="9">
        <v>93.062</v>
      </c>
      <c r="F135" s="9"/>
      <c r="G135" s="9"/>
      <c r="H135" s="9"/>
      <c r="I135" s="9">
        <f aca="true" t="shared" si="151" ref="I135:I142">IF(D135-F135-H135&gt;0,D135-F135-H135,0)</f>
        <v>430.052</v>
      </c>
      <c r="J135" s="9">
        <f aca="true" t="shared" si="152" ref="J135:J142">IF(E135-G135&gt;0,E135-G135,0)</f>
        <v>93.062</v>
      </c>
      <c r="K135" s="9">
        <f aca="true" t="shared" si="153" ref="K135:K142">IF(D135-F135-H135&lt;0,D135-F135-H135,0)</f>
        <v>0</v>
      </c>
      <c r="L135" s="9">
        <f aca="true" t="shared" si="154" ref="L135:L142">IF(E135-G135&lt;0,E135-G135,0)</f>
        <v>0</v>
      </c>
      <c r="M135" s="9">
        <f t="shared" si="133"/>
        <v>525</v>
      </c>
      <c r="N135" s="9">
        <f aca="true" t="shared" si="155" ref="N135:N142">ROUNDUP(I135,0)</f>
        <v>431</v>
      </c>
      <c r="O135" s="9">
        <f aca="true" t="shared" si="156" ref="O135:O142">ROUNDUP(J135,0)</f>
        <v>94</v>
      </c>
    </row>
    <row r="136" spans="1:15" s="1" customFormat="1" ht="21" customHeight="1">
      <c r="A136" s="8" t="s">
        <v>128</v>
      </c>
      <c r="B136" s="8">
        <f aca="true" t="shared" si="157" ref="B136:N136">B137</f>
        <v>13570</v>
      </c>
      <c r="C136" s="8">
        <f t="shared" si="157"/>
        <v>685</v>
      </c>
      <c r="D136" s="8">
        <f t="shared" si="157"/>
        <v>361.34</v>
      </c>
      <c r="E136" s="8">
        <f t="shared" si="157"/>
        <v>24.865</v>
      </c>
      <c r="F136" s="8">
        <f t="shared" si="157"/>
        <v>0</v>
      </c>
      <c r="G136" s="8">
        <f t="shared" si="157"/>
        <v>0</v>
      </c>
      <c r="H136" s="8">
        <f t="shared" si="157"/>
        <v>0</v>
      </c>
      <c r="I136" s="8">
        <f t="shared" si="157"/>
        <v>361.34</v>
      </c>
      <c r="J136" s="8">
        <f t="shared" si="157"/>
        <v>24.865</v>
      </c>
      <c r="K136" s="8">
        <f t="shared" si="157"/>
        <v>0</v>
      </c>
      <c r="L136" s="8">
        <f t="shared" si="157"/>
        <v>0</v>
      </c>
      <c r="M136" s="8">
        <f t="shared" si="133"/>
        <v>387</v>
      </c>
      <c r="N136" s="8">
        <f>N137</f>
        <v>362</v>
      </c>
      <c r="O136" s="8">
        <f>O137</f>
        <v>25</v>
      </c>
    </row>
    <row r="137" spans="1:15" s="1" customFormat="1" ht="21" customHeight="1">
      <c r="A137" s="9" t="s">
        <v>128</v>
      </c>
      <c r="B137" s="9">
        <v>13570</v>
      </c>
      <c r="C137" s="9">
        <v>685</v>
      </c>
      <c r="D137" s="9">
        <v>361.34</v>
      </c>
      <c r="E137" s="9">
        <v>24.865</v>
      </c>
      <c r="F137" s="9"/>
      <c r="G137" s="9"/>
      <c r="H137" s="9"/>
      <c r="I137" s="9">
        <f t="shared" si="151"/>
        <v>361.34</v>
      </c>
      <c r="J137" s="9">
        <f t="shared" si="152"/>
        <v>24.865</v>
      </c>
      <c r="K137" s="9">
        <f t="shared" si="153"/>
        <v>0</v>
      </c>
      <c r="L137" s="9">
        <f t="shared" si="154"/>
        <v>0</v>
      </c>
      <c r="M137" s="9">
        <f t="shared" si="133"/>
        <v>387</v>
      </c>
      <c r="N137" s="9">
        <f t="shared" si="155"/>
        <v>362</v>
      </c>
      <c r="O137" s="9">
        <f t="shared" si="156"/>
        <v>25</v>
      </c>
    </row>
    <row r="138" spans="1:15" s="1" customFormat="1" ht="21" customHeight="1">
      <c r="A138" s="8" t="s">
        <v>129</v>
      </c>
      <c r="B138" s="8">
        <f aca="true" t="shared" si="158" ref="B138:N138">SUM(B139:B142)</f>
        <v>3222</v>
      </c>
      <c r="C138" s="8">
        <f t="shared" si="158"/>
        <v>729</v>
      </c>
      <c r="D138" s="8">
        <f t="shared" si="158"/>
        <v>110.55</v>
      </c>
      <c r="E138" s="8">
        <f t="shared" si="158"/>
        <v>38.285</v>
      </c>
      <c r="F138" s="8">
        <f t="shared" si="158"/>
        <v>165.08499999999998</v>
      </c>
      <c r="G138" s="8">
        <f t="shared" si="158"/>
        <v>22.206</v>
      </c>
      <c r="H138" s="8">
        <f t="shared" si="158"/>
        <v>0</v>
      </c>
      <c r="I138" s="8">
        <f t="shared" si="158"/>
        <v>40.959</v>
      </c>
      <c r="J138" s="8">
        <f t="shared" si="158"/>
        <v>16.079</v>
      </c>
      <c r="K138" s="8">
        <f t="shared" si="158"/>
        <v>-95.494</v>
      </c>
      <c r="L138" s="8">
        <f t="shared" si="158"/>
        <v>0</v>
      </c>
      <c r="M138" s="8">
        <f t="shared" si="133"/>
        <v>60</v>
      </c>
      <c r="N138" s="8">
        <f>SUM(N139:N142)</f>
        <v>42</v>
      </c>
      <c r="O138" s="8">
        <f>SUM(O139:O142)</f>
        <v>18</v>
      </c>
    </row>
    <row r="139" spans="1:15" s="1" customFormat="1" ht="21" customHeight="1">
      <c r="A139" s="9" t="s">
        <v>130</v>
      </c>
      <c r="B139" s="9"/>
      <c r="C139" s="9"/>
      <c r="D139" s="9"/>
      <c r="E139" s="9"/>
      <c r="F139" s="9"/>
      <c r="G139" s="9"/>
      <c r="H139" s="9"/>
      <c r="I139" s="9">
        <f t="shared" si="151"/>
        <v>0</v>
      </c>
      <c r="J139" s="9">
        <f t="shared" si="152"/>
        <v>0</v>
      </c>
      <c r="K139" s="9">
        <f t="shared" si="153"/>
        <v>0</v>
      </c>
      <c r="L139" s="9">
        <f t="shared" si="154"/>
        <v>0</v>
      </c>
      <c r="M139" s="9">
        <f t="shared" si="133"/>
        <v>0</v>
      </c>
      <c r="N139" s="9">
        <f t="shared" si="155"/>
        <v>0</v>
      </c>
      <c r="O139" s="9">
        <f t="shared" si="156"/>
        <v>0</v>
      </c>
    </row>
    <row r="140" spans="1:15" s="1" customFormat="1" ht="21" customHeight="1">
      <c r="A140" s="9" t="s">
        <v>131</v>
      </c>
      <c r="B140" s="9">
        <v>1158</v>
      </c>
      <c r="C140" s="9">
        <v>144</v>
      </c>
      <c r="D140" s="9">
        <v>31.29</v>
      </c>
      <c r="E140" s="9">
        <v>5.08</v>
      </c>
      <c r="F140" s="9">
        <v>1.38</v>
      </c>
      <c r="G140" s="9">
        <v>0.38</v>
      </c>
      <c r="H140" s="9"/>
      <c r="I140" s="9">
        <f t="shared" si="151"/>
        <v>29.91</v>
      </c>
      <c r="J140" s="9">
        <f t="shared" si="152"/>
        <v>4.7</v>
      </c>
      <c r="K140" s="9">
        <f t="shared" si="153"/>
        <v>0</v>
      </c>
      <c r="L140" s="9">
        <f t="shared" si="154"/>
        <v>0</v>
      </c>
      <c r="M140" s="9">
        <f t="shared" si="133"/>
        <v>35</v>
      </c>
      <c r="N140" s="9">
        <f t="shared" si="155"/>
        <v>30</v>
      </c>
      <c r="O140" s="9">
        <f t="shared" si="156"/>
        <v>5</v>
      </c>
    </row>
    <row r="141" spans="1:15" s="1" customFormat="1" ht="21" customHeight="1">
      <c r="A141" s="9" t="s">
        <v>132</v>
      </c>
      <c r="B141" s="9">
        <v>1000</v>
      </c>
      <c r="C141" s="9">
        <v>323</v>
      </c>
      <c r="D141" s="9">
        <v>50</v>
      </c>
      <c r="E141" s="9">
        <v>24.225</v>
      </c>
      <c r="F141" s="9">
        <v>145.494</v>
      </c>
      <c r="G141" s="9">
        <v>17.902</v>
      </c>
      <c r="H141" s="9"/>
      <c r="I141" s="9">
        <f t="shared" si="151"/>
        <v>0</v>
      </c>
      <c r="J141" s="9">
        <f t="shared" si="152"/>
        <v>6.323</v>
      </c>
      <c r="K141" s="9">
        <f t="shared" si="153"/>
        <v>-95.494</v>
      </c>
      <c r="L141" s="9">
        <f t="shared" si="154"/>
        <v>0</v>
      </c>
      <c r="M141" s="9">
        <f t="shared" si="133"/>
        <v>7</v>
      </c>
      <c r="N141" s="9">
        <f t="shared" si="155"/>
        <v>0</v>
      </c>
      <c r="O141" s="9">
        <f t="shared" si="156"/>
        <v>7</v>
      </c>
    </row>
    <row r="142" spans="1:15" s="1" customFormat="1" ht="21" customHeight="1">
      <c r="A142" s="9" t="s">
        <v>133</v>
      </c>
      <c r="B142" s="9">
        <v>1064</v>
      </c>
      <c r="C142" s="9">
        <v>262</v>
      </c>
      <c r="D142" s="9">
        <v>29.26</v>
      </c>
      <c r="E142" s="9">
        <v>8.98</v>
      </c>
      <c r="F142" s="9">
        <v>18.211</v>
      </c>
      <c r="G142" s="9">
        <v>3.924</v>
      </c>
      <c r="H142" s="9"/>
      <c r="I142" s="9">
        <f t="shared" si="151"/>
        <v>11.049000000000003</v>
      </c>
      <c r="J142" s="9">
        <f t="shared" si="152"/>
        <v>5.056000000000001</v>
      </c>
      <c r="K142" s="9">
        <f t="shared" si="153"/>
        <v>0</v>
      </c>
      <c r="L142" s="9">
        <f t="shared" si="154"/>
        <v>0</v>
      </c>
      <c r="M142" s="9">
        <f t="shared" si="133"/>
        <v>18</v>
      </c>
      <c r="N142" s="9">
        <f t="shared" si="155"/>
        <v>12</v>
      </c>
      <c r="O142" s="9">
        <f t="shared" si="156"/>
        <v>6</v>
      </c>
    </row>
    <row r="143" spans="1:15" s="1" customFormat="1" ht="21" customHeight="1">
      <c r="A143" s="8" t="s">
        <v>134</v>
      </c>
      <c r="B143" s="8">
        <f aca="true" t="shared" si="159" ref="B143:N143">B144</f>
        <v>3800</v>
      </c>
      <c r="C143" s="8">
        <f t="shared" si="159"/>
        <v>900</v>
      </c>
      <c r="D143" s="8">
        <f t="shared" si="159"/>
        <v>98.8</v>
      </c>
      <c r="E143" s="8">
        <f t="shared" si="159"/>
        <v>27.9</v>
      </c>
      <c r="F143" s="8">
        <f t="shared" si="159"/>
        <v>44.438</v>
      </c>
      <c r="G143" s="8">
        <f t="shared" si="159"/>
        <v>13.011</v>
      </c>
      <c r="H143" s="8">
        <f t="shared" si="159"/>
        <v>0</v>
      </c>
      <c r="I143" s="8">
        <f t="shared" si="159"/>
        <v>54.361999999999995</v>
      </c>
      <c r="J143" s="8">
        <f t="shared" si="159"/>
        <v>14.889</v>
      </c>
      <c r="K143" s="8">
        <f t="shared" si="159"/>
        <v>0</v>
      </c>
      <c r="L143" s="8">
        <f t="shared" si="159"/>
        <v>0</v>
      </c>
      <c r="M143" s="8">
        <f t="shared" si="133"/>
        <v>70</v>
      </c>
      <c r="N143" s="8">
        <f>N144</f>
        <v>55</v>
      </c>
      <c r="O143" s="8">
        <f>O144</f>
        <v>15</v>
      </c>
    </row>
    <row r="144" spans="1:15" s="1" customFormat="1" ht="21" customHeight="1">
      <c r="A144" s="9" t="s">
        <v>134</v>
      </c>
      <c r="B144" s="9">
        <v>3800</v>
      </c>
      <c r="C144" s="9">
        <v>900</v>
      </c>
      <c r="D144" s="9">
        <v>98.8</v>
      </c>
      <c r="E144" s="9">
        <v>27.9</v>
      </c>
      <c r="F144" s="9">
        <v>44.438</v>
      </c>
      <c r="G144" s="9">
        <v>13.011</v>
      </c>
      <c r="H144" s="9"/>
      <c r="I144" s="9">
        <f aca="true" t="shared" si="160" ref="I144:I148">IF(D144-F144-H144&gt;0,D144-F144-H144,0)</f>
        <v>54.361999999999995</v>
      </c>
      <c r="J144" s="9">
        <f aca="true" t="shared" si="161" ref="J144:J148">IF(E144-G144&gt;0,E144-G144,0)</f>
        <v>14.889</v>
      </c>
      <c r="K144" s="9">
        <f aca="true" t="shared" si="162" ref="K144:K148">IF(D144-F144-H144&lt;0,D144-F144-H144,0)</f>
        <v>0</v>
      </c>
      <c r="L144" s="9">
        <f aca="true" t="shared" si="163" ref="L144:L148">IF(E144-G144&lt;0,E144-G144,0)</f>
        <v>0</v>
      </c>
      <c r="M144" s="9">
        <f t="shared" si="133"/>
        <v>70</v>
      </c>
      <c r="N144" s="9">
        <f aca="true" t="shared" si="164" ref="N144:N148">ROUNDUP(I144,0)</f>
        <v>55</v>
      </c>
      <c r="O144" s="9">
        <f aca="true" t="shared" si="165" ref="O144:O148">ROUNDUP(J144,0)</f>
        <v>15</v>
      </c>
    </row>
    <row r="145" spans="1:15" s="1" customFormat="1" ht="21" customHeight="1">
      <c r="A145" s="8" t="s">
        <v>135</v>
      </c>
      <c r="B145" s="8">
        <f aca="true" t="shared" si="166" ref="B145:N145">B146</f>
        <v>5016</v>
      </c>
      <c r="C145" s="8">
        <f t="shared" si="166"/>
        <v>1090</v>
      </c>
      <c r="D145" s="8">
        <f t="shared" si="166"/>
        <v>134.49</v>
      </c>
      <c r="E145" s="8">
        <f t="shared" si="166"/>
        <v>38.355</v>
      </c>
      <c r="F145" s="8">
        <f t="shared" si="166"/>
        <v>23.538</v>
      </c>
      <c r="G145" s="8">
        <f t="shared" si="166"/>
        <v>9.199</v>
      </c>
      <c r="H145" s="8">
        <f t="shared" si="166"/>
        <v>0</v>
      </c>
      <c r="I145" s="8">
        <f t="shared" si="166"/>
        <v>110.95200000000001</v>
      </c>
      <c r="J145" s="8">
        <f t="shared" si="166"/>
        <v>29.156</v>
      </c>
      <c r="K145" s="8">
        <f t="shared" si="166"/>
        <v>0</v>
      </c>
      <c r="L145" s="8">
        <f t="shared" si="166"/>
        <v>0</v>
      </c>
      <c r="M145" s="8">
        <f t="shared" si="133"/>
        <v>141</v>
      </c>
      <c r="N145" s="8">
        <f>N146</f>
        <v>111</v>
      </c>
      <c r="O145" s="8">
        <f>O146</f>
        <v>30</v>
      </c>
    </row>
    <row r="146" spans="1:15" s="1" customFormat="1" ht="21" customHeight="1">
      <c r="A146" s="9" t="s">
        <v>135</v>
      </c>
      <c r="B146" s="9">
        <v>5016</v>
      </c>
      <c r="C146" s="9">
        <v>1090</v>
      </c>
      <c r="D146" s="9">
        <v>134.49</v>
      </c>
      <c r="E146" s="9">
        <v>38.355</v>
      </c>
      <c r="F146" s="9">
        <v>23.538</v>
      </c>
      <c r="G146" s="9">
        <v>9.199</v>
      </c>
      <c r="H146" s="9"/>
      <c r="I146" s="9">
        <f t="shared" si="160"/>
        <v>110.95200000000001</v>
      </c>
      <c r="J146" s="9">
        <f t="shared" si="161"/>
        <v>29.156</v>
      </c>
      <c r="K146" s="9">
        <f t="shared" si="162"/>
        <v>0</v>
      </c>
      <c r="L146" s="9">
        <f t="shared" si="163"/>
        <v>0</v>
      </c>
      <c r="M146" s="9">
        <f t="shared" si="133"/>
        <v>141</v>
      </c>
      <c r="N146" s="9">
        <f t="shared" si="164"/>
        <v>111</v>
      </c>
      <c r="O146" s="9">
        <f t="shared" si="165"/>
        <v>30</v>
      </c>
    </row>
    <row r="147" spans="1:15" s="1" customFormat="1" ht="21" customHeight="1">
      <c r="A147" s="8" t="s">
        <v>136</v>
      </c>
      <c r="B147" s="8">
        <f aca="true" t="shared" si="167" ref="B147:N147">B148</f>
        <v>3338</v>
      </c>
      <c r="C147" s="8">
        <f t="shared" si="167"/>
        <v>2091</v>
      </c>
      <c r="D147" s="8">
        <f t="shared" si="167"/>
        <v>90.34</v>
      </c>
      <c r="E147" s="8">
        <f t="shared" si="167"/>
        <v>71.095</v>
      </c>
      <c r="F147" s="8">
        <f t="shared" si="167"/>
        <v>10.678</v>
      </c>
      <c r="G147" s="8">
        <f t="shared" si="167"/>
        <v>16.124</v>
      </c>
      <c r="H147" s="8">
        <f t="shared" si="167"/>
        <v>0</v>
      </c>
      <c r="I147" s="8">
        <f t="shared" si="167"/>
        <v>79.662</v>
      </c>
      <c r="J147" s="8">
        <f t="shared" si="167"/>
        <v>54.971000000000004</v>
      </c>
      <c r="K147" s="8">
        <f t="shared" si="167"/>
        <v>0</v>
      </c>
      <c r="L147" s="8">
        <f t="shared" si="167"/>
        <v>0</v>
      </c>
      <c r="M147" s="8">
        <f t="shared" si="133"/>
        <v>135</v>
      </c>
      <c r="N147" s="8">
        <f>N148</f>
        <v>80</v>
      </c>
      <c r="O147" s="8">
        <f>O148</f>
        <v>55</v>
      </c>
    </row>
    <row r="148" spans="1:15" s="1" customFormat="1" ht="21" customHeight="1">
      <c r="A148" s="9" t="s">
        <v>136</v>
      </c>
      <c r="B148" s="9">
        <v>3338</v>
      </c>
      <c r="C148" s="9">
        <v>2091</v>
      </c>
      <c r="D148" s="9">
        <v>90.34</v>
      </c>
      <c r="E148" s="9">
        <v>71.095</v>
      </c>
      <c r="F148" s="9">
        <v>10.678</v>
      </c>
      <c r="G148" s="9">
        <v>16.124</v>
      </c>
      <c r="H148" s="9"/>
      <c r="I148" s="9">
        <f t="shared" si="160"/>
        <v>79.662</v>
      </c>
      <c r="J148" s="9">
        <f t="shared" si="161"/>
        <v>54.971000000000004</v>
      </c>
      <c r="K148" s="9">
        <f t="shared" si="162"/>
        <v>0</v>
      </c>
      <c r="L148" s="9">
        <f t="shared" si="163"/>
        <v>0</v>
      </c>
      <c r="M148" s="9">
        <f t="shared" si="133"/>
        <v>135</v>
      </c>
      <c r="N148" s="9">
        <f t="shared" si="164"/>
        <v>80</v>
      </c>
      <c r="O148" s="9">
        <f t="shared" si="165"/>
        <v>55</v>
      </c>
    </row>
    <row r="149" spans="1:15" s="1" customFormat="1" ht="21" customHeight="1">
      <c r="A149" s="8" t="s">
        <v>137</v>
      </c>
      <c r="B149" s="8">
        <f aca="true" t="shared" si="168" ref="B149:N149">B150</f>
        <v>5000</v>
      </c>
      <c r="C149" s="8">
        <f t="shared" si="168"/>
        <v>2000</v>
      </c>
      <c r="D149" s="8">
        <f t="shared" si="168"/>
        <v>130</v>
      </c>
      <c r="E149" s="8">
        <f t="shared" si="168"/>
        <v>62</v>
      </c>
      <c r="F149" s="8">
        <f t="shared" si="168"/>
        <v>8.388</v>
      </c>
      <c r="G149" s="8">
        <f t="shared" si="168"/>
        <v>47.206</v>
      </c>
      <c r="H149" s="8">
        <f t="shared" si="168"/>
        <v>0</v>
      </c>
      <c r="I149" s="8">
        <f t="shared" si="168"/>
        <v>121.612</v>
      </c>
      <c r="J149" s="8">
        <f t="shared" si="168"/>
        <v>14.793999999999997</v>
      </c>
      <c r="K149" s="8">
        <f t="shared" si="168"/>
        <v>0</v>
      </c>
      <c r="L149" s="8">
        <f t="shared" si="168"/>
        <v>0</v>
      </c>
      <c r="M149" s="8">
        <f t="shared" si="133"/>
        <v>137</v>
      </c>
      <c r="N149" s="8">
        <f>N150</f>
        <v>122</v>
      </c>
      <c r="O149" s="8">
        <f>O150</f>
        <v>15</v>
      </c>
    </row>
    <row r="150" spans="1:15" s="1" customFormat="1" ht="21" customHeight="1">
      <c r="A150" s="9" t="s">
        <v>137</v>
      </c>
      <c r="B150" s="9">
        <v>5000</v>
      </c>
      <c r="C150" s="9">
        <v>2000</v>
      </c>
      <c r="D150" s="9">
        <v>130</v>
      </c>
      <c r="E150" s="9">
        <v>62</v>
      </c>
      <c r="F150" s="9">
        <v>8.388</v>
      </c>
      <c r="G150" s="9">
        <v>47.206</v>
      </c>
      <c r="H150" s="9"/>
      <c r="I150" s="9">
        <f aca="true" t="shared" si="169" ref="I150:I156">IF(D150-F150-H150&gt;0,D150-F150-H150,0)</f>
        <v>121.612</v>
      </c>
      <c r="J150" s="9">
        <f aca="true" t="shared" si="170" ref="J150:J156">IF(E150-G150&gt;0,E150-G150,0)</f>
        <v>14.793999999999997</v>
      </c>
      <c r="K150" s="9">
        <f aca="true" t="shared" si="171" ref="K150:K156">IF(D150-F150-H150&lt;0,D150-F150-H150,0)</f>
        <v>0</v>
      </c>
      <c r="L150" s="9">
        <f aca="true" t="shared" si="172" ref="L150:L156">IF(E150-G150&lt;0,E150-G150,0)</f>
        <v>0</v>
      </c>
      <c r="M150" s="9">
        <f t="shared" si="133"/>
        <v>137</v>
      </c>
      <c r="N150" s="9">
        <f aca="true" t="shared" si="173" ref="N150:N156">ROUNDUP(I150,0)</f>
        <v>122</v>
      </c>
      <c r="O150" s="9">
        <f aca="true" t="shared" si="174" ref="O150:O156">ROUNDUP(J150,0)</f>
        <v>15</v>
      </c>
    </row>
    <row r="151" spans="1:15" s="1" customFormat="1" ht="21" customHeight="1">
      <c r="A151" s="8" t="s">
        <v>138</v>
      </c>
      <c r="B151" s="8">
        <f aca="true" t="shared" si="175" ref="B151:N151">SUM(B152:B156)</f>
        <v>18691</v>
      </c>
      <c r="C151" s="8">
        <f t="shared" si="175"/>
        <v>3676</v>
      </c>
      <c r="D151" s="8">
        <f t="shared" si="175"/>
        <v>496.37</v>
      </c>
      <c r="E151" s="8">
        <f t="shared" si="175"/>
        <v>115.595</v>
      </c>
      <c r="F151" s="8">
        <f t="shared" si="175"/>
        <v>105.459</v>
      </c>
      <c r="G151" s="8">
        <f t="shared" si="175"/>
        <v>49.0144999999999</v>
      </c>
      <c r="H151" s="8">
        <f t="shared" si="175"/>
        <v>200.450499999999</v>
      </c>
      <c r="I151" s="8">
        <f t="shared" si="175"/>
        <v>248.7995</v>
      </c>
      <c r="J151" s="8">
        <f t="shared" si="175"/>
        <v>87.1835</v>
      </c>
      <c r="K151" s="8">
        <f t="shared" si="175"/>
        <v>-58.338999999999004</v>
      </c>
      <c r="L151" s="8">
        <f t="shared" si="175"/>
        <v>-20.6029999999999</v>
      </c>
      <c r="M151" s="8">
        <f t="shared" si="133"/>
        <v>341</v>
      </c>
      <c r="N151" s="8">
        <f>SUM(N152:N156)</f>
        <v>251</v>
      </c>
      <c r="O151" s="8">
        <f>SUM(O152:O156)</f>
        <v>90</v>
      </c>
    </row>
    <row r="152" spans="1:15" s="1" customFormat="1" ht="21" customHeight="1">
      <c r="A152" s="9" t="s">
        <v>139</v>
      </c>
      <c r="B152" s="9">
        <v>3944</v>
      </c>
      <c r="C152" s="9">
        <v>981</v>
      </c>
      <c r="D152" s="9">
        <v>105.88</v>
      </c>
      <c r="E152" s="9">
        <v>31.115</v>
      </c>
      <c r="F152" s="9">
        <v>53.24</v>
      </c>
      <c r="G152" s="9">
        <v>18.051</v>
      </c>
      <c r="H152" s="9">
        <v>1.1135</v>
      </c>
      <c r="I152" s="9">
        <f t="shared" si="169"/>
        <v>51.52649999999999</v>
      </c>
      <c r="J152" s="9">
        <f t="shared" si="170"/>
        <v>13.064</v>
      </c>
      <c r="K152" s="9">
        <f t="shared" si="171"/>
        <v>0</v>
      </c>
      <c r="L152" s="9">
        <f t="shared" si="172"/>
        <v>0</v>
      </c>
      <c r="M152" s="9">
        <f t="shared" si="133"/>
        <v>66</v>
      </c>
      <c r="N152" s="9">
        <f t="shared" si="173"/>
        <v>52</v>
      </c>
      <c r="O152" s="9">
        <f t="shared" si="174"/>
        <v>14</v>
      </c>
    </row>
    <row r="153" spans="1:15" s="1" customFormat="1" ht="21" customHeight="1">
      <c r="A153" s="9" t="s">
        <v>140</v>
      </c>
      <c r="B153" s="9">
        <v>4000</v>
      </c>
      <c r="C153" s="9">
        <v>800</v>
      </c>
      <c r="D153" s="9">
        <v>104</v>
      </c>
      <c r="E153" s="9">
        <v>24.8</v>
      </c>
      <c r="F153" s="9">
        <v>8.849</v>
      </c>
      <c r="G153" s="9">
        <v>3.3975</v>
      </c>
      <c r="H153" s="9"/>
      <c r="I153" s="9">
        <f t="shared" si="169"/>
        <v>95.151</v>
      </c>
      <c r="J153" s="9">
        <f t="shared" si="170"/>
        <v>21.4025</v>
      </c>
      <c r="K153" s="9">
        <f t="shared" si="171"/>
        <v>0</v>
      </c>
      <c r="L153" s="9">
        <f t="shared" si="172"/>
        <v>0</v>
      </c>
      <c r="M153" s="9">
        <f t="shared" si="133"/>
        <v>118</v>
      </c>
      <c r="N153" s="9">
        <f t="shared" si="173"/>
        <v>96</v>
      </c>
      <c r="O153" s="9">
        <f t="shared" si="174"/>
        <v>22</v>
      </c>
    </row>
    <row r="154" spans="1:15" s="1" customFormat="1" ht="21" customHeight="1">
      <c r="A154" s="9" t="s">
        <v>141</v>
      </c>
      <c r="B154" s="9">
        <v>3015</v>
      </c>
      <c r="C154" s="9">
        <v>550</v>
      </c>
      <c r="D154" s="9">
        <v>78.39</v>
      </c>
      <c r="E154" s="9">
        <v>17.05</v>
      </c>
      <c r="F154" s="9">
        <v>1.96</v>
      </c>
      <c r="G154" s="9">
        <v>1.0075</v>
      </c>
      <c r="H154" s="9">
        <v>14.481</v>
      </c>
      <c r="I154" s="9">
        <f t="shared" si="169"/>
        <v>61.949000000000005</v>
      </c>
      <c r="J154" s="9">
        <f t="shared" si="170"/>
        <v>16.0425</v>
      </c>
      <c r="K154" s="9">
        <f t="shared" si="171"/>
        <v>0</v>
      </c>
      <c r="L154" s="9">
        <f t="shared" si="172"/>
        <v>0</v>
      </c>
      <c r="M154" s="9">
        <f t="shared" si="133"/>
        <v>79</v>
      </c>
      <c r="N154" s="9">
        <f t="shared" si="173"/>
        <v>62</v>
      </c>
      <c r="O154" s="9">
        <f t="shared" si="174"/>
        <v>17</v>
      </c>
    </row>
    <row r="155" spans="1:15" s="1" customFormat="1" ht="21" customHeight="1">
      <c r="A155" s="9" t="s">
        <v>142</v>
      </c>
      <c r="B155" s="9">
        <v>2865</v>
      </c>
      <c r="C155" s="9">
        <v>30</v>
      </c>
      <c r="D155" s="9">
        <v>80.1</v>
      </c>
      <c r="E155" s="9">
        <v>1.48</v>
      </c>
      <c r="F155" s="9">
        <v>39.927</v>
      </c>
      <c r="G155" s="9">
        <v>22.0829999999999</v>
      </c>
      <c r="H155" s="9"/>
      <c r="I155" s="9">
        <f t="shared" si="169"/>
        <v>40.172999999999995</v>
      </c>
      <c r="J155" s="9">
        <f t="shared" si="170"/>
        <v>0</v>
      </c>
      <c r="K155" s="9">
        <f t="shared" si="171"/>
        <v>0</v>
      </c>
      <c r="L155" s="9">
        <f t="shared" si="172"/>
        <v>-20.6029999999999</v>
      </c>
      <c r="M155" s="9">
        <f t="shared" si="133"/>
        <v>41</v>
      </c>
      <c r="N155" s="9">
        <f t="shared" si="173"/>
        <v>41</v>
      </c>
      <c r="O155" s="9">
        <f t="shared" si="174"/>
        <v>0</v>
      </c>
    </row>
    <row r="156" spans="1:15" s="1" customFormat="1" ht="21" customHeight="1">
      <c r="A156" s="9" t="s">
        <v>143</v>
      </c>
      <c r="B156" s="9">
        <v>4867</v>
      </c>
      <c r="C156" s="9">
        <v>1315</v>
      </c>
      <c r="D156" s="9">
        <v>128</v>
      </c>
      <c r="E156" s="9">
        <v>41.15</v>
      </c>
      <c r="F156" s="9">
        <v>1.483</v>
      </c>
      <c r="G156" s="9">
        <v>4.4755</v>
      </c>
      <c r="H156" s="9">
        <v>184.855999999999</v>
      </c>
      <c r="I156" s="9">
        <f t="shared" si="169"/>
        <v>0</v>
      </c>
      <c r="J156" s="9">
        <f t="shared" si="170"/>
        <v>36.674499999999995</v>
      </c>
      <c r="K156" s="9">
        <f t="shared" si="171"/>
        <v>-58.338999999999004</v>
      </c>
      <c r="L156" s="9">
        <f t="shared" si="172"/>
        <v>0</v>
      </c>
      <c r="M156" s="9">
        <f t="shared" si="133"/>
        <v>37</v>
      </c>
      <c r="N156" s="9">
        <f t="shared" si="173"/>
        <v>0</v>
      </c>
      <c r="O156" s="9">
        <f t="shared" si="174"/>
        <v>37</v>
      </c>
    </row>
    <row r="157" spans="1:15" s="1" customFormat="1" ht="21" customHeight="1">
      <c r="A157" s="8" t="s">
        <v>144</v>
      </c>
      <c r="B157" s="8">
        <f aca="true" t="shared" si="176" ref="B157:N157">B158</f>
        <v>6642</v>
      </c>
      <c r="C157" s="8">
        <f t="shared" si="176"/>
        <v>1021</v>
      </c>
      <c r="D157" s="8">
        <f t="shared" si="176"/>
        <v>181.62</v>
      </c>
      <c r="E157" s="8">
        <f t="shared" si="176"/>
        <v>32.63</v>
      </c>
      <c r="F157" s="8">
        <f t="shared" si="176"/>
        <v>-90.81</v>
      </c>
      <c r="G157" s="8">
        <f t="shared" si="176"/>
        <v>-16.315</v>
      </c>
      <c r="H157" s="8">
        <f t="shared" si="176"/>
        <v>0</v>
      </c>
      <c r="I157" s="8">
        <f t="shared" si="176"/>
        <v>272.43</v>
      </c>
      <c r="J157" s="8">
        <f t="shared" si="176"/>
        <v>48.94500000000001</v>
      </c>
      <c r="K157" s="8">
        <f t="shared" si="176"/>
        <v>0</v>
      </c>
      <c r="L157" s="8">
        <f t="shared" si="176"/>
        <v>0</v>
      </c>
      <c r="M157" s="8">
        <f t="shared" si="133"/>
        <v>322</v>
      </c>
      <c r="N157" s="8">
        <f>N158</f>
        <v>273</v>
      </c>
      <c r="O157" s="8">
        <f>O158</f>
        <v>49</v>
      </c>
    </row>
    <row r="158" spans="1:15" s="1" customFormat="1" ht="21" customHeight="1">
      <c r="A158" s="9" t="s">
        <v>144</v>
      </c>
      <c r="B158" s="9">
        <v>6642</v>
      </c>
      <c r="C158" s="9">
        <v>1021</v>
      </c>
      <c r="D158" s="9">
        <v>181.62</v>
      </c>
      <c r="E158" s="9">
        <v>32.63</v>
      </c>
      <c r="F158" s="9">
        <v>-90.81</v>
      </c>
      <c r="G158" s="9">
        <v>-16.315</v>
      </c>
      <c r="H158" s="9"/>
      <c r="I158" s="9">
        <f aca="true" t="shared" si="177" ref="I158:I162">IF(D158-F158-H158&gt;0,D158-F158-H158,0)</f>
        <v>272.43</v>
      </c>
      <c r="J158" s="9">
        <f aca="true" t="shared" si="178" ref="J158:J162">IF(E158-G158&gt;0,E158-G158,0)</f>
        <v>48.94500000000001</v>
      </c>
      <c r="K158" s="9">
        <f aca="true" t="shared" si="179" ref="K158:K162">IF(D158-F158-H158&lt;0,D158-F158-H158,0)</f>
        <v>0</v>
      </c>
      <c r="L158" s="9">
        <f aca="true" t="shared" si="180" ref="L158:L162">IF(E158-G158&lt;0,E158-G158,0)</f>
        <v>0</v>
      </c>
      <c r="M158" s="9">
        <f t="shared" si="133"/>
        <v>322</v>
      </c>
      <c r="N158" s="9">
        <f aca="true" t="shared" si="181" ref="N158:N162">ROUNDUP(I158,0)</f>
        <v>273</v>
      </c>
      <c r="O158" s="9">
        <f aca="true" t="shared" si="182" ref="O158:O162">ROUNDUP(J158,0)</f>
        <v>49</v>
      </c>
    </row>
    <row r="159" spans="1:15" s="1" customFormat="1" ht="21" customHeight="1">
      <c r="A159" s="8" t="s">
        <v>145</v>
      </c>
      <c r="B159" s="8">
        <f aca="true" t="shared" si="183" ref="B159:N159">B160</f>
        <v>2080</v>
      </c>
      <c r="C159" s="8">
        <f t="shared" si="183"/>
        <v>630</v>
      </c>
      <c r="D159" s="8">
        <f t="shared" si="183"/>
        <v>54.08</v>
      </c>
      <c r="E159" s="8">
        <f t="shared" si="183"/>
        <v>19.53</v>
      </c>
      <c r="F159" s="8">
        <f t="shared" si="183"/>
        <v>0</v>
      </c>
      <c r="G159" s="8">
        <f t="shared" si="183"/>
        <v>0</v>
      </c>
      <c r="H159" s="8">
        <f t="shared" si="183"/>
        <v>0</v>
      </c>
      <c r="I159" s="8">
        <f t="shared" si="183"/>
        <v>54.08</v>
      </c>
      <c r="J159" s="8">
        <f t="shared" si="183"/>
        <v>19.53</v>
      </c>
      <c r="K159" s="8">
        <f t="shared" si="183"/>
        <v>0</v>
      </c>
      <c r="L159" s="8">
        <f t="shared" si="183"/>
        <v>0</v>
      </c>
      <c r="M159" s="8">
        <f t="shared" si="133"/>
        <v>75</v>
      </c>
      <c r="N159" s="8">
        <f>N160</f>
        <v>55</v>
      </c>
      <c r="O159" s="8">
        <f>O160</f>
        <v>20</v>
      </c>
    </row>
    <row r="160" spans="1:15" s="1" customFormat="1" ht="21" customHeight="1">
      <c r="A160" s="9" t="s">
        <v>145</v>
      </c>
      <c r="B160" s="9">
        <v>2080</v>
      </c>
      <c r="C160" s="9">
        <v>630</v>
      </c>
      <c r="D160" s="9">
        <v>54.08</v>
      </c>
      <c r="E160" s="9">
        <v>19.53</v>
      </c>
      <c r="F160" s="9"/>
      <c r="G160" s="9"/>
      <c r="H160" s="9"/>
      <c r="I160" s="9">
        <f t="shared" si="177"/>
        <v>54.08</v>
      </c>
      <c r="J160" s="9">
        <f t="shared" si="178"/>
        <v>19.53</v>
      </c>
      <c r="K160" s="9">
        <f t="shared" si="179"/>
        <v>0</v>
      </c>
      <c r="L160" s="9">
        <f t="shared" si="180"/>
        <v>0</v>
      </c>
      <c r="M160" s="9">
        <f t="shared" si="133"/>
        <v>75</v>
      </c>
      <c r="N160" s="9">
        <f t="shared" si="181"/>
        <v>55</v>
      </c>
      <c r="O160" s="9">
        <f t="shared" si="182"/>
        <v>20</v>
      </c>
    </row>
    <row r="161" spans="1:15" s="1" customFormat="1" ht="21" customHeight="1">
      <c r="A161" s="8" t="s">
        <v>146</v>
      </c>
      <c r="B161" s="8">
        <f aca="true" t="shared" si="184" ref="B161:N161">B162</f>
        <v>4000</v>
      </c>
      <c r="C161" s="8">
        <f t="shared" si="184"/>
        <v>800</v>
      </c>
      <c r="D161" s="8">
        <f t="shared" si="184"/>
        <v>140</v>
      </c>
      <c r="E161" s="8">
        <f t="shared" si="184"/>
        <v>38</v>
      </c>
      <c r="F161" s="8">
        <f t="shared" si="184"/>
        <v>27.385</v>
      </c>
      <c r="G161" s="8">
        <f t="shared" si="184"/>
        <v>4.2475</v>
      </c>
      <c r="H161" s="8">
        <f t="shared" si="184"/>
        <v>40.3495</v>
      </c>
      <c r="I161" s="8">
        <f t="shared" si="184"/>
        <v>72.2655</v>
      </c>
      <c r="J161" s="8">
        <f t="shared" si="184"/>
        <v>33.7525</v>
      </c>
      <c r="K161" s="8">
        <f t="shared" si="184"/>
        <v>0</v>
      </c>
      <c r="L161" s="8">
        <f t="shared" si="184"/>
        <v>0</v>
      </c>
      <c r="M161" s="8">
        <f t="shared" si="133"/>
        <v>107</v>
      </c>
      <c r="N161" s="8">
        <f>N162</f>
        <v>73</v>
      </c>
      <c r="O161" s="8">
        <f>O162</f>
        <v>34</v>
      </c>
    </row>
    <row r="162" spans="1:15" s="1" customFormat="1" ht="21" customHeight="1">
      <c r="A162" s="9" t="s">
        <v>146</v>
      </c>
      <c r="B162" s="9">
        <v>4000</v>
      </c>
      <c r="C162" s="9">
        <v>800</v>
      </c>
      <c r="D162" s="9">
        <v>140</v>
      </c>
      <c r="E162" s="9">
        <v>38</v>
      </c>
      <c r="F162" s="9">
        <v>27.385</v>
      </c>
      <c r="G162" s="9">
        <v>4.2475</v>
      </c>
      <c r="H162" s="9">
        <v>40.3495</v>
      </c>
      <c r="I162" s="9">
        <f t="shared" si="177"/>
        <v>72.2655</v>
      </c>
      <c r="J162" s="9">
        <f t="shared" si="178"/>
        <v>33.7525</v>
      </c>
      <c r="K162" s="9">
        <f t="shared" si="179"/>
        <v>0</v>
      </c>
      <c r="L162" s="9">
        <f t="shared" si="180"/>
        <v>0</v>
      </c>
      <c r="M162" s="9">
        <f t="shared" si="133"/>
        <v>107</v>
      </c>
      <c r="N162" s="9">
        <f t="shared" si="181"/>
        <v>73</v>
      </c>
      <c r="O162" s="9">
        <f t="shared" si="182"/>
        <v>34</v>
      </c>
    </row>
    <row r="163" spans="1:15" s="1" customFormat="1" ht="21" customHeight="1">
      <c r="A163" s="8" t="s">
        <v>147</v>
      </c>
      <c r="B163" s="8">
        <f aca="true" t="shared" si="185" ref="B163:N163">SUM(B164:B166)</f>
        <v>5887</v>
      </c>
      <c r="C163" s="8">
        <f t="shared" si="185"/>
        <v>2295</v>
      </c>
      <c r="D163" s="8">
        <f t="shared" si="185"/>
        <v>167.726</v>
      </c>
      <c r="E163" s="8">
        <f t="shared" si="185"/>
        <v>92.012</v>
      </c>
      <c r="F163" s="8">
        <f t="shared" si="185"/>
        <v>0.234000000000002</v>
      </c>
      <c r="G163" s="8">
        <f t="shared" si="185"/>
        <v>1.178</v>
      </c>
      <c r="H163" s="8">
        <f t="shared" si="185"/>
        <v>2.738</v>
      </c>
      <c r="I163" s="8">
        <f t="shared" si="185"/>
        <v>164.754</v>
      </c>
      <c r="J163" s="8">
        <f t="shared" si="185"/>
        <v>90.834</v>
      </c>
      <c r="K163" s="8">
        <f t="shared" si="185"/>
        <v>0</v>
      </c>
      <c r="L163" s="8">
        <f t="shared" si="185"/>
        <v>0</v>
      </c>
      <c r="M163" s="8">
        <f t="shared" si="133"/>
        <v>260</v>
      </c>
      <c r="N163" s="8">
        <f>SUM(N164:N166)</f>
        <v>167</v>
      </c>
      <c r="O163" s="8">
        <f>SUM(O164:O166)</f>
        <v>93</v>
      </c>
    </row>
    <row r="164" spans="1:15" s="1" customFormat="1" ht="21" customHeight="1">
      <c r="A164" s="9" t="s">
        <v>42</v>
      </c>
      <c r="B164" s="9">
        <v>352</v>
      </c>
      <c r="C164" s="9">
        <v>134</v>
      </c>
      <c r="D164" s="9">
        <v>9.152</v>
      </c>
      <c r="E164" s="9">
        <v>4.154</v>
      </c>
      <c r="F164" s="9"/>
      <c r="G164" s="9"/>
      <c r="H164" s="9"/>
      <c r="I164" s="9">
        <f aca="true" t="shared" si="186" ref="I164:I166">IF(D164-F164-H164&gt;0,D164-F164-H164,0)</f>
        <v>9.152</v>
      </c>
      <c r="J164" s="9">
        <f aca="true" t="shared" si="187" ref="J164:J166">IF(E164-G164&gt;0,E164-G164,0)</f>
        <v>4.154</v>
      </c>
      <c r="K164" s="9">
        <f aca="true" t="shared" si="188" ref="K164:K166">IF(D164-F164-H164&lt;0,D164-F164-H164,0)</f>
        <v>0</v>
      </c>
      <c r="L164" s="9">
        <f aca="true" t="shared" si="189" ref="L164:L166">IF(E164-G164&lt;0,E164-G164,0)</f>
        <v>0</v>
      </c>
      <c r="M164" s="9">
        <f t="shared" si="133"/>
        <v>15</v>
      </c>
      <c r="N164" s="9">
        <f aca="true" t="shared" si="190" ref="N164:N166">ROUNDUP(I164,0)</f>
        <v>10</v>
      </c>
      <c r="O164" s="9">
        <f aca="true" t="shared" si="191" ref="O164:O166">ROUNDUP(J164,0)</f>
        <v>5</v>
      </c>
    </row>
    <row r="165" spans="1:15" s="1" customFormat="1" ht="21" customHeight="1">
      <c r="A165" s="9" t="s">
        <v>148</v>
      </c>
      <c r="B165" s="9">
        <v>4096</v>
      </c>
      <c r="C165" s="9">
        <v>1603</v>
      </c>
      <c r="D165" s="9">
        <v>121.16</v>
      </c>
      <c r="E165" s="9">
        <v>70.56</v>
      </c>
      <c r="F165" s="9"/>
      <c r="G165" s="9"/>
      <c r="H165" s="9"/>
      <c r="I165" s="9">
        <f t="shared" si="186"/>
        <v>121.16</v>
      </c>
      <c r="J165" s="9">
        <f t="shared" si="187"/>
        <v>70.56</v>
      </c>
      <c r="K165" s="9">
        <f t="shared" si="188"/>
        <v>0</v>
      </c>
      <c r="L165" s="9">
        <f t="shared" si="189"/>
        <v>0</v>
      </c>
      <c r="M165" s="9">
        <f t="shared" si="133"/>
        <v>193</v>
      </c>
      <c r="N165" s="9">
        <f t="shared" si="190"/>
        <v>122</v>
      </c>
      <c r="O165" s="9">
        <f t="shared" si="191"/>
        <v>71</v>
      </c>
    </row>
    <row r="166" spans="1:15" s="1" customFormat="1" ht="21" customHeight="1">
      <c r="A166" s="9" t="s">
        <v>149</v>
      </c>
      <c r="B166" s="9">
        <v>1439</v>
      </c>
      <c r="C166" s="9">
        <v>558</v>
      </c>
      <c r="D166" s="9">
        <v>37.414</v>
      </c>
      <c r="E166" s="9">
        <v>17.298</v>
      </c>
      <c r="F166" s="9">
        <v>0.234000000000002</v>
      </c>
      <c r="G166" s="9">
        <v>1.178</v>
      </c>
      <c r="H166" s="9">
        <v>2.738</v>
      </c>
      <c r="I166" s="9">
        <f t="shared" si="186"/>
        <v>34.442</v>
      </c>
      <c r="J166" s="9">
        <f t="shared" si="187"/>
        <v>16.119999999999997</v>
      </c>
      <c r="K166" s="9">
        <f t="shared" si="188"/>
        <v>0</v>
      </c>
      <c r="L166" s="9">
        <f t="shared" si="189"/>
        <v>0</v>
      </c>
      <c r="M166" s="9">
        <f t="shared" si="133"/>
        <v>52</v>
      </c>
      <c r="N166" s="9">
        <f t="shared" si="190"/>
        <v>35</v>
      </c>
      <c r="O166" s="9">
        <f t="shared" si="191"/>
        <v>17</v>
      </c>
    </row>
    <row r="167" spans="1:15" s="1" customFormat="1" ht="21" customHeight="1">
      <c r="A167" s="8" t="s">
        <v>150</v>
      </c>
      <c r="B167" s="8">
        <f aca="true" t="shared" si="192" ref="B167:N167">B168</f>
        <v>6110</v>
      </c>
      <c r="C167" s="8">
        <f t="shared" si="192"/>
        <v>2104</v>
      </c>
      <c r="D167" s="8">
        <f t="shared" si="192"/>
        <v>245.59</v>
      </c>
      <c r="E167" s="8">
        <f t="shared" si="192"/>
        <v>114.075</v>
      </c>
      <c r="F167" s="8">
        <f t="shared" si="192"/>
        <v>0</v>
      </c>
      <c r="G167" s="8">
        <f t="shared" si="192"/>
        <v>0</v>
      </c>
      <c r="H167" s="8">
        <f t="shared" si="192"/>
        <v>0</v>
      </c>
      <c r="I167" s="8">
        <f t="shared" si="192"/>
        <v>245.59</v>
      </c>
      <c r="J167" s="8">
        <f t="shared" si="192"/>
        <v>114.075</v>
      </c>
      <c r="K167" s="8">
        <f t="shared" si="192"/>
        <v>0</v>
      </c>
      <c r="L167" s="8">
        <f t="shared" si="192"/>
        <v>0</v>
      </c>
      <c r="M167" s="8">
        <f t="shared" si="133"/>
        <v>361</v>
      </c>
      <c r="N167" s="8">
        <f>N168</f>
        <v>246</v>
      </c>
      <c r="O167" s="8">
        <f>O168</f>
        <v>115</v>
      </c>
    </row>
    <row r="168" spans="1:15" s="1" customFormat="1" ht="21" customHeight="1">
      <c r="A168" s="9" t="s">
        <v>150</v>
      </c>
      <c r="B168" s="9">
        <v>6110</v>
      </c>
      <c r="C168" s="9">
        <v>2104</v>
      </c>
      <c r="D168" s="9">
        <v>245.59</v>
      </c>
      <c r="E168" s="9">
        <v>114.075</v>
      </c>
      <c r="F168" s="9"/>
      <c r="G168" s="9"/>
      <c r="H168" s="9"/>
      <c r="I168" s="9">
        <f aca="true" t="shared" si="193" ref="I168:I171">IF(D168-F168-H168&gt;0,D168-F168-H168,0)</f>
        <v>245.59</v>
      </c>
      <c r="J168" s="9">
        <f aca="true" t="shared" si="194" ref="J168:J171">IF(E168-G168&gt;0,E168-G168,0)</f>
        <v>114.075</v>
      </c>
      <c r="K168" s="9">
        <f aca="true" t="shared" si="195" ref="K168:K171">IF(D168-F168-H168&lt;0,D168-F168-H168,0)</f>
        <v>0</v>
      </c>
      <c r="L168" s="9">
        <f aca="true" t="shared" si="196" ref="L168:L171">IF(E168-G168&lt;0,E168-G168,0)</f>
        <v>0</v>
      </c>
      <c r="M168" s="9">
        <f t="shared" si="133"/>
        <v>361</v>
      </c>
      <c r="N168" s="9">
        <f aca="true" t="shared" si="197" ref="N168:N171">ROUNDUP(I168,0)</f>
        <v>246</v>
      </c>
      <c r="O168" s="9">
        <f aca="true" t="shared" si="198" ref="O168:O171">ROUNDUP(J168,0)</f>
        <v>115</v>
      </c>
    </row>
    <row r="169" spans="1:15" s="1" customFormat="1" ht="21" customHeight="1">
      <c r="A169" s="8" t="s">
        <v>151</v>
      </c>
      <c r="B169" s="8">
        <f aca="true" t="shared" si="199" ref="B169:N169">SUM(B170:B171)</f>
        <v>4945</v>
      </c>
      <c r="C169" s="8">
        <f t="shared" si="199"/>
        <v>1790</v>
      </c>
      <c r="D169" s="8">
        <f t="shared" si="199"/>
        <v>136.01999999999998</v>
      </c>
      <c r="E169" s="8">
        <f t="shared" si="199"/>
        <v>66.07900000000001</v>
      </c>
      <c r="F169" s="8">
        <f t="shared" si="199"/>
        <v>100.626</v>
      </c>
      <c r="G169" s="8">
        <f t="shared" si="199"/>
        <v>56.684</v>
      </c>
      <c r="H169" s="8">
        <f t="shared" si="199"/>
        <v>7.899</v>
      </c>
      <c r="I169" s="8">
        <f t="shared" si="199"/>
        <v>27.494999999999997</v>
      </c>
      <c r="J169" s="8">
        <f t="shared" si="199"/>
        <v>9.798000000000002</v>
      </c>
      <c r="K169" s="8">
        <f t="shared" si="199"/>
        <v>0</v>
      </c>
      <c r="L169" s="8">
        <f t="shared" si="199"/>
        <v>-0.40300000000000225</v>
      </c>
      <c r="M169" s="8">
        <f t="shared" si="133"/>
        <v>39</v>
      </c>
      <c r="N169" s="8">
        <f>SUM(N170:N171)</f>
        <v>29</v>
      </c>
      <c r="O169" s="8">
        <f>SUM(O170:O171)</f>
        <v>10</v>
      </c>
    </row>
    <row r="170" spans="1:15" s="1" customFormat="1" ht="21" customHeight="1">
      <c r="A170" s="9" t="s">
        <v>152</v>
      </c>
      <c r="B170" s="9">
        <v>2557</v>
      </c>
      <c r="C170" s="9">
        <v>959</v>
      </c>
      <c r="D170" s="9">
        <v>66.5</v>
      </c>
      <c r="E170" s="9">
        <v>29.729</v>
      </c>
      <c r="F170" s="9">
        <v>58.357</v>
      </c>
      <c r="G170" s="9">
        <v>30.132</v>
      </c>
      <c r="H170" s="9">
        <v>7.899</v>
      </c>
      <c r="I170" s="9">
        <f t="shared" si="193"/>
        <v>0.24400000000000066</v>
      </c>
      <c r="J170" s="9">
        <f t="shared" si="194"/>
        <v>0</v>
      </c>
      <c r="K170" s="9">
        <f t="shared" si="195"/>
        <v>0</v>
      </c>
      <c r="L170" s="9">
        <f t="shared" si="196"/>
        <v>-0.40300000000000225</v>
      </c>
      <c r="M170" s="9">
        <f t="shared" si="133"/>
        <v>1</v>
      </c>
      <c r="N170" s="9">
        <f t="shared" si="197"/>
        <v>1</v>
      </c>
      <c r="O170" s="9">
        <f t="shared" si="198"/>
        <v>0</v>
      </c>
    </row>
    <row r="171" spans="1:15" s="1" customFormat="1" ht="21" customHeight="1">
      <c r="A171" s="9" t="s">
        <v>153</v>
      </c>
      <c r="B171" s="9">
        <v>2388</v>
      </c>
      <c r="C171" s="9">
        <v>831</v>
      </c>
      <c r="D171" s="9">
        <v>69.52</v>
      </c>
      <c r="E171" s="9">
        <v>36.35</v>
      </c>
      <c r="F171" s="9">
        <v>42.269</v>
      </c>
      <c r="G171" s="9">
        <v>26.552</v>
      </c>
      <c r="H171" s="9"/>
      <c r="I171" s="9">
        <f t="shared" si="193"/>
        <v>27.250999999999998</v>
      </c>
      <c r="J171" s="9">
        <f t="shared" si="194"/>
        <v>9.798000000000002</v>
      </c>
      <c r="K171" s="9">
        <f t="shared" si="195"/>
        <v>0</v>
      </c>
      <c r="L171" s="9">
        <f t="shared" si="196"/>
        <v>0</v>
      </c>
      <c r="M171" s="9">
        <f t="shared" si="133"/>
        <v>38</v>
      </c>
      <c r="N171" s="9">
        <f t="shared" si="197"/>
        <v>28</v>
      </c>
      <c r="O171" s="9">
        <f t="shared" si="198"/>
        <v>10</v>
      </c>
    </row>
    <row r="172" spans="1:15" s="15" customFormat="1" ht="21" customHeight="1">
      <c r="A172" s="8" t="s">
        <v>154</v>
      </c>
      <c r="B172" s="8">
        <f aca="true" t="shared" si="200" ref="B172:N172">B173</f>
        <v>6542</v>
      </c>
      <c r="C172" s="8">
        <f t="shared" si="200"/>
        <v>2372</v>
      </c>
      <c r="D172" s="8">
        <f t="shared" si="200"/>
        <v>219.35</v>
      </c>
      <c r="E172" s="8">
        <f t="shared" si="200"/>
        <v>111.37</v>
      </c>
      <c r="F172" s="8">
        <f t="shared" si="200"/>
        <v>419.634</v>
      </c>
      <c r="G172" s="8">
        <f t="shared" si="200"/>
        <v>292.221</v>
      </c>
      <c r="H172" s="8">
        <f t="shared" si="200"/>
        <v>0</v>
      </c>
      <c r="I172" s="8">
        <f t="shared" si="200"/>
        <v>0</v>
      </c>
      <c r="J172" s="8">
        <f t="shared" si="200"/>
        <v>0</v>
      </c>
      <c r="K172" s="8">
        <f t="shared" si="200"/>
        <v>-200.28400000000002</v>
      </c>
      <c r="L172" s="8">
        <f t="shared" si="200"/>
        <v>-180.851</v>
      </c>
      <c r="M172" s="8">
        <f t="shared" si="133"/>
        <v>0</v>
      </c>
      <c r="N172" s="8">
        <f>N173</f>
        <v>0</v>
      </c>
      <c r="O172" s="8">
        <f>O173</f>
        <v>0</v>
      </c>
    </row>
    <row r="173" spans="1:15" s="15" customFormat="1" ht="21" customHeight="1">
      <c r="A173" s="9" t="s">
        <v>154</v>
      </c>
      <c r="B173" s="9">
        <v>6542</v>
      </c>
      <c r="C173" s="9">
        <v>2372</v>
      </c>
      <c r="D173" s="9">
        <v>219.35</v>
      </c>
      <c r="E173" s="9">
        <v>111.37</v>
      </c>
      <c r="F173" s="9">
        <v>419.634</v>
      </c>
      <c r="G173" s="9">
        <v>292.221</v>
      </c>
      <c r="H173" s="9"/>
      <c r="I173" s="9">
        <f aca="true" t="shared" si="201" ref="I173:I177">IF(D173-F173-H173&gt;0,D173-F173-H173,0)</f>
        <v>0</v>
      </c>
      <c r="J173" s="9">
        <f aca="true" t="shared" si="202" ref="J173:J177">IF(E173-G173&gt;0,E173-G173,0)</f>
        <v>0</v>
      </c>
      <c r="K173" s="9">
        <f aca="true" t="shared" si="203" ref="K173:K177">IF(D173-F173-H173&lt;0,D173-F173-H173,0)</f>
        <v>-200.28400000000002</v>
      </c>
      <c r="L173" s="9">
        <f aca="true" t="shared" si="204" ref="L173:L177">IF(E173-G173&lt;0,E173-G173,0)</f>
        <v>-180.851</v>
      </c>
      <c r="M173" s="9">
        <f t="shared" si="133"/>
        <v>0</v>
      </c>
      <c r="N173" s="9">
        <f aca="true" t="shared" si="205" ref="N173:N177">ROUNDUP(I173,0)</f>
        <v>0</v>
      </c>
      <c r="O173" s="9">
        <f aca="true" t="shared" si="206" ref="O173:O177">ROUNDUP(J173,0)</f>
        <v>0</v>
      </c>
    </row>
    <row r="174" spans="1:15" s="1" customFormat="1" ht="21" customHeight="1">
      <c r="A174" s="8" t="s">
        <v>155</v>
      </c>
      <c r="B174" s="8">
        <f aca="true" t="shared" si="207" ref="B174:N174">B175</f>
        <v>2500</v>
      </c>
      <c r="C174" s="8">
        <f t="shared" si="207"/>
        <v>850</v>
      </c>
      <c r="D174" s="8">
        <f t="shared" si="207"/>
        <v>79.8</v>
      </c>
      <c r="E174" s="8">
        <f t="shared" si="207"/>
        <v>41.6</v>
      </c>
      <c r="F174" s="8">
        <f t="shared" si="207"/>
        <v>87.223</v>
      </c>
      <c r="G174" s="8">
        <f t="shared" si="207"/>
        <v>92.5045</v>
      </c>
      <c r="H174" s="8">
        <f t="shared" si="207"/>
        <v>0</v>
      </c>
      <c r="I174" s="8">
        <f t="shared" si="207"/>
        <v>0</v>
      </c>
      <c r="J174" s="8">
        <f t="shared" si="207"/>
        <v>0</v>
      </c>
      <c r="K174" s="8">
        <f t="shared" si="207"/>
        <v>-7.423000000000002</v>
      </c>
      <c r="L174" s="8">
        <f t="shared" si="207"/>
        <v>-50.90449999999999</v>
      </c>
      <c r="M174" s="8">
        <f t="shared" si="133"/>
        <v>0</v>
      </c>
      <c r="N174" s="8">
        <f>N175</f>
        <v>0</v>
      </c>
      <c r="O174" s="8">
        <f>O175</f>
        <v>0</v>
      </c>
    </row>
    <row r="175" spans="1:15" s="1" customFormat="1" ht="21" customHeight="1">
      <c r="A175" s="9" t="s">
        <v>155</v>
      </c>
      <c r="B175" s="9">
        <v>2500</v>
      </c>
      <c r="C175" s="9">
        <v>850</v>
      </c>
      <c r="D175" s="9">
        <v>79.8</v>
      </c>
      <c r="E175" s="9">
        <v>41.6</v>
      </c>
      <c r="F175" s="9">
        <v>87.223</v>
      </c>
      <c r="G175" s="9">
        <v>92.5045</v>
      </c>
      <c r="H175" s="9"/>
      <c r="I175" s="9">
        <f t="shared" si="201"/>
        <v>0</v>
      </c>
      <c r="J175" s="9">
        <f t="shared" si="202"/>
        <v>0</v>
      </c>
      <c r="K175" s="9">
        <f t="shared" si="203"/>
        <v>-7.423000000000002</v>
      </c>
      <c r="L175" s="9">
        <f t="shared" si="204"/>
        <v>-50.90449999999999</v>
      </c>
      <c r="M175" s="9">
        <f t="shared" si="133"/>
        <v>0</v>
      </c>
      <c r="N175" s="9">
        <f t="shared" si="205"/>
        <v>0</v>
      </c>
      <c r="O175" s="9">
        <f t="shared" si="206"/>
        <v>0</v>
      </c>
    </row>
    <row r="176" spans="1:15" s="15" customFormat="1" ht="21" customHeight="1">
      <c r="A176" s="8" t="s">
        <v>156</v>
      </c>
      <c r="B176" s="8">
        <f aca="true" t="shared" si="208" ref="B176:N176">B177</f>
        <v>20985</v>
      </c>
      <c r="C176" s="8">
        <f t="shared" si="208"/>
        <v>8227</v>
      </c>
      <c r="D176" s="8">
        <f t="shared" si="208"/>
        <v>545.63</v>
      </c>
      <c r="E176" s="8">
        <f t="shared" si="208"/>
        <v>255.035</v>
      </c>
      <c r="F176" s="8">
        <f t="shared" si="208"/>
        <v>7.747</v>
      </c>
      <c r="G176" s="8">
        <f t="shared" si="208"/>
        <v>9.935</v>
      </c>
      <c r="H176" s="8">
        <f t="shared" si="208"/>
        <v>0.4125</v>
      </c>
      <c r="I176" s="8">
        <f t="shared" si="208"/>
        <v>537.4705</v>
      </c>
      <c r="J176" s="8">
        <f t="shared" si="208"/>
        <v>245.1</v>
      </c>
      <c r="K176" s="8">
        <f t="shared" si="208"/>
        <v>0</v>
      </c>
      <c r="L176" s="8">
        <f t="shared" si="208"/>
        <v>0</v>
      </c>
      <c r="M176" s="8">
        <f t="shared" si="133"/>
        <v>784</v>
      </c>
      <c r="N176" s="8">
        <f>N177</f>
        <v>538</v>
      </c>
      <c r="O176" s="8">
        <f>O177</f>
        <v>246</v>
      </c>
    </row>
    <row r="177" spans="1:15" s="15" customFormat="1" ht="21" customHeight="1">
      <c r="A177" s="9" t="s">
        <v>156</v>
      </c>
      <c r="B177" s="9">
        <v>20985</v>
      </c>
      <c r="C177" s="9">
        <v>8227</v>
      </c>
      <c r="D177" s="9">
        <v>545.63</v>
      </c>
      <c r="E177" s="9">
        <v>255.035</v>
      </c>
      <c r="F177" s="9">
        <v>7.747</v>
      </c>
      <c r="G177" s="9">
        <v>9.935</v>
      </c>
      <c r="H177" s="9">
        <v>0.4125</v>
      </c>
      <c r="I177" s="9">
        <f t="shared" si="201"/>
        <v>537.4705</v>
      </c>
      <c r="J177" s="9">
        <f t="shared" si="202"/>
        <v>245.1</v>
      </c>
      <c r="K177" s="9">
        <f t="shared" si="203"/>
        <v>0</v>
      </c>
      <c r="L177" s="9">
        <f t="shared" si="204"/>
        <v>0</v>
      </c>
      <c r="M177" s="9">
        <f t="shared" si="133"/>
        <v>784</v>
      </c>
      <c r="N177" s="9">
        <f t="shared" si="205"/>
        <v>538</v>
      </c>
      <c r="O177" s="9">
        <f t="shared" si="206"/>
        <v>246</v>
      </c>
    </row>
    <row r="178" spans="1:15" s="1" customFormat="1" ht="21" customHeight="1">
      <c r="A178" s="8" t="s">
        <v>157</v>
      </c>
      <c r="B178" s="8">
        <f aca="true" t="shared" si="209" ref="B178:N178">SUM(B179:B182)</f>
        <v>4992</v>
      </c>
      <c r="C178" s="8">
        <f t="shared" si="209"/>
        <v>1055</v>
      </c>
      <c r="D178" s="8">
        <f t="shared" si="209"/>
        <v>130.29000000000002</v>
      </c>
      <c r="E178" s="8">
        <f t="shared" si="209"/>
        <v>33.055</v>
      </c>
      <c r="F178" s="8">
        <f t="shared" si="209"/>
        <v>0</v>
      </c>
      <c r="G178" s="8">
        <f t="shared" si="209"/>
        <v>0</v>
      </c>
      <c r="H178" s="8">
        <f t="shared" si="209"/>
        <v>0</v>
      </c>
      <c r="I178" s="8">
        <f t="shared" si="209"/>
        <v>130.29000000000002</v>
      </c>
      <c r="J178" s="8">
        <f t="shared" si="209"/>
        <v>33.055</v>
      </c>
      <c r="K178" s="8">
        <f t="shared" si="209"/>
        <v>0</v>
      </c>
      <c r="L178" s="8">
        <f t="shared" si="209"/>
        <v>0</v>
      </c>
      <c r="M178" s="8">
        <f t="shared" si="133"/>
        <v>166</v>
      </c>
      <c r="N178" s="8">
        <f>SUM(N179:N182)</f>
        <v>132</v>
      </c>
      <c r="O178" s="8">
        <f>SUM(O179:O182)</f>
        <v>34</v>
      </c>
    </row>
    <row r="179" spans="1:15" s="1" customFormat="1" ht="21" customHeight="1">
      <c r="A179" s="9" t="s">
        <v>42</v>
      </c>
      <c r="B179" s="9"/>
      <c r="C179" s="9"/>
      <c r="D179" s="9"/>
      <c r="E179" s="9"/>
      <c r="F179" s="9"/>
      <c r="G179" s="9"/>
      <c r="H179" s="9"/>
      <c r="I179" s="9">
        <f aca="true" t="shared" si="210" ref="I179:I182">IF(D179-F179-H179&gt;0,D179-F179-H179,0)</f>
        <v>0</v>
      </c>
      <c r="J179" s="9">
        <f aca="true" t="shared" si="211" ref="J179:J182">IF(E179-G179&gt;0,E179-G179,0)</f>
        <v>0</v>
      </c>
      <c r="K179" s="9">
        <f aca="true" t="shared" si="212" ref="K179:K182">IF(D179-F179-H179&lt;0,D179-F179-H179,0)</f>
        <v>0</v>
      </c>
      <c r="L179" s="9">
        <f aca="true" t="shared" si="213" ref="L179:L182">IF(E179-G179&lt;0,E179-G179,0)</f>
        <v>0</v>
      </c>
      <c r="M179" s="9">
        <f t="shared" si="133"/>
        <v>0</v>
      </c>
      <c r="N179" s="9">
        <f aca="true" t="shared" si="214" ref="N179:N182">ROUNDUP(I179,0)</f>
        <v>0</v>
      </c>
      <c r="O179" s="9">
        <f aca="true" t="shared" si="215" ref="O179:O182">ROUNDUP(J179,0)</f>
        <v>0</v>
      </c>
    </row>
    <row r="180" spans="1:15" s="1" customFormat="1" ht="21" customHeight="1">
      <c r="A180" s="9" t="s">
        <v>158</v>
      </c>
      <c r="B180" s="9">
        <v>742</v>
      </c>
      <c r="C180" s="9">
        <v>220</v>
      </c>
      <c r="D180" s="9">
        <v>19.79</v>
      </c>
      <c r="E180" s="9">
        <v>7.92</v>
      </c>
      <c r="F180" s="9"/>
      <c r="G180" s="9"/>
      <c r="H180" s="9"/>
      <c r="I180" s="9">
        <f t="shared" si="210"/>
        <v>19.79</v>
      </c>
      <c r="J180" s="9">
        <f t="shared" si="211"/>
        <v>7.92</v>
      </c>
      <c r="K180" s="9">
        <f t="shared" si="212"/>
        <v>0</v>
      </c>
      <c r="L180" s="9">
        <f t="shared" si="213"/>
        <v>0</v>
      </c>
      <c r="M180" s="9">
        <f t="shared" si="133"/>
        <v>28</v>
      </c>
      <c r="N180" s="9">
        <f t="shared" si="214"/>
        <v>20</v>
      </c>
      <c r="O180" s="9">
        <f t="shared" si="215"/>
        <v>8</v>
      </c>
    </row>
    <row r="181" spans="1:15" s="1" customFormat="1" ht="21" customHeight="1">
      <c r="A181" s="9" t="s">
        <v>159</v>
      </c>
      <c r="B181" s="9">
        <v>2700</v>
      </c>
      <c r="C181" s="9">
        <v>650</v>
      </c>
      <c r="D181" s="9">
        <v>70.2</v>
      </c>
      <c r="E181" s="9">
        <v>19.4</v>
      </c>
      <c r="F181" s="9"/>
      <c r="G181" s="9"/>
      <c r="H181" s="9"/>
      <c r="I181" s="9">
        <f t="shared" si="210"/>
        <v>70.2</v>
      </c>
      <c r="J181" s="9">
        <f t="shared" si="211"/>
        <v>19.4</v>
      </c>
      <c r="K181" s="9">
        <f t="shared" si="212"/>
        <v>0</v>
      </c>
      <c r="L181" s="9">
        <f t="shared" si="213"/>
        <v>0</v>
      </c>
      <c r="M181" s="9">
        <f aca="true" t="shared" si="216" ref="M181:M186">N181+O181</f>
        <v>91</v>
      </c>
      <c r="N181" s="9">
        <f t="shared" si="214"/>
        <v>71</v>
      </c>
      <c r="O181" s="9">
        <f t="shared" si="215"/>
        <v>20</v>
      </c>
    </row>
    <row r="182" spans="1:15" s="1" customFormat="1" ht="21" customHeight="1">
      <c r="A182" s="9" t="s">
        <v>160</v>
      </c>
      <c r="B182" s="9">
        <v>1550</v>
      </c>
      <c r="C182" s="9">
        <v>185</v>
      </c>
      <c r="D182" s="9">
        <v>40.3</v>
      </c>
      <c r="E182" s="9">
        <v>5.735</v>
      </c>
      <c r="F182" s="9"/>
      <c r="G182" s="9"/>
      <c r="H182" s="9"/>
      <c r="I182" s="9">
        <f t="shared" si="210"/>
        <v>40.3</v>
      </c>
      <c r="J182" s="9">
        <f t="shared" si="211"/>
        <v>5.735</v>
      </c>
      <c r="K182" s="9">
        <f t="shared" si="212"/>
        <v>0</v>
      </c>
      <c r="L182" s="9">
        <f t="shared" si="213"/>
        <v>0</v>
      </c>
      <c r="M182" s="9">
        <f t="shared" si="216"/>
        <v>47</v>
      </c>
      <c r="N182" s="9">
        <f t="shared" si="214"/>
        <v>41</v>
      </c>
      <c r="O182" s="9">
        <f t="shared" si="215"/>
        <v>6</v>
      </c>
    </row>
    <row r="183" spans="1:15" s="1" customFormat="1" ht="21" customHeight="1">
      <c r="A183" s="8" t="s">
        <v>161</v>
      </c>
      <c r="B183" s="8">
        <f aca="true" t="shared" si="217" ref="B183:N183">B184</f>
        <v>10537</v>
      </c>
      <c r="C183" s="8">
        <f t="shared" si="217"/>
        <v>1042</v>
      </c>
      <c r="D183" s="8">
        <f t="shared" si="217"/>
        <v>273.962</v>
      </c>
      <c r="E183" s="8">
        <f t="shared" si="217"/>
        <v>32.302</v>
      </c>
      <c r="F183" s="8">
        <f t="shared" si="217"/>
        <v>0</v>
      </c>
      <c r="G183" s="8">
        <f t="shared" si="217"/>
        <v>0</v>
      </c>
      <c r="H183" s="8">
        <f t="shared" si="217"/>
        <v>0</v>
      </c>
      <c r="I183" s="8">
        <f t="shared" si="217"/>
        <v>273.962</v>
      </c>
      <c r="J183" s="8">
        <f t="shared" si="217"/>
        <v>32.302</v>
      </c>
      <c r="K183" s="8">
        <f t="shared" si="217"/>
        <v>0</v>
      </c>
      <c r="L183" s="8">
        <f t="shared" si="217"/>
        <v>0</v>
      </c>
      <c r="M183" s="8">
        <f t="shared" si="216"/>
        <v>307</v>
      </c>
      <c r="N183" s="8">
        <f>N184</f>
        <v>274</v>
      </c>
      <c r="O183" s="8">
        <f>O184</f>
        <v>33</v>
      </c>
    </row>
    <row r="184" spans="1:15" s="1" customFormat="1" ht="21" customHeight="1">
      <c r="A184" s="9" t="s">
        <v>161</v>
      </c>
      <c r="B184" s="9">
        <v>10537</v>
      </c>
      <c r="C184" s="9">
        <v>1042</v>
      </c>
      <c r="D184" s="9">
        <v>273.962</v>
      </c>
      <c r="E184" s="9">
        <v>32.302</v>
      </c>
      <c r="F184" s="9"/>
      <c r="G184" s="9"/>
      <c r="H184" s="9"/>
      <c r="I184" s="9">
        <f>IF(D184-F184-H184&gt;0,D184-F184-H184,0)</f>
        <v>273.962</v>
      </c>
      <c r="J184" s="9">
        <f>IF(E184-G184&gt;0,E184-G184,0)</f>
        <v>32.302</v>
      </c>
      <c r="K184" s="9">
        <f>IF(D184-F184-H184&lt;0,D184-F184-H184,0)</f>
        <v>0</v>
      </c>
      <c r="L184" s="9">
        <f>IF(E184-G184&lt;0,E184-G184,0)</f>
        <v>0</v>
      </c>
      <c r="M184" s="9">
        <f t="shared" si="216"/>
        <v>307</v>
      </c>
      <c r="N184" s="9">
        <f>ROUNDUP(I184,0)</f>
        <v>274</v>
      </c>
      <c r="O184" s="9">
        <f>ROUNDUP(J184,0)</f>
        <v>33</v>
      </c>
    </row>
    <row r="185" spans="1:15" s="1" customFormat="1" ht="21" customHeight="1">
      <c r="A185" s="8" t="s">
        <v>162</v>
      </c>
      <c r="B185" s="8">
        <f aca="true" t="shared" si="218" ref="B185:N185">B186</f>
        <v>3000</v>
      </c>
      <c r="C185" s="8">
        <f t="shared" si="218"/>
        <v>700</v>
      </c>
      <c r="D185" s="8">
        <f t="shared" si="218"/>
        <v>78</v>
      </c>
      <c r="E185" s="8">
        <f t="shared" si="218"/>
        <v>21.7</v>
      </c>
      <c r="F185" s="8">
        <f t="shared" si="218"/>
        <v>0</v>
      </c>
      <c r="G185" s="8">
        <f t="shared" si="218"/>
        <v>0</v>
      </c>
      <c r="H185" s="8">
        <f t="shared" si="218"/>
        <v>0</v>
      </c>
      <c r="I185" s="8">
        <f t="shared" si="218"/>
        <v>78</v>
      </c>
      <c r="J185" s="8">
        <f t="shared" si="218"/>
        <v>21.7</v>
      </c>
      <c r="K185" s="8">
        <f t="shared" si="218"/>
        <v>0</v>
      </c>
      <c r="L185" s="8">
        <f t="shared" si="218"/>
        <v>0</v>
      </c>
      <c r="M185" s="8">
        <f t="shared" si="216"/>
        <v>100</v>
      </c>
      <c r="N185" s="8">
        <f>N186</f>
        <v>78</v>
      </c>
      <c r="O185" s="8">
        <f>O186</f>
        <v>22</v>
      </c>
    </row>
    <row r="186" spans="1:15" s="1" customFormat="1" ht="21" customHeight="1">
      <c r="A186" s="9" t="s">
        <v>162</v>
      </c>
      <c r="B186" s="9">
        <v>3000</v>
      </c>
      <c r="C186" s="9">
        <v>700</v>
      </c>
      <c r="D186" s="9">
        <v>78</v>
      </c>
      <c r="E186" s="9">
        <v>21.7</v>
      </c>
      <c r="F186" s="9"/>
      <c r="G186" s="9"/>
      <c r="H186" s="9"/>
      <c r="I186" s="9">
        <f>IF(D186-F186-H186&gt;0,D186-F186-H186,0)</f>
        <v>78</v>
      </c>
      <c r="J186" s="9">
        <f>IF(E186-G186&gt;0,E186-G186,0)</f>
        <v>21.7</v>
      </c>
      <c r="K186" s="9">
        <f>IF(D186-F186-H186&lt;0,D186-F186-H186,0)</f>
        <v>0</v>
      </c>
      <c r="L186" s="9">
        <f>IF(E186-G186&lt;0,E186-G186,0)</f>
        <v>0</v>
      </c>
      <c r="M186" s="9">
        <f t="shared" si="216"/>
        <v>100</v>
      </c>
      <c r="N186" s="9">
        <f>ROUNDUP(I186,0)</f>
        <v>78</v>
      </c>
      <c r="O186" s="9">
        <f>ROUNDUP(J186,0)</f>
        <v>22</v>
      </c>
    </row>
  </sheetData>
  <sheetProtection/>
  <mergeCells count="10">
    <mergeCell ref="A1:O1"/>
    <mergeCell ref="N2:O2"/>
    <mergeCell ref="B3:C3"/>
    <mergeCell ref="D3:E3"/>
    <mergeCell ref="F3:G3"/>
    <mergeCell ref="I3:J3"/>
    <mergeCell ref="K3:L3"/>
    <mergeCell ref="M3:O3"/>
    <mergeCell ref="A3:A4"/>
    <mergeCell ref="H3:H4"/>
  </mergeCells>
  <printOptions/>
  <pageMargins left="0.16" right="0.16" top="0.31" bottom="0.35" header="0.24" footer="0.04"/>
  <pageSetup fitToHeight="0" fitToWidth="1" horizontalDpi="600" verticalDpi="600" orientation="landscape" paperSize="9" scale="8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workbookViewId="0" topLeftCell="A1">
      <pane xSplit="1" ySplit="6" topLeftCell="B7" activePane="bottomRight" state="frozen"/>
      <selection pane="bottomRight" activeCell="H17" sqref="H17"/>
    </sheetView>
  </sheetViews>
  <sheetFormatPr defaultColWidth="8.28125" defaultRowHeight="27" customHeight="1"/>
  <cols>
    <col min="1" max="1" width="21.140625" style="1" customWidth="1"/>
    <col min="2" max="11" width="14.57421875" style="1" customWidth="1"/>
    <col min="12" max="13" width="8.28125" style="1" customWidth="1"/>
    <col min="14" max="14" width="11.421875" style="1" bestFit="1" customWidth="1"/>
    <col min="15" max="16384" width="8.28125" style="1" customWidth="1"/>
  </cols>
  <sheetData>
    <row r="1" spans="1:11" ht="27" customHeight="1">
      <c r="A1" s="2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>
      <c r="A2" s="3"/>
      <c r="B2" s="4"/>
      <c r="C2" s="4"/>
      <c r="D2" s="4"/>
      <c r="E2" s="4"/>
      <c r="F2" s="4"/>
      <c r="G2" s="4"/>
      <c r="H2" s="4"/>
      <c r="I2" s="4"/>
      <c r="J2" s="4"/>
      <c r="K2" s="12" t="s">
        <v>1</v>
      </c>
    </row>
    <row r="3" spans="1:11" ht="39.75" customHeight="1">
      <c r="A3" s="5" t="s">
        <v>2</v>
      </c>
      <c r="B3" s="5" t="s">
        <v>3</v>
      </c>
      <c r="C3" s="5"/>
      <c r="D3" s="5" t="s">
        <v>164</v>
      </c>
      <c r="E3" s="5"/>
      <c r="F3" s="5" t="s">
        <v>172</v>
      </c>
      <c r="G3" s="5" t="s">
        <v>7</v>
      </c>
      <c r="H3" s="5"/>
      <c r="I3" s="13" t="s">
        <v>166</v>
      </c>
      <c r="J3" s="13"/>
      <c r="K3" s="13"/>
    </row>
    <row r="4" spans="1:14" ht="27" customHeight="1">
      <c r="A4" s="5"/>
      <c r="B4" s="5" t="s">
        <v>12</v>
      </c>
      <c r="C4" s="5" t="s">
        <v>13</v>
      </c>
      <c r="D4" s="5" t="s">
        <v>12</v>
      </c>
      <c r="E4" s="5" t="s">
        <v>13</v>
      </c>
      <c r="F4" s="5"/>
      <c r="G4" s="5" t="s">
        <v>12</v>
      </c>
      <c r="H4" s="5" t="s">
        <v>13</v>
      </c>
      <c r="I4" s="5" t="s">
        <v>10</v>
      </c>
      <c r="J4" s="5" t="s">
        <v>12</v>
      </c>
      <c r="K4" s="5" t="s">
        <v>13</v>
      </c>
      <c r="N4" s="14"/>
    </row>
    <row r="5" spans="1:14" ht="21" customHeight="1">
      <c r="A5" s="5" t="s">
        <v>17</v>
      </c>
      <c r="B5" s="5"/>
      <c r="C5" s="5"/>
      <c r="D5" s="6">
        <v>1</v>
      </c>
      <c r="E5" s="6">
        <v>2</v>
      </c>
      <c r="F5" s="6">
        <v>3</v>
      </c>
      <c r="G5" s="6" t="s">
        <v>173</v>
      </c>
      <c r="H5" s="6" t="s">
        <v>174</v>
      </c>
      <c r="I5" s="6" t="s">
        <v>175</v>
      </c>
      <c r="J5" s="6" t="s">
        <v>176</v>
      </c>
      <c r="K5" s="6" t="s">
        <v>177</v>
      </c>
      <c r="N5" s="14"/>
    </row>
    <row r="6" spans="1:11" ht="21" customHeight="1">
      <c r="A6" s="7" t="s">
        <v>23</v>
      </c>
      <c r="B6" s="8">
        <f aca="true" t="shared" si="0" ref="B6:J6">B7+B9+B11+B13+B15+B17+B20+B22</f>
        <v>3997</v>
      </c>
      <c r="C6" s="8">
        <f t="shared" si="0"/>
        <v>3756</v>
      </c>
      <c r="D6" s="8">
        <f t="shared" si="0"/>
        <v>319.76</v>
      </c>
      <c r="E6" s="8">
        <f t="shared" si="0"/>
        <v>375.6</v>
      </c>
      <c r="F6" s="8">
        <f t="shared" si="0"/>
        <v>121.11399999999999</v>
      </c>
      <c r="G6" s="8">
        <f t="shared" si="0"/>
        <v>228.49</v>
      </c>
      <c r="H6" s="8">
        <f t="shared" si="0"/>
        <v>345.756</v>
      </c>
      <c r="I6" s="8">
        <f aca="true" t="shared" si="1" ref="I6:I23">J6+K6</f>
        <v>580</v>
      </c>
      <c r="J6" s="8">
        <f>J7+J9+J11+J13+J15+J17+J20+J22</f>
        <v>231</v>
      </c>
      <c r="K6" s="8">
        <f>K7+K9+K11+K13+K15+K17+K20+K22</f>
        <v>349</v>
      </c>
    </row>
    <row r="7" spans="1:11" ht="21" customHeight="1">
      <c r="A7" s="8" t="s">
        <v>56</v>
      </c>
      <c r="B7" s="8">
        <f>B8</f>
        <v>60</v>
      </c>
      <c r="C7" s="8">
        <f aca="true" t="shared" si="2" ref="C7:J7">C8</f>
        <v>50</v>
      </c>
      <c r="D7" s="8">
        <f t="shared" si="2"/>
        <v>4.8</v>
      </c>
      <c r="E7" s="8">
        <f t="shared" si="2"/>
        <v>5</v>
      </c>
      <c r="F7" s="8">
        <f t="shared" si="2"/>
        <v>0.52</v>
      </c>
      <c r="G7" s="8">
        <f t="shared" si="2"/>
        <v>4.279999999999999</v>
      </c>
      <c r="H7" s="8">
        <f t="shared" si="2"/>
        <v>5</v>
      </c>
      <c r="I7" s="8">
        <f t="shared" si="1"/>
        <v>10</v>
      </c>
      <c r="J7" s="8">
        <f>J8</f>
        <v>5</v>
      </c>
      <c r="K7" s="8">
        <f>K8</f>
        <v>5</v>
      </c>
    </row>
    <row r="8" spans="1:11" ht="21" customHeight="1">
      <c r="A8" s="9" t="s">
        <v>57</v>
      </c>
      <c r="B8" s="9">
        <v>60</v>
      </c>
      <c r="C8" s="10">
        <v>50</v>
      </c>
      <c r="D8" s="10">
        <v>4.8</v>
      </c>
      <c r="E8" s="10">
        <v>5</v>
      </c>
      <c r="F8" s="9">
        <v>0.52</v>
      </c>
      <c r="G8" s="9">
        <f>D8-F8</f>
        <v>4.279999999999999</v>
      </c>
      <c r="H8" s="9">
        <f>E8</f>
        <v>5</v>
      </c>
      <c r="I8" s="9">
        <f t="shared" si="1"/>
        <v>10</v>
      </c>
      <c r="J8" s="9">
        <f>ROUNDUP(G8,0)</f>
        <v>5</v>
      </c>
      <c r="K8" s="9">
        <f>ROUNDUP(H8,0)</f>
        <v>5</v>
      </c>
    </row>
    <row r="9" spans="1:11" ht="21" customHeight="1">
      <c r="A9" s="8" t="s">
        <v>66</v>
      </c>
      <c r="B9" s="8">
        <f>B10</f>
        <v>600</v>
      </c>
      <c r="C9" s="8">
        <f aca="true" t="shared" si="3" ref="C9:J9">C10</f>
        <v>350</v>
      </c>
      <c r="D9" s="8">
        <f t="shared" si="3"/>
        <v>48</v>
      </c>
      <c r="E9" s="8">
        <f t="shared" si="3"/>
        <v>35</v>
      </c>
      <c r="F9" s="8">
        <f t="shared" si="3"/>
        <v>0</v>
      </c>
      <c r="G9" s="8">
        <f t="shared" si="3"/>
        <v>48</v>
      </c>
      <c r="H9" s="8">
        <f t="shared" si="3"/>
        <v>35</v>
      </c>
      <c r="I9" s="8">
        <f t="shared" si="1"/>
        <v>83</v>
      </c>
      <c r="J9" s="8">
        <f>J10</f>
        <v>48</v>
      </c>
      <c r="K9" s="8">
        <f>K10</f>
        <v>35</v>
      </c>
    </row>
    <row r="10" spans="1:11" ht="21" customHeight="1">
      <c r="A10" s="9" t="s">
        <v>66</v>
      </c>
      <c r="B10" s="9">
        <v>600</v>
      </c>
      <c r="C10" s="10">
        <v>350</v>
      </c>
      <c r="D10" s="10">
        <v>48</v>
      </c>
      <c r="E10" s="10">
        <v>35</v>
      </c>
      <c r="F10" s="9"/>
      <c r="G10" s="9">
        <v>48</v>
      </c>
      <c r="H10" s="9">
        <v>35</v>
      </c>
      <c r="I10" s="9">
        <f t="shared" si="1"/>
        <v>83</v>
      </c>
      <c r="J10" s="9">
        <f aca="true" t="shared" si="4" ref="J9:J23">ROUNDUP(G10,0)</f>
        <v>48</v>
      </c>
      <c r="K10" s="9">
        <f aca="true" t="shared" si="5" ref="K9:K23">ROUNDUP(H10,0)</f>
        <v>35</v>
      </c>
    </row>
    <row r="11" spans="1:11" ht="21" customHeight="1">
      <c r="A11" s="8" t="s">
        <v>67</v>
      </c>
      <c r="B11" s="8">
        <f>B12</f>
        <v>70</v>
      </c>
      <c r="C11" s="8">
        <f aca="true" t="shared" si="6" ref="C11:J11">C12</f>
        <v>132</v>
      </c>
      <c r="D11" s="8">
        <f t="shared" si="6"/>
        <v>5.6</v>
      </c>
      <c r="E11" s="8">
        <f t="shared" si="6"/>
        <v>13.2</v>
      </c>
      <c r="F11" s="8">
        <f t="shared" si="6"/>
        <v>0</v>
      </c>
      <c r="G11" s="8">
        <f t="shared" si="6"/>
        <v>5.6</v>
      </c>
      <c r="H11" s="8">
        <f t="shared" si="6"/>
        <v>13.2</v>
      </c>
      <c r="I11" s="8">
        <f t="shared" si="1"/>
        <v>20</v>
      </c>
      <c r="J11" s="8">
        <f>J12</f>
        <v>6</v>
      </c>
      <c r="K11" s="8">
        <f>K12</f>
        <v>14</v>
      </c>
    </row>
    <row r="12" spans="1:11" ht="21" customHeight="1">
      <c r="A12" s="9" t="s">
        <v>69</v>
      </c>
      <c r="B12" s="9">
        <v>70</v>
      </c>
      <c r="C12" s="10">
        <v>132</v>
      </c>
      <c r="D12" s="10">
        <v>5.6</v>
      </c>
      <c r="E12" s="10">
        <v>13.2</v>
      </c>
      <c r="F12" s="9"/>
      <c r="G12" s="9">
        <v>5.6</v>
      </c>
      <c r="H12" s="9">
        <v>13.2</v>
      </c>
      <c r="I12" s="9">
        <f t="shared" si="1"/>
        <v>20</v>
      </c>
      <c r="J12" s="9">
        <f t="shared" si="4"/>
        <v>6</v>
      </c>
      <c r="K12" s="9">
        <f t="shared" si="5"/>
        <v>14</v>
      </c>
    </row>
    <row r="13" spans="1:11" ht="21" customHeight="1">
      <c r="A13" s="8" t="s">
        <v>83</v>
      </c>
      <c r="B13" s="8">
        <f>B14</f>
        <v>90</v>
      </c>
      <c r="C13" s="8">
        <f aca="true" t="shared" si="7" ref="C13:J13">C14</f>
        <v>50</v>
      </c>
      <c r="D13" s="8">
        <f t="shared" si="7"/>
        <v>7.2</v>
      </c>
      <c r="E13" s="8">
        <f t="shared" si="7"/>
        <v>5</v>
      </c>
      <c r="F13" s="8">
        <f t="shared" si="7"/>
        <v>4.33</v>
      </c>
      <c r="G13" s="8">
        <f t="shared" si="7"/>
        <v>2.87</v>
      </c>
      <c r="H13" s="8">
        <f t="shared" si="7"/>
        <v>5</v>
      </c>
      <c r="I13" s="8">
        <f t="shared" si="1"/>
        <v>8</v>
      </c>
      <c r="J13" s="8">
        <f>J14</f>
        <v>3</v>
      </c>
      <c r="K13" s="8">
        <f>K14</f>
        <v>5</v>
      </c>
    </row>
    <row r="14" spans="1:11" ht="21" customHeight="1">
      <c r="A14" s="9" t="s">
        <v>88</v>
      </c>
      <c r="B14" s="9">
        <v>90</v>
      </c>
      <c r="C14" s="10">
        <v>50</v>
      </c>
      <c r="D14" s="10">
        <v>7.2</v>
      </c>
      <c r="E14" s="10">
        <v>5</v>
      </c>
      <c r="F14" s="9">
        <v>4.33</v>
      </c>
      <c r="G14" s="9">
        <v>2.87</v>
      </c>
      <c r="H14" s="9">
        <v>5</v>
      </c>
      <c r="I14" s="9">
        <f t="shared" si="1"/>
        <v>8</v>
      </c>
      <c r="J14" s="9">
        <f t="shared" si="4"/>
        <v>3</v>
      </c>
      <c r="K14" s="9">
        <f t="shared" si="5"/>
        <v>5</v>
      </c>
    </row>
    <row r="15" spans="1:11" ht="21" customHeight="1">
      <c r="A15" s="8" t="s">
        <v>137</v>
      </c>
      <c r="B15" s="8">
        <f>B16</f>
        <v>677</v>
      </c>
      <c r="C15" s="8">
        <f aca="true" t="shared" si="8" ref="C15:J15">C16</f>
        <v>347</v>
      </c>
      <c r="D15" s="8">
        <f t="shared" si="8"/>
        <v>54.16</v>
      </c>
      <c r="E15" s="8">
        <f t="shared" si="8"/>
        <v>34.7</v>
      </c>
      <c r="F15" s="8">
        <f t="shared" si="8"/>
        <v>8.83</v>
      </c>
      <c r="G15" s="8">
        <f t="shared" si="8"/>
        <v>45.33</v>
      </c>
      <c r="H15" s="8">
        <f t="shared" si="8"/>
        <v>34.7</v>
      </c>
      <c r="I15" s="8">
        <f t="shared" si="1"/>
        <v>81</v>
      </c>
      <c r="J15" s="8">
        <f>J16</f>
        <v>46</v>
      </c>
      <c r="K15" s="8">
        <f>K16</f>
        <v>35</v>
      </c>
    </row>
    <row r="16" spans="1:11" ht="21" customHeight="1">
      <c r="A16" s="9" t="s">
        <v>137</v>
      </c>
      <c r="B16" s="9">
        <v>677</v>
      </c>
      <c r="C16" s="10">
        <v>347</v>
      </c>
      <c r="D16" s="10">
        <v>54.16</v>
      </c>
      <c r="E16" s="10">
        <v>34.7</v>
      </c>
      <c r="F16" s="9">
        <v>8.83</v>
      </c>
      <c r="G16" s="9">
        <v>45.33</v>
      </c>
      <c r="H16" s="9">
        <v>34.7</v>
      </c>
      <c r="I16" s="9">
        <f t="shared" si="1"/>
        <v>81</v>
      </c>
      <c r="J16" s="9">
        <f t="shared" si="4"/>
        <v>46</v>
      </c>
      <c r="K16" s="9">
        <f t="shared" si="5"/>
        <v>35</v>
      </c>
    </row>
    <row r="17" spans="1:11" ht="21" customHeight="1">
      <c r="A17" s="8" t="s">
        <v>138</v>
      </c>
      <c r="B17" s="8">
        <f>B18+B19</f>
        <v>586</v>
      </c>
      <c r="C17" s="8">
        <f aca="true" t="shared" si="9" ref="C17:J17">C18+C19</f>
        <v>185</v>
      </c>
      <c r="D17" s="8">
        <f t="shared" si="9"/>
        <v>46.88</v>
      </c>
      <c r="E17" s="8">
        <f t="shared" si="9"/>
        <v>18.5</v>
      </c>
      <c r="F17" s="8">
        <f t="shared" si="9"/>
        <v>27.38</v>
      </c>
      <c r="G17" s="8">
        <f t="shared" si="9"/>
        <v>19.5</v>
      </c>
      <c r="H17" s="8">
        <f t="shared" si="9"/>
        <v>18.5</v>
      </c>
      <c r="I17" s="8">
        <f t="shared" si="1"/>
        <v>39</v>
      </c>
      <c r="J17" s="8">
        <f>J18+J19</f>
        <v>20</v>
      </c>
      <c r="K17" s="8">
        <f>K18+K19</f>
        <v>19</v>
      </c>
    </row>
    <row r="18" spans="1:11" ht="21" customHeight="1">
      <c r="A18" s="9" t="s">
        <v>141</v>
      </c>
      <c r="B18" s="9">
        <v>20</v>
      </c>
      <c r="C18" s="10">
        <v>26</v>
      </c>
      <c r="D18" s="10">
        <v>1.6</v>
      </c>
      <c r="E18" s="10">
        <v>2.6</v>
      </c>
      <c r="F18" s="9"/>
      <c r="G18" s="9">
        <v>1.6</v>
      </c>
      <c r="H18" s="9">
        <v>2.6</v>
      </c>
      <c r="I18" s="9">
        <f t="shared" si="1"/>
        <v>5</v>
      </c>
      <c r="J18" s="9">
        <f t="shared" si="4"/>
        <v>2</v>
      </c>
      <c r="K18" s="9">
        <f t="shared" si="5"/>
        <v>3</v>
      </c>
    </row>
    <row r="19" spans="1:11" ht="21" customHeight="1">
      <c r="A19" s="9" t="s">
        <v>143</v>
      </c>
      <c r="B19" s="9">
        <v>566</v>
      </c>
      <c r="C19" s="10">
        <v>159</v>
      </c>
      <c r="D19" s="10">
        <v>45.28</v>
      </c>
      <c r="E19" s="10">
        <v>15.9</v>
      </c>
      <c r="F19" s="9">
        <v>27.38</v>
      </c>
      <c r="G19" s="9">
        <v>17.9</v>
      </c>
      <c r="H19" s="9">
        <v>15.9</v>
      </c>
      <c r="I19" s="9">
        <f t="shared" si="1"/>
        <v>34</v>
      </c>
      <c r="J19" s="9">
        <f t="shared" si="4"/>
        <v>18</v>
      </c>
      <c r="K19" s="9">
        <f t="shared" si="5"/>
        <v>16</v>
      </c>
    </row>
    <row r="20" spans="1:11" ht="21" customHeight="1">
      <c r="A20" s="8" t="s">
        <v>144</v>
      </c>
      <c r="B20" s="8">
        <f>B21</f>
        <v>459</v>
      </c>
      <c r="C20" s="8">
        <f aca="true" t="shared" si="10" ref="C20:J20">C21</f>
        <v>780</v>
      </c>
      <c r="D20" s="8">
        <f t="shared" si="10"/>
        <v>36.72</v>
      </c>
      <c r="E20" s="8">
        <f t="shared" si="10"/>
        <v>78</v>
      </c>
      <c r="F20" s="8">
        <f t="shared" si="10"/>
        <v>66.564</v>
      </c>
      <c r="G20" s="8">
        <f t="shared" si="10"/>
        <v>0</v>
      </c>
      <c r="H20" s="8">
        <f t="shared" si="10"/>
        <v>48.156</v>
      </c>
      <c r="I20" s="8">
        <f t="shared" si="1"/>
        <v>49</v>
      </c>
      <c r="J20" s="8">
        <f>J21</f>
        <v>0</v>
      </c>
      <c r="K20" s="8">
        <f>K21</f>
        <v>49</v>
      </c>
    </row>
    <row r="21" spans="1:11" ht="21" customHeight="1">
      <c r="A21" s="9" t="s">
        <v>144</v>
      </c>
      <c r="B21" s="9">
        <v>459</v>
      </c>
      <c r="C21" s="10">
        <v>780</v>
      </c>
      <c r="D21" s="10">
        <v>36.72</v>
      </c>
      <c r="E21" s="10">
        <v>78</v>
      </c>
      <c r="F21" s="9">
        <v>66.564</v>
      </c>
      <c r="G21" s="9">
        <v>0</v>
      </c>
      <c r="H21" s="9">
        <v>48.156</v>
      </c>
      <c r="I21" s="9">
        <f t="shared" si="1"/>
        <v>49</v>
      </c>
      <c r="J21" s="9">
        <f t="shared" si="4"/>
        <v>0</v>
      </c>
      <c r="K21" s="9">
        <f t="shared" si="5"/>
        <v>49</v>
      </c>
    </row>
    <row r="22" spans="1:11" ht="21" customHeight="1">
      <c r="A22" s="8" t="s">
        <v>145</v>
      </c>
      <c r="B22" s="8">
        <f>B23</f>
        <v>1455</v>
      </c>
      <c r="C22" s="8">
        <f aca="true" t="shared" si="11" ref="C22:J22">C23</f>
        <v>1862</v>
      </c>
      <c r="D22" s="8">
        <f t="shared" si="11"/>
        <v>116.4</v>
      </c>
      <c r="E22" s="8">
        <f t="shared" si="11"/>
        <v>186.2</v>
      </c>
      <c r="F22" s="8">
        <f t="shared" si="11"/>
        <v>13.49</v>
      </c>
      <c r="G22" s="8">
        <f t="shared" si="11"/>
        <v>102.91</v>
      </c>
      <c r="H22" s="8">
        <f t="shared" si="11"/>
        <v>186.2</v>
      </c>
      <c r="I22" s="8">
        <f t="shared" si="1"/>
        <v>290</v>
      </c>
      <c r="J22" s="8">
        <f>J23</f>
        <v>103</v>
      </c>
      <c r="K22" s="8">
        <f>K23</f>
        <v>187</v>
      </c>
    </row>
    <row r="23" spans="1:11" ht="21" customHeight="1">
      <c r="A23" s="9" t="s">
        <v>145</v>
      </c>
      <c r="B23" s="9">
        <v>1455</v>
      </c>
      <c r="C23" s="10">
        <v>1862</v>
      </c>
      <c r="D23" s="10">
        <v>116.4</v>
      </c>
      <c r="E23" s="10">
        <v>186.2</v>
      </c>
      <c r="F23" s="9">
        <v>13.49</v>
      </c>
      <c r="G23" s="9">
        <v>102.91</v>
      </c>
      <c r="H23" s="9">
        <v>186.2</v>
      </c>
      <c r="I23" s="9">
        <f t="shared" si="1"/>
        <v>290</v>
      </c>
      <c r="J23" s="9">
        <f t="shared" si="4"/>
        <v>103</v>
      </c>
      <c r="K23" s="9">
        <f t="shared" si="5"/>
        <v>187</v>
      </c>
    </row>
    <row r="24" spans="1:11" ht="27" customHeight="1">
      <c r="A24" s="11" t="s">
        <v>178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8">
    <mergeCell ref="A1:K1"/>
    <mergeCell ref="B3:C3"/>
    <mergeCell ref="D3:E3"/>
    <mergeCell ref="G3:H3"/>
    <mergeCell ref="I3:K3"/>
    <mergeCell ref="A24:K24"/>
    <mergeCell ref="A3:A4"/>
    <mergeCell ref="F3:F4"/>
  </mergeCells>
  <printOptions/>
  <pageMargins left="0.75" right="0.55" top="1" bottom="1" header="0.51" footer="0.5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潘子君</cp:lastModifiedBy>
  <dcterms:created xsi:type="dcterms:W3CDTF">2017-11-23T07:33:42Z</dcterms:created>
  <dcterms:modified xsi:type="dcterms:W3CDTF">2017-12-19T09:44:59Z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