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12285" activeTab="0"/>
  </bookViews>
  <sheets>
    <sheet name="sheet1" sheetId="1" r:id="rId1"/>
  </sheets>
  <externalReferences>
    <externalReference r:id="rId4"/>
  </externalReference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<sst xmlns="http://schemas.openxmlformats.org/spreadsheetml/2006/main" count="295" uniqueCount="178">
  <si>
    <t>附件1</t>
  </si>
  <si>
    <t>2018年高校毕业生到农村从教上岗退费资金提前下达安排表</t>
  </si>
  <si>
    <t>地区</t>
  </si>
  <si>
    <t>地区编码</t>
  </si>
  <si>
    <t>2013-2014学年申请人员</t>
  </si>
  <si>
    <t>2014-2015学年申请人员</t>
  </si>
  <si>
    <t>2015-2016学年申请人员</t>
  </si>
  <si>
    <t>2016-2017学年申请人员</t>
  </si>
  <si>
    <t>核准2016-2017学年享受补助人员总数（人）</t>
  </si>
  <si>
    <t>核准2016-2017学年补助资金（万元）</t>
  </si>
  <si>
    <t>粤财教[2016]377号文下达2017年资金（万元）</t>
  </si>
  <si>
    <t>清算2016-2017学年补助资金（万元）</t>
  </si>
  <si>
    <t>以2016-2017学年享受补助人数、每人8000元标准测算核算所需2018年共所需资金</t>
  </si>
  <si>
    <t>2018年提前下达金额</t>
  </si>
  <si>
    <t>本次抵扣以往年度结余资金</t>
  </si>
  <si>
    <t>后续年度抵扣资金</t>
  </si>
  <si>
    <t>备注</t>
  </si>
  <si>
    <t>总计</t>
  </si>
  <si>
    <t>本科</t>
  </si>
  <si>
    <t>合计</t>
  </si>
  <si>
    <t>专科</t>
  </si>
  <si>
    <t>1</t>
  </si>
  <si>
    <t>2=1</t>
  </si>
  <si>
    <t>3</t>
  </si>
  <si>
    <t>4</t>
  </si>
  <si>
    <t>5=3+4</t>
  </si>
  <si>
    <t>6</t>
  </si>
  <si>
    <t>7</t>
  </si>
  <si>
    <t>8=6+7</t>
  </si>
  <si>
    <t>9</t>
  </si>
  <si>
    <t>10</t>
  </si>
  <si>
    <t>11=9+10</t>
  </si>
  <si>
    <t>12=2+5+8+11</t>
  </si>
  <si>
    <t>13=12*6000/10000</t>
  </si>
  <si>
    <t>14</t>
  </si>
  <si>
    <t>15=13-14</t>
  </si>
  <si>
    <t>16=12*0.8</t>
  </si>
  <si>
    <t>17=16+15</t>
  </si>
  <si>
    <t>深圳市</t>
  </si>
  <si>
    <t>小计</t>
  </si>
  <si>
    <t>珠海市</t>
  </si>
  <si>
    <t>斗门区</t>
  </si>
  <si>
    <t>汕头市</t>
  </si>
  <si>
    <t>市直</t>
  </si>
  <si>
    <t>龙湖区</t>
  </si>
  <si>
    <t>澄海区</t>
  </si>
  <si>
    <t>潮阳区</t>
  </si>
  <si>
    <t>潮南区</t>
  </si>
  <si>
    <t>金平区</t>
  </si>
  <si>
    <t>南澳县</t>
  </si>
  <si>
    <t>本次抵扣以往年度结余0.42万元</t>
  </si>
  <si>
    <t>佛山市</t>
  </si>
  <si>
    <t>禅城区</t>
  </si>
  <si>
    <t>南海区</t>
  </si>
  <si>
    <t>高明区</t>
  </si>
  <si>
    <t>顺德区</t>
  </si>
  <si>
    <t>韶关市</t>
  </si>
  <si>
    <t>浈江区</t>
  </si>
  <si>
    <t>武江区</t>
  </si>
  <si>
    <t>曲江区</t>
  </si>
  <si>
    <t>乐昌市</t>
  </si>
  <si>
    <t>始兴县</t>
  </si>
  <si>
    <t>新丰县</t>
  </si>
  <si>
    <t>乳源县</t>
  </si>
  <si>
    <t>翁源县</t>
  </si>
  <si>
    <t>仁化县</t>
  </si>
  <si>
    <t>南雄市</t>
  </si>
  <si>
    <t>河源市</t>
  </si>
  <si>
    <t>源城区</t>
  </si>
  <si>
    <t>东源县</t>
  </si>
  <si>
    <t>和平县</t>
  </si>
  <si>
    <t>连平县</t>
  </si>
  <si>
    <t>龙川县</t>
  </si>
  <si>
    <t>紫金县</t>
  </si>
  <si>
    <t>其中：江东新区</t>
  </si>
  <si>
    <t>梅州市</t>
  </si>
  <si>
    <t>梅县</t>
  </si>
  <si>
    <t>平远县</t>
  </si>
  <si>
    <t>蕉岭县</t>
  </si>
  <si>
    <t>大埔县</t>
  </si>
  <si>
    <t>兴宁市</t>
  </si>
  <si>
    <t>丰顺县</t>
  </si>
  <si>
    <t>五华县</t>
  </si>
  <si>
    <t>本次抵扣以往年度结余21.3万元</t>
  </si>
  <si>
    <t>惠州市</t>
  </si>
  <si>
    <t>其中：仲恺高新技术</t>
  </si>
  <si>
    <t>惠城区</t>
  </si>
  <si>
    <t>惠阳区</t>
  </si>
  <si>
    <t>惠东县</t>
  </si>
  <si>
    <t>龙门县</t>
  </si>
  <si>
    <t>博罗县</t>
  </si>
  <si>
    <t>汕尾市</t>
  </si>
  <si>
    <t>其中：华侨区</t>
  </si>
  <si>
    <t>城区</t>
  </si>
  <si>
    <t>陆丰市</t>
  </si>
  <si>
    <t>海丰县</t>
  </si>
  <si>
    <t>陆河县</t>
  </si>
  <si>
    <t>江门市</t>
  </si>
  <si>
    <t>台山市</t>
  </si>
  <si>
    <t>613005</t>
  </si>
  <si>
    <t>开平市</t>
  </si>
  <si>
    <t>613006</t>
  </si>
  <si>
    <t>鹤山市</t>
  </si>
  <si>
    <t>613007</t>
  </si>
  <si>
    <t>恩平市</t>
  </si>
  <si>
    <t>613008</t>
  </si>
  <si>
    <t>阳江市</t>
  </si>
  <si>
    <t>江城区</t>
  </si>
  <si>
    <t>其中：高新区</t>
  </si>
  <si>
    <t>阳东县</t>
  </si>
  <si>
    <t>阳西县</t>
  </si>
  <si>
    <t>本次抵扣以往年度结余1.4万元，还应在后续年度扣减2.68万元</t>
  </si>
  <si>
    <t>阳春市</t>
  </si>
  <si>
    <t>湛江市</t>
  </si>
  <si>
    <t>霞山区</t>
  </si>
  <si>
    <t>本次抵扣以往年度结余0.12万元</t>
  </si>
  <si>
    <t>其中：开发区</t>
  </si>
  <si>
    <t>坡头区</t>
  </si>
  <si>
    <t>其中：南三区</t>
  </si>
  <si>
    <t>吴川市</t>
  </si>
  <si>
    <t>遂溪县</t>
  </si>
  <si>
    <t>廉江市</t>
  </si>
  <si>
    <t>雷州市</t>
  </si>
  <si>
    <t>应在后续年度扣减52.32万元</t>
  </si>
  <si>
    <t>徐闻县</t>
  </si>
  <si>
    <t>茂名市</t>
  </si>
  <si>
    <t>茂南区</t>
  </si>
  <si>
    <t>信宜市</t>
  </si>
  <si>
    <t>电白县</t>
  </si>
  <si>
    <t>其中：滨海新区</t>
  </si>
  <si>
    <t>化州市</t>
  </si>
  <si>
    <t>高州市</t>
  </si>
  <si>
    <t>肇庆市</t>
  </si>
  <si>
    <t>端州区</t>
  </si>
  <si>
    <t>鼎湖区</t>
  </si>
  <si>
    <t>四会市</t>
  </si>
  <si>
    <t>高要市</t>
  </si>
  <si>
    <t>德庆县</t>
  </si>
  <si>
    <t>广宁县</t>
  </si>
  <si>
    <t>封开县</t>
  </si>
  <si>
    <t>应在后续年度扣减18.62万元</t>
  </si>
  <si>
    <t>怀集县</t>
  </si>
  <si>
    <t>清远市</t>
  </si>
  <si>
    <t>清城区</t>
  </si>
  <si>
    <t>清新区</t>
  </si>
  <si>
    <t>本次抵扣以往年度结余20.28万元</t>
  </si>
  <si>
    <t>阳山县</t>
  </si>
  <si>
    <t>本次抵扣以往年度结余3.54万元</t>
  </si>
  <si>
    <t>连州市</t>
  </si>
  <si>
    <t>佛冈县</t>
  </si>
  <si>
    <t>英德市</t>
  </si>
  <si>
    <t>连山县</t>
  </si>
  <si>
    <t>连南县</t>
  </si>
  <si>
    <t>东莞市</t>
  </si>
  <si>
    <t>中山市</t>
  </si>
  <si>
    <t>潮州市</t>
  </si>
  <si>
    <t>湘桥区</t>
  </si>
  <si>
    <t>本次抵扣以往年度结余1.5万元</t>
  </si>
  <si>
    <t>潮安县</t>
  </si>
  <si>
    <t>饶平县</t>
  </si>
  <si>
    <t>揭阳市</t>
  </si>
  <si>
    <t>其中：普侨区</t>
  </si>
  <si>
    <t>其中：大南海区</t>
  </si>
  <si>
    <t>其中：大南山侨区</t>
  </si>
  <si>
    <t>揭东区</t>
  </si>
  <si>
    <t>本次抵扣以往年度结余1.08万元</t>
  </si>
  <si>
    <t>产业园区</t>
  </si>
  <si>
    <t>其中：空港区</t>
  </si>
  <si>
    <t>揭西县</t>
  </si>
  <si>
    <t>普宁市</t>
  </si>
  <si>
    <t>惠来县</t>
  </si>
  <si>
    <t>云浮市</t>
  </si>
  <si>
    <t>云城区</t>
  </si>
  <si>
    <t>本次抵扣以往年度结余2.22万元</t>
  </si>
  <si>
    <t>郁南县</t>
  </si>
  <si>
    <t>云安县</t>
  </si>
  <si>
    <t>罗定市</t>
  </si>
  <si>
    <t>新兴县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</si>
</sst>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b/>
      <sz val="8"/>
      <name val="仿宋_GB2312"/>
      <family val="3"/>
    </font>
    <font>
      <sz val="8"/>
      <name val="仿宋_GB2312"/>
      <family val="3"/>
    </font>
    <font>
      <sz val="18"/>
      <name val="方正小标宋简体"/>
      <family val="0"/>
    </font>
    <font>
      <sz val="12"/>
      <name val="方正小标宋简体"/>
      <family val="0"/>
    </font>
    <font>
      <b/>
      <sz val="12"/>
      <name val="仿宋_GB2312"/>
      <family val="3"/>
    </font>
    <font>
      <sz val="6"/>
      <name val="仿宋_GB2312"/>
      <family val="3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25" fillId="10" borderId="6" applyNumberFormat="0" applyAlignment="0" applyProtection="0"/>
    <xf numFmtId="0" fontId="23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18" fillId="0" borderId="8" applyNumberFormat="0" applyFill="0" applyAlignment="0" applyProtection="0"/>
    <xf numFmtId="0" fontId="21" fillId="0" borderId="9" applyNumberFormat="0" applyFill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6" fontId="1" fillId="0" borderId="11" xfId="22" applyNumberFormat="1" applyFont="1" applyFill="1" applyBorder="1" applyAlignment="1">
      <alignment horizontal="center" vertical="center"/>
    </xf>
    <xf numFmtId="0" fontId="2" fillId="0" borderId="11" xfId="45" applyFont="1" applyFill="1" applyBorder="1" applyAlignment="1">
      <alignment horizontal="center" vertical="center"/>
      <protection/>
    </xf>
    <xf numFmtId="176" fontId="2" fillId="0" borderId="11" xfId="22" applyNumberFormat="1" applyFont="1" applyFill="1" applyBorder="1" applyAlignment="1">
      <alignment horizontal="center" vertical="center"/>
    </xf>
    <xf numFmtId="0" fontId="2" fillId="0" borderId="11" xfId="67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2" fillId="0" borderId="11" xfId="22" applyNumberFormat="1" applyFont="1" applyFill="1" applyBorder="1" applyAlignment="1">
      <alignment horizontal="center" vertical="center" shrinkToFit="1"/>
    </xf>
    <xf numFmtId="0" fontId="2" fillId="0" borderId="11" xfId="67" applyFont="1" applyFill="1" applyBorder="1" applyAlignment="1">
      <alignment horizontal="center" vertical="center" shrinkToFit="1"/>
      <protection/>
    </xf>
    <xf numFmtId="176" fontId="1" fillId="0" borderId="11" xfId="22" applyNumberFormat="1" applyFont="1" applyFill="1" applyBorder="1" applyAlignment="1">
      <alignment horizontal="center" vertical="center" shrinkToFit="1"/>
    </xf>
    <xf numFmtId="176" fontId="6" fillId="0" borderId="11" xfId="22" applyNumberFormat="1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2012年全省义务教育在校生数情况表(报省财政厅）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_单位信息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7325;&#35201;&#25991;&#20214;\&#19978;&#23703;&#36864;&#36153;\2016&#24180;&#19978;&#23703;&#36864;&#36153;\&#25253;&#36130;&#21381;\2015-2016&#23398;&#24180;&#39640;&#26657;&#27605;&#19994;&#29983;&#21040;&#20892;&#26449;&#20174;&#25945;&#19978;&#23703;&#36864;&#36153;&#24773;&#20917;&#34920;&#65288;&#28165;&#31639;&#32456;&#31295;&#65289;%201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A8" t="str">
            <v>深圳市</v>
          </cell>
          <cell r="B8">
            <v>602001</v>
          </cell>
          <cell r="K8">
            <v>1</v>
          </cell>
          <cell r="M8">
            <v>1</v>
          </cell>
          <cell r="N8">
            <v>1</v>
          </cell>
          <cell r="O8">
            <v>0.6</v>
          </cell>
          <cell r="Q8">
            <v>0.6</v>
          </cell>
          <cell r="R8">
            <v>1.2</v>
          </cell>
        </row>
        <row r="9">
          <cell r="A9" t="str">
            <v>小计</v>
          </cell>
          <cell r="K9">
            <v>1</v>
          </cell>
          <cell r="M9">
            <v>1</v>
          </cell>
          <cell r="N9">
            <v>1</v>
          </cell>
          <cell r="O9">
            <v>0.6</v>
          </cell>
          <cell r="Q9">
            <v>0.6</v>
          </cell>
          <cell r="R9">
            <v>1.2</v>
          </cell>
        </row>
        <row r="10">
          <cell r="A10" t="str">
            <v>珠海市</v>
          </cell>
        </row>
        <row r="11">
          <cell r="A11" t="str">
            <v>珠海市</v>
          </cell>
          <cell r="B11">
            <v>603001</v>
          </cell>
          <cell r="H11">
            <v>1</v>
          </cell>
          <cell r="J11">
            <v>1</v>
          </cell>
          <cell r="K11">
            <v>3</v>
          </cell>
          <cell r="M11">
            <v>3</v>
          </cell>
          <cell r="N11">
            <v>4</v>
          </cell>
          <cell r="O11">
            <v>2.4</v>
          </cell>
          <cell r="P11">
            <v>1.2</v>
          </cell>
          <cell r="Q11">
            <v>1.2</v>
          </cell>
          <cell r="R11">
            <v>3.5999999999999996</v>
          </cell>
        </row>
        <row r="12">
          <cell r="A12" t="str">
            <v>小计</v>
          </cell>
          <cell r="H12">
            <v>1</v>
          </cell>
          <cell r="J12">
            <v>1</v>
          </cell>
          <cell r="K12">
            <v>3</v>
          </cell>
          <cell r="M12">
            <v>3</v>
          </cell>
          <cell r="N12">
            <v>4</v>
          </cell>
          <cell r="O12">
            <v>2.4</v>
          </cell>
          <cell r="P12">
            <v>1.2</v>
          </cell>
          <cell r="Q12">
            <v>1.2</v>
          </cell>
          <cell r="R12">
            <v>3.5999999999999996</v>
          </cell>
        </row>
        <row r="13">
          <cell r="A13" t="str">
            <v>汕头市</v>
          </cell>
        </row>
        <row r="14">
          <cell r="A14" t="str">
            <v>市直</v>
          </cell>
          <cell r="B14">
            <v>604001</v>
          </cell>
          <cell r="K14">
            <v>7</v>
          </cell>
          <cell r="L14">
            <v>5</v>
          </cell>
          <cell r="M14">
            <v>12</v>
          </cell>
          <cell r="N14">
            <v>12</v>
          </cell>
          <cell r="O14">
            <v>7.199999999999999</v>
          </cell>
          <cell r="Q14">
            <v>7.199999999999999</v>
          </cell>
          <cell r="R14">
            <v>14.399999999999999</v>
          </cell>
        </row>
        <row r="15">
          <cell r="A15" t="str">
            <v>龙湖区</v>
          </cell>
          <cell r="B15">
            <v>604003</v>
          </cell>
          <cell r="E15">
            <v>2</v>
          </cell>
          <cell r="G15">
            <v>2</v>
          </cell>
          <cell r="H15">
            <v>5</v>
          </cell>
          <cell r="I15">
            <v>1</v>
          </cell>
          <cell r="J15">
            <v>6</v>
          </cell>
          <cell r="K15">
            <v>7</v>
          </cell>
          <cell r="M15">
            <v>7</v>
          </cell>
          <cell r="N15">
            <v>15</v>
          </cell>
          <cell r="O15">
            <v>9</v>
          </cell>
          <cell r="P15">
            <v>10.74</v>
          </cell>
          <cell r="Q15">
            <v>-1.7400000000000002</v>
          </cell>
          <cell r="R15">
            <v>7.26</v>
          </cell>
        </row>
        <row r="16">
          <cell r="A16" t="str">
            <v>澄海区</v>
          </cell>
          <cell r="B16">
            <v>604004</v>
          </cell>
          <cell r="C16">
            <v>42</v>
          </cell>
          <cell r="D16">
            <v>42</v>
          </cell>
          <cell r="E16">
            <v>7</v>
          </cell>
          <cell r="G16">
            <v>7</v>
          </cell>
          <cell r="H16">
            <v>21</v>
          </cell>
          <cell r="J16">
            <v>21</v>
          </cell>
          <cell r="K16">
            <v>20</v>
          </cell>
          <cell r="M16">
            <v>20</v>
          </cell>
          <cell r="N16">
            <v>90</v>
          </cell>
          <cell r="O16">
            <v>54</v>
          </cell>
          <cell r="P16">
            <v>94.26</v>
          </cell>
          <cell r="Q16">
            <v>-40.260000000000005</v>
          </cell>
          <cell r="R16">
            <v>13.739999999999995</v>
          </cell>
        </row>
        <row r="17">
          <cell r="A17" t="str">
            <v>潮阳区</v>
          </cell>
          <cell r="B17">
            <v>604006</v>
          </cell>
          <cell r="C17">
            <v>142</v>
          </cell>
          <cell r="D17">
            <v>142</v>
          </cell>
          <cell r="E17">
            <v>156</v>
          </cell>
          <cell r="F17">
            <v>29</v>
          </cell>
          <cell r="G17">
            <v>185</v>
          </cell>
          <cell r="H17">
            <v>103</v>
          </cell>
          <cell r="I17">
            <v>14</v>
          </cell>
          <cell r="J17">
            <v>117</v>
          </cell>
          <cell r="K17">
            <v>46</v>
          </cell>
          <cell r="L17">
            <v>13</v>
          </cell>
          <cell r="M17">
            <v>59</v>
          </cell>
          <cell r="N17">
            <v>503</v>
          </cell>
          <cell r="O17">
            <v>301.8</v>
          </cell>
          <cell r="P17">
            <v>247.26</v>
          </cell>
          <cell r="Q17">
            <v>54.54000000000002</v>
          </cell>
          <cell r="R17">
            <v>356.34000000000003</v>
          </cell>
        </row>
        <row r="18">
          <cell r="A18" t="str">
            <v>潮南区</v>
          </cell>
          <cell r="B18">
            <v>604007</v>
          </cell>
          <cell r="C18">
            <v>73</v>
          </cell>
          <cell r="D18">
            <v>73</v>
          </cell>
          <cell r="E18">
            <v>86</v>
          </cell>
          <cell r="F18">
            <v>100</v>
          </cell>
          <cell r="G18">
            <v>186</v>
          </cell>
          <cell r="H18">
            <v>132</v>
          </cell>
          <cell r="I18">
            <v>90</v>
          </cell>
          <cell r="J18">
            <v>222</v>
          </cell>
          <cell r="K18">
            <v>105</v>
          </cell>
          <cell r="L18">
            <v>74</v>
          </cell>
          <cell r="M18">
            <v>179</v>
          </cell>
          <cell r="N18">
            <v>660</v>
          </cell>
          <cell r="O18">
            <v>396</v>
          </cell>
          <cell r="P18">
            <v>392.64</v>
          </cell>
          <cell r="Q18">
            <v>3.3600000000000136</v>
          </cell>
          <cell r="R18">
            <v>399.36</v>
          </cell>
        </row>
        <row r="19">
          <cell r="A19" t="str">
            <v>金平区</v>
          </cell>
          <cell r="B19">
            <v>604002</v>
          </cell>
          <cell r="I19">
            <v>1</v>
          </cell>
          <cell r="J19">
            <v>1</v>
          </cell>
          <cell r="N19">
            <v>1</v>
          </cell>
          <cell r="O19">
            <v>0.6</v>
          </cell>
          <cell r="P19">
            <v>1.2</v>
          </cell>
          <cell r="Q19">
            <v>-0.6</v>
          </cell>
          <cell r="R19">
            <v>0</v>
          </cell>
        </row>
        <row r="20">
          <cell r="A20" t="str">
            <v>小计</v>
          </cell>
          <cell r="C20">
            <v>257</v>
          </cell>
          <cell r="D20">
            <v>257</v>
          </cell>
          <cell r="E20">
            <v>251</v>
          </cell>
          <cell r="F20">
            <v>129</v>
          </cell>
          <cell r="G20">
            <v>380</v>
          </cell>
          <cell r="H20">
            <v>261</v>
          </cell>
          <cell r="I20">
            <v>106</v>
          </cell>
          <cell r="J20">
            <v>367</v>
          </cell>
          <cell r="K20">
            <v>185</v>
          </cell>
          <cell r="L20">
            <v>92</v>
          </cell>
          <cell r="M20">
            <v>277</v>
          </cell>
          <cell r="N20">
            <v>1281</v>
          </cell>
          <cell r="O20">
            <v>768.6</v>
          </cell>
          <cell r="P20">
            <v>746.1</v>
          </cell>
          <cell r="Q20">
            <v>22.5</v>
          </cell>
          <cell r="R20">
            <v>791.1</v>
          </cell>
        </row>
        <row r="21">
          <cell r="A21" t="str">
            <v>南澳县</v>
          </cell>
        </row>
        <row r="22">
          <cell r="A22" t="str">
            <v>南澳县</v>
          </cell>
          <cell r="B22">
            <v>604008</v>
          </cell>
          <cell r="C22">
            <v>1</v>
          </cell>
          <cell r="D22">
            <v>1</v>
          </cell>
          <cell r="H22">
            <v>1</v>
          </cell>
          <cell r="J22">
            <v>1</v>
          </cell>
          <cell r="N22">
            <v>2</v>
          </cell>
          <cell r="O22">
            <v>1.2</v>
          </cell>
          <cell r="P22">
            <v>2.82</v>
          </cell>
          <cell r="Q22">
            <v>-1.6199999999999999</v>
          </cell>
          <cell r="R22">
            <v>0</v>
          </cell>
        </row>
        <row r="23">
          <cell r="A23" t="str">
            <v>小计</v>
          </cell>
          <cell r="C23">
            <v>1</v>
          </cell>
          <cell r="D23">
            <v>1</v>
          </cell>
          <cell r="H23">
            <v>1</v>
          </cell>
          <cell r="J23">
            <v>1</v>
          </cell>
          <cell r="N23">
            <v>2</v>
          </cell>
          <cell r="O23">
            <v>1.2</v>
          </cell>
          <cell r="P23">
            <v>2.82</v>
          </cell>
          <cell r="Q23">
            <v>-1.6199999999999999</v>
          </cell>
          <cell r="R23">
            <v>0</v>
          </cell>
        </row>
        <row r="24">
          <cell r="A24" t="str">
            <v>佛山市</v>
          </cell>
        </row>
        <row r="25">
          <cell r="A25" t="str">
            <v>市直</v>
          </cell>
          <cell r="B25">
            <v>605001</v>
          </cell>
          <cell r="K25">
            <v>2</v>
          </cell>
          <cell r="M25">
            <v>2</v>
          </cell>
          <cell r="N25">
            <v>2</v>
          </cell>
          <cell r="O25">
            <v>1.2</v>
          </cell>
          <cell r="Q25">
            <v>1.2</v>
          </cell>
          <cell r="R25">
            <v>2.4</v>
          </cell>
        </row>
        <row r="26">
          <cell r="A26" t="str">
            <v>禅城区</v>
          </cell>
          <cell r="B26">
            <v>605002</v>
          </cell>
          <cell r="K26">
            <v>2</v>
          </cell>
          <cell r="M26">
            <v>2</v>
          </cell>
          <cell r="N26">
            <v>2</v>
          </cell>
          <cell r="O26">
            <v>1.2</v>
          </cell>
          <cell r="Q26">
            <v>1.2</v>
          </cell>
          <cell r="R26">
            <v>2.4</v>
          </cell>
        </row>
        <row r="27">
          <cell r="A27" t="str">
            <v>南海区</v>
          </cell>
          <cell r="B27">
            <v>605003</v>
          </cell>
          <cell r="K27">
            <v>1</v>
          </cell>
          <cell r="M27">
            <v>1</v>
          </cell>
          <cell r="N27">
            <v>1</v>
          </cell>
          <cell r="O27">
            <v>0.6</v>
          </cell>
          <cell r="Q27">
            <v>0.6</v>
          </cell>
          <cell r="R27">
            <v>1.2</v>
          </cell>
        </row>
        <row r="28">
          <cell r="A28" t="str">
            <v>高明区</v>
          </cell>
          <cell r="B28">
            <v>605005</v>
          </cell>
          <cell r="L28">
            <v>5</v>
          </cell>
          <cell r="M28">
            <v>5</v>
          </cell>
          <cell r="N28">
            <v>5</v>
          </cell>
          <cell r="O28">
            <v>3</v>
          </cell>
          <cell r="Q28">
            <v>3</v>
          </cell>
          <cell r="R28">
            <v>6</v>
          </cell>
        </row>
        <row r="29">
          <cell r="A29" t="str">
            <v>小计</v>
          </cell>
          <cell r="K29">
            <v>5</v>
          </cell>
          <cell r="L29">
            <v>5</v>
          </cell>
          <cell r="M29">
            <v>10</v>
          </cell>
          <cell r="N29">
            <v>10</v>
          </cell>
          <cell r="O29">
            <v>6</v>
          </cell>
          <cell r="Q29">
            <v>6</v>
          </cell>
          <cell r="R29">
            <v>12</v>
          </cell>
        </row>
        <row r="30">
          <cell r="A30" t="str">
            <v>顺德区</v>
          </cell>
        </row>
        <row r="31">
          <cell r="A31" t="str">
            <v>顺德区</v>
          </cell>
          <cell r="B31">
            <v>605004</v>
          </cell>
          <cell r="H31">
            <v>3</v>
          </cell>
          <cell r="I31">
            <v>1</v>
          </cell>
          <cell r="J31">
            <v>4</v>
          </cell>
          <cell r="K31">
            <v>5</v>
          </cell>
          <cell r="M31">
            <v>5</v>
          </cell>
          <cell r="N31">
            <v>9</v>
          </cell>
          <cell r="O31">
            <v>5.3999999999999995</v>
          </cell>
          <cell r="P31">
            <v>4.8</v>
          </cell>
          <cell r="Q31">
            <v>0.5999999999999996</v>
          </cell>
          <cell r="R31">
            <v>5.999999999999999</v>
          </cell>
        </row>
        <row r="32">
          <cell r="A32" t="str">
            <v>小计</v>
          </cell>
          <cell r="H32">
            <v>3</v>
          </cell>
          <cell r="I32">
            <v>1</v>
          </cell>
          <cell r="J32">
            <v>4</v>
          </cell>
          <cell r="K32">
            <v>5</v>
          </cell>
          <cell r="M32">
            <v>5</v>
          </cell>
          <cell r="N32">
            <v>9</v>
          </cell>
          <cell r="O32">
            <v>5.3999999999999995</v>
          </cell>
          <cell r="P32">
            <v>4.8</v>
          </cell>
          <cell r="Q32">
            <v>0.5999999999999996</v>
          </cell>
          <cell r="R32">
            <v>5.999999999999999</v>
          </cell>
        </row>
        <row r="33">
          <cell r="A33" t="str">
            <v>韶关市</v>
          </cell>
        </row>
        <row r="34">
          <cell r="A34" t="str">
            <v>浈江区</v>
          </cell>
          <cell r="B34">
            <v>606002</v>
          </cell>
          <cell r="C34">
            <v>4</v>
          </cell>
          <cell r="D34">
            <v>4</v>
          </cell>
          <cell r="E34">
            <v>6</v>
          </cell>
          <cell r="G34">
            <v>6</v>
          </cell>
          <cell r="H34">
            <v>5</v>
          </cell>
          <cell r="J34">
            <v>5</v>
          </cell>
          <cell r="K34">
            <v>5</v>
          </cell>
          <cell r="L34">
            <v>1</v>
          </cell>
          <cell r="M34">
            <v>6</v>
          </cell>
          <cell r="N34">
            <v>21</v>
          </cell>
          <cell r="O34">
            <v>12.6</v>
          </cell>
          <cell r="P34">
            <v>7.44</v>
          </cell>
          <cell r="Q34">
            <v>5.159999999999999</v>
          </cell>
          <cell r="R34">
            <v>17.759999999999998</v>
          </cell>
        </row>
        <row r="35">
          <cell r="A35" t="str">
            <v>武江区</v>
          </cell>
          <cell r="B35">
            <v>606003</v>
          </cell>
          <cell r="E35">
            <v>6</v>
          </cell>
          <cell r="G35">
            <v>6</v>
          </cell>
          <cell r="H35">
            <v>5</v>
          </cell>
          <cell r="I35">
            <v>1</v>
          </cell>
          <cell r="J35">
            <v>6</v>
          </cell>
          <cell r="K35">
            <v>4</v>
          </cell>
          <cell r="L35">
            <v>9</v>
          </cell>
          <cell r="M35">
            <v>13</v>
          </cell>
          <cell r="N35">
            <v>25</v>
          </cell>
          <cell r="O35">
            <v>15</v>
          </cell>
          <cell r="P35">
            <v>13.86</v>
          </cell>
          <cell r="Q35">
            <v>1.1400000000000006</v>
          </cell>
          <cell r="R35">
            <v>16.14</v>
          </cell>
        </row>
        <row r="36">
          <cell r="A36" t="str">
            <v>曲江区</v>
          </cell>
          <cell r="B36">
            <v>606004</v>
          </cell>
          <cell r="C36">
            <v>22</v>
          </cell>
          <cell r="D36">
            <v>22</v>
          </cell>
          <cell r="E36">
            <v>28</v>
          </cell>
          <cell r="G36">
            <v>28</v>
          </cell>
          <cell r="H36">
            <v>24</v>
          </cell>
          <cell r="J36">
            <v>24</v>
          </cell>
          <cell r="K36">
            <v>17</v>
          </cell>
          <cell r="M36">
            <v>17</v>
          </cell>
          <cell r="N36">
            <v>91</v>
          </cell>
          <cell r="O36">
            <v>54.6</v>
          </cell>
          <cell r="P36">
            <v>45.78</v>
          </cell>
          <cell r="Q36">
            <v>8.82</v>
          </cell>
          <cell r="R36">
            <v>63.42</v>
          </cell>
        </row>
        <row r="37">
          <cell r="A37" t="str">
            <v>乐昌市</v>
          </cell>
          <cell r="B37">
            <v>606005</v>
          </cell>
          <cell r="C37">
            <v>6</v>
          </cell>
          <cell r="D37">
            <v>6</v>
          </cell>
          <cell r="E37">
            <v>14</v>
          </cell>
          <cell r="F37">
            <v>24</v>
          </cell>
          <cell r="G37">
            <v>38</v>
          </cell>
          <cell r="H37">
            <v>16</v>
          </cell>
          <cell r="I37">
            <v>13</v>
          </cell>
          <cell r="J37">
            <v>29</v>
          </cell>
          <cell r="K37">
            <v>14</v>
          </cell>
          <cell r="L37">
            <v>24</v>
          </cell>
          <cell r="M37">
            <v>38</v>
          </cell>
          <cell r="N37">
            <v>111</v>
          </cell>
          <cell r="O37">
            <v>66.6</v>
          </cell>
          <cell r="P37">
            <v>44.94</v>
          </cell>
          <cell r="Q37">
            <v>21.659999999999997</v>
          </cell>
          <cell r="R37">
            <v>88.25999999999999</v>
          </cell>
        </row>
        <row r="38">
          <cell r="A38" t="str">
            <v>始兴县</v>
          </cell>
          <cell r="B38">
            <v>606008</v>
          </cell>
          <cell r="C38">
            <v>2</v>
          </cell>
          <cell r="D38">
            <v>2</v>
          </cell>
          <cell r="K38">
            <v>21</v>
          </cell>
          <cell r="L38">
            <v>12</v>
          </cell>
          <cell r="M38">
            <v>33</v>
          </cell>
          <cell r="N38">
            <v>35</v>
          </cell>
          <cell r="O38">
            <v>21</v>
          </cell>
          <cell r="P38">
            <v>1.92</v>
          </cell>
          <cell r="Q38">
            <v>19.08</v>
          </cell>
          <cell r="R38">
            <v>40.08</v>
          </cell>
        </row>
        <row r="39">
          <cell r="A39" t="str">
            <v>新丰县</v>
          </cell>
          <cell r="B39">
            <v>606010</v>
          </cell>
          <cell r="C39">
            <v>1</v>
          </cell>
          <cell r="D39">
            <v>1</v>
          </cell>
          <cell r="E39">
            <v>1</v>
          </cell>
          <cell r="F39">
            <v>4</v>
          </cell>
          <cell r="G39">
            <v>5</v>
          </cell>
          <cell r="H39">
            <v>3</v>
          </cell>
          <cell r="I39">
            <v>1</v>
          </cell>
          <cell r="J39">
            <v>4</v>
          </cell>
          <cell r="L39">
            <v>2</v>
          </cell>
          <cell r="M39">
            <v>2</v>
          </cell>
          <cell r="N39">
            <v>12</v>
          </cell>
          <cell r="O39">
            <v>7.199999999999999</v>
          </cell>
          <cell r="P39">
            <v>8.76</v>
          </cell>
          <cell r="Q39">
            <v>-1.5600000000000005</v>
          </cell>
          <cell r="R39">
            <v>5.639999999999999</v>
          </cell>
        </row>
        <row r="40">
          <cell r="A40" t="str">
            <v>小计</v>
          </cell>
          <cell r="C40">
            <v>35</v>
          </cell>
          <cell r="D40">
            <v>35</v>
          </cell>
          <cell r="E40">
            <v>55</v>
          </cell>
          <cell r="F40">
            <v>28</v>
          </cell>
          <cell r="G40">
            <v>83</v>
          </cell>
          <cell r="H40">
            <v>53</v>
          </cell>
          <cell r="I40">
            <v>15</v>
          </cell>
          <cell r="J40">
            <v>68</v>
          </cell>
          <cell r="K40">
            <v>61</v>
          </cell>
          <cell r="L40">
            <v>48</v>
          </cell>
          <cell r="M40">
            <v>109</v>
          </cell>
          <cell r="N40">
            <v>295</v>
          </cell>
          <cell r="O40">
            <v>177</v>
          </cell>
          <cell r="P40">
            <v>122.7</v>
          </cell>
          <cell r="Q40">
            <v>54.3</v>
          </cell>
          <cell r="R40">
            <v>231.3</v>
          </cell>
        </row>
        <row r="41">
          <cell r="A41" t="str">
            <v>乳源县</v>
          </cell>
        </row>
        <row r="42">
          <cell r="A42" t="str">
            <v>乳源县</v>
          </cell>
          <cell r="B42">
            <v>606011</v>
          </cell>
          <cell r="E42">
            <v>2</v>
          </cell>
          <cell r="F42">
            <v>7</v>
          </cell>
          <cell r="G42">
            <v>9</v>
          </cell>
          <cell r="K42">
            <v>1</v>
          </cell>
          <cell r="L42">
            <v>3</v>
          </cell>
          <cell r="M42">
            <v>4</v>
          </cell>
          <cell r="N42">
            <v>13</v>
          </cell>
          <cell r="O42">
            <v>7.8</v>
          </cell>
          <cell r="P42">
            <v>4.32</v>
          </cell>
          <cell r="Q42">
            <v>3.4799999999999995</v>
          </cell>
          <cell r="R42">
            <v>11.28</v>
          </cell>
        </row>
        <row r="43">
          <cell r="A43" t="str">
            <v>小计</v>
          </cell>
          <cell r="E43">
            <v>2</v>
          </cell>
          <cell r="F43">
            <v>7</v>
          </cell>
          <cell r="G43">
            <v>9</v>
          </cell>
          <cell r="K43">
            <v>1</v>
          </cell>
          <cell r="L43">
            <v>3</v>
          </cell>
          <cell r="M43">
            <v>4</v>
          </cell>
          <cell r="N43">
            <v>13</v>
          </cell>
          <cell r="O43">
            <v>7.8</v>
          </cell>
          <cell r="P43">
            <v>4.32</v>
          </cell>
          <cell r="Q43">
            <v>3.4799999999999995</v>
          </cell>
          <cell r="R43">
            <v>11.28</v>
          </cell>
        </row>
        <row r="44">
          <cell r="A44" t="str">
            <v>翁源县</v>
          </cell>
        </row>
        <row r="45">
          <cell r="A45" t="str">
            <v>翁源县</v>
          </cell>
          <cell r="B45">
            <v>606009</v>
          </cell>
          <cell r="C45">
            <v>5</v>
          </cell>
          <cell r="D45">
            <v>5</v>
          </cell>
          <cell r="E45">
            <v>7</v>
          </cell>
          <cell r="F45">
            <v>13</v>
          </cell>
          <cell r="G45">
            <v>20</v>
          </cell>
          <cell r="H45">
            <v>11</v>
          </cell>
          <cell r="J45">
            <v>11</v>
          </cell>
          <cell r="N45">
            <v>36</v>
          </cell>
          <cell r="O45">
            <v>21.599999999999998</v>
          </cell>
          <cell r="P45">
            <v>24.3</v>
          </cell>
          <cell r="Q45">
            <v>-2.700000000000003</v>
          </cell>
          <cell r="R45">
            <v>18.899999999999995</v>
          </cell>
        </row>
        <row r="46">
          <cell r="A46" t="str">
            <v>小计</v>
          </cell>
          <cell r="C46">
            <v>5</v>
          </cell>
          <cell r="D46">
            <v>5</v>
          </cell>
          <cell r="E46">
            <v>7</v>
          </cell>
          <cell r="F46">
            <v>13</v>
          </cell>
          <cell r="G46">
            <v>20</v>
          </cell>
          <cell r="H46">
            <v>11</v>
          </cell>
          <cell r="J46">
            <v>11</v>
          </cell>
          <cell r="N46">
            <v>36</v>
          </cell>
          <cell r="O46">
            <v>21.599999999999998</v>
          </cell>
          <cell r="P46">
            <v>24.3</v>
          </cell>
          <cell r="Q46">
            <v>-2.700000000000003</v>
          </cell>
          <cell r="R46">
            <v>18.899999999999995</v>
          </cell>
        </row>
        <row r="47">
          <cell r="A47" t="str">
            <v>仁化县</v>
          </cell>
        </row>
        <row r="48">
          <cell r="A48" t="str">
            <v>仁化县</v>
          </cell>
          <cell r="B48">
            <v>606007</v>
          </cell>
          <cell r="C48">
            <v>11</v>
          </cell>
          <cell r="D48">
            <v>11</v>
          </cell>
          <cell r="E48">
            <v>22</v>
          </cell>
          <cell r="F48">
            <v>9</v>
          </cell>
          <cell r="G48">
            <v>31</v>
          </cell>
          <cell r="H48">
            <v>5</v>
          </cell>
          <cell r="I48">
            <v>6</v>
          </cell>
          <cell r="J48">
            <v>11</v>
          </cell>
          <cell r="K48">
            <v>8</v>
          </cell>
          <cell r="M48">
            <v>8</v>
          </cell>
          <cell r="N48">
            <v>61</v>
          </cell>
          <cell r="O48">
            <v>36.6</v>
          </cell>
          <cell r="P48">
            <v>21.12</v>
          </cell>
          <cell r="Q48">
            <v>15.48</v>
          </cell>
          <cell r="R48">
            <v>52.08</v>
          </cell>
        </row>
        <row r="49">
          <cell r="A49" t="str">
            <v>小计</v>
          </cell>
          <cell r="C49">
            <v>11</v>
          </cell>
          <cell r="D49">
            <v>11</v>
          </cell>
          <cell r="E49">
            <v>22</v>
          </cell>
          <cell r="F49">
            <v>9</v>
          </cell>
          <cell r="G49">
            <v>31</v>
          </cell>
          <cell r="H49">
            <v>5</v>
          </cell>
          <cell r="I49">
            <v>6</v>
          </cell>
          <cell r="J49">
            <v>11</v>
          </cell>
          <cell r="K49">
            <v>8</v>
          </cell>
          <cell r="M49">
            <v>8</v>
          </cell>
          <cell r="N49">
            <v>61</v>
          </cell>
          <cell r="O49">
            <v>36.6</v>
          </cell>
          <cell r="P49">
            <v>21.12</v>
          </cell>
          <cell r="Q49">
            <v>15.48</v>
          </cell>
          <cell r="R49">
            <v>52.08</v>
          </cell>
        </row>
        <row r="50">
          <cell r="A50" t="str">
            <v>南雄市</v>
          </cell>
        </row>
        <row r="51">
          <cell r="A51" t="str">
            <v>南雄市</v>
          </cell>
          <cell r="B51">
            <v>606006</v>
          </cell>
          <cell r="C51">
            <v>5</v>
          </cell>
          <cell r="D51">
            <v>5</v>
          </cell>
          <cell r="H51">
            <v>5</v>
          </cell>
          <cell r="I51">
            <v>3</v>
          </cell>
          <cell r="J51">
            <v>8</v>
          </cell>
          <cell r="K51">
            <v>21</v>
          </cell>
          <cell r="L51">
            <v>6</v>
          </cell>
          <cell r="M51">
            <v>27</v>
          </cell>
          <cell r="N51">
            <v>40</v>
          </cell>
          <cell r="O51">
            <v>24</v>
          </cell>
          <cell r="P51">
            <v>12.48</v>
          </cell>
          <cell r="Q51">
            <v>11.52</v>
          </cell>
          <cell r="R51">
            <v>35.519999999999996</v>
          </cell>
        </row>
        <row r="52">
          <cell r="A52" t="str">
            <v>小计</v>
          </cell>
          <cell r="C52">
            <v>5</v>
          </cell>
          <cell r="D52">
            <v>5</v>
          </cell>
          <cell r="H52">
            <v>5</v>
          </cell>
          <cell r="I52">
            <v>3</v>
          </cell>
          <cell r="J52">
            <v>8</v>
          </cell>
          <cell r="K52">
            <v>21</v>
          </cell>
          <cell r="L52">
            <v>6</v>
          </cell>
          <cell r="M52">
            <v>27</v>
          </cell>
          <cell r="N52">
            <v>40</v>
          </cell>
          <cell r="O52">
            <v>24</v>
          </cell>
          <cell r="P52">
            <v>12.48</v>
          </cell>
          <cell r="Q52">
            <v>11.52</v>
          </cell>
          <cell r="R52">
            <v>35.519999999999996</v>
          </cell>
        </row>
        <row r="53">
          <cell r="A53" t="str">
            <v>河源市</v>
          </cell>
        </row>
        <row r="54">
          <cell r="A54" t="str">
            <v>市直</v>
          </cell>
          <cell r="B54">
            <v>607001</v>
          </cell>
          <cell r="J54">
            <v>0</v>
          </cell>
          <cell r="L54">
            <v>1</v>
          </cell>
          <cell r="M54">
            <v>1</v>
          </cell>
          <cell r="N54">
            <v>1</v>
          </cell>
          <cell r="O54">
            <v>0.6</v>
          </cell>
          <cell r="P54">
            <v>0</v>
          </cell>
          <cell r="Q54">
            <v>0.6</v>
          </cell>
          <cell r="R54">
            <v>1.2</v>
          </cell>
        </row>
        <row r="55">
          <cell r="A55" t="str">
            <v>源城区</v>
          </cell>
          <cell r="B55">
            <v>607002</v>
          </cell>
          <cell r="C55">
            <v>0</v>
          </cell>
          <cell r="E55">
            <v>6</v>
          </cell>
          <cell r="F55">
            <v>1</v>
          </cell>
          <cell r="G55">
            <v>7</v>
          </cell>
          <cell r="H55">
            <v>13</v>
          </cell>
          <cell r="I55">
            <v>2</v>
          </cell>
          <cell r="J55">
            <v>15</v>
          </cell>
          <cell r="K55">
            <v>8</v>
          </cell>
          <cell r="L55">
            <v>2</v>
          </cell>
          <cell r="M55">
            <v>10</v>
          </cell>
          <cell r="N55">
            <v>32</v>
          </cell>
          <cell r="O55">
            <v>19.2</v>
          </cell>
          <cell r="P55">
            <v>21.9</v>
          </cell>
          <cell r="Q55">
            <v>-2.6999999999999993</v>
          </cell>
          <cell r="R55">
            <v>16.5</v>
          </cell>
        </row>
        <row r="56">
          <cell r="A56" t="str">
            <v>东源县</v>
          </cell>
          <cell r="B56">
            <v>607003</v>
          </cell>
          <cell r="C56">
            <v>8</v>
          </cell>
          <cell r="D56">
            <v>8</v>
          </cell>
          <cell r="E56">
            <v>9</v>
          </cell>
          <cell r="F56">
            <v>6</v>
          </cell>
          <cell r="G56">
            <v>15</v>
          </cell>
          <cell r="H56">
            <v>25</v>
          </cell>
          <cell r="I56">
            <v>7</v>
          </cell>
          <cell r="J56">
            <v>32</v>
          </cell>
          <cell r="K56">
            <v>31</v>
          </cell>
          <cell r="L56">
            <v>5</v>
          </cell>
          <cell r="M56">
            <v>36</v>
          </cell>
          <cell r="N56">
            <v>91</v>
          </cell>
          <cell r="O56">
            <v>54.6</v>
          </cell>
          <cell r="P56">
            <v>48.54</v>
          </cell>
          <cell r="Q56">
            <v>6.060000000000002</v>
          </cell>
          <cell r="R56">
            <v>60.660000000000004</v>
          </cell>
        </row>
        <row r="57">
          <cell r="A57" t="str">
            <v>和平县</v>
          </cell>
          <cell r="B57">
            <v>607004</v>
          </cell>
          <cell r="C57">
            <v>10</v>
          </cell>
          <cell r="D57">
            <v>10</v>
          </cell>
          <cell r="E57">
            <v>14</v>
          </cell>
          <cell r="F57">
            <v>4</v>
          </cell>
          <cell r="G57">
            <v>18</v>
          </cell>
          <cell r="H57">
            <v>11</v>
          </cell>
          <cell r="I57">
            <v>5</v>
          </cell>
          <cell r="J57">
            <v>16</v>
          </cell>
          <cell r="K57">
            <v>6</v>
          </cell>
          <cell r="L57">
            <v>1</v>
          </cell>
          <cell r="M57">
            <v>7</v>
          </cell>
          <cell r="N57">
            <v>51</v>
          </cell>
          <cell r="O57">
            <v>30.599999999999998</v>
          </cell>
          <cell r="P57">
            <v>35.28</v>
          </cell>
          <cell r="Q57">
            <v>-4.680000000000003</v>
          </cell>
          <cell r="R57">
            <v>25.919999999999995</v>
          </cell>
        </row>
        <row r="58">
          <cell r="A58" t="str">
            <v>小计</v>
          </cell>
          <cell r="C58">
            <v>18</v>
          </cell>
          <cell r="D58">
            <v>18</v>
          </cell>
          <cell r="E58">
            <v>29</v>
          </cell>
          <cell r="F58">
            <v>11</v>
          </cell>
          <cell r="G58">
            <v>40</v>
          </cell>
          <cell r="H58">
            <v>49</v>
          </cell>
          <cell r="I58">
            <v>14</v>
          </cell>
          <cell r="J58">
            <v>63</v>
          </cell>
          <cell r="K58">
            <v>45</v>
          </cell>
          <cell r="L58">
            <v>9</v>
          </cell>
          <cell r="M58">
            <v>54</v>
          </cell>
          <cell r="N58">
            <v>175</v>
          </cell>
          <cell r="O58">
            <v>105</v>
          </cell>
          <cell r="P58">
            <v>105.72</v>
          </cell>
          <cell r="Q58">
            <v>-0.7199999999999989</v>
          </cell>
          <cell r="R58">
            <v>104.28</v>
          </cell>
        </row>
        <row r="59">
          <cell r="A59" t="str">
            <v>连平县</v>
          </cell>
        </row>
        <row r="60">
          <cell r="A60" t="str">
            <v>连平县</v>
          </cell>
          <cell r="B60">
            <v>607007</v>
          </cell>
          <cell r="C60">
            <v>10</v>
          </cell>
          <cell r="D60">
            <v>10</v>
          </cell>
          <cell r="E60">
            <v>9</v>
          </cell>
          <cell r="F60">
            <v>10</v>
          </cell>
          <cell r="G60">
            <v>19</v>
          </cell>
          <cell r="H60">
            <v>5</v>
          </cell>
          <cell r="I60">
            <v>9</v>
          </cell>
          <cell r="J60">
            <v>14</v>
          </cell>
          <cell r="K60">
            <v>10</v>
          </cell>
          <cell r="L60">
            <v>5</v>
          </cell>
          <cell r="M60">
            <v>15</v>
          </cell>
          <cell r="N60">
            <v>58</v>
          </cell>
          <cell r="O60">
            <v>34.8</v>
          </cell>
          <cell r="P60">
            <v>38.28</v>
          </cell>
          <cell r="Q60">
            <v>-3.480000000000004</v>
          </cell>
          <cell r="R60">
            <v>31.319999999999993</v>
          </cell>
        </row>
        <row r="61">
          <cell r="A61" t="str">
            <v>小计</v>
          </cell>
          <cell r="C61">
            <v>10</v>
          </cell>
          <cell r="D61">
            <v>10</v>
          </cell>
          <cell r="E61">
            <v>9</v>
          </cell>
          <cell r="F61">
            <v>10</v>
          </cell>
          <cell r="G61">
            <v>19</v>
          </cell>
          <cell r="H61">
            <v>5</v>
          </cell>
          <cell r="I61">
            <v>9</v>
          </cell>
          <cell r="J61">
            <v>14</v>
          </cell>
          <cell r="K61">
            <v>10</v>
          </cell>
          <cell r="L61">
            <v>5</v>
          </cell>
          <cell r="M61">
            <v>15</v>
          </cell>
          <cell r="N61">
            <v>58</v>
          </cell>
          <cell r="O61">
            <v>34.8</v>
          </cell>
          <cell r="P61">
            <v>38.28</v>
          </cell>
          <cell r="Q61">
            <v>-3.480000000000004</v>
          </cell>
          <cell r="R61">
            <v>31.319999999999993</v>
          </cell>
        </row>
        <row r="62">
          <cell r="A62" t="str">
            <v>龙川县</v>
          </cell>
        </row>
        <row r="63">
          <cell r="A63" t="str">
            <v>龙川县</v>
          </cell>
          <cell r="B63">
            <v>607005</v>
          </cell>
          <cell r="C63">
            <v>4</v>
          </cell>
          <cell r="D63">
            <v>4</v>
          </cell>
          <cell r="E63">
            <v>13</v>
          </cell>
          <cell r="F63">
            <v>56</v>
          </cell>
          <cell r="G63">
            <v>69</v>
          </cell>
          <cell r="H63">
            <v>7</v>
          </cell>
          <cell r="I63">
            <v>9</v>
          </cell>
          <cell r="J63">
            <v>16</v>
          </cell>
          <cell r="K63">
            <v>25</v>
          </cell>
          <cell r="L63">
            <v>30</v>
          </cell>
          <cell r="M63">
            <v>55</v>
          </cell>
          <cell r="N63">
            <v>144</v>
          </cell>
          <cell r="O63">
            <v>86.39999999999999</v>
          </cell>
          <cell r="P63">
            <v>14.4</v>
          </cell>
          <cell r="Q63">
            <v>71.99999999999999</v>
          </cell>
          <cell r="R63">
            <v>158.39999999999998</v>
          </cell>
        </row>
        <row r="64">
          <cell r="A64" t="str">
            <v>小计</v>
          </cell>
          <cell r="C64">
            <v>4</v>
          </cell>
          <cell r="D64">
            <v>4</v>
          </cell>
          <cell r="E64">
            <v>13</v>
          </cell>
          <cell r="F64">
            <v>56</v>
          </cell>
          <cell r="G64">
            <v>69</v>
          </cell>
          <cell r="H64">
            <v>7</v>
          </cell>
          <cell r="I64">
            <v>9</v>
          </cell>
          <cell r="J64">
            <v>16</v>
          </cell>
          <cell r="K64">
            <v>25</v>
          </cell>
          <cell r="L64">
            <v>30</v>
          </cell>
          <cell r="M64">
            <v>55</v>
          </cell>
          <cell r="N64">
            <v>144</v>
          </cell>
          <cell r="O64">
            <v>86.39999999999999</v>
          </cell>
          <cell r="P64">
            <v>14.4</v>
          </cell>
          <cell r="Q64">
            <v>71.99999999999999</v>
          </cell>
          <cell r="R64">
            <v>158.39999999999998</v>
          </cell>
        </row>
        <row r="65">
          <cell r="A65" t="str">
            <v>紫金县</v>
          </cell>
        </row>
        <row r="66">
          <cell r="A66" t="str">
            <v>紫金县</v>
          </cell>
          <cell r="B66">
            <v>607006</v>
          </cell>
          <cell r="C66">
            <v>31</v>
          </cell>
          <cell r="D66">
            <v>31</v>
          </cell>
          <cell r="E66">
            <v>36</v>
          </cell>
          <cell r="F66">
            <v>36</v>
          </cell>
          <cell r="G66">
            <v>72</v>
          </cell>
          <cell r="H66">
            <v>40</v>
          </cell>
          <cell r="I66">
            <v>43</v>
          </cell>
          <cell r="J66">
            <v>83</v>
          </cell>
          <cell r="K66">
            <v>45</v>
          </cell>
          <cell r="L66">
            <v>48</v>
          </cell>
          <cell r="M66">
            <v>93</v>
          </cell>
          <cell r="N66">
            <v>279</v>
          </cell>
          <cell r="O66">
            <v>167.4</v>
          </cell>
          <cell r="P66">
            <v>170.1</v>
          </cell>
          <cell r="Q66">
            <v>-2.6999999999999886</v>
          </cell>
          <cell r="R66">
            <v>164.70000000000002</v>
          </cell>
        </row>
        <row r="67">
          <cell r="A67" t="str">
            <v>其中：江东新区</v>
          </cell>
          <cell r="C67">
            <v>5</v>
          </cell>
          <cell r="D67">
            <v>5</v>
          </cell>
          <cell r="E67">
            <v>2</v>
          </cell>
          <cell r="F67">
            <v>2</v>
          </cell>
          <cell r="G67">
            <v>4</v>
          </cell>
          <cell r="J67">
            <v>0</v>
          </cell>
          <cell r="N67">
            <v>9</v>
          </cell>
          <cell r="O67">
            <v>5.3999999999999995</v>
          </cell>
          <cell r="P67">
            <v>25.2</v>
          </cell>
          <cell r="Q67">
            <v>-19.8</v>
          </cell>
          <cell r="R67">
            <v>0</v>
          </cell>
        </row>
        <row r="68">
          <cell r="A68" t="str">
            <v>小计</v>
          </cell>
          <cell r="C68">
            <v>31</v>
          </cell>
          <cell r="D68">
            <v>31</v>
          </cell>
          <cell r="E68">
            <v>36</v>
          </cell>
          <cell r="F68">
            <v>36</v>
          </cell>
          <cell r="G68">
            <v>72</v>
          </cell>
          <cell r="H68">
            <v>40</v>
          </cell>
          <cell r="I68">
            <v>43</v>
          </cell>
          <cell r="J68">
            <v>83</v>
          </cell>
          <cell r="K68">
            <v>45</v>
          </cell>
          <cell r="L68">
            <v>48</v>
          </cell>
          <cell r="M68">
            <v>93</v>
          </cell>
          <cell r="N68">
            <v>279</v>
          </cell>
          <cell r="O68">
            <v>167.4</v>
          </cell>
          <cell r="P68">
            <v>170.1</v>
          </cell>
          <cell r="Q68">
            <v>-2.6999999999999886</v>
          </cell>
          <cell r="R68">
            <v>164.70000000000002</v>
          </cell>
        </row>
        <row r="69">
          <cell r="A69" t="str">
            <v>梅州市</v>
          </cell>
        </row>
        <row r="70">
          <cell r="A70" t="str">
            <v>梅江区</v>
          </cell>
          <cell r="B70">
            <v>608002</v>
          </cell>
          <cell r="P70">
            <v>0</v>
          </cell>
          <cell r="Q70">
            <v>0</v>
          </cell>
          <cell r="R70">
            <v>0</v>
          </cell>
        </row>
        <row r="71">
          <cell r="A71" t="str">
            <v>梅县</v>
          </cell>
          <cell r="B71">
            <v>608004</v>
          </cell>
          <cell r="C71">
            <v>12</v>
          </cell>
          <cell r="D71">
            <v>12</v>
          </cell>
          <cell r="E71">
            <v>13</v>
          </cell>
          <cell r="F71">
            <v>15</v>
          </cell>
          <cell r="G71">
            <v>28</v>
          </cell>
          <cell r="H71">
            <v>19</v>
          </cell>
          <cell r="J71">
            <v>19</v>
          </cell>
          <cell r="K71">
            <v>2</v>
          </cell>
          <cell r="M71">
            <v>2</v>
          </cell>
          <cell r="N71">
            <v>61</v>
          </cell>
          <cell r="O71">
            <v>36.6</v>
          </cell>
          <cell r="P71">
            <v>53.04</v>
          </cell>
          <cell r="Q71">
            <v>-16.439999999999998</v>
          </cell>
          <cell r="R71">
            <v>20.160000000000004</v>
          </cell>
        </row>
        <row r="72">
          <cell r="A72" t="str">
            <v>平远县</v>
          </cell>
          <cell r="B72">
            <v>608005</v>
          </cell>
          <cell r="C72">
            <v>1</v>
          </cell>
          <cell r="D72">
            <v>1</v>
          </cell>
          <cell r="E72">
            <v>9</v>
          </cell>
          <cell r="F72">
            <v>12</v>
          </cell>
          <cell r="G72">
            <v>21</v>
          </cell>
          <cell r="H72">
            <v>13</v>
          </cell>
          <cell r="J72">
            <v>13</v>
          </cell>
          <cell r="K72">
            <v>9</v>
          </cell>
          <cell r="M72">
            <v>9</v>
          </cell>
          <cell r="N72">
            <v>44</v>
          </cell>
          <cell r="O72">
            <v>26.4</v>
          </cell>
          <cell r="P72">
            <v>27.78</v>
          </cell>
          <cell r="Q72">
            <v>-1.3800000000000026</v>
          </cell>
          <cell r="R72">
            <v>25.019999999999996</v>
          </cell>
        </row>
        <row r="73">
          <cell r="A73" t="str">
            <v>蕉岭县</v>
          </cell>
          <cell r="B73">
            <v>608006</v>
          </cell>
          <cell r="C73">
            <v>10</v>
          </cell>
          <cell r="D73">
            <v>10</v>
          </cell>
          <cell r="E73">
            <v>15</v>
          </cell>
          <cell r="F73">
            <v>11</v>
          </cell>
          <cell r="G73">
            <v>26</v>
          </cell>
          <cell r="H73">
            <v>11</v>
          </cell>
          <cell r="I73">
            <v>5</v>
          </cell>
          <cell r="J73">
            <v>16</v>
          </cell>
          <cell r="K73">
            <v>8</v>
          </cell>
          <cell r="L73">
            <v>2</v>
          </cell>
          <cell r="M73">
            <v>10</v>
          </cell>
          <cell r="N73">
            <v>62</v>
          </cell>
          <cell r="O73">
            <v>37.199999999999996</v>
          </cell>
          <cell r="P73">
            <v>40.98</v>
          </cell>
          <cell r="Q73">
            <v>-3.780000000000001</v>
          </cell>
          <cell r="R73">
            <v>33.419999999999995</v>
          </cell>
        </row>
        <row r="74">
          <cell r="A74" t="str">
            <v>小计</v>
          </cell>
          <cell r="C74">
            <v>23</v>
          </cell>
          <cell r="D74">
            <v>23</v>
          </cell>
          <cell r="E74">
            <v>37</v>
          </cell>
          <cell r="F74">
            <v>38</v>
          </cell>
          <cell r="G74">
            <v>75</v>
          </cell>
          <cell r="H74">
            <v>43</v>
          </cell>
          <cell r="I74">
            <v>5</v>
          </cell>
          <cell r="J74">
            <v>48</v>
          </cell>
          <cell r="K74">
            <v>19</v>
          </cell>
          <cell r="L74">
            <v>2</v>
          </cell>
          <cell r="M74">
            <v>21</v>
          </cell>
          <cell r="N74">
            <v>167</v>
          </cell>
          <cell r="O74">
            <v>100.2</v>
          </cell>
          <cell r="P74">
            <v>121.79999999999998</v>
          </cell>
          <cell r="Q74">
            <v>-21.59999999999998</v>
          </cell>
          <cell r="R74">
            <v>78.60000000000002</v>
          </cell>
        </row>
        <row r="75">
          <cell r="A75" t="str">
            <v>大埔县</v>
          </cell>
        </row>
        <row r="76">
          <cell r="A76" t="str">
            <v>大埔县</v>
          </cell>
          <cell r="B76">
            <v>608007</v>
          </cell>
          <cell r="C76">
            <v>29</v>
          </cell>
          <cell r="D76">
            <v>29</v>
          </cell>
          <cell r="E76">
            <v>32</v>
          </cell>
          <cell r="F76">
            <v>16</v>
          </cell>
          <cell r="G76">
            <v>48</v>
          </cell>
          <cell r="H76">
            <v>28</v>
          </cell>
          <cell r="I76">
            <v>20</v>
          </cell>
          <cell r="J76">
            <v>48</v>
          </cell>
          <cell r="K76">
            <v>19</v>
          </cell>
          <cell r="L76">
            <v>24</v>
          </cell>
          <cell r="M76">
            <v>43</v>
          </cell>
          <cell r="N76">
            <v>168</v>
          </cell>
          <cell r="O76">
            <v>100.8</v>
          </cell>
          <cell r="P76">
            <v>109.2</v>
          </cell>
          <cell r="Q76">
            <v>-8.400000000000006</v>
          </cell>
          <cell r="R76">
            <v>92.39999999999999</v>
          </cell>
        </row>
        <row r="77">
          <cell r="A77" t="str">
            <v>小计</v>
          </cell>
          <cell r="C77">
            <v>29</v>
          </cell>
          <cell r="D77">
            <v>29</v>
          </cell>
          <cell r="E77">
            <v>32</v>
          </cell>
          <cell r="F77">
            <v>16</v>
          </cell>
          <cell r="G77">
            <v>48</v>
          </cell>
          <cell r="H77">
            <v>28</v>
          </cell>
          <cell r="I77">
            <v>20</v>
          </cell>
          <cell r="J77">
            <v>48</v>
          </cell>
          <cell r="K77">
            <v>19</v>
          </cell>
          <cell r="L77">
            <v>24</v>
          </cell>
          <cell r="M77">
            <v>43</v>
          </cell>
          <cell r="N77">
            <v>168</v>
          </cell>
          <cell r="O77">
            <v>100.8</v>
          </cell>
          <cell r="P77">
            <v>109.2</v>
          </cell>
          <cell r="Q77">
            <v>-8.400000000000006</v>
          </cell>
          <cell r="R77">
            <v>92.39999999999999</v>
          </cell>
        </row>
        <row r="78">
          <cell r="A78" t="str">
            <v>兴宁市</v>
          </cell>
        </row>
        <row r="79">
          <cell r="A79" t="str">
            <v>兴宁市</v>
          </cell>
          <cell r="B79">
            <v>608003</v>
          </cell>
          <cell r="F79">
            <v>58</v>
          </cell>
          <cell r="G79">
            <v>58</v>
          </cell>
          <cell r="H79">
            <v>22</v>
          </cell>
          <cell r="I79">
            <v>5</v>
          </cell>
          <cell r="J79">
            <v>27</v>
          </cell>
          <cell r="K79">
            <v>2</v>
          </cell>
          <cell r="L79">
            <v>1</v>
          </cell>
          <cell r="M79">
            <v>3</v>
          </cell>
          <cell r="N79">
            <v>88</v>
          </cell>
          <cell r="O79">
            <v>52.8</v>
          </cell>
          <cell r="P79">
            <v>81</v>
          </cell>
          <cell r="Q79">
            <v>-28.200000000000003</v>
          </cell>
          <cell r="R79">
            <v>24.599999999999994</v>
          </cell>
        </row>
        <row r="80">
          <cell r="A80" t="str">
            <v>小计</v>
          </cell>
          <cell r="F80">
            <v>58</v>
          </cell>
          <cell r="G80">
            <v>58</v>
          </cell>
          <cell r="H80">
            <v>22</v>
          </cell>
          <cell r="I80">
            <v>5</v>
          </cell>
          <cell r="J80">
            <v>27</v>
          </cell>
          <cell r="K80">
            <v>2</v>
          </cell>
          <cell r="L80">
            <v>1</v>
          </cell>
          <cell r="M80">
            <v>3</v>
          </cell>
          <cell r="N80">
            <v>88</v>
          </cell>
          <cell r="O80">
            <v>52.8</v>
          </cell>
          <cell r="P80">
            <v>81</v>
          </cell>
          <cell r="Q80">
            <v>-28.200000000000003</v>
          </cell>
          <cell r="R80">
            <v>24.599999999999994</v>
          </cell>
        </row>
        <row r="81">
          <cell r="A81" t="str">
            <v>丰顺县</v>
          </cell>
        </row>
        <row r="82">
          <cell r="A82" t="str">
            <v>丰顺县</v>
          </cell>
          <cell r="B82">
            <v>608008</v>
          </cell>
          <cell r="C82">
            <v>28</v>
          </cell>
          <cell r="D82">
            <v>28</v>
          </cell>
          <cell r="E82">
            <v>46</v>
          </cell>
          <cell r="F82">
            <v>56</v>
          </cell>
          <cell r="G82">
            <v>102</v>
          </cell>
          <cell r="H82">
            <v>58</v>
          </cell>
          <cell r="I82">
            <v>19</v>
          </cell>
          <cell r="J82">
            <v>77</v>
          </cell>
          <cell r="K82">
            <v>42</v>
          </cell>
          <cell r="L82">
            <v>15</v>
          </cell>
          <cell r="M82">
            <v>57</v>
          </cell>
          <cell r="N82">
            <v>264</v>
          </cell>
          <cell r="O82">
            <v>158.4</v>
          </cell>
          <cell r="P82">
            <v>119.52</v>
          </cell>
          <cell r="Q82">
            <v>38.88000000000001</v>
          </cell>
          <cell r="R82">
            <v>197.28000000000003</v>
          </cell>
        </row>
        <row r="83">
          <cell r="A83" t="str">
            <v>小计</v>
          </cell>
          <cell r="C83">
            <v>28</v>
          </cell>
          <cell r="D83">
            <v>28</v>
          </cell>
          <cell r="E83">
            <v>46</v>
          </cell>
          <cell r="F83">
            <v>56</v>
          </cell>
          <cell r="G83">
            <v>102</v>
          </cell>
          <cell r="H83">
            <v>58</v>
          </cell>
          <cell r="I83">
            <v>19</v>
          </cell>
          <cell r="J83">
            <v>77</v>
          </cell>
          <cell r="K83">
            <v>42</v>
          </cell>
          <cell r="L83">
            <v>15</v>
          </cell>
          <cell r="M83">
            <v>57</v>
          </cell>
          <cell r="N83">
            <v>264</v>
          </cell>
          <cell r="O83">
            <v>158.4</v>
          </cell>
          <cell r="P83">
            <v>119.52</v>
          </cell>
          <cell r="Q83">
            <v>38.88000000000001</v>
          </cell>
          <cell r="R83">
            <v>197.28000000000003</v>
          </cell>
        </row>
        <row r="84">
          <cell r="A84" t="str">
            <v>五华县</v>
          </cell>
        </row>
        <row r="85">
          <cell r="A85" t="str">
            <v>五华县</v>
          </cell>
          <cell r="B85">
            <v>608009</v>
          </cell>
          <cell r="C85">
            <v>104</v>
          </cell>
          <cell r="D85">
            <v>104</v>
          </cell>
          <cell r="E85">
            <v>48</v>
          </cell>
          <cell r="F85">
            <v>112</v>
          </cell>
          <cell r="G85">
            <v>160</v>
          </cell>
          <cell r="H85">
            <v>64</v>
          </cell>
          <cell r="I85">
            <v>100</v>
          </cell>
          <cell r="J85">
            <v>164</v>
          </cell>
          <cell r="K85">
            <v>15</v>
          </cell>
          <cell r="L85">
            <v>15</v>
          </cell>
          <cell r="M85">
            <v>30</v>
          </cell>
          <cell r="N85">
            <v>458</v>
          </cell>
          <cell r="O85">
            <v>274.8</v>
          </cell>
          <cell r="P85">
            <v>570.9</v>
          </cell>
          <cell r="Q85">
            <v>-296.09999999999997</v>
          </cell>
          <cell r="R85">
            <v>0</v>
          </cell>
        </row>
        <row r="86">
          <cell r="A86" t="str">
            <v>小计</v>
          </cell>
          <cell r="C86">
            <v>104</v>
          </cell>
          <cell r="D86">
            <v>104</v>
          </cell>
          <cell r="E86">
            <v>48</v>
          </cell>
          <cell r="F86">
            <v>112</v>
          </cell>
          <cell r="G86">
            <v>160</v>
          </cell>
          <cell r="H86">
            <v>64</v>
          </cell>
          <cell r="I86">
            <v>100</v>
          </cell>
          <cell r="J86">
            <v>164</v>
          </cell>
          <cell r="K86">
            <v>15</v>
          </cell>
          <cell r="L86">
            <v>15</v>
          </cell>
          <cell r="M86">
            <v>30</v>
          </cell>
          <cell r="N86">
            <v>458</v>
          </cell>
          <cell r="O86">
            <v>274.8</v>
          </cell>
          <cell r="P86">
            <v>570.9</v>
          </cell>
          <cell r="Q86">
            <v>-296.09999999999997</v>
          </cell>
          <cell r="R86">
            <v>0</v>
          </cell>
        </row>
        <row r="87">
          <cell r="A87" t="str">
            <v>惠州市</v>
          </cell>
        </row>
        <row r="88">
          <cell r="A88" t="str">
            <v>市直</v>
          </cell>
          <cell r="B88">
            <v>609001</v>
          </cell>
          <cell r="C88">
            <v>7</v>
          </cell>
          <cell r="D88">
            <v>7</v>
          </cell>
          <cell r="E88">
            <v>13</v>
          </cell>
          <cell r="F88">
            <v>3</v>
          </cell>
          <cell r="G88">
            <v>16</v>
          </cell>
          <cell r="H88">
            <v>28</v>
          </cell>
          <cell r="J88">
            <v>28</v>
          </cell>
          <cell r="K88">
            <v>49</v>
          </cell>
          <cell r="M88">
            <v>49</v>
          </cell>
          <cell r="N88">
            <v>100</v>
          </cell>
          <cell r="O88">
            <v>60</v>
          </cell>
          <cell r="P88">
            <v>40.74</v>
          </cell>
          <cell r="Q88">
            <v>19.259999999999998</v>
          </cell>
          <cell r="R88">
            <v>79.25999999999999</v>
          </cell>
        </row>
        <row r="89">
          <cell r="A89" t="str">
            <v>其中：仲恺高新技术</v>
          </cell>
          <cell r="C89">
            <v>7</v>
          </cell>
          <cell r="D89">
            <v>7</v>
          </cell>
          <cell r="E89">
            <v>13</v>
          </cell>
          <cell r="F89">
            <v>3</v>
          </cell>
          <cell r="G89">
            <v>16</v>
          </cell>
          <cell r="H89">
            <v>28</v>
          </cell>
          <cell r="J89">
            <v>28</v>
          </cell>
          <cell r="K89">
            <v>48</v>
          </cell>
          <cell r="M89">
            <v>48</v>
          </cell>
          <cell r="N89">
            <v>99</v>
          </cell>
          <cell r="O89">
            <v>59.4</v>
          </cell>
          <cell r="P89">
            <v>39.12</v>
          </cell>
          <cell r="Q89">
            <v>20.28</v>
          </cell>
          <cell r="R89">
            <v>79.68</v>
          </cell>
        </row>
        <row r="90">
          <cell r="A90" t="str">
            <v>惠城区</v>
          </cell>
          <cell r="B90">
            <v>609002</v>
          </cell>
          <cell r="C90">
            <v>15</v>
          </cell>
          <cell r="D90">
            <v>15</v>
          </cell>
          <cell r="E90">
            <v>28</v>
          </cell>
          <cell r="F90">
            <v>1</v>
          </cell>
          <cell r="G90">
            <v>29</v>
          </cell>
          <cell r="H90">
            <v>15</v>
          </cell>
          <cell r="J90">
            <v>15</v>
          </cell>
          <cell r="N90">
            <v>59</v>
          </cell>
          <cell r="O90">
            <v>35.4</v>
          </cell>
          <cell r="P90">
            <v>39.6</v>
          </cell>
          <cell r="Q90">
            <v>-4.200000000000003</v>
          </cell>
          <cell r="R90">
            <v>31.199999999999996</v>
          </cell>
        </row>
        <row r="91">
          <cell r="A91" t="str">
            <v>惠阳区</v>
          </cell>
          <cell r="B91">
            <v>609003</v>
          </cell>
          <cell r="C91">
            <v>7</v>
          </cell>
          <cell r="D91">
            <v>7</v>
          </cell>
          <cell r="F91">
            <v>0</v>
          </cell>
          <cell r="H91">
            <v>10</v>
          </cell>
          <cell r="I91">
            <v>1</v>
          </cell>
          <cell r="J91">
            <v>11</v>
          </cell>
          <cell r="K91">
            <v>16</v>
          </cell>
          <cell r="L91">
            <v>2</v>
          </cell>
          <cell r="M91">
            <v>18</v>
          </cell>
          <cell r="N91">
            <v>36</v>
          </cell>
          <cell r="O91">
            <v>21.599999999999998</v>
          </cell>
          <cell r="P91">
            <v>22.2</v>
          </cell>
          <cell r="Q91">
            <v>-0.6000000000000014</v>
          </cell>
          <cell r="R91">
            <v>20.999999999999996</v>
          </cell>
        </row>
        <row r="92">
          <cell r="A92" t="str">
            <v>惠东县</v>
          </cell>
          <cell r="B92">
            <v>609004</v>
          </cell>
          <cell r="C92">
            <v>56</v>
          </cell>
          <cell r="D92">
            <v>56</v>
          </cell>
          <cell r="E92">
            <v>90</v>
          </cell>
          <cell r="F92">
            <v>56</v>
          </cell>
          <cell r="G92">
            <v>146</v>
          </cell>
          <cell r="H92">
            <v>54</v>
          </cell>
          <cell r="I92">
            <v>34</v>
          </cell>
          <cell r="J92">
            <v>88</v>
          </cell>
          <cell r="K92">
            <v>63</v>
          </cell>
          <cell r="L92">
            <v>8</v>
          </cell>
          <cell r="M92">
            <v>71</v>
          </cell>
          <cell r="N92">
            <v>361</v>
          </cell>
          <cell r="O92">
            <v>216.6</v>
          </cell>
          <cell r="P92">
            <v>183.72</v>
          </cell>
          <cell r="Q92">
            <v>32.879999999999995</v>
          </cell>
          <cell r="R92">
            <v>249.48</v>
          </cell>
        </row>
        <row r="93">
          <cell r="A93" t="str">
            <v>龙门县</v>
          </cell>
          <cell r="B93">
            <v>609006</v>
          </cell>
          <cell r="C93">
            <v>13</v>
          </cell>
          <cell r="D93">
            <v>13</v>
          </cell>
          <cell r="E93">
            <v>15</v>
          </cell>
          <cell r="F93">
            <v>3</v>
          </cell>
          <cell r="G93">
            <v>18</v>
          </cell>
          <cell r="H93">
            <v>34</v>
          </cell>
          <cell r="I93">
            <v>2</v>
          </cell>
          <cell r="J93">
            <v>36</v>
          </cell>
          <cell r="K93">
            <v>26</v>
          </cell>
          <cell r="M93">
            <v>26</v>
          </cell>
          <cell r="N93">
            <v>93</v>
          </cell>
          <cell r="O93">
            <v>55.8</v>
          </cell>
          <cell r="P93">
            <v>53.64</v>
          </cell>
          <cell r="Q93">
            <v>2.1599999999999966</v>
          </cell>
          <cell r="R93">
            <v>57.959999999999994</v>
          </cell>
        </row>
        <row r="94">
          <cell r="A94" t="str">
            <v>小计</v>
          </cell>
          <cell r="C94">
            <v>98</v>
          </cell>
          <cell r="D94">
            <v>98</v>
          </cell>
          <cell r="E94">
            <v>146</v>
          </cell>
          <cell r="F94">
            <v>63</v>
          </cell>
          <cell r="G94">
            <v>209</v>
          </cell>
          <cell r="H94">
            <v>141</v>
          </cell>
          <cell r="I94">
            <v>37</v>
          </cell>
          <cell r="J94">
            <v>178</v>
          </cell>
          <cell r="K94">
            <v>154</v>
          </cell>
          <cell r="L94">
            <v>10</v>
          </cell>
          <cell r="M94">
            <v>164</v>
          </cell>
          <cell r="N94">
            <v>649</v>
          </cell>
          <cell r="O94">
            <v>389.4</v>
          </cell>
          <cell r="P94">
            <v>339.9</v>
          </cell>
          <cell r="Q94">
            <v>49.5</v>
          </cell>
          <cell r="R94">
            <v>438.9</v>
          </cell>
        </row>
        <row r="95">
          <cell r="A95" t="str">
            <v>博罗县</v>
          </cell>
        </row>
        <row r="96">
          <cell r="A96" t="str">
            <v>博罗县</v>
          </cell>
          <cell r="B96">
            <v>609005</v>
          </cell>
          <cell r="C96">
            <v>51</v>
          </cell>
          <cell r="D96">
            <v>51</v>
          </cell>
          <cell r="E96">
            <v>70</v>
          </cell>
          <cell r="F96">
            <v>18</v>
          </cell>
          <cell r="G96">
            <v>88</v>
          </cell>
          <cell r="H96">
            <v>17</v>
          </cell>
          <cell r="I96">
            <v>13</v>
          </cell>
          <cell r="J96">
            <v>30</v>
          </cell>
          <cell r="K96">
            <v>31</v>
          </cell>
          <cell r="L96">
            <v>7</v>
          </cell>
          <cell r="M96">
            <v>38</v>
          </cell>
          <cell r="N96">
            <v>207</v>
          </cell>
          <cell r="O96">
            <v>124.19999999999999</v>
          </cell>
          <cell r="P96">
            <v>76.08</v>
          </cell>
          <cell r="Q96">
            <v>48.11999999999999</v>
          </cell>
          <cell r="R96">
            <v>172.32</v>
          </cell>
        </row>
        <row r="97">
          <cell r="A97" t="str">
            <v>小计</v>
          </cell>
          <cell r="C97">
            <v>51</v>
          </cell>
          <cell r="D97">
            <v>51</v>
          </cell>
          <cell r="E97">
            <v>70</v>
          </cell>
          <cell r="F97">
            <v>18</v>
          </cell>
          <cell r="G97">
            <v>88</v>
          </cell>
          <cell r="H97">
            <v>17</v>
          </cell>
          <cell r="I97">
            <v>13</v>
          </cell>
          <cell r="J97">
            <v>30</v>
          </cell>
          <cell r="K97">
            <v>31</v>
          </cell>
          <cell r="L97">
            <v>7</v>
          </cell>
          <cell r="M97">
            <v>38</v>
          </cell>
          <cell r="N97">
            <v>207</v>
          </cell>
          <cell r="O97">
            <v>124.19999999999999</v>
          </cell>
          <cell r="P97">
            <v>76.08</v>
          </cell>
          <cell r="Q97">
            <v>48.11999999999999</v>
          </cell>
          <cell r="R97">
            <v>172.32</v>
          </cell>
        </row>
        <row r="98">
          <cell r="A98" t="str">
            <v>汕尾市</v>
          </cell>
        </row>
        <row r="99">
          <cell r="A99" t="str">
            <v>市直</v>
          </cell>
          <cell r="B99">
            <v>610001</v>
          </cell>
          <cell r="E99">
            <v>1</v>
          </cell>
          <cell r="G99">
            <v>1</v>
          </cell>
          <cell r="H99">
            <v>2</v>
          </cell>
          <cell r="J99">
            <v>2</v>
          </cell>
          <cell r="K99">
            <v>1</v>
          </cell>
          <cell r="L99">
            <v>3</v>
          </cell>
          <cell r="M99">
            <v>4</v>
          </cell>
          <cell r="N99">
            <v>7</v>
          </cell>
          <cell r="O99">
            <v>4.2</v>
          </cell>
          <cell r="P99">
            <v>3.42</v>
          </cell>
          <cell r="Q99">
            <v>0.7800000000000002</v>
          </cell>
          <cell r="R99">
            <v>4.98</v>
          </cell>
        </row>
        <row r="100">
          <cell r="A100" t="str">
            <v>其中：华侨区</v>
          </cell>
          <cell r="K100">
            <v>1</v>
          </cell>
          <cell r="L100">
            <v>3</v>
          </cell>
          <cell r="M100">
            <v>4</v>
          </cell>
          <cell r="N100">
            <v>4</v>
          </cell>
          <cell r="O100">
            <v>2.4</v>
          </cell>
          <cell r="P100">
            <v>3.42</v>
          </cell>
          <cell r="Q100">
            <v>-1.02</v>
          </cell>
          <cell r="R100">
            <v>1.38</v>
          </cell>
        </row>
        <row r="101">
          <cell r="A101" t="str">
            <v>城区</v>
          </cell>
          <cell r="B101">
            <v>610002</v>
          </cell>
          <cell r="C101">
            <v>12</v>
          </cell>
          <cell r="D101">
            <v>12</v>
          </cell>
          <cell r="E101">
            <v>7</v>
          </cell>
          <cell r="G101">
            <v>7</v>
          </cell>
          <cell r="H101">
            <v>4</v>
          </cell>
          <cell r="J101">
            <v>4</v>
          </cell>
          <cell r="K101">
            <v>3</v>
          </cell>
          <cell r="M101">
            <v>3</v>
          </cell>
          <cell r="N101">
            <v>26</v>
          </cell>
          <cell r="O101">
            <v>15.6</v>
          </cell>
          <cell r="P101">
            <v>24.18</v>
          </cell>
          <cell r="Q101">
            <v>-8.58</v>
          </cell>
          <cell r="R101">
            <v>7.02</v>
          </cell>
        </row>
        <row r="102">
          <cell r="A102" t="str">
            <v>小计</v>
          </cell>
          <cell r="C102">
            <v>12</v>
          </cell>
          <cell r="D102">
            <v>12</v>
          </cell>
          <cell r="E102">
            <v>8</v>
          </cell>
          <cell r="G102">
            <v>8</v>
          </cell>
          <cell r="H102">
            <v>6</v>
          </cell>
          <cell r="J102">
            <v>6</v>
          </cell>
          <cell r="K102">
            <v>4</v>
          </cell>
          <cell r="L102">
            <v>3</v>
          </cell>
          <cell r="M102">
            <v>7</v>
          </cell>
          <cell r="N102">
            <v>33</v>
          </cell>
          <cell r="O102">
            <v>19.8</v>
          </cell>
          <cell r="P102">
            <v>27.6</v>
          </cell>
          <cell r="Q102">
            <v>-7.800000000000001</v>
          </cell>
          <cell r="R102">
            <v>12</v>
          </cell>
        </row>
        <row r="103">
          <cell r="A103" t="str">
            <v>陆丰市</v>
          </cell>
        </row>
        <row r="104">
          <cell r="A104" t="str">
            <v>陆丰市</v>
          </cell>
          <cell r="B104">
            <v>610003</v>
          </cell>
          <cell r="C104">
            <v>43</v>
          </cell>
          <cell r="D104">
            <v>43</v>
          </cell>
          <cell r="E104">
            <v>59</v>
          </cell>
          <cell r="F104">
            <v>100</v>
          </cell>
          <cell r="G104">
            <v>159</v>
          </cell>
          <cell r="H104">
            <v>19</v>
          </cell>
          <cell r="I104">
            <v>38</v>
          </cell>
          <cell r="J104">
            <v>57</v>
          </cell>
          <cell r="K104">
            <v>71</v>
          </cell>
          <cell r="L104">
            <v>50</v>
          </cell>
          <cell r="M104">
            <v>121</v>
          </cell>
          <cell r="N104">
            <v>380</v>
          </cell>
          <cell r="O104">
            <v>228</v>
          </cell>
          <cell r="P104">
            <v>158.28</v>
          </cell>
          <cell r="Q104">
            <v>69.72</v>
          </cell>
          <cell r="R104">
            <v>297.72</v>
          </cell>
        </row>
        <row r="105">
          <cell r="A105" t="str">
            <v>小计</v>
          </cell>
          <cell r="C105">
            <v>43</v>
          </cell>
          <cell r="D105">
            <v>43</v>
          </cell>
          <cell r="E105">
            <v>59</v>
          </cell>
          <cell r="F105">
            <v>100</v>
          </cell>
          <cell r="G105">
            <v>159</v>
          </cell>
          <cell r="H105">
            <v>19</v>
          </cell>
          <cell r="I105">
            <v>38</v>
          </cell>
          <cell r="J105">
            <v>57</v>
          </cell>
          <cell r="K105">
            <v>71</v>
          </cell>
          <cell r="L105">
            <v>50</v>
          </cell>
          <cell r="M105">
            <v>121</v>
          </cell>
          <cell r="N105">
            <v>380</v>
          </cell>
          <cell r="O105">
            <v>228</v>
          </cell>
          <cell r="P105">
            <v>158.28</v>
          </cell>
          <cell r="Q105">
            <v>69.72</v>
          </cell>
          <cell r="R105">
            <v>297.72</v>
          </cell>
        </row>
        <row r="106">
          <cell r="A106" t="str">
            <v>海丰县</v>
          </cell>
        </row>
        <row r="107">
          <cell r="A107" t="str">
            <v>海丰县</v>
          </cell>
          <cell r="B107">
            <v>610004</v>
          </cell>
          <cell r="C107">
            <v>25</v>
          </cell>
          <cell r="D107">
            <v>25</v>
          </cell>
          <cell r="E107">
            <v>29</v>
          </cell>
          <cell r="G107">
            <v>29</v>
          </cell>
          <cell r="H107">
            <v>3</v>
          </cell>
          <cell r="I107">
            <v>11</v>
          </cell>
          <cell r="J107">
            <v>14</v>
          </cell>
          <cell r="K107">
            <v>1</v>
          </cell>
          <cell r="L107">
            <v>96</v>
          </cell>
          <cell r="M107">
            <v>97</v>
          </cell>
          <cell r="N107">
            <v>165</v>
          </cell>
          <cell r="O107">
            <v>99</v>
          </cell>
          <cell r="P107">
            <v>59.82</v>
          </cell>
          <cell r="Q107">
            <v>39.18</v>
          </cell>
          <cell r="R107">
            <v>138.18</v>
          </cell>
        </row>
        <row r="108">
          <cell r="A108" t="str">
            <v>小计</v>
          </cell>
          <cell r="C108">
            <v>25</v>
          </cell>
          <cell r="D108">
            <v>25</v>
          </cell>
          <cell r="E108">
            <v>29</v>
          </cell>
          <cell r="G108">
            <v>29</v>
          </cell>
          <cell r="H108">
            <v>3</v>
          </cell>
          <cell r="I108">
            <v>11</v>
          </cell>
          <cell r="J108">
            <v>14</v>
          </cell>
          <cell r="K108">
            <v>1</v>
          </cell>
          <cell r="L108">
            <v>96</v>
          </cell>
          <cell r="M108">
            <v>97</v>
          </cell>
          <cell r="N108">
            <v>165</v>
          </cell>
          <cell r="O108">
            <v>99</v>
          </cell>
          <cell r="P108">
            <v>59.82</v>
          </cell>
          <cell r="Q108">
            <v>39.18</v>
          </cell>
          <cell r="R108">
            <v>138.18</v>
          </cell>
        </row>
        <row r="109">
          <cell r="A109" t="str">
            <v>陆河县</v>
          </cell>
        </row>
        <row r="110">
          <cell r="A110" t="str">
            <v>陆河县</v>
          </cell>
          <cell r="B110">
            <v>610005</v>
          </cell>
          <cell r="C110">
            <v>19</v>
          </cell>
          <cell r="D110">
            <v>19</v>
          </cell>
          <cell r="E110">
            <v>39</v>
          </cell>
          <cell r="F110">
            <v>9</v>
          </cell>
          <cell r="G110">
            <v>48</v>
          </cell>
          <cell r="H110">
            <v>42</v>
          </cell>
          <cell r="I110">
            <v>15</v>
          </cell>
          <cell r="J110">
            <v>57</v>
          </cell>
          <cell r="K110">
            <v>19</v>
          </cell>
          <cell r="L110">
            <v>8</v>
          </cell>
          <cell r="M110">
            <v>27</v>
          </cell>
          <cell r="N110">
            <v>151</v>
          </cell>
          <cell r="O110">
            <v>90.6</v>
          </cell>
          <cell r="P110">
            <v>92.52</v>
          </cell>
          <cell r="Q110">
            <v>-1.9200000000000017</v>
          </cell>
          <cell r="R110">
            <v>88.67999999999999</v>
          </cell>
        </row>
        <row r="111">
          <cell r="A111" t="str">
            <v>小计</v>
          </cell>
          <cell r="C111">
            <v>19</v>
          </cell>
          <cell r="D111">
            <v>19</v>
          </cell>
          <cell r="E111">
            <v>39</v>
          </cell>
          <cell r="F111">
            <v>9</v>
          </cell>
          <cell r="G111">
            <v>48</v>
          </cell>
          <cell r="H111">
            <v>42</v>
          </cell>
          <cell r="I111">
            <v>15</v>
          </cell>
          <cell r="J111">
            <v>57</v>
          </cell>
          <cell r="K111">
            <v>19</v>
          </cell>
          <cell r="L111">
            <v>8</v>
          </cell>
          <cell r="M111">
            <v>27</v>
          </cell>
          <cell r="N111">
            <v>151</v>
          </cell>
          <cell r="O111">
            <v>90.6</v>
          </cell>
          <cell r="P111">
            <v>92.52</v>
          </cell>
          <cell r="Q111">
            <v>-1.9200000000000017</v>
          </cell>
          <cell r="R111">
            <v>88.67999999999999</v>
          </cell>
        </row>
        <row r="112">
          <cell r="A112" t="str">
            <v>江门市</v>
          </cell>
        </row>
        <row r="113">
          <cell r="A113" t="str">
            <v>恩平市</v>
          </cell>
          <cell r="B113">
            <v>613008</v>
          </cell>
          <cell r="C113">
            <v>17</v>
          </cell>
          <cell r="D113">
            <v>17</v>
          </cell>
          <cell r="E113">
            <v>22</v>
          </cell>
          <cell r="F113">
            <v>2</v>
          </cell>
          <cell r="G113">
            <v>24</v>
          </cell>
          <cell r="H113">
            <v>2</v>
          </cell>
          <cell r="J113">
            <v>2</v>
          </cell>
          <cell r="K113">
            <v>1</v>
          </cell>
          <cell r="M113">
            <v>1</v>
          </cell>
          <cell r="N113">
            <v>44</v>
          </cell>
          <cell r="O113">
            <v>26.4</v>
          </cell>
          <cell r="P113">
            <v>18.42</v>
          </cell>
          <cell r="Q113">
            <v>7.979999999999997</v>
          </cell>
          <cell r="R113">
            <v>34.379999999999995</v>
          </cell>
        </row>
        <row r="114">
          <cell r="A114" t="str">
            <v>小计</v>
          </cell>
          <cell r="C114">
            <v>17</v>
          </cell>
          <cell r="D114">
            <v>17</v>
          </cell>
          <cell r="E114">
            <v>22</v>
          </cell>
          <cell r="F114">
            <v>2</v>
          </cell>
          <cell r="G114">
            <v>24</v>
          </cell>
          <cell r="H114">
            <v>2</v>
          </cell>
          <cell r="J114">
            <v>2</v>
          </cell>
          <cell r="K114">
            <v>1</v>
          </cell>
          <cell r="M114">
            <v>1</v>
          </cell>
          <cell r="N114">
            <v>44</v>
          </cell>
          <cell r="O114">
            <v>26.4</v>
          </cell>
          <cell r="P114">
            <v>18.42</v>
          </cell>
          <cell r="Q114">
            <v>7.979999999999997</v>
          </cell>
          <cell r="R114">
            <v>34.379999999999995</v>
          </cell>
        </row>
        <row r="115">
          <cell r="A115" t="str">
            <v>阳江市</v>
          </cell>
        </row>
        <row r="116">
          <cell r="A116" t="str">
            <v>市直</v>
          </cell>
          <cell r="B116">
            <v>614001</v>
          </cell>
          <cell r="H116">
            <v>1</v>
          </cell>
          <cell r="I116">
            <v>1</v>
          </cell>
          <cell r="J116">
            <v>2</v>
          </cell>
          <cell r="N116">
            <v>2</v>
          </cell>
          <cell r="O116">
            <v>1.2</v>
          </cell>
          <cell r="P116">
            <v>2.4</v>
          </cell>
          <cell r="Q116">
            <v>-1.2</v>
          </cell>
          <cell r="R116">
            <v>0</v>
          </cell>
        </row>
        <row r="117">
          <cell r="A117" t="str">
            <v>江城区</v>
          </cell>
          <cell r="B117">
            <v>614002</v>
          </cell>
          <cell r="C117">
            <v>11</v>
          </cell>
          <cell r="D117">
            <v>11</v>
          </cell>
          <cell r="E117">
            <v>2</v>
          </cell>
          <cell r="G117">
            <v>2</v>
          </cell>
          <cell r="N117">
            <v>13</v>
          </cell>
          <cell r="O117">
            <v>7.8</v>
          </cell>
          <cell r="P117">
            <v>14.76</v>
          </cell>
          <cell r="Q117">
            <v>-6.96</v>
          </cell>
          <cell r="R117">
            <v>0.8399999999999999</v>
          </cell>
        </row>
        <row r="118">
          <cell r="A118" t="str">
            <v>其中：海陵区</v>
          </cell>
          <cell r="C118">
            <v>2</v>
          </cell>
          <cell r="D118">
            <v>2</v>
          </cell>
          <cell r="N118">
            <v>2</v>
          </cell>
          <cell r="O118">
            <v>1.2</v>
          </cell>
          <cell r="P118">
            <v>6.48</v>
          </cell>
          <cell r="Q118">
            <v>-5.28</v>
          </cell>
          <cell r="R118">
            <v>0</v>
          </cell>
        </row>
        <row r="119">
          <cell r="A119" t="str">
            <v>其中：高新区</v>
          </cell>
          <cell r="C119">
            <v>9</v>
          </cell>
          <cell r="D119">
            <v>9</v>
          </cell>
          <cell r="N119">
            <v>9</v>
          </cell>
          <cell r="O119">
            <v>5.3999999999999995</v>
          </cell>
          <cell r="P119">
            <v>8.4</v>
          </cell>
          <cell r="Q119">
            <v>-3.000000000000001</v>
          </cell>
          <cell r="R119">
            <v>2.3999999999999986</v>
          </cell>
        </row>
        <row r="120">
          <cell r="A120" t="str">
            <v>阳东县</v>
          </cell>
          <cell r="B120">
            <v>614004</v>
          </cell>
          <cell r="C120">
            <v>4</v>
          </cell>
          <cell r="D120">
            <v>4</v>
          </cell>
          <cell r="E120">
            <v>17</v>
          </cell>
          <cell r="F120">
            <v>1</v>
          </cell>
          <cell r="G120">
            <v>18</v>
          </cell>
          <cell r="K120">
            <v>7</v>
          </cell>
          <cell r="L120">
            <v>4</v>
          </cell>
          <cell r="M120">
            <v>11</v>
          </cell>
          <cell r="N120">
            <v>33</v>
          </cell>
          <cell r="O120">
            <v>19.8</v>
          </cell>
          <cell r="P120">
            <v>2.88</v>
          </cell>
          <cell r="Q120">
            <v>16.92</v>
          </cell>
          <cell r="R120">
            <v>36.72</v>
          </cell>
        </row>
        <row r="121">
          <cell r="A121" t="str">
            <v>阳西县</v>
          </cell>
          <cell r="B121">
            <v>614005</v>
          </cell>
          <cell r="P121">
            <v>4.08</v>
          </cell>
          <cell r="Q121">
            <v>-4.08</v>
          </cell>
          <cell r="R121">
            <v>0</v>
          </cell>
        </row>
        <row r="122">
          <cell r="A122" t="str">
            <v>小计</v>
          </cell>
          <cell r="C122">
            <v>15</v>
          </cell>
          <cell r="D122">
            <v>15</v>
          </cell>
          <cell r="E122">
            <v>19</v>
          </cell>
          <cell r="F122">
            <v>1</v>
          </cell>
          <cell r="G122">
            <v>20</v>
          </cell>
          <cell r="H122">
            <v>1</v>
          </cell>
          <cell r="I122">
            <v>1</v>
          </cell>
          <cell r="J122">
            <v>2</v>
          </cell>
          <cell r="K122">
            <v>7</v>
          </cell>
          <cell r="L122">
            <v>4</v>
          </cell>
          <cell r="M122">
            <v>11</v>
          </cell>
          <cell r="N122">
            <v>48</v>
          </cell>
          <cell r="O122">
            <v>28.799999999999997</v>
          </cell>
          <cell r="P122">
            <v>24.119999999999997</v>
          </cell>
          <cell r="Q122">
            <v>4.68</v>
          </cell>
          <cell r="R122">
            <v>37.56</v>
          </cell>
        </row>
        <row r="123">
          <cell r="A123" t="str">
            <v>阳春市</v>
          </cell>
        </row>
        <row r="124">
          <cell r="A124" t="str">
            <v>阳春市</v>
          </cell>
          <cell r="B124">
            <v>614003</v>
          </cell>
          <cell r="C124">
            <v>14</v>
          </cell>
          <cell r="D124">
            <v>14</v>
          </cell>
          <cell r="E124">
            <v>9</v>
          </cell>
          <cell r="F124">
            <v>6</v>
          </cell>
          <cell r="G124">
            <v>15</v>
          </cell>
          <cell r="H124">
            <v>23</v>
          </cell>
          <cell r="I124">
            <v>5</v>
          </cell>
          <cell r="J124">
            <v>28</v>
          </cell>
          <cell r="K124">
            <v>15</v>
          </cell>
          <cell r="L124">
            <v>3</v>
          </cell>
          <cell r="M124">
            <v>18</v>
          </cell>
          <cell r="N124">
            <v>75</v>
          </cell>
          <cell r="O124">
            <v>45</v>
          </cell>
          <cell r="P124">
            <v>66.66</v>
          </cell>
          <cell r="Q124">
            <v>-21.659999999999997</v>
          </cell>
          <cell r="R124">
            <v>23.340000000000003</v>
          </cell>
        </row>
        <row r="125">
          <cell r="A125" t="str">
            <v>小计</v>
          </cell>
          <cell r="C125">
            <v>14</v>
          </cell>
          <cell r="D125">
            <v>14</v>
          </cell>
          <cell r="E125">
            <v>9</v>
          </cell>
          <cell r="F125">
            <v>6</v>
          </cell>
          <cell r="G125">
            <v>15</v>
          </cell>
          <cell r="H125">
            <v>23</v>
          </cell>
          <cell r="I125">
            <v>5</v>
          </cell>
          <cell r="J125">
            <v>28</v>
          </cell>
          <cell r="K125">
            <v>15</v>
          </cell>
          <cell r="L125">
            <v>3</v>
          </cell>
          <cell r="M125">
            <v>18</v>
          </cell>
          <cell r="N125">
            <v>75</v>
          </cell>
          <cell r="O125">
            <v>45</v>
          </cell>
          <cell r="P125">
            <v>66.66</v>
          </cell>
          <cell r="Q125">
            <v>-21.659999999999997</v>
          </cell>
          <cell r="R125">
            <v>23.340000000000003</v>
          </cell>
        </row>
        <row r="126">
          <cell r="A126" t="str">
            <v>湛江市</v>
          </cell>
        </row>
        <row r="127">
          <cell r="A127" t="str">
            <v>市直</v>
          </cell>
          <cell r="B127">
            <v>615001</v>
          </cell>
          <cell r="H127">
            <v>1</v>
          </cell>
          <cell r="J127">
            <v>1</v>
          </cell>
          <cell r="K127">
            <v>2</v>
          </cell>
          <cell r="M127">
            <v>2</v>
          </cell>
          <cell r="N127">
            <v>3</v>
          </cell>
          <cell r="O127">
            <v>1.7999999999999998</v>
          </cell>
          <cell r="P127">
            <v>1.2</v>
          </cell>
          <cell r="Q127">
            <v>0.5999999999999999</v>
          </cell>
          <cell r="R127">
            <v>2.3999999999999995</v>
          </cell>
        </row>
        <row r="128">
          <cell r="A128" t="str">
            <v>霞山区</v>
          </cell>
          <cell r="B128">
            <v>615003</v>
          </cell>
          <cell r="C128">
            <v>6</v>
          </cell>
          <cell r="D128">
            <v>6</v>
          </cell>
          <cell r="E128">
            <v>2</v>
          </cell>
          <cell r="G128">
            <v>2</v>
          </cell>
          <cell r="H128">
            <v>3</v>
          </cell>
          <cell r="J128">
            <v>3</v>
          </cell>
          <cell r="N128">
            <v>11</v>
          </cell>
          <cell r="O128">
            <v>6.6</v>
          </cell>
          <cell r="P128">
            <v>13.32</v>
          </cell>
          <cell r="Q128">
            <v>-6.720000000000001</v>
          </cell>
          <cell r="R128">
            <v>0</v>
          </cell>
        </row>
        <row r="129">
          <cell r="A129" t="str">
            <v>其中：开发区</v>
          </cell>
          <cell r="C129">
            <v>6</v>
          </cell>
          <cell r="D129">
            <v>6</v>
          </cell>
          <cell r="E129">
            <v>2</v>
          </cell>
          <cell r="G129">
            <v>2</v>
          </cell>
          <cell r="H129">
            <v>3</v>
          </cell>
          <cell r="J129">
            <v>3</v>
          </cell>
          <cell r="N129">
            <v>11</v>
          </cell>
          <cell r="O129">
            <v>6.6</v>
          </cell>
          <cell r="P129">
            <v>13.32</v>
          </cell>
          <cell r="Q129">
            <v>-6.720000000000001</v>
          </cell>
          <cell r="R129">
            <v>0</v>
          </cell>
        </row>
        <row r="130">
          <cell r="A130" t="str">
            <v>麻章区</v>
          </cell>
          <cell r="B130">
            <v>615004</v>
          </cell>
          <cell r="D130">
            <v>0</v>
          </cell>
          <cell r="G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A131" t="str">
            <v>坡头区</v>
          </cell>
          <cell r="B131">
            <v>615005</v>
          </cell>
          <cell r="C131">
            <v>20</v>
          </cell>
          <cell r="D131">
            <v>20</v>
          </cell>
          <cell r="E131">
            <v>31</v>
          </cell>
          <cell r="G131">
            <v>31</v>
          </cell>
          <cell r="H131">
            <v>10</v>
          </cell>
          <cell r="I131">
            <v>3</v>
          </cell>
          <cell r="J131">
            <v>13</v>
          </cell>
          <cell r="K131">
            <v>5</v>
          </cell>
          <cell r="M131">
            <v>5</v>
          </cell>
          <cell r="N131">
            <v>69</v>
          </cell>
          <cell r="O131">
            <v>41.4</v>
          </cell>
          <cell r="P131">
            <v>43.8</v>
          </cell>
          <cell r="Q131">
            <v>-2.3999999999999986</v>
          </cell>
          <cell r="R131">
            <v>39</v>
          </cell>
        </row>
        <row r="132">
          <cell r="A132" t="str">
            <v>其中：南三区</v>
          </cell>
          <cell r="H132">
            <v>5</v>
          </cell>
          <cell r="I132">
            <v>3</v>
          </cell>
          <cell r="J132">
            <v>8</v>
          </cell>
          <cell r="N132">
            <v>8</v>
          </cell>
          <cell r="O132">
            <v>4.8</v>
          </cell>
          <cell r="P132">
            <v>9.6</v>
          </cell>
          <cell r="Q132">
            <v>-4.8</v>
          </cell>
        </row>
        <row r="133">
          <cell r="A133" t="str">
            <v>吴川市</v>
          </cell>
          <cell r="B133">
            <v>615008</v>
          </cell>
          <cell r="C133">
            <v>21</v>
          </cell>
          <cell r="D133">
            <v>21</v>
          </cell>
          <cell r="E133">
            <v>49</v>
          </cell>
          <cell r="F133">
            <v>40</v>
          </cell>
          <cell r="G133">
            <v>89</v>
          </cell>
          <cell r="H133">
            <v>21</v>
          </cell>
          <cell r="I133">
            <v>1</v>
          </cell>
          <cell r="J133">
            <v>22</v>
          </cell>
          <cell r="K133">
            <v>21</v>
          </cell>
          <cell r="M133">
            <v>21</v>
          </cell>
          <cell r="N133">
            <v>153</v>
          </cell>
          <cell r="O133">
            <v>91.8</v>
          </cell>
          <cell r="P133">
            <v>53.58</v>
          </cell>
          <cell r="Q133">
            <v>38.22</v>
          </cell>
          <cell r="R133">
            <v>130.01999999999998</v>
          </cell>
        </row>
        <row r="134">
          <cell r="A134" t="str">
            <v>遂溪县</v>
          </cell>
          <cell r="B134">
            <v>615009</v>
          </cell>
          <cell r="C134">
            <v>14</v>
          </cell>
          <cell r="D134">
            <v>14</v>
          </cell>
          <cell r="F134">
            <v>11</v>
          </cell>
          <cell r="G134">
            <v>11</v>
          </cell>
          <cell r="H134">
            <v>8</v>
          </cell>
          <cell r="I134">
            <v>13</v>
          </cell>
          <cell r="J134">
            <v>21</v>
          </cell>
          <cell r="K134">
            <v>2</v>
          </cell>
          <cell r="L134">
            <v>13</v>
          </cell>
          <cell r="M134">
            <v>15</v>
          </cell>
          <cell r="N134">
            <v>61</v>
          </cell>
          <cell r="O134">
            <v>36.6</v>
          </cell>
          <cell r="P134">
            <v>25.68</v>
          </cell>
          <cell r="Q134">
            <v>10.920000000000002</v>
          </cell>
          <cell r="R134">
            <v>47.52</v>
          </cell>
        </row>
        <row r="135">
          <cell r="A135" t="str">
            <v>小计</v>
          </cell>
          <cell r="C135">
            <v>61</v>
          </cell>
          <cell r="D135">
            <v>61</v>
          </cell>
          <cell r="E135">
            <v>82</v>
          </cell>
          <cell r="F135">
            <v>51</v>
          </cell>
          <cell r="G135">
            <v>133</v>
          </cell>
          <cell r="H135">
            <v>43</v>
          </cell>
          <cell r="I135">
            <v>17</v>
          </cell>
          <cell r="J135">
            <v>60</v>
          </cell>
          <cell r="K135">
            <v>30</v>
          </cell>
          <cell r="L135">
            <v>13</v>
          </cell>
          <cell r="M135">
            <v>43</v>
          </cell>
          <cell r="N135">
            <v>297</v>
          </cell>
          <cell r="O135">
            <v>178.2</v>
          </cell>
          <cell r="P135">
            <v>137.57999999999998</v>
          </cell>
          <cell r="Q135">
            <v>40.620000000000005</v>
          </cell>
          <cell r="R135">
            <v>218.94</v>
          </cell>
        </row>
        <row r="136">
          <cell r="A136" t="str">
            <v>廉江市</v>
          </cell>
        </row>
        <row r="137">
          <cell r="A137" t="str">
            <v>廉江市</v>
          </cell>
          <cell r="B137">
            <v>615007</v>
          </cell>
          <cell r="C137">
            <v>29</v>
          </cell>
          <cell r="D137">
            <v>29</v>
          </cell>
          <cell r="E137">
            <v>32</v>
          </cell>
          <cell r="F137">
            <v>57</v>
          </cell>
          <cell r="G137">
            <v>89</v>
          </cell>
          <cell r="H137">
            <v>23</v>
          </cell>
          <cell r="J137">
            <v>23</v>
          </cell>
          <cell r="K137">
            <v>8</v>
          </cell>
          <cell r="L137">
            <v>15</v>
          </cell>
          <cell r="M137">
            <v>23</v>
          </cell>
          <cell r="N137">
            <v>164</v>
          </cell>
          <cell r="O137">
            <v>98.39999999999999</v>
          </cell>
          <cell r="P137">
            <v>94.08</v>
          </cell>
          <cell r="Q137">
            <v>4.319999999999993</v>
          </cell>
          <cell r="R137">
            <v>102.71999999999998</v>
          </cell>
        </row>
        <row r="138">
          <cell r="A138" t="str">
            <v>小计</v>
          </cell>
          <cell r="C138">
            <v>29</v>
          </cell>
          <cell r="D138">
            <v>29</v>
          </cell>
          <cell r="E138">
            <v>32</v>
          </cell>
          <cell r="F138">
            <v>57</v>
          </cell>
          <cell r="G138">
            <v>89</v>
          </cell>
          <cell r="H138">
            <v>23</v>
          </cell>
          <cell r="I138">
            <v>0</v>
          </cell>
          <cell r="J138">
            <v>23</v>
          </cell>
          <cell r="K138">
            <v>8</v>
          </cell>
          <cell r="L138">
            <v>15</v>
          </cell>
          <cell r="M138">
            <v>23</v>
          </cell>
          <cell r="N138">
            <v>164</v>
          </cell>
          <cell r="O138">
            <v>98.39999999999999</v>
          </cell>
          <cell r="P138">
            <v>94.08</v>
          </cell>
          <cell r="Q138">
            <v>4.319999999999993</v>
          </cell>
          <cell r="R138">
            <v>102.71999999999998</v>
          </cell>
        </row>
        <row r="139">
          <cell r="A139" t="str">
            <v>雷州市</v>
          </cell>
        </row>
        <row r="140">
          <cell r="A140" t="str">
            <v>雷州市</v>
          </cell>
          <cell r="B140">
            <v>615006</v>
          </cell>
          <cell r="C140">
            <v>114</v>
          </cell>
          <cell r="D140">
            <v>114</v>
          </cell>
          <cell r="E140">
            <v>177</v>
          </cell>
          <cell r="F140">
            <v>8</v>
          </cell>
          <cell r="G140">
            <v>185</v>
          </cell>
          <cell r="H140">
            <v>11</v>
          </cell>
          <cell r="J140">
            <v>11</v>
          </cell>
          <cell r="K140">
            <v>28</v>
          </cell>
          <cell r="M140">
            <v>28</v>
          </cell>
          <cell r="N140">
            <v>338</v>
          </cell>
          <cell r="O140">
            <v>202.79999999999998</v>
          </cell>
          <cell r="P140">
            <v>50.88</v>
          </cell>
          <cell r="Q140">
            <v>151.92</v>
          </cell>
          <cell r="R140">
            <v>354.71999999999997</v>
          </cell>
        </row>
        <row r="141">
          <cell r="A141" t="str">
            <v>小计</v>
          </cell>
          <cell r="C141">
            <v>114</v>
          </cell>
          <cell r="D141">
            <v>114</v>
          </cell>
          <cell r="E141">
            <v>177</v>
          </cell>
          <cell r="F141">
            <v>8</v>
          </cell>
          <cell r="G141">
            <v>185</v>
          </cell>
          <cell r="H141">
            <v>11</v>
          </cell>
          <cell r="J141">
            <v>11</v>
          </cell>
          <cell r="K141">
            <v>28</v>
          </cell>
          <cell r="M141">
            <v>28</v>
          </cell>
          <cell r="N141">
            <v>338</v>
          </cell>
          <cell r="O141">
            <v>202.79999999999998</v>
          </cell>
          <cell r="P141">
            <v>50.88</v>
          </cell>
          <cell r="Q141">
            <v>151.92</v>
          </cell>
          <cell r="R141">
            <v>354.71999999999997</v>
          </cell>
        </row>
        <row r="142">
          <cell r="A142" t="str">
            <v>徐闻县</v>
          </cell>
        </row>
        <row r="143">
          <cell r="A143" t="str">
            <v>徐闻县</v>
          </cell>
          <cell r="B143">
            <v>615010</v>
          </cell>
          <cell r="D143">
            <v>0</v>
          </cell>
          <cell r="E143">
            <v>1</v>
          </cell>
          <cell r="G143">
            <v>1</v>
          </cell>
          <cell r="H143">
            <v>7</v>
          </cell>
          <cell r="I143">
            <v>18</v>
          </cell>
          <cell r="J143">
            <v>25</v>
          </cell>
          <cell r="K143">
            <v>2</v>
          </cell>
          <cell r="L143">
            <v>4</v>
          </cell>
          <cell r="M143">
            <v>6</v>
          </cell>
          <cell r="N143">
            <v>32</v>
          </cell>
          <cell r="O143">
            <v>19.2</v>
          </cell>
          <cell r="P143">
            <v>0</v>
          </cell>
          <cell r="Q143">
            <v>19.2</v>
          </cell>
          <cell r="R143">
            <v>31.56</v>
          </cell>
        </row>
        <row r="144">
          <cell r="A144" t="str">
            <v>小计</v>
          </cell>
          <cell r="D144">
            <v>0</v>
          </cell>
          <cell r="E144">
            <v>1</v>
          </cell>
          <cell r="G144">
            <v>1</v>
          </cell>
          <cell r="H144">
            <v>7</v>
          </cell>
          <cell r="I144">
            <v>18</v>
          </cell>
          <cell r="J144">
            <v>25</v>
          </cell>
          <cell r="K144">
            <v>2</v>
          </cell>
          <cell r="L144">
            <v>4</v>
          </cell>
          <cell r="M144">
            <v>6</v>
          </cell>
          <cell r="N144">
            <v>32</v>
          </cell>
          <cell r="O144">
            <v>19.2</v>
          </cell>
          <cell r="P144">
            <v>0</v>
          </cell>
          <cell r="Q144">
            <v>19.2</v>
          </cell>
          <cell r="R144">
            <v>31.56</v>
          </cell>
        </row>
        <row r="145">
          <cell r="A145" t="str">
            <v>茂名市</v>
          </cell>
          <cell r="D145">
            <v>0</v>
          </cell>
        </row>
        <row r="146">
          <cell r="A146" t="str">
            <v>市直</v>
          </cell>
          <cell r="B146">
            <v>616001</v>
          </cell>
          <cell r="D146">
            <v>0</v>
          </cell>
          <cell r="I146">
            <v>4</v>
          </cell>
          <cell r="J146">
            <v>4</v>
          </cell>
          <cell r="L146">
            <v>3</v>
          </cell>
          <cell r="M146">
            <v>3</v>
          </cell>
          <cell r="N146">
            <v>7</v>
          </cell>
          <cell r="O146">
            <v>4.2</v>
          </cell>
          <cell r="P146">
            <v>4.8</v>
          </cell>
          <cell r="Q146">
            <v>-0.5999999999999996</v>
          </cell>
          <cell r="R146">
            <v>3.6000000000000005</v>
          </cell>
        </row>
        <row r="147">
          <cell r="A147" t="str">
            <v>茂南区</v>
          </cell>
          <cell r="B147">
            <v>616002</v>
          </cell>
          <cell r="C147">
            <v>18</v>
          </cell>
          <cell r="D147">
            <v>18</v>
          </cell>
          <cell r="E147">
            <v>12</v>
          </cell>
          <cell r="F147">
            <v>5</v>
          </cell>
          <cell r="G147">
            <v>17</v>
          </cell>
          <cell r="H147">
            <v>1</v>
          </cell>
          <cell r="J147">
            <v>1</v>
          </cell>
          <cell r="K147">
            <v>2</v>
          </cell>
          <cell r="L147">
            <v>4</v>
          </cell>
          <cell r="M147">
            <v>6</v>
          </cell>
          <cell r="N147">
            <v>42</v>
          </cell>
          <cell r="O147">
            <v>25.2</v>
          </cell>
          <cell r="P147">
            <v>33.48</v>
          </cell>
          <cell r="Q147">
            <v>-8.279999999999998</v>
          </cell>
          <cell r="R147">
            <v>16.92</v>
          </cell>
        </row>
        <row r="148">
          <cell r="A148" t="str">
            <v>信宜市</v>
          </cell>
          <cell r="B148">
            <v>616004</v>
          </cell>
          <cell r="C148">
            <v>50</v>
          </cell>
          <cell r="D148">
            <v>50</v>
          </cell>
          <cell r="E148">
            <v>44</v>
          </cell>
          <cell r="F148">
            <v>10</v>
          </cell>
          <cell r="G148">
            <v>54</v>
          </cell>
          <cell r="H148">
            <v>8</v>
          </cell>
          <cell r="I148">
            <v>27</v>
          </cell>
          <cell r="J148">
            <v>35</v>
          </cell>
          <cell r="K148">
            <v>29</v>
          </cell>
          <cell r="L148">
            <v>52</v>
          </cell>
          <cell r="M148">
            <v>81</v>
          </cell>
          <cell r="N148">
            <v>220</v>
          </cell>
          <cell r="O148">
            <v>132</v>
          </cell>
          <cell r="P148">
            <v>54.48</v>
          </cell>
          <cell r="Q148">
            <v>77.52000000000001</v>
          </cell>
          <cell r="R148">
            <v>209.52</v>
          </cell>
        </row>
        <row r="149">
          <cell r="A149" t="str">
            <v>电白县</v>
          </cell>
          <cell r="B149">
            <v>616007</v>
          </cell>
          <cell r="C149">
            <v>21</v>
          </cell>
          <cell r="D149">
            <v>21</v>
          </cell>
          <cell r="E149">
            <v>45</v>
          </cell>
          <cell r="G149">
            <v>45</v>
          </cell>
          <cell r="H149">
            <v>48</v>
          </cell>
          <cell r="I149">
            <v>4</v>
          </cell>
          <cell r="J149">
            <v>52</v>
          </cell>
          <cell r="K149">
            <v>89</v>
          </cell>
          <cell r="L149">
            <v>13</v>
          </cell>
          <cell r="M149">
            <v>102</v>
          </cell>
          <cell r="N149">
            <v>220</v>
          </cell>
          <cell r="O149">
            <v>132</v>
          </cell>
          <cell r="P149">
            <v>141.72</v>
          </cell>
          <cell r="Q149">
            <v>-9.719999999999999</v>
          </cell>
          <cell r="R149">
            <v>121.14</v>
          </cell>
        </row>
        <row r="150">
          <cell r="A150" t="str">
            <v>其中：滨海新区</v>
          </cell>
          <cell r="C150">
            <v>4</v>
          </cell>
          <cell r="D150">
            <v>4</v>
          </cell>
          <cell r="E150">
            <v>1</v>
          </cell>
          <cell r="G150">
            <v>1</v>
          </cell>
          <cell r="H150">
            <v>29</v>
          </cell>
          <cell r="I150">
            <v>2</v>
          </cell>
          <cell r="J150">
            <v>31</v>
          </cell>
          <cell r="K150">
            <v>9</v>
          </cell>
          <cell r="M150">
            <v>9</v>
          </cell>
          <cell r="N150">
            <v>45</v>
          </cell>
          <cell r="O150">
            <v>27</v>
          </cell>
          <cell r="P150">
            <v>54.8</v>
          </cell>
          <cell r="Q150">
            <v>-27.799999999999997</v>
          </cell>
          <cell r="R150">
            <v>0</v>
          </cell>
        </row>
        <row r="151">
          <cell r="A151" t="str">
            <v>小计</v>
          </cell>
          <cell r="C151">
            <v>89</v>
          </cell>
          <cell r="D151">
            <v>89</v>
          </cell>
          <cell r="E151">
            <v>101</v>
          </cell>
          <cell r="F151">
            <v>15</v>
          </cell>
          <cell r="G151">
            <v>116</v>
          </cell>
          <cell r="H151">
            <v>57</v>
          </cell>
          <cell r="I151">
            <v>35</v>
          </cell>
          <cell r="J151">
            <v>92</v>
          </cell>
          <cell r="K151">
            <v>120</v>
          </cell>
          <cell r="L151">
            <v>72</v>
          </cell>
          <cell r="M151">
            <v>192</v>
          </cell>
          <cell r="N151">
            <v>489</v>
          </cell>
          <cell r="O151">
            <v>293.4</v>
          </cell>
          <cell r="P151">
            <v>234.48</v>
          </cell>
          <cell r="Q151">
            <v>58.91999999999999</v>
          </cell>
          <cell r="R151">
            <v>351.17999999999995</v>
          </cell>
        </row>
        <row r="152">
          <cell r="A152" t="str">
            <v>化州市</v>
          </cell>
          <cell r="G152">
            <v>0</v>
          </cell>
        </row>
        <row r="153">
          <cell r="A153" t="str">
            <v>化州市</v>
          </cell>
          <cell r="B153">
            <v>616006</v>
          </cell>
          <cell r="C153">
            <v>46</v>
          </cell>
          <cell r="D153">
            <v>46</v>
          </cell>
          <cell r="E153">
            <v>46</v>
          </cell>
          <cell r="F153">
            <v>36</v>
          </cell>
          <cell r="G153">
            <v>82</v>
          </cell>
          <cell r="H153">
            <v>7</v>
          </cell>
          <cell r="I153">
            <v>16</v>
          </cell>
          <cell r="J153">
            <v>23</v>
          </cell>
          <cell r="K153">
            <v>6</v>
          </cell>
          <cell r="L153">
            <v>23</v>
          </cell>
          <cell r="M153">
            <v>29</v>
          </cell>
          <cell r="N153">
            <v>180</v>
          </cell>
          <cell r="O153">
            <v>108</v>
          </cell>
          <cell r="P153">
            <v>107.46</v>
          </cell>
          <cell r="Q153">
            <v>0.5400000000000063</v>
          </cell>
          <cell r="R153">
            <v>108.54</v>
          </cell>
        </row>
        <row r="154">
          <cell r="A154" t="str">
            <v>小计</v>
          </cell>
          <cell r="C154">
            <v>46</v>
          </cell>
          <cell r="D154">
            <v>46</v>
          </cell>
          <cell r="E154">
            <v>46</v>
          </cell>
          <cell r="F154">
            <v>36</v>
          </cell>
          <cell r="G154">
            <v>82</v>
          </cell>
          <cell r="H154">
            <v>7</v>
          </cell>
          <cell r="I154">
            <v>16</v>
          </cell>
          <cell r="J154">
            <v>23</v>
          </cell>
          <cell r="K154">
            <v>6</v>
          </cell>
          <cell r="L154">
            <v>23</v>
          </cell>
          <cell r="M154">
            <v>29</v>
          </cell>
          <cell r="N154">
            <v>180</v>
          </cell>
          <cell r="O154">
            <v>108</v>
          </cell>
          <cell r="P154">
            <v>107.46</v>
          </cell>
          <cell r="Q154">
            <v>0.5400000000000063</v>
          </cell>
          <cell r="R154">
            <v>108.54</v>
          </cell>
        </row>
        <row r="155">
          <cell r="A155" t="str">
            <v>高州市</v>
          </cell>
          <cell r="G155">
            <v>0</v>
          </cell>
        </row>
        <row r="156">
          <cell r="A156" t="str">
            <v>高州市</v>
          </cell>
          <cell r="B156">
            <v>616005</v>
          </cell>
          <cell r="C156">
            <v>89</v>
          </cell>
          <cell r="D156">
            <v>89</v>
          </cell>
          <cell r="E156">
            <v>101</v>
          </cell>
          <cell r="F156">
            <v>55</v>
          </cell>
          <cell r="G156">
            <v>156</v>
          </cell>
          <cell r="H156">
            <v>5</v>
          </cell>
          <cell r="I156">
            <v>32</v>
          </cell>
          <cell r="J156">
            <v>37</v>
          </cell>
          <cell r="K156">
            <v>6</v>
          </cell>
          <cell r="L156">
            <v>46</v>
          </cell>
          <cell r="M156">
            <v>52</v>
          </cell>
          <cell r="N156">
            <v>334</v>
          </cell>
          <cell r="O156">
            <v>200.4</v>
          </cell>
          <cell r="P156">
            <v>140.52</v>
          </cell>
          <cell r="Q156">
            <v>59.879999999999995</v>
          </cell>
          <cell r="R156">
            <v>260.28</v>
          </cell>
        </row>
        <row r="157">
          <cell r="A157" t="str">
            <v>小计</v>
          </cell>
          <cell r="C157">
            <v>89</v>
          </cell>
          <cell r="D157">
            <v>89</v>
          </cell>
          <cell r="E157">
            <v>101</v>
          </cell>
          <cell r="F157">
            <v>55</v>
          </cell>
          <cell r="G157">
            <v>156</v>
          </cell>
          <cell r="H157">
            <v>5</v>
          </cell>
          <cell r="I157">
            <v>32</v>
          </cell>
          <cell r="J157">
            <v>37</v>
          </cell>
          <cell r="K157">
            <v>6</v>
          </cell>
          <cell r="L157">
            <v>46</v>
          </cell>
          <cell r="M157">
            <v>52</v>
          </cell>
          <cell r="N157">
            <v>334</v>
          </cell>
          <cell r="O157">
            <v>200.4</v>
          </cell>
          <cell r="P157">
            <v>140.52</v>
          </cell>
          <cell r="Q157">
            <v>59.879999999999995</v>
          </cell>
          <cell r="R157">
            <v>260.28</v>
          </cell>
        </row>
        <row r="158">
          <cell r="A158" t="str">
            <v>肇庆市</v>
          </cell>
        </row>
        <row r="159">
          <cell r="A159" t="str">
            <v>市直</v>
          </cell>
          <cell r="B159">
            <v>617001</v>
          </cell>
          <cell r="K159">
            <v>2</v>
          </cell>
          <cell r="M159">
            <v>2</v>
          </cell>
          <cell r="N159">
            <v>2</v>
          </cell>
          <cell r="O159">
            <v>1.2</v>
          </cell>
          <cell r="P159">
            <v>0</v>
          </cell>
          <cell r="Q159">
            <v>1.2</v>
          </cell>
          <cell r="R159">
            <v>2.4</v>
          </cell>
        </row>
        <row r="160">
          <cell r="A160" t="str">
            <v>端州区</v>
          </cell>
          <cell r="B160">
            <v>617002</v>
          </cell>
          <cell r="C160">
            <v>7</v>
          </cell>
          <cell r="D160">
            <v>7</v>
          </cell>
          <cell r="E160">
            <v>11</v>
          </cell>
          <cell r="F160">
            <v>3</v>
          </cell>
          <cell r="G160">
            <v>14</v>
          </cell>
          <cell r="H160">
            <v>14</v>
          </cell>
          <cell r="I160">
            <v>2</v>
          </cell>
          <cell r="J160">
            <v>16</v>
          </cell>
          <cell r="K160">
            <v>6</v>
          </cell>
          <cell r="L160">
            <v>1</v>
          </cell>
          <cell r="M160">
            <v>7</v>
          </cell>
          <cell r="N160">
            <v>44</v>
          </cell>
          <cell r="O160">
            <v>26.4</v>
          </cell>
          <cell r="P160">
            <v>27</v>
          </cell>
          <cell r="Q160">
            <v>-0.6000000000000014</v>
          </cell>
          <cell r="R160">
            <v>25.799999999999997</v>
          </cell>
        </row>
        <row r="161">
          <cell r="A161" t="str">
            <v>鼎湖区</v>
          </cell>
          <cell r="B161">
            <v>617003</v>
          </cell>
          <cell r="H161">
            <v>20</v>
          </cell>
          <cell r="J161">
            <v>20</v>
          </cell>
          <cell r="K161">
            <v>7</v>
          </cell>
          <cell r="M161">
            <v>7</v>
          </cell>
          <cell r="N161">
            <v>27</v>
          </cell>
          <cell r="O161">
            <v>16.2</v>
          </cell>
          <cell r="P161">
            <v>22.2</v>
          </cell>
          <cell r="Q161">
            <v>-6</v>
          </cell>
          <cell r="R161">
            <v>10.2</v>
          </cell>
        </row>
        <row r="162">
          <cell r="A162" t="str">
            <v>四会市</v>
          </cell>
          <cell r="B162">
            <v>617004</v>
          </cell>
          <cell r="E162">
            <v>10</v>
          </cell>
          <cell r="G162">
            <v>10</v>
          </cell>
          <cell r="H162">
            <v>3</v>
          </cell>
          <cell r="J162">
            <v>3</v>
          </cell>
          <cell r="K162">
            <v>16</v>
          </cell>
          <cell r="M162">
            <v>16</v>
          </cell>
          <cell r="N162">
            <v>29</v>
          </cell>
          <cell r="O162">
            <v>17.4</v>
          </cell>
          <cell r="P162">
            <v>3.6</v>
          </cell>
          <cell r="Q162">
            <v>13.799999999999999</v>
          </cell>
          <cell r="R162">
            <v>31.199999999999996</v>
          </cell>
        </row>
        <row r="163">
          <cell r="A163" t="str">
            <v>高要市</v>
          </cell>
          <cell r="B163">
            <v>617005</v>
          </cell>
          <cell r="C163">
            <v>10</v>
          </cell>
          <cell r="D163">
            <v>10</v>
          </cell>
          <cell r="E163">
            <v>40</v>
          </cell>
          <cell r="G163">
            <v>40</v>
          </cell>
          <cell r="H163">
            <v>11</v>
          </cell>
          <cell r="J163">
            <v>11</v>
          </cell>
          <cell r="K163">
            <v>31</v>
          </cell>
          <cell r="L163">
            <v>2</v>
          </cell>
          <cell r="M163">
            <v>33</v>
          </cell>
          <cell r="N163">
            <v>94</v>
          </cell>
          <cell r="O163">
            <v>56.4</v>
          </cell>
          <cell r="P163">
            <v>9.18</v>
          </cell>
          <cell r="Q163">
            <v>47.22</v>
          </cell>
          <cell r="R163">
            <v>103.62</v>
          </cell>
        </row>
        <row r="164">
          <cell r="A164" t="str">
            <v>小计</v>
          </cell>
          <cell r="C164">
            <v>17</v>
          </cell>
          <cell r="D164">
            <v>17</v>
          </cell>
          <cell r="E164">
            <v>61</v>
          </cell>
          <cell r="F164">
            <v>3</v>
          </cell>
          <cell r="G164">
            <v>64</v>
          </cell>
          <cell r="H164">
            <v>48</v>
          </cell>
          <cell r="I164">
            <v>2</v>
          </cell>
          <cell r="J164">
            <v>50</v>
          </cell>
          <cell r="K164">
            <v>62</v>
          </cell>
          <cell r="L164">
            <v>3</v>
          </cell>
          <cell r="M164">
            <v>65</v>
          </cell>
          <cell r="N164">
            <v>196</v>
          </cell>
          <cell r="O164">
            <v>117.6</v>
          </cell>
          <cell r="P164">
            <v>61.980000000000004</v>
          </cell>
          <cell r="Q164">
            <v>55.61999999999999</v>
          </cell>
          <cell r="R164">
            <v>173.21999999999997</v>
          </cell>
        </row>
        <row r="165">
          <cell r="A165" t="str">
            <v>德庆县</v>
          </cell>
        </row>
        <row r="166">
          <cell r="A166" t="str">
            <v>德庆县</v>
          </cell>
          <cell r="B166">
            <v>617007</v>
          </cell>
          <cell r="F166">
            <v>5</v>
          </cell>
          <cell r="G166">
            <v>5</v>
          </cell>
          <cell r="H166">
            <v>10</v>
          </cell>
          <cell r="J166">
            <v>10</v>
          </cell>
          <cell r="K166">
            <v>13</v>
          </cell>
          <cell r="L166">
            <v>8</v>
          </cell>
          <cell r="M166">
            <v>21</v>
          </cell>
          <cell r="N166">
            <v>36</v>
          </cell>
          <cell r="O166">
            <v>21.599999999999998</v>
          </cell>
          <cell r="P166">
            <v>17.16</v>
          </cell>
          <cell r="Q166">
            <v>4.439999999999998</v>
          </cell>
          <cell r="R166">
            <v>26.039999999999996</v>
          </cell>
        </row>
        <row r="167">
          <cell r="A167" t="str">
            <v>小计</v>
          </cell>
          <cell r="F167">
            <v>5</v>
          </cell>
          <cell r="G167">
            <v>5</v>
          </cell>
          <cell r="H167">
            <v>10</v>
          </cell>
          <cell r="J167">
            <v>10</v>
          </cell>
          <cell r="K167">
            <v>13</v>
          </cell>
          <cell r="L167">
            <v>8</v>
          </cell>
          <cell r="M167">
            <v>21</v>
          </cell>
          <cell r="N167">
            <v>36</v>
          </cell>
          <cell r="O167">
            <v>21.599999999999998</v>
          </cell>
          <cell r="P167">
            <v>17.16</v>
          </cell>
          <cell r="Q167">
            <v>4.439999999999998</v>
          </cell>
          <cell r="R167">
            <v>26.039999999999996</v>
          </cell>
        </row>
        <row r="168">
          <cell r="A168" t="str">
            <v>广宁县</v>
          </cell>
        </row>
        <row r="169">
          <cell r="A169" t="str">
            <v>广宁县</v>
          </cell>
          <cell r="B169">
            <v>617006</v>
          </cell>
          <cell r="C169">
            <v>4</v>
          </cell>
          <cell r="D169">
            <v>4</v>
          </cell>
          <cell r="E169">
            <v>5</v>
          </cell>
          <cell r="F169">
            <v>8</v>
          </cell>
          <cell r="G169">
            <v>13</v>
          </cell>
          <cell r="H169">
            <v>6</v>
          </cell>
          <cell r="I169">
            <v>3</v>
          </cell>
          <cell r="J169">
            <v>9</v>
          </cell>
          <cell r="K169">
            <v>9</v>
          </cell>
          <cell r="M169">
            <v>9</v>
          </cell>
          <cell r="N169">
            <v>35</v>
          </cell>
          <cell r="O169">
            <v>21</v>
          </cell>
          <cell r="P169">
            <v>35.34</v>
          </cell>
          <cell r="Q169">
            <v>-14.340000000000003</v>
          </cell>
          <cell r="R169">
            <v>6.659999999999997</v>
          </cell>
        </row>
        <row r="170">
          <cell r="A170" t="str">
            <v>小计</v>
          </cell>
          <cell r="C170">
            <v>4</v>
          </cell>
          <cell r="D170">
            <v>4</v>
          </cell>
          <cell r="E170">
            <v>5</v>
          </cell>
          <cell r="F170">
            <v>8</v>
          </cell>
          <cell r="G170">
            <v>13</v>
          </cell>
          <cell r="H170">
            <v>6</v>
          </cell>
          <cell r="I170">
            <v>3</v>
          </cell>
          <cell r="J170">
            <v>9</v>
          </cell>
          <cell r="K170">
            <v>9</v>
          </cell>
          <cell r="M170">
            <v>9</v>
          </cell>
          <cell r="N170">
            <v>35</v>
          </cell>
          <cell r="O170">
            <v>21</v>
          </cell>
          <cell r="P170">
            <v>35.34</v>
          </cell>
          <cell r="Q170">
            <v>-14.340000000000003</v>
          </cell>
          <cell r="R170">
            <v>6.659999999999997</v>
          </cell>
        </row>
        <row r="171">
          <cell r="A171" t="str">
            <v>封开县</v>
          </cell>
        </row>
        <row r="172">
          <cell r="A172" t="str">
            <v>封开县</v>
          </cell>
          <cell r="B172">
            <v>617008</v>
          </cell>
          <cell r="C172">
            <v>36</v>
          </cell>
          <cell r="D172">
            <v>36</v>
          </cell>
          <cell r="E172">
            <v>26</v>
          </cell>
          <cell r="F172">
            <v>8</v>
          </cell>
          <cell r="G172">
            <v>34</v>
          </cell>
          <cell r="H172">
            <v>12</v>
          </cell>
          <cell r="I172">
            <v>6</v>
          </cell>
          <cell r="J172">
            <v>18</v>
          </cell>
          <cell r="K172">
            <v>5</v>
          </cell>
          <cell r="M172">
            <v>5</v>
          </cell>
          <cell r="N172">
            <v>93</v>
          </cell>
          <cell r="O172">
            <v>55.8</v>
          </cell>
          <cell r="P172">
            <v>14.58</v>
          </cell>
          <cell r="Q172">
            <v>41.22</v>
          </cell>
          <cell r="R172">
            <v>97.02</v>
          </cell>
        </row>
        <row r="173">
          <cell r="A173" t="str">
            <v>小计</v>
          </cell>
          <cell r="C173">
            <v>36</v>
          </cell>
          <cell r="D173">
            <v>36</v>
          </cell>
          <cell r="E173">
            <v>26</v>
          </cell>
          <cell r="F173">
            <v>8</v>
          </cell>
          <cell r="G173">
            <v>34</v>
          </cell>
          <cell r="H173">
            <v>12</v>
          </cell>
          <cell r="I173">
            <v>6</v>
          </cell>
          <cell r="J173">
            <v>18</v>
          </cell>
          <cell r="K173">
            <v>5</v>
          </cell>
          <cell r="M173">
            <v>5</v>
          </cell>
          <cell r="N173">
            <v>93</v>
          </cell>
          <cell r="O173">
            <v>55.8</v>
          </cell>
          <cell r="P173">
            <v>14.58</v>
          </cell>
          <cell r="Q173">
            <v>41.22</v>
          </cell>
          <cell r="R173">
            <v>97.02</v>
          </cell>
        </row>
        <row r="174">
          <cell r="A174" t="str">
            <v>怀集县</v>
          </cell>
          <cell r="G174">
            <v>0</v>
          </cell>
        </row>
        <row r="175">
          <cell r="A175" t="str">
            <v>怀集县</v>
          </cell>
          <cell r="B175">
            <v>617009</v>
          </cell>
          <cell r="C175">
            <v>20</v>
          </cell>
          <cell r="D175">
            <v>20</v>
          </cell>
          <cell r="E175">
            <v>41</v>
          </cell>
          <cell r="F175">
            <v>48</v>
          </cell>
          <cell r="G175">
            <v>89</v>
          </cell>
          <cell r="H175">
            <v>15</v>
          </cell>
          <cell r="I175">
            <v>28</v>
          </cell>
          <cell r="J175">
            <v>43</v>
          </cell>
          <cell r="K175">
            <v>15</v>
          </cell>
          <cell r="L175">
            <v>1</v>
          </cell>
          <cell r="M175">
            <v>16</v>
          </cell>
          <cell r="N175">
            <v>168</v>
          </cell>
          <cell r="O175">
            <v>100.8</v>
          </cell>
          <cell r="P175">
            <v>165.72</v>
          </cell>
          <cell r="Q175">
            <v>-64.92</v>
          </cell>
          <cell r="R175">
            <v>35.879999999999995</v>
          </cell>
        </row>
        <row r="176">
          <cell r="A176" t="str">
            <v>小计</v>
          </cell>
          <cell r="C176">
            <v>20</v>
          </cell>
          <cell r="D176">
            <v>20</v>
          </cell>
          <cell r="E176">
            <v>41</v>
          </cell>
          <cell r="F176">
            <v>48</v>
          </cell>
          <cell r="G176">
            <v>89</v>
          </cell>
          <cell r="H176">
            <v>15</v>
          </cell>
          <cell r="I176">
            <v>28</v>
          </cell>
          <cell r="J176">
            <v>43</v>
          </cell>
          <cell r="K176">
            <v>15</v>
          </cell>
          <cell r="L176">
            <v>1</v>
          </cell>
          <cell r="M176">
            <v>16</v>
          </cell>
          <cell r="N176">
            <v>168</v>
          </cell>
          <cell r="O176">
            <v>100.8</v>
          </cell>
          <cell r="P176">
            <v>165.72</v>
          </cell>
          <cell r="Q176">
            <v>-64.92</v>
          </cell>
          <cell r="R176">
            <v>35.879999999999995</v>
          </cell>
        </row>
        <row r="177">
          <cell r="A177" t="str">
            <v>清远市</v>
          </cell>
        </row>
        <row r="178">
          <cell r="A178" t="str">
            <v>市直</v>
          </cell>
          <cell r="B178">
            <v>618001</v>
          </cell>
          <cell r="K178">
            <v>1</v>
          </cell>
          <cell r="M178">
            <v>1</v>
          </cell>
          <cell r="N178">
            <v>1</v>
          </cell>
          <cell r="O178">
            <v>0.6</v>
          </cell>
          <cell r="P178">
            <v>0</v>
          </cell>
          <cell r="Q178">
            <v>0.6</v>
          </cell>
          <cell r="R178">
            <v>1.2</v>
          </cell>
        </row>
        <row r="179">
          <cell r="A179" t="str">
            <v>清城区</v>
          </cell>
          <cell r="B179">
            <v>618002</v>
          </cell>
          <cell r="C179">
            <v>13</v>
          </cell>
          <cell r="D179">
            <v>13</v>
          </cell>
          <cell r="E179">
            <v>22</v>
          </cell>
          <cell r="F179">
            <v>5</v>
          </cell>
          <cell r="G179">
            <v>27</v>
          </cell>
          <cell r="I179">
            <v>0</v>
          </cell>
          <cell r="K179">
            <v>21</v>
          </cell>
          <cell r="L179">
            <v>1</v>
          </cell>
          <cell r="M179">
            <v>22</v>
          </cell>
          <cell r="N179">
            <v>62</v>
          </cell>
          <cell r="O179">
            <v>37.199999999999996</v>
          </cell>
          <cell r="P179">
            <v>25.38</v>
          </cell>
          <cell r="Q179">
            <v>11.819999999999997</v>
          </cell>
          <cell r="R179">
            <v>49.019999999999996</v>
          </cell>
        </row>
        <row r="180">
          <cell r="A180" t="str">
            <v>其中：开发区</v>
          </cell>
          <cell r="D180">
            <v>0</v>
          </cell>
          <cell r="N180">
            <v>0</v>
          </cell>
          <cell r="O180">
            <v>0</v>
          </cell>
          <cell r="P180">
            <v>0.72</v>
          </cell>
          <cell r="Q180">
            <v>-0.72</v>
          </cell>
          <cell r="R180">
            <v>0</v>
          </cell>
        </row>
        <row r="181">
          <cell r="A181" t="str">
            <v>清新区</v>
          </cell>
          <cell r="B181">
            <v>618003</v>
          </cell>
          <cell r="C181">
            <v>1</v>
          </cell>
          <cell r="D181">
            <v>1</v>
          </cell>
          <cell r="L181">
            <v>5</v>
          </cell>
          <cell r="M181">
            <v>5</v>
          </cell>
          <cell r="N181">
            <v>6</v>
          </cell>
          <cell r="O181">
            <v>3.5999999999999996</v>
          </cell>
          <cell r="P181">
            <v>27.48</v>
          </cell>
          <cell r="Q181">
            <v>-23.880000000000003</v>
          </cell>
          <cell r="R181">
            <v>0</v>
          </cell>
        </row>
        <row r="182">
          <cell r="A182" t="str">
            <v>阳山县</v>
          </cell>
          <cell r="B182">
            <v>618009</v>
          </cell>
          <cell r="C182">
            <v>3</v>
          </cell>
          <cell r="D182">
            <v>3</v>
          </cell>
          <cell r="E182">
            <v>17</v>
          </cell>
          <cell r="F182">
            <v>3</v>
          </cell>
          <cell r="G182">
            <v>20</v>
          </cell>
          <cell r="H182">
            <v>8</v>
          </cell>
          <cell r="J182">
            <v>8</v>
          </cell>
          <cell r="N182">
            <v>31</v>
          </cell>
          <cell r="O182">
            <v>18.599999999999998</v>
          </cell>
          <cell r="P182">
            <v>40.74</v>
          </cell>
          <cell r="Q182">
            <v>-22.140000000000004</v>
          </cell>
          <cell r="R182">
            <v>0</v>
          </cell>
        </row>
        <row r="183">
          <cell r="A183" t="str">
            <v>连州市</v>
          </cell>
          <cell r="B183">
            <v>618005</v>
          </cell>
          <cell r="H183">
            <v>2</v>
          </cell>
          <cell r="J183">
            <v>2</v>
          </cell>
          <cell r="K183">
            <v>2</v>
          </cell>
          <cell r="L183">
            <v>1</v>
          </cell>
          <cell r="M183">
            <v>3</v>
          </cell>
          <cell r="N183">
            <v>5</v>
          </cell>
          <cell r="O183">
            <v>3</v>
          </cell>
          <cell r="P183">
            <v>1.86</v>
          </cell>
          <cell r="Q183">
            <v>1.14</v>
          </cell>
          <cell r="R183">
            <v>4.14</v>
          </cell>
        </row>
        <row r="184">
          <cell r="A184" t="str">
            <v>佛冈县</v>
          </cell>
          <cell r="B184">
            <v>618006</v>
          </cell>
          <cell r="P184">
            <v>0</v>
          </cell>
          <cell r="Q184">
            <v>0</v>
          </cell>
          <cell r="R184">
            <v>0</v>
          </cell>
        </row>
        <row r="185">
          <cell r="A185" t="str">
            <v>小计</v>
          </cell>
          <cell r="C185">
            <v>17</v>
          </cell>
          <cell r="D185">
            <v>17</v>
          </cell>
          <cell r="E185">
            <v>39</v>
          </cell>
          <cell r="F185">
            <v>8</v>
          </cell>
          <cell r="G185">
            <v>47</v>
          </cell>
          <cell r="H185">
            <v>10</v>
          </cell>
          <cell r="J185">
            <v>10</v>
          </cell>
          <cell r="K185">
            <v>24</v>
          </cell>
          <cell r="L185">
            <v>7</v>
          </cell>
          <cell r="M185">
            <v>31</v>
          </cell>
          <cell r="N185">
            <v>105</v>
          </cell>
          <cell r="O185">
            <v>63</v>
          </cell>
          <cell r="P185">
            <v>95.46</v>
          </cell>
          <cell r="Q185">
            <v>-32.459999999999994</v>
          </cell>
          <cell r="R185">
            <v>54.36</v>
          </cell>
        </row>
        <row r="186">
          <cell r="A186" t="str">
            <v>英德市</v>
          </cell>
        </row>
        <row r="187">
          <cell r="A187" t="str">
            <v>英德市</v>
          </cell>
          <cell r="B187">
            <v>618004</v>
          </cell>
          <cell r="C187">
            <v>69</v>
          </cell>
          <cell r="D187">
            <v>69</v>
          </cell>
          <cell r="E187">
            <v>80</v>
          </cell>
          <cell r="F187">
            <v>10</v>
          </cell>
          <cell r="G187">
            <v>90</v>
          </cell>
          <cell r="H187">
            <v>71</v>
          </cell>
          <cell r="I187">
            <v>15</v>
          </cell>
          <cell r="J187">
            <v>86</v>
          </cell>
          <cell r="K187">
            <v>38</v>
          </cell>
          <cell r="L187">
            <v>21</v>
          </cell>
          <cell r="M187">
            <v>59</v>
          </cell>
          <cell r="N187">
            <v>304</v>
          </cell>
          <cell r="O187">
            <v>182.4</v>
          </cell>
          <cell r="P187">
            <v>132.66</v>
          </cell>
          <cell r="Q187">
            <v>49.74000000000001</v>
          </cell>
          <cell r="R187">
            <v>232.14000000000001</v>
          </cell>
        </row>
        <row r="188">
          <cell r="A188" t="str">
            <v>小计</v>
          </cell>
          <cell r="C188">
            <v>69</v>
          </cell>
          <cell r="D188">
            <v>69</v>
          </cell>
          <cell r="E188">
            <v>80</v>
          </cell>
          <cell r="F188">
            <v>10</v>
          </cell>
          <cell r="G188">
            <v>90</v>
          </cell>
          <cell r="H188">
            <v>71</v>
          </cell>
          <cell r="I188">
            <v>15</v>
          </cell>
          <cell r="J188">
            <v>86</v>
          </cell>
          <cell r="K188">
            <v>38</v>
          </cell>
          <cell r="L188">
            <v>21</v>
          </cell>
          <cell r="M188">
            <v>59</v>
          </cell>
          <cell r="N188">
            <v>304</v>
          </cell>
          <cell r="O188">
            <v>182.4</v>
          </cell>
          <cell r="P188">
            <v>132.66</v>
          </cell>
          <cell r="Q188">
            <v>49.74000000000001</v>
          </cell>
          <cell r="R188">
            <v>232.14000000000001</v>
          </cell>
        </row>
        <row r="189">
          <cell r="A189" t="str">
            <v>连山县</v>
          </cell>
        </row>
        <row r="190">
          <cell r="A190" t="str">
            <v>连山县</v>
          </cell>
          <cell r="B190">
            <v>618007</v>
          </cell>
          <cell r="C190">
            <v>1</v>
          </cell>
          <cell r="D190">
            <v>1</v>
          </cell>
          <cell r="E190">
            <v>5</v>
          </cell>
          <cell r="F190">
            <v>1</v>
          </cell>
          <cell r="G190">
            <v>6</v>
          </cell>
          <cell r="H190">
            <v>6</v>
          </cell>
          <cell r="I190">
            <v>3</v>
          </cell>
          <cell r="J190">
            <v>9</v>
          </cell>
          <cell r="K190">
            <v>2</v>
          </cell>
          <cell r="L190">
            <v>2</v>
          </cell>
          <cell r="M190">
            <v>4</v>
          </cell>
          <cell r="N190">
            <v>20</v>
          </cell>
          <cell r="O190">
            <v>12</v>
          </cell>
          <cell r="P190">
            <v>14.16</v>
          </cell>
          <cell r="Q190">
            <v>-2.16</v>
          </cell>
          <cell r="R190">
            <v>9.84</v>
          </cell>
        </row>
        <row r="191">
          <cell r="A191" t="str">
            <v>小计</v>
          </cell>
          <cell r="C191">
            <v>1</v>
          </cell>
          <cell r="D191">
            <v>1</v>
          </cell>
          <cell r="E191">
            <v>5</v>
          </cell>
          <cell r="F191">
            <v>1</v>
          </cell>
          <cell r="G191">
            <v>6</v>
          </cell>
          <cell r="H191">
            <v>6</v>
          </cell>
          <cell r="I191">
            <v>3</v>
          </cell>
          <cell r="J191">
            <v>9</v>
          </cell>
          <cell r="K191">
            <v>2</v>
          </cell>
          <cell r="L191">
            <v>2</v>
          </cell>
          <cell r="M191">
            <v>4</v>
          </cell>
          <cell r="N191">
            <v>20</v>
          </cell>
          <cell r="O191">
            <v>12</v>
          </cell>
          <cell r="P191">
            <v>14.16</v>
          </cell>
          <cell r="Q191">
            <v>-2.16</v>
          </cell>
          <cell r="R191">
            <v>9.84</v>
          </cell>
        </row>
        <row r="192">
          <cell r="A192" t="str">
            <v>连南县</v>
          </cell>
        </row>
        <row r="193">
          <cell r="A193" t="str">
            <v>连南县</v>
          </cell>
          <cell r="B193">
            <v>618008</v>
          </cell>
          <cell r="C193">
            <v>16</v>
          </cell>
          <cell r="D193">
            <v>16</v>
          </cell>
          <cell r="E193">
            <v>8</v>
          </cell>
          <cell r="F193">
            <v>13</v>
          </cell>
          <cell r="G193">
            <v>21</v>
          </cell>
          <cell r="H193">
            <v>11</v>
          </cell>
          <cell r="I193">
            <v>6</v>
          </cell>
          <cell r="J193">
            <v>17</v>
          </cell>
          <cell r="K193">
            <v>12</v>
          </cell>
          <cell r="L193">
            <v>2</v>
          </cell>
          <cell r="M193">
            <v>14</v>
          </cell>
          <cell r="N193">
            <v>68</v>
          </cell>
          <cell r="O193">
            <v>40.8</v>
          </cell>
          <cell r="P193">
            <v>40.92</v>
          </cell>
          <cell r="Q193">
            <v>-0.12000000000000455</v>
          </cell>
          <cell r="R193">
            <v>40.67999999999999</v>
          </cell>
        </row>
        <row r="194">
          <cell r="A194" t="str">
            <v>小计</v>
          </cell>
          <cell r="C194">
            <v>16</v>
          </cell>
          <cell r="D194">
            <v>16</v>
          </cell>
          <cell r="E194">
            <v>8</v>
          </cell>
          <cell r="F194">
            <v>13</v>
          </cell>
          <cell r="G194">
            <v>21</v>
          </cell>
          <cell r="H194">
            <v>11</v>
          </cell>
          <cell r="I194">
            <v>6</v>
          </cell>
          <cell r="J194">
            <v>17</v>
          </cell>
          <cell r="K194">
            <v>12</v>
          </cell>
          <cell r="L194">
            <v>2</v>
          </cell>
          <cell r="M194">
            <v>14</v>
          </cell>
          <cell r="N194">
            <v>68</v>
          </cell>
          <cell r="O194">
            <v>40.8</v>
          </cell>
          <cell r="P194">
            <v>40.92</v>
          </cell>
          <cell r="Q194">
            <v>-0.12000000000000455</v>
          </cell>
          <cell r="R194">
            <v>40.67999999999999</v>
          </cell>
        </row>
        <row r="195">
          <cell r="A195" t="str">
            <v>东莞市</v>
          </cell>
        </row>
        <row r="196">
          <cell r="A196" t="str">
            <v>东莞市</v>
          </cell>
          <cell r="B196">
            <v>611001</v>
          </cell>
          <cell r="H196">
            <v>7</v>
          </cell>
          <cell r="J196">
            <v>7</v>
          </cell>
          <cell r="N196">
            <v>7</v>
          </cell>
          <cell r="O196">
            <v>4.2</v>
          </cell>
          <cell r="P196">
            <v>8.4</v>
          </cell>
          <cell r="Q196">
            <v>-4.2</v>
          </cell>
          <cell r="R196">
            <v>0</v>
          </cell>
        </row>
        <row r="197">
          <cell r="A197" t="str">
            <v>小计</v>
          </cell>
          <cell r="H197">
            <v>7</v>
          </cell>
          <cell r="J197">
            <v>7</v>
          </cell>
          <cell r="N197">
            <v>7</v>
          </cell>
          <cell r="O197">
            <v>4.2</v>
          </cell>
          <cell r="P197">
            <v>8.4</v>
          </cell>
          <cell r="Q197">
            <v>-4.2</v>
          </cell>
          <cell r="R197">
            <v>0</v>
          </cell>
        </row>
        <row r="198">
          <cell r="A198" t="str">
            <v>中山市</v>
          </cell>
        </row>
        <row r="199">
          <cell r="A199" t="str">
            <v>中山市</v>
          </cell>
          <cell r="B199">
            <v>612001</v>
          </cell>
          <cell r="H199">
            <v>10</v>
          </cell>
          <cell r="J199">
            <v>10</v>
          </cell>
          <cell r="K199">
            <v>11</v>
          </cell>
          <cell r="M199">
            <v>11</v>
          </cell>
          <cell r="N199">
            <v>21</v>
          </cell>
          <cell r="O199">
            <v>12.6</v>
          </cell>
          <cell r="P199">
            <v>12</v>
          </cell>
          <cell r="Q199">
            <v>0.5999999999999996</v>
          </cell>
          <cell r="R199">
            <v>13.2</v>
          </cell>
        </row>
        <row r="200">
          <cell r="A200" t="str">
            <v>小计</v>
          </cell>
          <cell r="H200">
            <v>10</v>
          </cell>
          <cell r="J200">
            <v>10</v>
          </cell>
          <cell r="K200">
            <v>11</v>
          </cell>
          <cell r="M200">
            <v>11</v>
          </cell>
          <cell r="N200">
            <v>21</v>
          </cell>
          <cell r="O200">
            <v>12.6</v>
          </cell>
          <cell r="P200">
            <v>12</v>
          </cell>
          <cell r="Q200">
            <v>0.5999999999999996</v>
          </cell>
          <cell r="R200">
            <v>13.2</v>
          </cell>
        </row>
        <row r="201">
          <cell r="A201" t="str">
            <v>潮州市</v>
          </cell>
        </row>
        <row r="202">
          <cell r="A202" t="str">
            <v>湘桥区</v>
          </cell>
          <cell r="B202">
            <v>619002</v>
          </cell>
          <cell r="C202">
            <v>3</v>
          </cell>
          <cell r="D202">
            <v>3</v>
          </cell>
          <cell r="H202">
            <v>2</v>
          </cell>
          <cell r="J202">
            <v>2</v>
          </cell>
          <cell r="N202">
            <v>5</v>
          </cell>
          <cell r="O202">
            <v>3</v>
          </cell>
          <cell r="P202">
            <v>7.5</v>
          </cell>
          <cell r="Q202">
            <v>-4.5</v>
          </cell>
          <cell r="R202">
            <v>0</v>
          </cell>
        </row>
        <row r="203">
          <cell r="A203" t="str">
            <v>潮安县</v>
          </cell>
          <cell r="B203">
            <v>619004</v>
          </cell>
          <cell r="C203">
            <v>80</v>
          </cell>
          <cell r="D203">
            <v>80</v>
          </cell>
          <cell r="E203">
            <v>52</v>
          </cell>
          <cell r="F203">
            <v>18</v>
          </cell>
          <cell r="G203">
            <v>70</v>
          </cell>
          <cell r="H203">
            <v>12</v>
          </cell>
          <cell r="J203">
            <v>12</v>
          </cell>
          <cell r="K203">
            <v>17</v>
          </cell>
          <cell r="M203">
            <v>17</v>
          </cell>
          <cell r="N203">
            <v>179</v>
          </cell>
          <cell r="O203">
            <v>107.39999999999999</v>
          </cell>
          <cell r="P203">
            <v>161.64</v>
          </cell>
          <cell r="Q203">
            <v>-54.239999999999995</v>
          </cell>
          <cell r="R203">
            <v>53.16</v>
          </cell>
        </row>
        <row r="204">
          <cell r="A204" t="str">
            <v>小计</v>
          </cell>
          <cell r="C204">
            <v>83</v>
          </cell>
          <cell r="D204">
            <v>83</v>
          </cell>
          <cell r="E204">
            <v>52</v>
          </cell>
          <cell r="F204">
            <v>18</v>
          </cell>
          <cell r="G204">
            <v>70</v>
          </cell>
          <cell r="H204">
            <v>14</v>
          </cell>
          <cell r="J204">
            <v>14</v>
          </cell>
          <cell r="K204">
            <v>17</v>
          </cell>
          <cell r="M204">
            <v>17</v>
          </cell>
          <cell r="N204">
            <v>184</v>
          </cell>
          <cell r="O204">
            <v>110.39999999999999</v>
          </cell>
          <cell r="P204">
            <v>169.14</v>
          </cell>
          <cell r="Q204">
            <v>-58.739999999999995</v>
          </cell>
          <cell r="R204">
            <v>53.16</v>
          </cell>
        </row>
        <row r="205">
          <cell r="A205" t="str">
            <v>饶平县</v>
          </cell>
          <cell r="D205">
            <v>0</v>
          </cell>
          <cell r="G205">
            <v>0</v>
          </cell>
        </row>
        <row r="206">
          <cell r="A206" t="str">
            <v>饶平县</v>
          </cell>
          <cell r="B206">
            <v>619003</v>
          </cell>
          <cell r="C206">
            <v>49</v>
          </cell>
          <cell r="D206">
            <v>49</v>
          </cell>
          <cell r="E206">
            <v>35</v>
          </cell>
          <cell r="F206">
            <v>49</v>
          </cell>
          <cell r="G206">
            <v>84</v>
          </cell>
          <cell r="H206">
            <v>23</v>
          </cell>
          <cell r="I206">
            <v>19</v>
          </cell>
          <cell r="J206">
            <v>42</v>
          </cell>
          <cell r="K206">
            <v>2</v>
          </cell>
          <cell r="M206">
            <v>2</v>
          </cell>
          <cell r="N206">
            <v>177</v>
          </cell>
          <cell r="O206">
            <v>106.2</v>
          </cell>
          <cell r="P206">
            <v>87.18</v>
          </cell>
          <cell r="Q206">
            <v>19.019999999999996</v>
          </cell>
          <cell r="R206">
            <v>125.22</v>
          </cell>
        </row>
        <row r="207">
          <cell r="A207" t="str">
            <v>小计</v>
          </cell>
          <cell r="C207">
            <v>49</v>
          </cell>
          <cell r="D207">
            <v>49</v>
          </cell>
          <cell r="E207">
            <v>35</v>
          </cell>
          <cell r="F207">
            <v>49</v>
          </cell>
          <cell r="G207">
            <v>84</v>
          </cell>
          <cell r="H207">
            <v>23</v>
          </cell>
          <cell r="I207">
            <v>19</v>
          </cell>
          <cell r="J207">
            <v>42</v>
          </cell>
          <cell r="K207">
            <v>2</v>
          </cell>
          <cell r="M207">
            <v>2</v>
          </cell>
          <cell r="N207">
            <v>177</v>
          </cell>
          <cell r="O207">
            <v>106.2</v>
          </cell>
          <cell r="P207">
            <v>87.18</v>
          </cell>
          <cell r="Q207">
            <v>19.019999999999996</v>
          </cell>
          <cell r="R207">
            <v>125.22</v>
          </cell>
        </row>
        <row r="208">
          <cell r="A208" t="str">
            <v>揭阳市</v>
          </cell>
        </row>
        <row r="209">
          <cell r="A209" t="str">
            <v>市直</v>
          </cell>
          <cell r="B209">
            <v>620001</v>
          </cell>
          <cell r="H209">
            <v>6</v>
          </cell>
          <cell r="I209">
            <v>14</v>
          </cell>
          <cell r="J209">
            <v>20</v>
          </cell>
          <cell r="K209">
            <v>7</v>
          </cell>
          <cell r="L209">
            <v>11</v>
          </cell>
          <cell r="M209">
            <v>18</v>
          </cell>
          <cell r="N209">
            <v>38</v>
          </cell>
          <cell r="O209">
            <v>22.8</v>
          </cell>
          <cell r="P209">
            <v>34.32</v>
          </cell>
          <cell r="Q209">
            <v>-11.52</v>
          </cell>
          <cell r="R209">
            <v>11.280000000000001</v>
          </cell>
        </row>
        <row r="210">
          <cell r="A210" t="str">
            <v>其中：普侨区</v>
          </cell>
          <cell r="H210">
            <v>6</v>
          </cell>
          <cell r="I210">
            <v>7</v>
          </cell>
          <cell r="J210">
            <v>13</v>
          </cell>
          <cell r="N210">
            <v>13</v>
          </cell>
          <cell r="O210">
            <v>7.8</v>
          </cell>
          <cell r="P210">
            <v>19.29</v>
          </cell>
          <cell r="Q210">
            <v>-11.489999999999998</v>
          </cell>
          <cell r="R210">
            <v>0</v>
          </cell>
        </row>
        <row r="211">
          <cell r="A211" t="str">
            <v>其中：大南海区</v>
          </cell>
          <cell r="K211">
            <v>2</v>
          </cell>
          <cell r="L211">
            <v>8</v>
          </cell>
          <cell r="M211">
            <v>10</v>
          </cell>
          <cell r="N211">
            <v>10</v>
          </cell>
          <cell r="O211">
            <v>6</v>
          </cell>
          <cell r="Q211">
            <v>6</v>
          </cell>
          <cell r="R211">
            <v>12</v>
          </cell>
        </row>
        <row r="212">
          <cell r="A212" t="str">
            <v>其中：大南山侨区</v>
          </cell>
          <cell r="I212">
            <v>2</v>
          </cell>
          <cell r="J212">
            <v>2</v>
          </cell>
          <cell r="K212">
            <v>4</v>
          </cell>
          <cell r="L212">
            <v>1</v>
          </cell>
          <cell r="M212">
            <v>5</v>
          </cell>
          <cell r="N212">
            <v>7</v>
          </cell>
          <cell r="O212">
            <v>4.2</v>
          </cell>
          <cell r="P212">
            <v>2.4</v>
          </cell>
          <cell r="Q212">
            <v>1.8000000000000003</v>
          </cell>
          <cell r="R212">
            <v>6</v>
          </cell>
        </row>
        <row r="213">
          <cell r="A213" t="str">
            <v>揭东区</v>
          </cell>
          <cell r="B213">
            <v>620003</v>
          </cell>
          <cell r="C213">
            <v>78</v>
          </cell>
          <cell r="D213">
            <v>78</v>
          </cell>
          <cell r="F213">
            <v>4</v>
          </cell>
          <cell r="G213">
            <v>4</v>
          </cell>
          <cell r="H213">
            <v>31</v>
          </cell>
          <cell r="I213">
            <v>14</v>
          </cell>
          <cell r="J213">
            <v>45</v>
          </cell>
          <cell r="K213">
            <v>12</v>
          </cell>
          <cell r="L213">
            <v>10</v>
          </cell>
          <cell r="M213">
            <v>22</v>
          </cell>
          <cell r="N213">
            <v>149</v>
          </cell>
          <cell r="O213">
            <v>89.39999999999999</v>
          </cell>
          <cell r="P213">
            <v>179.88</v>
          </cell>
          <cell r="Q213">
            <v>-90.48</v>
          </cell>
          <cell r="R213">
            <v>0</v>
          </cell>
        </row>
        <row r="214">
          <cell r="A214" t="str">
            <v>其中：蓝城区</v>
          </cell>
          <cell r="C214">
            <v>36</v>
          </cell>
          <cell r="D214">
            <v>36</v>
          </cell>
          <cell r="F214">
            <v>1</v>
          </cell>
          <cell r="G214">
            <v>1</v>
          </cell>
          <cell r="H214">
            <v>12</v>
          </cell>
          <cell r="I214">
            <v>0</v>
          </cell>
          <cell r="J214">
            <v>12</v>
          </cell>
          <cell r="K214">
            <v>7</v>
          </cell>
          <cell r="L214">
            <v>1</v>
          </cell>
          <cell r="M214">
            <v>8</v>
          </cell>
          <cell r="N214">
            <v>57</v>
          </cell>
          <cell r="O214">
            <v>34.199999999999996</v>
          </cell>
          <cell r="P214">
            <v>0</v>
          </cell>
          <cell r="Q214">
            <v>34.199999999999996</v>
          </cell>
          <cell r="R214">
            <v>68.39999999999999</v>
          </cell>
        </row>
        <row r="215">
          <cell r="A215" t="str">
            <v>其中：空港区</v>
          </cell>
          <cell r="C215">
            <v>23</v>
          </cell>
          <cell r="D215">
            <v>23</v>
          </cell>
          <cell r="F215">
            <v>1</v>
          </cell>
          <cell r="G215">
            <v>1</v>
          </cell>
          <cell r="H215">
            <v>12</v>
          </cell>
          <cell r="I215">
            <v>2</v>
          </cell>
          <cell r="J215">
            <v>14</v>
          </cell>
          <cell r="N215">
            <v>38</v>
          </cell>
          <cell r="O215">
            <v>22.8</v>
          </cell>
          <cell r="P215">
            <v>0</v>
          </cell>
          <cell r="Q215">
            <v>22.8</v>
          </cell>
          <cell r="R215">
            <v>45.6</v>
          </cell>
        </row>
        <row r="216">
          <cell r="A216" t="str">
            <v>小计</v>
          </cell>
          <cell r="C216">
            <v>78</v>
          </cell>
          <cell r="D216">
            <v>78</v>
          </cell>
          <cell r="F216">
            <v>4</v>
          </cell>
          <cell r="G216">
            <v>4</v>
          </cell>
          <cell r="H216">
            <v>37</v>
          </cell>
          <cell r="I216">
            <v>28</v>
          </cell>
          <cell r="J216">
            <v>65</v>
          </cell>
          <cell r="K216">
            <v>19</v>
          </cell>
          <cell r="L216">
            <v>21</v>
          </cell>
          <cell r="M216">
            <v>40</v>
          </cell>
          <cell r="N216">
            <v>187</v>
          </cell>
          <cell r="O216">
            <v>112.2</v>
          </cell>
          <cell r="P216">
            <v>214.2</v>
          </cell>
          <cell r="Q216">
            <v>-101.99999999999999</v>
          </cell>
          <cell r="R216">
            <v>11.280000000000001</v>
          </cell>
        </row>
        <row r="217">
          <cell r="A217" t="str">
            <v>揭西县</v>
          </cell>
        </row>
        <row r="218">
          <cell r="A218" t="str">
            <v>揭西县</v>
          </cell>
          <cell r="B218">
            <v>620005</v>
          </cell>
          <cell r="C218">
            <v>43</v>
          </cell>
          <cell r="D218">
            <v>43</v>
          </cell>
          <cell r="E218">
            <v>73</v>
          </cell>
          <cell r="F218">
            <v>56</v>
          </cell>
          <cell r="G218">
            <v>129</v>
          </cell>
          <cell r="H218">
            <v>87</v>
          </cell>
          <cell r="I218">
            <v>31</v>
          </cell>
          <cell r="J218">
            <v>118</v>
          </cell>
          <cell r="K218">
            <v>49</v>
          </cell>
          <cell r="L218">
            <v>29</v>
          </cell>
          <cell r="M218">
            <v>78</v>
          </cell>
          <cell r="N218">
            <v>368</v>
          </cell>
          <cell r="O218">
            <v>220.79999999999998</v>
          </cell>
          <cell r="P218">
            <v>270</v>
          </cell>
          <cell r="Q218">
            <v>-49.20000000000002</v>
          </cell>
          <cell r="R218">
            <v>171.59999999999997</v>
          </cell>
        </row>
        <row r="219">
          <cell r="A219" t="str">
            <v>小计</v>
          </cell>
          <cell r="C219">
            <v>43</v>
          </cell>
          <cell r="D219">
            <v>43</v>
          </cell>
          <cell r="E219">
            <v>73</v>
          </cell>
          <cell r="F219">
            <v>56</v>
          </cell>
          <cell r="G219">
            <v>129</v>
          </cell>
          <cell r="H219">
            <v>87</v>
          </cell>
          <cell r="I219">
            <v>31</v>
          </cell>
          <cell r="J219">
            <v>118</v>
          </cell>
          <cell r="K219">
            <v>49</v>
          </cell>
          <cell r="L219">
            <v>29</v>
          </cell>
          <cell r="M219">
            <v>78</v>
          </cell>
          <cell r="N219">
            <v>368</v>
          </cell>
          <cell r="O219">
            <v>220.79999999999998</v>
          </cell>
          <cell r="P219">
            <v>270</v>
          </cell>
          <cell r="Q219">
            <v>-49.20000000000002</v>
          </cell>
          <cell r="R219">
            <v>171.59999999999997</v>
          </cell>
        </row>
        <row r="220">
          <cell r="A220" t="str">
            <v>普宁市</v>
          </cell>
        </row>
        <row r="221">
          <cell r="A221" t="str">
            <v>普宁市</v>
          </cell>
          <cell r="B221">
            <v>620004</v>
          </cell>
          <cell r="C221">
            <v>171</v>
          </cell>
          <cell r="D221">
            <v>171</v>
          </cell>
          <cell r="E221">
            <v>136</v>
          </cell>
          <cell r="F221">
            <v>94</v>
          </cell>
          <cell r="G221">
            <v>230</v>
          </cell>
          <cell r="H221">
            <v>59</v>
          </cell>
          <cell r="J221">
            <v>59</v>
          </cell>
          <cell r="K221">
            <v>105</v>
          </cell>
          <cell r="L221">
            <v>34</v>
          </cell>
          <cell r="M221">
            <v>139</v>
          </cell>
          <cell r="N221">
            <v>599</v>
          </cell>
          <cell r="O221">
            <v>359.4</v>
          </cell>
          <cell r="P221">
            <v>410.4</v>
          </cell>
          <cell r="Q221">
            <v>-51</v>
          </cell>
          <cell r="R221">
            <v>308.4</v>
          </cell>
        </row>
        <row r="222">
          <cell r="A222" t="str">
            <v>小计</v>
          </cell>
          <cell r="C222">
            <v>171</v>
          </cell>
          <cell r="D222">
            <v>171</v>
          </cell>
          <cell r="E222">
            <v>136</v>
          </cell>
          <cell r="F222">
            <v>94</v>
          </cell>
          <cell r="G222">
            <v>230</v>
          </cell>
          <cell r="H222">
            <v>59</v>
          </cell>
          <cell r="J222">
            <v>59</v>
          </cell>
          <cell r="K222">
            <v>105</v>
          </cell>
          <cell r="L222">
            <v>34</v>
          </cell>
          <cell r="M222">
            <v>139</v>
          </cell>
          <cell r="N222">
            <v>599</v>
          </cell>
          <cell r="O222">
            <v>359.4</v>
          </cell>
          <cell r="P222">
            <v>410.4</v>
          </cell>
          <cell r="Q222">
            <v>-51</v>
          </cell>
          <cell r="R222">
            <v>308.4</v>
          </cell>
        </row>
        <row r="223">
          <cell r="A223" t="str">
            <v>惠来县</v>
          </cell>
        </row>
        <row r="224">
          <cell r="A224" t="str">
            <v>惠来县</v>
          </cell>
          <cell r="B224">
            <v>620006</v>
          </cell>
          <cell r="C224">
            <v>21</v>
          </cell>
          <cell r="D224">
            <v>21</v>
          </cell>
          <cell r="E224">
            <v>41</v>
          </cell>
          <cell r="F224">
            <v>161</v>
          </cell>
          <cell r="G224">
            <v>202</v>
          </cell>
          <cell r="H224">
            <v>45</v>
          </cell>
          <cell r="I224">
            <v>116</v>
          </cell>
          <cell r="J224">
            <v>161</v>
          </cell>
          <cell r="K224">
            <v>65</v>
          </cell>
          <cell r="L224">
            <v>84</v>
          </cell>
          <cell r="M224">
            <v>149</v>
          </cell>
          <cell r="N224">
            <v>533</v>
          </cell>
          <cell r="O224">
            <v>319.8</v>
          </cell>
          <cell r="P224">
            <v>123.84</v>
          </cell>
          <cell r="Q224">
            <v>195.96</v>
          </cell>
          <cell r="R224">
            <v>515.76</v>
          </cell>
        </row>
        <row r="225">
          <cell r="A225" t="str">
            <v>小计</v>
          </cell>
          <cell r="C225">
            <v>21</v>
          </cell>
          <cell r="D225">
            <v>21</v>
          </cell>
          <cell r="E225">
            <v>41</v>
          </cell>
          <cell r="F225">
            <v>161</v>
          </cell>
          <cell r="G225">
            <v>202</v>
          </cell>
          <cell r="H225">
            <v>45</v>
          </cell>
          <cell r="I225">
            <v>116</v>
          </cell>
          <cell r="J225">
            <v>161</v>
          </cell>
          <cell r="K225">
            <v>65</v>
          </cell>
          <cell r="L225">
            <v>84</v>
          </cell>
          <cell r="M225">
            <v>149</v>
          </cell>
          <cell r="N225">
            <v>533</v>
          </cell>
          <cell r="O225">
            <v>319.8</v>
          </cell>
          <cell r="P225">
            <v>123.84</v>
          </cell>
          <cell r="Q225">
            <v>195.96</v>
          </cell>
          <cell r="R225">
            <v>515.76</v>
          </cell>
        </row>
        <row r="226">
          <cell r="A226" t="str">
            <v>云浮市</v>
          </cell>
        </row>
        <row r="227">
          <cell r="A227" t="str">
            <v>云城区</v>
          </cell>
          <cell r="B227">
            <v>621002</v>
          </cell>
          <cell r="C227">
            <v>2</v>
          </cell>
          <cell r="D227">
            <v>2</v>
          </cell>
          <cell r="G227">
            <v>0</v>
          </cell>
          <cell r="I227">
            <v>2</v>
          </cell>
          <cell r="J227">
            <v>2</v>
          </cell>
          <cell r="K227">
            <v>3</v>
          </cell>
          <cell r="L227">
            <v>2</v>
          </cell>
          <cell r="M227">
            <v>5</v>
          </cell>
          <cell r="N227">
            <v>9</v>
          </cell>
          <cell r="O227">
            <v>5.3999999999999995</v>
          </cell>
          <cell r="P227">
            <v>13.02</v>
          </cell>
          <cell r="Q227">
            <v>-7.62</v>
          </cell>
          <cell r="R227">
            <v>0</v>
          </cell>
        </row>
        <row r="228">
          <cell r="A228" t="str">
            <v>郁南县</v>
          </cell>
          <cell r="B228">
            <v>621005</v>
          </cell>
          <cell r="C228">
            <v>15</v>
          </cell>
          <cell r="D228">
            <v>15</v>
          </cell>
          <cell r="E228">
            <v>5</v>
          </cell>
          <cell r="G228">
            <v>5</v>
          </cell>
          <cell r="H228">
            <v>4</v>
          </cell>
          <cell r="J228">
            <v>4</v>
          </cell>
          <cell r="K228">
            <v>4</v>
          </cell>
          <cell r="L228">
            <v>8</v>
          </cell>
          <cell r="M228">
            <v>12</v>
          </cell>
          <cell r="N228">
            <v>36</v>
          </cell>
          <cell r="O228">
            <v>21.599999999999998</v>
          </cell>
          <cell r="P228">
            <v>31.74</v>
          </cell>
          <cell r="Q228">
            <v>-10.14</v>
          </cell>
          <cell r="R228">
            <v>11.459999999999997</v>
          </cell>
        </row>
        <row r="229">
          <cell r="A229" t="str">
            <v>云安县</v>
          </cell>
          <cell r="B229">
            <v>621006</v>
          </cell>
          <cell r="C229">
            <v>2</v>
          </cell>
          <cell r="D229">
            <v>2</v>
          </cell>
          <cell r="F229">
            <v>3</v>
          </cell>
          <cell r="G229">
            <v>3</v>
          </cell>
          <cell r="H229">
            <v>3</v>
          </cell>
          <cell r="I229">
            <v>18</v>
          </cell>
          <cell r="J229">
            <v>21</v>
          </cell>
          <cell r="K229">
            <v>4</v>
          </cell>
          <cell r="L229">
            <v>9</v>
          </cell>
          <cell r="M229">
            <v>13</v>
          </cell>
          <cell r="N229">
            <v>39</v>
          </cell>
          <cell r="O229">
            <v>23.4</v>
          </cell>
          <cell r="P229">
            <v>36.54</v>
          </cell>
          <cell r="Q229">
            <v>-13.14</v>
          </cell>
          <cell r="R229">
            <v>10.259999999999998</v>
          </cell>
        </row>
        <row r="230">
          <cell r="A230" t="str">
            <v>小计</v>
          </cell>
          <cell r="C230">
            <v>19</v>
          </cell>
          <cell r="D230">
            <v>19</v>
          </cell>
          <cell r="E230">
            <v>5</v>
          </cell>
          <cell r="F230">
            <v>3</v>
          </cell>
          <cell r="G230">
            <v>8</v>
          </cell>
          <cell r="H230">
            <v>7</v>
          </cell>
          <cell r="I230">
            <v>20</v>
          </cell>
          <cell r="J230">
            <v>27</v>
          </cell>
          <cell r="K230">
            <v>11</v>
          </cell>
          <cell r="L230">
            <v>19</v>
          </cell>
          <cell r="M230">
            <v>30</v>
          </cell>
          <cell r="N230">
            <v>84</v>
          </cell>
          <cell r="O230">
            <v>50.4</v>
          </cell>
          <cell r="P230">
            <v>81.3</v>
          </cell>
          <cell r="Q230">
            <v>-30.9</v>
          </cell>
          <cell r="R230">
            <v>21.719999999999995</v>
          </cell>
        </row>
        <row r="231">
          <cell r="A231" t="str">
            <v>罗定市</v>
          </cell>
        </row>
        <row r="232">
          <cell r="A232" t="str">
            <v>罗定市</v>
          </cell>
          <cell r="B232">
            <v>621003</v>
          </cell>
          <cell r="C232">
            <v>43</v>
          </cell>
          <cell r="D232">
            <v>43</v>
          </cell>
          <cell r="E232">
            <v>34</v>
          </cell>
          <cell r="F232">
            <v>115</v>
          </cell>
          <cell r="G232">
            <v>149</v>
          </cell>
          <cell r="H232">
            <v>34</v>
          </cell>
          <cell r="I232">
            <v>102</v>
          </cell>
          <cell r="J232">
            <v>136</v>
          </cell>
          <cell r="K232">
            <v>40</v>
          </cell>
          <cell r="L232">
            <v>39</v>
          </cell>
          <cell r="M232">
            <v>79</v>
          </cell>
          <cell r="N232">
            <v>407</v>
          </cell>
          <cell r="O232">
            <v>244.2</v>
          </cell>
          <cell r="P232">
            <v>216.36</v>
          </cell>
          <cell r="Q232">
            <v>27.839999999999975</v>
          </cell>
          <cell r="R232">
            <v>272.03999999999996</v>
          </cell>
        </row>
        <row r="233">
          <cell r="A233" t="str">
            <v>小计</v>
          </cell>
          <cell r="C233">
            <v>43</v>
          </cell>
          <cell r="D233">
            <v>43</v>
          </cell>
          <cell r="E233">
            <v>34</v>
          </cell>
          <cell r="F233">
            <v>115</v>
          </cell>
          <cell r="G233">
            <v>149</v>
          </cell>
          <cell r="H233">
            <v>34</v>
          </cell>
          <cell r="I233">
            <v>102</v>
          </cell>
          <cell r="J233">
            <v>136</v>
          </cell>
          <cell r="K233">
            <v>40</v>
          </cell>
          <cell r="L233">
            <v>39</v>
          </cell>
          <cell r="M233">
            <v>79</v>
          </cell>
          <cell r="N233">
            <v>407</v>
          </cell>
          <cell r="O233">
            <v>244.2</v>
          </cell>
          <cell r="P233">
            <v>216.36</v>
          </cell>
          <cell r="Q233">
            <v>27.839999999999975</v>
          </cell>
          <cell r="R233">
            <v>272.03999999999996</v>
          </cell>
        </row>
        <row r="234">
          <cell r="A234" t="str">
            <v>新兴县</v>
          </cell>
        </row>
        <row r="235">
          <cell r="A235" t="str">
            <v>新兴县</v>
          </cell>
          <cell r="B235">
            <v>621004</v>
          </cell>
          <cell r="C235">
            <v>1</v>
          </cell>
          <cell r="D235">
            <v>1</v>
          </cell>
          <cell r="E235">
            <v>1</v>
          </cell>
          <cell r="G235">
            <v>1</v>
          </cell>
          <cell r="H235">
            <v>11</v>
          </cell>
          <cell r="I235">
            <v>4</v>
          </cell>
          <cell r="J235">
            <v>15</v>
          </cell>
          <cell r="K235">
            <v>8</v>
          </cell>
          <cell r="L235">
            <v>6</v>
          </cell>
          <cell r="M235">
            <v>14</v>
          </cell>
          <cell r="N235">
            <v>31</v>
          </cell>
          <cell r="O235">
            <v>18.599999999999998</v>
          </cell>
          <cell r="P235">
            <v>15.12</v>
          </cell>
          <cell r="Q235">
            <v>3.4799999999999986</v>
          </cell>
          <cell r="R235">
            <v>22.08</v>
          </cell>
        </row>
        <row r="236">
          <cell r="A236" t="str">
            <v>小计</v>
          </cell>
          <cell r="C236">
            <v>1</v>
          </cell>
          <cell r="D236">
            <v>1</v>
          </cell>
          <cell r="E236">
            <v>1</v>
          </cell>
          <cell r="F236">
            <v>0</v>
          </cell>
          <cell r="G236">
            <v>1</v>
          </cell>
          <cell r="H236">
            <v>11</v>
          </cell>
          <cell r="I236">
            <v>4</v>
          </cell>
          <cell r="J236">
            <v>15</v>
          </cell>
          <cell r="K236">
            <v>8</v>
          </cell>
          <cell r="L236">
            <v>6</v>
          </cell>
          <cell r="M236">
            <v>14</v>
          </cell>
          <cell r="N236">
            <v>31</v>
          </cell>
          <cell r="O236">
            <v>18.599999999999998</v>
          </cell>
          <cell r="P236">
            <v>15.12</v>
          </cell>
          <cell r="Q236">
            <v>3.4799999999999986</v>
          </cell>
          <cell r="R236">
            <v>22.08</v>
          </cell>
        </row>
        <row r="237">
          <cell r="A237" t="str">
            <v>省教育厅</v>
          </cell>
        </row>
        <row r="238">
          <cell r="A238" t="str">
            <v>省教育厅</v>
          </cell>
          <cell r="R238">
            <v>15</v>
          </cell>
        </row>
        <row r="239">
          <cell r="A239" t="str">
            <v>总计</v>
          </cell>
          <cell r="C239">
            <v>1971</v>
          </cell>
          <cell r="D239">
            <v>1971</v>
          </cell>
          <cell r="E239">
            <v>2170</v>
          </cell>
          <cell r="F239">
            <v>1604</v>
          </cell>
          <cell r="G239">
            <v>3774</v>
          </cell>
          <cell r="H239">
            <v>1586</v>
          </cell>
          <cell r="I239">
            <v>976</v>
          </cell>
          <cell r="J239">
            <v>2562</v>
          </cell>
          <cell r="K239">
            <v>1522</v>
          </cell>
          <cell r="L239">
            <v>933</v>
          </cell>
          <cell r="M239">
            <v>2455</v>
          </cell>
          <cell r="N239">
            <v>10762</v>
          </cell>
          <cell r="O239">
            <v>6457.200000000001</v>
          </cell>
          <cell r="P239">
            <v>6085.08</v>
          </cell>
          <cell r="Q239">
            <v>372.12000000000006</v>
          </cell>
          <cell r="R239">
            <v>6890.88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9"/>
  <sheetViews>
    <sheetView tabSelected="1" zoomScale="115" zoomScaleNormal="115" workbookViewId="0" topLeftCell="A1">
      <selection activeCell="H3" sqref="H3:J3"/>
    </sheetView>
  </sheetViews>
  <sheetFormatPr defaultColWidth="9.00390625" defaultRowHeight="14.25"/>
  <cols>
    <col min="1" max="1" width="5.625" style="3" customWidth="1"/>
    <col min="2" max="13" width="6.25390625" style="3" customWidth="1"/>
    <col min="14" max="14" width="6.875" style="3" customWidth="1"/>
    <col min="15" max="15" width="7.00390625" style="3" customWidth="1"/>
    <col min="16" max="16" width="7.875" style="3" customWidth="1"/>
    <col min="17" max="17" width="7.50390625" style="3" customWidth="1"/>
    <col min="18" max="18" width="8.875" style="3" customWidth="1"/>
    <col min="19" max="19" width="7.50390625" style="3" customWidth="1"/>
    <col min="20" max="21" width="6.25390625" style="3" customWidth="1"/>
    <col min="22" max="22" width="9.75390625" style="4" customWidth="1"/>
    <col min="23" max="16384" width="9.00390625" style="3" customWidth="1"/>
  </cols>
  <sheetData>
    <row r="1" ht="26.25" customHeight="1">
      <c r="A1" s="5" t="s">
        <v>0</v>
      </c>
    </row>
    <row r="2" spans="1:22" ht="32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18"/>
      <c r="L2" s="18"/>
      <c r="M2" s="18"/>
      <c r="N2" s="19"/>
      <c r="O2" s="19"/>
      <c r="P2" s="19"/>
      <c r="Q2" s="19"/>
      <c r="R2" s="19"/>
      <c r="S2" s="19"/>
      <c r="T2" s="19"/>
      <c r="U2" s="19"/>
      <c r="V2" s="19"/>
    </row>
    <row r="3" spans="1:22" ht="77.25" customHeight="1">
      <c r="A3" s="7" t="s">
        <v>2</v>
      </c>
      <c r="B3" s="7" t="s">
        <v>3</v>
      </c>
      <c r="C3" s="7" t="s">
        <v>4</v>
      </c>
      <c r="D3" s="7"/>
      <c r="E3" s="8" t="s">
        <v>5</v>
      </c>
      <c r="F3" s="8"/>
      <c r="G3" s="8"/>
      <c r="H3" s="8" t="s">
        <v>6</v>
      </c>
      <c r="I3" s="8"/>
      <c r="J3" s="8"/>
      <c r="K3" s="8" t="s">
        <v>7</v>
      </c>
      <c r="L3" s="20"/>
      <c r="M3" s="20"/>
      <c r="N3" s="7" t="s">
        <v>8</v>
      </c>
      <c r="O3" s="7" t="s">
        <v>9</v>
      </c>
      <c r="P3" s="7" t="s">
        <v>10</v>
      </c>
      <c r="Q3" s="7" t="s">
        <v>11</v>
      </c>
      <c r="R3" s="7" t="s">
        <v>12</v>
      </c>
      <c r="S3" s="7" t="s">
        <v>13</v>
      </c>
      <c r="T3" s="7" t="s">
        <v>14</v>
      </c>
      <c r="U3" s="7" t="s">
        <v>15</v>
      </c>
      <c r="V3" s="7" t="s">
        <v>16</v>
      </c>
    </row>
    <row r="4" spans="1:22" s="1" customFormat="1" ht="15" customHeight="1">
      <c r="A4" s="7" t="s">
        <v>17</v>
      </c>
      <c r="B4" s="7"/>
      <c r="C4" s="8" t="s">
        <v>18</v>
      </c>
      <c r="D4" s="8" t="s">
        <v>19</v>
      </c>
      <c r="E4" s="8" t="s">
        <v>18</v>
      </c>
      <c r="F4" s="8" t="s">
        <v>20</v>
      </c>
      <c r="G4" s="8" t="s">
        <v>19</v>
      </c>
      <c r="H4" s="8" t="s">
        <v>18</v>
      </c>
      <c r="I4" s="8" t="s">
        <v>20</v>
      </c>
      <c r="J4" s="8" t="s">
        <v>19</v>
      </c>
      <c r="K4" s="8" t="s">
        <v>18</v>
      </c>
      <c r="L4" s="8" t="s">
        <v>20</v>
      </c>
      <c r="M4" s="8" t="s">
        <v>19</v>
      </c>
      <c r="N4" s="8"/>
      <c r="O4" s="8"/>
      <c r="P4" s="8"/>
      <c r="Q4" s="8"/>
      <c r="R4" s="8"/>
      <c r="S4" s="8"/>
      <c r="T4" s="8"/>
      <c r="U4" s="8"/>
      <c r="V4" s="7"/>
    </row>
    <row r="5" spans="1:22" s="2" customFormat="1" ht="23.25" customHeight="1">
      <c r="A5" s="9"/>
      <c r="B5" s="9"/>
      <c r="C5" s="9" t="s">
        <v>21</v>
      </c>
      <c r="D5" s="9" t="s">
        <v>22</v>
      </c>
      <c r="E5" s="9" t="s">
        <v>23</v>
      </c>
      <c r="F5" s="9" t="s">
        <v>24</v>
      </c>
      <c r="G5" s="9" t="s">
        <v>25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  <c r="M5" s="9" t="s">
        <v>31</v>
      </c>
      <c r="N5" s="9" t="s">
        <v>32</v>
      </c>
      <c r="O5" s="9" t="s">
        <v>33</v>
      </c>
      <c r="P5" s="9" t="s">
        <v>34</v>
      </c>
      <c r="Q5" s="9" t="s">
        <v>35</v>
      </c>
      <c r="R5" s="9" t="s">
        <v>36</v>
      </c>
      <c r="S5" s="9" t="s">
        <v>37</v>
      </c>
      <c r="T5" s="9"/>
      <c r="U5" s="9"/>
      <c r="V5" s="9"/>
    </row>
    <row r="6" spans="1:22" s="1" customFormat="1" ht="15" customHeight="1">
      <c r="A6" s="10" t="s">
        <v>19</v>
      </c>
      <c r="B6" s="11"/>
      <c r="C6" s="8">
        <f aca="true" t="shared" si="0" ref="C6:M6">C9+C13+C21+C24+C30+C33+C42+C45+C48+C51+C54+C60+C63+C66+C70+C75+C78+C81+C84+C87+C95+C98+C103+C106+C109+C112+C119+C126+C129+C138+C141+C144+C147+C155+C158+C161+C168+C171+C174+C177+C180+C188+C191+C194+C197+C200+C203+C207+C210+C219+C222+C225+C228+C233+C236+C239</f>
        <v>2127</v>
      </c>
      <c r="D6" s="8">
        <f t="shared" si="0"/>
        <v>2127</v>
      </c>
      <c r="E6" s="8">
        <f t="shared" si="0"/>
        <v>1542</v>
      </c>
      <c r="F6" s="8">
        <f t="shared" si="0"/>
        <v>951</v>
      </c>
      <c r="G6" s="8">
        <f t="shared" si="0"/>
        <v>2493</v>
      </c>
      <c r="H6" s="8">
        <f t="shared" si="0"/>
        <v>1495</v>
      </c>
      <c r="I6" s="8">
        <f t="shared" si="0"/>
        <v>917</v>
      </c>
      <c r="J6" s="8">
        <f t="shared" si="0"/>
        <v>2412</v>
      </c>
      <c r="K6" s="8">
        <f t="shared" si="0"/>
        <v>1385</v>
      </c>
      <c r="L6" s="8">
        <f t="shared" si="0"/>
        <v>975</v>
      </c>
      <c r="M6" s="8">
        <f t="shared" si="0"/>
        <v>2360</v>
      </c>
      <c r="N6" s="8">
        <f>D6+G6+J6+M6</f>
        <v>9392</v>
      </c>
      <c r="O6" s="8">
        <f>N6*6000/10000</f>
        <v>5635.2</v>
      </c>
      <c r="P6" s="8">
        <f aca="true" t="shared" si="1" ref="P6:S6">P9+P13+P21+P24+P30+P33+P42+P45+P48+P51+P54+P60+P63+P66+P70+P75+P78+P81+P84+P87+P95+P98+P103+P106+P109+P112+P119+P126+P129+P138+P141+P144+P147+P155+P158+P161+P168+P171+P174+P177+P180+P188+P191+P194+P197+P200+P203+P207+P210+P219+P222+P225+P228+P233+P236+P239</f>
        <v>6875.88</v>
      </c>
      <c r="Q6" s="8">
        <f t="shared" si="1"/>
        <v>-1240.68</v>
      </c>
      <c r="R6" s="8">
        <f>N6*0.8</f>
        <v>7513.6</v>
      </c>
      <c r="S6" s="8">
        <f t="shared" si="1"/>
        <v>6291.999999999999</v>
      </c>
      <c r="T6" s="8">
        <f>SUM(T4:T239)</f>
        <v>51.86</v>
      </c>
      <c r="U6" s="8">
        <f>SUM(U7:U239)</f>
        <v>70.94</v>
      </c>
      <c r="V6" s="7"/>
    </row>
    <row r="7" spans="1:22" ht="15" customHeight="1">
      <c r="A7" s="7" t="s">
        <v>38</v>
      </c>
      <c r="B7" s="12"/>
      <c r="C7" s="8"/>
      <c r="D7" s="13"/>
      <c r="E7" s="8"/>
      <c r="F7" s="8"/>
      <c r="G7" s="8"/>
      <c r="H7" s="8"/>
      <c r="I7" s="8"/>
      <c r="J7" s="8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2"/>
    </row>
    <row r="8" spans="1:22" ht="15" customHeight="1">
      <c r="A8" s="12" t="s">
        <v>38</v>
      </c>
      <c r="B8" s="12">
        <v>602001</v>
      </c>
      <c r="C8" s="8"/>
      <c r="D8" s="13">
        <f>C8</f>
        <v>0</v>
      </c>
      <c r="E8" s="8"/>
      <c r="F8" s="8"/>
      <c r="G8" s="13">
        <f>E8+F8</f>
        <v>0</v>
      </c>
      <c r="H8" s="13">
        <v>1</v>
      </c>
      <c r="I8" s="13"/>
      <c r="J8" s="13">
        <f>H8+I8</f>
        <v>1</v>
      </c>
      <c r="K8" s="13">
        <v>6</v>
      </c>
      <c r="L8" s="13"/>
      <c r="M8" s="13">
        <f>K8+L8</f>
        <v>6</v>
      </c>
      <c r="N8" s="13">
        <f>D8+G8+J8+M8</f>
        <v>7</v>
      </c>
      <c r="O8" s="13">
        <f>N8*6000/10000</f>
        <v>4.2</v>
      </c>
      <c r="P8" s="13">
        <f>VLOOKUP(A8,'[1]sheet1'!$A$8:$R$239,18,0)</f>
        <v>1.2</v>
      </c>
      <c r="Q8" s="13">
        <f>O8-P8</f>
        <v>3</v>
      </c>
      <c r="R8" s="13">
        <f aca="true" t="shared" si="2" ref="R8:R71">N8*0.8</f>
        <v>5.6000000000000005</v>
      </c>
      <c r="S8" s="13">
        <f aca="true" t="shared" si="3" ref="S8:S12">Q8+R8</f>
        <v>8.600000000000001</v>
      </c>
      <c r="T8" s="13"/>
      <c r="U8" s="13"/>
      <c r="V8" s="12"/>
    </row>
    <row r="9" spans="1:22" ht="15" customHeight="1">
      <c r="A9" s="12" t="s">
        <v>39</v>
      </c>
      <c r="B9" s="12"/>
      <c r="C9" s="8"/>
      <c r="D9" s="13">
        <f aca="true" t="shared" si="4" ref="D9:D69">C9</f>
        <v>0</v>
      </c>
      <c r="E9" s="8"/>
      <c r="F9" s="8"/>
      <c r="G9" s="13">
        <f aca="true" t="shared" si="5" ref="G9:G69">E9+F9</f>
        <v>0</v>
      </c>
      <c r="H9" s="13">
        <f>H8</f>
        <v>1</v>
      </c>
      <c r="I9" s="13"/>
      <c r="J9" s="13">
        <f aca="true" t="shared" si="6" ref="J9:J69">H9+I9</f>
        <v>1</v>
      </c>
      <c r="K9" s="13">
        <v>6</v>
      </c>
      <c r="L9" s="13"/>
      <c r="M9" s="13">
        <v>6</v>
      </c>
      <c r="N9" s="13">
        <f>D9+G9+J9+M9</f>
        <v>7</v>
      </c>
      <c r="O9" s="13">
        <f aca="true" t="shared" si="7" ref="O9:O70">N9*6000/10000</f>
        <v>4.2</v>
      </c>
      <c r="P9" s="13">
        <f>VLOOKUP(A9,'[1]sheet1'!$A$8:$R$239,18,0)</f>
        <v>1.2</v>
      </c>
      <c r="Q9" s="13">
        <f aca="true" t="shared" si="8" ref="Q9:Q70">O9-P9</f>
        <v>3</v>
      </c>
      <c r="R9" s="13">
        <f t="shared" si="2"/>
        <v>5.6000000000000005</v>
      </c>
      <c r="S9" s="13">
        <f>S8</f>
        <v>8.600000000000001</v>
      </c>
      <c r="T9" s="13"/>
      <c r="U9" s="13"/>
      <c r="V9" s="12"/>
    </row>
    <row r="10" spans="1:22" ht="15" customHeight="1">
      <c r="A10" s="7" t="s">
        <v>40</v>
      </c>
      <c r="B10" s="12"/>
      <c r="C10" s="8"/>
      <c r="D10" s="13"/>
      <c r="E10" s="8"/>
      <c r="F10" s="8"/>
      <c r="G10" s="13"/>
      <c r="H10" s="8"/>
      <c r="I10" s="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2"/>
    </row>
    <row r="11" spans="1:22" ht="15" customHeight="1">
      <c r="A11" s="12" t="s">
        <v>40</v>
      </c>
      <c r="B11" s="12">
        <v>603001</v>
      </c>
      <c r="C11" s="8"/>
      <c r="D11" s="13">
        <f t="shared" si="4"/>
        <v>0</v>
      </c>
      <c r="E11" s="13">
        <v>1</v>
      </c>
      <c r="F11" s="13"/>
      <c r="G11" s="13">
        <f t="shared" si="5"/>
        <v>1</v>
      </c>
      <c r="H11" s="13">
        <v>3</v>
      </c>
      <c r="I11" s="13"/>
      <c r="J11" s="13">
        <f t="shared" si="6"/>
        <v>3</v>
      </c>
      <c r="K11" s="13">
        <v>7</v>
      </c>
      <c r="L11" s="13"/>
      <c r="M11" s="13">
        <f aca="true" t="shared" si="9" ref="M11:M69">K11+L11</f>
        <v>7</v>
      </c>
      <c r="N11" s="13">
        <f aca="true" t="shared" si="10" ref="N11:N42">D11+G11+J11+M11</f>
        <v>11</v>
      </c>
      <c r="O11" s="13">
        <f t="shared" si="7"/>
        <v>6.6</v>
      </c>
      <c r="P11" s="13">
        <v>3.6</v>
      </c>
      <c r="Q11" s="13">
        <f t="shared" si="8"/>
        <v>2.9999999999999996</v>
      </c>
      <c r="R11" s="13">
        <f t="shared" si="2"/>
        <v>8.8</v>
      </c>
      <c r="S11" s="13">
        <f t="shared" si="3"/>
        <v>11.8</v>
      </c>
      <c r="T11" s="13"/>
      <c r="U11" s="13"/>
      <c r="V11" s="12"/>
    </row>
    <row r="12" spans="1:22" ht="15" customHeight="1">
      <c r="A12" s="12" t="s">
        <v>41</v>
      </c>
      <c r="B12" s="12">
        <v>603004</v>
      </c>
      <c r="C12" s="8"/>
      <c r="D12" s="13">
        <f t="shared" si="4"/>
        <v>0</v>
      </c>
      <c r="E12" s="13"/>
      <c r="F12" s="13"/>
      <c r="G12" s="13">
        <f t="shared" si="5"/>
        <v>0</v>
      </c>
      <c r="H12" s="13"/>
      <c r="I12" s="13"/>
      <c r="J12" s="13">
        <f t="shared" si="6"/>
        <v>0</v>
      </c>
      <c r="K12" s="13">
        <v>4</v>
      </c>
      <c r="L12" s="13"/>
      <c r="M12" s="13">
        <f t="shared" si="9"/>
        <v>4</v>
      </c>
      <c r="N12" s="13">
        <f t="shared" si="10"/>
        <v>4</v>
      </c>
      <c r="O12" s="13">
        <f t="shared" si="7"/>
        <v>2.4</v>
      </c>
      <c r="P12" s="13">
        <v>0</v>
      </c>
      <c r="Q12" s="13">
        <f t="shared" si="8"/>
        <v>2.4</v>
      </c>
      <c r="R12" s="13">
        <f t="shared" si="2"/>
        <v>3.2</v>
      </c>
      <c r="S12" s="13">
        <f t="shared" si="3"/>
        <v>5.6</v>
      </c>
      <c r="T12" s="13"/>
      <c r="U12" s="13"/>
      <c r="V12" s="12"/>
    </row>
    <row r="13" spans="1:22" ht="15" customHeight="1">
      <c r="A13" s="12" t="s">
        <v>39</v>
      </c>
      <c r="B13" s="12"/>
      <c r="C13" s="8"/>
      <c r="D13" s="13">
        <f t="shared" si="4"/>
        <v>0</v>
      </c>
      <c r="E13" s="13">
        <f>SUM(E11:E12)</f>
        <v>1</v>
      </c>
      <c r="F13" s="13"/>
      <c r="G13" s="13">
        <f t="shared" si="5"/>
        <v>1</v>
      </c>
      <c r="H13" s="13">
        <f>SUM(H11:H12)</f>
        <v>3</v>
      </c>
      <c r="I13" s="13"/>
      <c r="J13" s="13">
        <f t="shared" si="6"/>
        <v>3</v>
      </c>
      <c r="K13" s="13">
        <f>SUM(K11:K12)</f>
        <v>11</v>
      </c>
      <c r="L13" s="13"/>
      <c r="M13" s="13">
        <f t="shared" si="9"/>
        <v>11</v>
      </c>
      <c r="N13" s="13">
        <f t="shared" si="10"/>
        <v>15</v>
      </c>
      <c r="O13" s="13">
        <f t="shared" si="7"/>
        <v>9</v>
      </c>
      <c r="P13" s="13">
        <f>SUM(P11:P12)</f>
        <v>3.6</v>
      </c>
      <c r="Q13" s="13">
        <f t="shared" si="8"/>
        <v>5.4</v>
      </c>
      <c r="R13" s="13">
        <f t="shared" si="2"/>
        <v>12</v>
      </c>
      <c r="S13" s="13">
        <f>S11+S12</f>
        <v>17.4</v>
      </c>
      <c r="T13" s="13"/>
      <c r="U13" s="13"/>
      <c r="V13" s="12"/>
    </row>
    <row r="14" spans="1:22" ht="15" customHeight="1">
      <c r="A14" s="14" t="s">
        <v>42</v>
      </c>
      <c r="B14" s="15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2"/>
    </row>
    <row r="15" spans="1:22" ht="15" customHeight="1">
      <c r="A15" s="16" t="s">
        <v>43</v>
      </c>
      <c r="B15" s="15">
        <v>604001</v>
      </c>
      <c r="C15" s="13"/>
      <c r="D15" s="13">
        <f t="shared" si="4"/>
        <v>0</v>
      </c>
      <c r="E15" s="13"/>
      <c r="F15" s="13"/>
      <c r="G15" s="13">
        <f t="shared" si="5"/>
        <v>0</v>
      </c>
      <c r="H15" s="13">
        <v>6</v>
      </c>
      <c r="I15" s="13">
        <v>5</v>
      </c>
      <c r="J15" s="13">
        <f t="shared" si="6"/>
        <v>11</v>
      </c>
      <c r="K15" s="13"/>
      <c r="L15" s="13"/>
      <c r="M15" s="13">
        <f t="shared" si="9"/>
        <v>0</v>
      </c>
      <c r="N15" s="13">
        <f t="shared" si="10"/>
        <v>11</v>
      </c>
      <c r="O15" s="13">
        <f t="shared" si="7"/>
        <v>6.6</v>
      </c>
      <c r="P15" s="13">
        <f>VLOOKUP(A15,'[1]sheet1'!$A$8:$R$239,18,0)</f>
        <v>14.399999999999999</v>
      </c>
      <c r="Q15" s="13">
        <f t="shared" si="8"/>
        <v>-7.799999999999999</v>
      </c>
      <c r="R15" s="13">
        <f t="shared" si="2"/>
        <v>8.8</v>
      </c>
      <c r="S15" s="13">
        <f aca="true" t="shared" si="11" ref="S15:S20">Q15+R15</f>
        <v>1.0000000000000018</v>
      </c>
      <c r="T15" s="13"/>
      <c r="U15" s="13"/>
      <c r="V15" s="12"/>
    </row>
    <row r="16" spans="1:22" ht="15" customHeight="1">
      <c r="A16" s="16" t="s">
        <v>44</v>
      </c>
      <c r="B16" s="15">
        <v>604003</v>
      </c>
      <c r="C16" s="13">
        <v>2</v>
      </c>
      <c r="D16" s="13">
        <f t="shared" si="4"/>
        <v>2</v>
      </c>
      <c r="E16" s="13">
        <v>5</v>
      </c>
      <c r="F16" s="13">
        <v>1</v>
      </c>
      <c r="G16" s="13">
        <f t="shared" si="5"/>
        <v>6</v>
      </c>
      <c r="H16" s="13">
        <v>7</v>
      </c>
      <c r="I16" s="13"/>
      <c r="J16" s="13">
        <f t="shared" si="6"/>
        <v>7</v>
      </c>
      <c r="K16" s="13">
        <v>17</v>
      </c>
      <c r="L16" s="13"/>
      <c r="M16" s="13">
        <f t="shared" si="9"/>
        <v>17</v>
      </c>
      <c r="N16" s="13">
        <f t="shared" si="10"/>
        <v>32</v>
      </c>
      <c r="O16" s="13">
        <f t="shared" si="7"/>
        <v>19.2</v>
      </c>
      <c r="P16" s="13">
        <f>VLOOKUP(A16,'[1]sheet1'!$A$8:$R$239,18,0)</f>
        <v>7.26</v>
      </c>
      <c r="Q16" s="13">
        <f t="shared" si="8"/>
        <v>11.94</v>
      </c>
      <c r="R16" s="13">
        <f t="shared" si="2"/>
        <v>25.6</v>
      </c>
      <c r="S16" s="13">
        <f t="shared" si="11"/>
        <v>37.54</v>
      </c>
      <c r="T16" s="13"/>
      <c r="U16" s="13"/>
      <c r="V16" s="12"/>
    </row>
    <row r="17" spans="1:22" ht="15" customHeight="1">
      <c r="A17" s="16" t="s">
        <v>45</v>
      </c>
      <c r="B17" s="15">
        <v>604004</v>
      </c>
      <c r="C17" s="13">
        <v>7</v>
      </c>
      <c r="D17" s="13">
        <f t="shared" si="4"/>
        <v>7</v>
      </c>
      <c r="E17" s="13">
        <v>21</v>
      </c>
      <c r="F17" s="13"/>
      <c r="G17" s="13">
        <f t="shared" si="5"/>
        <v>21</v>
      </c>
      <c r="H17" s="13">
        <v>20</v>
      </c>
      <c r="I17" s="13"/>
      <c r="J17" s="13">
        <f t="shared" si="6"/>
        <v>20</v>
      </c>
      <c r="K17" s="13">
        <v>15</v>
      </c>
      <c r="L17" s="13">
        <v>1</v>
      </c>
      <c r="M17" s="13">
        <f t="shared" si="9"/>
        <v>16</v>
      </c>
      <c r="N17" s="13">
        <f t="shared" si="10"/>
        <v>64</v>
      </c>
      <c r="O17" s="13">
        <f t="shared" si="7"/>
        <v>38.4</v>
      </c>
      <c r="P17" s="13">
        <f>VLOOKUP(A17,'[1]sheet1'!$A$8:$R$239,18,0)</f>
        <v>13.739999999999995</v>
      </c>
      <c r="Q17" s="13">
        <f t="shared" si="8"/>
        <v>24.660000000000004</v>
      </c>
      <c r="R17" s="13">
        <f t="shared" si="2"/>
        <v>51.2</v>
      </c>
      <c r="S17" s="13">
        <f t="shared" si="11"/>
        <v>75.86000000000001</v>
      </c>
      <c r="T17" s="13"/>
      <c r="U17" s="13"/>
      <c r="V17" s="12"/>
    </row>
    <row r="18" spans="1:22" ht="15" customHeight="1">
      <c r="A18" s="16" t="s">
        <v>46</v>
      </c>
      <c r="B18" s="15">
        <v>604006</v>
      </c>
      <c r="C18" s="13">
        <v>153</v>
      </c>
      <c r="D18" s="13">
        <f t="shared" si="4"/>
        <v>153</v>
      </c>
      <c r="E18" s="13">
        <v>103</v>
      </c>
      <c r="F18" s="13">
        <v>14</v>
      </c>
      <c r="G18" s="13">
        <f t="shared" si="5"/>
        <v>117</v>
      </c>
      <c r="H18" s="13">
        <v>44</v>
      </c>
      <c r="I18" s="13">
        <v>13</v>
      </c>
      <c r="J18" s="13">
        <f t="shared" si="6"/>
        <v>57</v>
      </c>
      <c r="K18" s="13">
        <v>25</v>
      </c>
      <c r="L18" s="13">
        <v>4</v>
      </c>
      <c r="M18" s="13">
        <f t="shared" si="9"/>
        <v>29</v>
      </c>
      <c r="N18" s="13">
        <f t="shared" si="10"/>
        <v>356</v>
      </c>
      <c r="O18" s="13">
        <f t="shared" si="7"/>
        <v>213.6</v>
      </c>
      <c r="P18" s="13">
        <f>VLOOKUP(A18,'[1]sheet1'!$A$8:$R$239,18,0)</f>
        <v>356.34000000000003</v>
      </c>
      <c r="Q18" s="13">
        <f t="shared" si="8"/>
        <v>-142.74000000000004</v>
      </c>
      <c r="R18" s="13">
        <f t="shared" si="2"/>
        <v>284.8</v>
      </c>
      <c r="S18" s="13">
        <f t="shared" si="11"/>
        <v>142.05999999999997</v>
      </c>
      <c r="T18" s="13"/>
      <c r="U18" s="13"/>
      <c r="V18" s="12"/>
    </row>
    <row r="19" spans="1:22" ht="15" customHeight="1">
      <c r="A19" s="16" t="s">
        <v>47</v>
      </c>
      <c r="B19" s="15">
        <v>604007</v>
      </c>
      <c r="C19" s="13">
        <v>85</v>
      </c>
      <c r="D19" s="13">
        <f t="shared" si="4"/>
        <v>85</v>
      </c>
      <c r="E19" s="13">
        <v>128</v>
      </c>
      <c r="F19" s="13">
        <v>89</v>
      </c>
      <c r="G19" s="13">
        <f t="shared" si="5"/>
        <v>217</v>
      </c>
      <c r="H19" s="13">
        <v>103</v>
      </c>
      <c r="I19" s="13">
        <v>72</v>
      </c>
      <c r="J19" s="13">
        <f t="shared" si="6"/>
        <v>175</v>
      </c>
      <c r="K19" s="13">
        <v>71</v>
      </c>
      <c r="L19" s="13">
        <v>64</v>
      </c>
      <c r="M19" s="13">
        <f t="shared" si="9"/>
        <v>135</v>
      </c>
      <c r="N19" s="13">
        <f t="shared" si="10"/>
        <v>612</v>
      </c>
      <c r="O19" s="13">
        <f t="shared" si="7"/>
        <v>367.2</v>
      </c>
      <c r="P19" s="13">
        <f>VLOOKUP(A19,'[1]sheet1'!$A$8:$R$239,18,0)</f>
        <v>399.36</v>
      </c>
      <c r="Q19" s="13">
        <f t="shared" si="8"/>
        <v>-32.160000000000025</v>
      </c>
      <c r="R19" s="13">
        <f t="shared" si="2"/>
        <v>489.6</v>
      </c>
      <c r="S19" s="13">
        <f t="shared" si="11"/>
        <v>457.44</v>
      </c>
      <c r="T19" s="13"/>
      <c r="U19" s="13"/>
      <c r="V19" s="12"/>
    </row>
    <row r="20" spans="1:22" ht="15" customHeight="1">
      <c r="A20" s="16" t="s">
        <v>48</v>
      </c>
      <c r="B20" s="15">
        <v>604002</v>
      </c>
      <c r="C20" s="13"/>
      <c r="D20" s="13">
        <f t="shared" si="4"/>
        <v>0</v>
      </c>
      <c r="E20" s="13"/>
      <c r="F20" s="13">
        <v>1</v>
      </c>
      <c r="G20" s="13">
        <f t="shared" si="5"/>
        <v>1</v>
      </c>
      <c r="H20" s="13"/>
      <c r="I20" s="13"/>
      <c r="J20" s="13">
        <f t="shared" si="6"/>
        <v>0</v>
      </c>
      <c r="K20" s="13">
        <v>1</v>
      </c>
      <c r="L20" s="13"/>
      <c r="M20" s="13">
        <f t="shared" si="9"/>
        <v>1</v>
      </c>
      <c r="N20" s="13">
        <f t="shared" si="10"/>
        <v>2</v>
      </c>
      <c r="O20" s="13">
        <f t="shared" si="7"/>
        <v>1.2</v>
      </c>
      <c r="P20" s="13">
        <f>VLOOKUP(A20,'[1]sheet1'!$A$8:$R$239,18,0)</f>
        <v>0</v>
      </c>
      <c r="Q20" s="13">
        <f t="shared" si="8"/>
        <v>1.2</v>
      </c>
      <c r="R20" s="13">
        <f t="shared" si="2"/>
        <v>1.6</v>
      </c>
      <c r="S20" s="13">
        <f t="shared" si="11"/>
        <v>2.8</v>
      </c>
      <c r="T20" s="13"/>
      <c r="U20" s="13"/>
      <c r="V20" s="12"/>
    </row>
    <row r="21" spans="1:22" ht="15" customHeight="1">
      <c r="A21" s="16" t="s">
        <v>39</v>
      </c>
      <c r="B21" s="15"/>
      <c r="C21" s="13">
        <f>SUM(C15:C20)</f>
        <v>247</v>
      </c>
      <c r="D21" s="13">
        <f>SUM(D15:D20)</f>
        <v>247</v>
      </c>
      <c r="E21" s="13">
        <f aca="true" t="shared" si="12" ref="E21:M21">SUM(E15:E20)</f>
        <v>257</v>
      </c>
      <c r="F21" s="13">
        <f t="shared" si="12"/>
        <v>105</v>
      </c>
      <c r="G21" s="13">
        <f t="shared" si="12"/>
        <v>362</v>
      </c>
      <c r="H21" s="13">
        <f t="shared" si="12"/>
        <v>180</v>
      </c>
      <c r="I21" s="13">
        <f t="shared" si="12"/>
        <v>90</v>
      </c>
      <c r="J21" s="13">
        <f t="shared" si="12"/>
        <v>270</v>
      </c>
      <c r="K21" s="13">
        <f t="shared" si="12"/>
        <v>129</v>
      </c>
      <c r="L21" s="13">
        <f t="shared" si="12"/>
        <v>69</v>
      </c>
      <c r="M21" s="13">
        <f t="shared" si="12"/>
        <v>198</v>
      </c>
      <c r="N21" s="13">
        <f t="shared" si="10"/>
        <v>1077</v>
      </c>
      <c r="O21" s="13">
        <f t="shared" si="7"/>
        <v>646.2</v>
      </c>
      <c r="P21" s="13">
        <f>SUM(P15:P20)</f>
        <v>791.1</v>
      </c>
      <c r="Q21" s="13">
        <f t="shared" si="8"/>
        <v>-144.89999999999998</v>
      </c>
      <c r="R21" s="13">
        <f t="shared" si="2"/>
        <v>861.6</v>
      </c>
      <c r="S21" s="13">
        <f>S15+S16+S17+S18+S19+S20</f>
        <v>716.6999999999999</v>
      </c>
      <c r="T21" s="13"/>
      <c r="U21" s="13"/>
      <c r="V21" s="12"/>
    </row>
    <row r="22" spans="1:22" ht="15" customHeight="1">
      <c r="A22" s="14" t="s">
        <v>49</v>
      </c>
      <c r="B22" s="15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2"/>
    </row>
    <row r="23" spans="1:22" ht="31.5">
      <c r="A23" s="16" t="s">
        <v>49</v>
      </c>
      <c r="B23" s="15">
        <v>604008</v>
      </c>
      <c r="C23" s="13"/>
      <c r="D23" s="13">
        <f t="shared" si="4"/>
        <v>0</v>
      </c>
      <c r="E23" s="13">
        <v>1</v>
      </c>
      <c r="F23" s="13"/>
      <c r="G23" s="13">
        <f t="shared" si="5"/>
        <v>1</v>
      </c>
      <c r="H23" s="13"/>
      <c r="I23" s="13"/>
      <c r="J23" s="13">
        <f t="shared" si="6"/>
        <v>0</v>
      </c>
      <c r="K23" s="13">
        <v>2</v>
      </c>
      <c r="L23" s="13"/>
      <c r="M23" s="13">
        <f t="shared" si="9"/>
        <v>2</v>
      </c>
      <c r="N23" s="13">
        <f t="shared" si="10"/>
        <v>3</v>
      </c>
      <c r="O23" s="13">
        <f t="shared" si="7"/>
        <v>1.8</v>
      </c>
      <c r="P23" s="13">
        <f>VLOOKUP(A23,'[1]sheet1'!$A$8:$R$239,18,0)</f>
        <v>0</v>
      </c>
      <c r="Q23" s="13">
        <f t="shared" si="8"/>
        <v>1.8</v>
      </c>
      <c r="R23" s="13">
        <f t="shared" si="2"/>
        <v>2.4000000000000004</v>
      </c>
      <c r="S23" s="13">
        <f>Q23+R23-T23</f>
        <v>3.7800000000000002</v>
      </c>
      <c r="T23" s="13">
        <v>0.42</v>
      </c>
      <c r="U23" s="13"/>
      <c r="V23" s="12" t="s">
        <v>50</v>
      </c>
    </row>
    <row r="24" spans="1:22" ht="15" customHeight="1">
      <c r="A24" s="16" t="s">
        <v>39</v>
      </c>
      <c r="B24" s="15"/>
      <c r="C24" s="13"/>
      <c r="D24" s="13">
        <f>D23</f>
        <v>0</v>
      </c>
      <c r="E24" s="13">
        <f aca="true" t="shared" si="13" ref="E24:M24">E23</f>
        <v>1</v>
      </c>
      <c r="F24" s="13">
        <f t="shared" si="13"/>
        <v>0</v>
      </c>
      <c r="G24" s="13">
        <f t="shared" si="13"/>
        <v>1</v>
      </c>
      <c r="H24" s="13">
        <f t="shared" si="13"/>
        <v>0</v>
      </c>
      <c r="I24" s="13">
        <f t="shared" si="13"/>
        <v>0</v>
      </c>
      <c r="J24" s="13">
        <f t="shared" si="13"/>
        <v>0</v>
      </c>
      <c r="K24" s="13">
        <f t="shared" si="13"/>
        <v>2</v>
      </c>
      <c r="L24" s="13">
        <f t="shared" si="13"/>
        <v>0</v>
      </c>
      <c r="M24" s="13">
        <f t="shared" si="13"/>
        <v>2</v>
      </c>
      <c r="N24" s="13">
        <f t="shared" si="10"/>
        <v>3</v>
      </c>
      <c r="O24" s="13">
        <f t="shared" si="7"/>
        <v>1.8</v>
      </c>
      <c r="P24" s="13">
        <v>0</v>
      </c>
      <c r="Q24" s="13">
        <f t="shared" si="8"/>
        <v>1.8</v>
      </c>
      <c r="R24" s="13">
        <f t="shared" si="2"/>
        <v>2.4000000000000004</v>
      </c>
      <c r="S24" s="13">
        <f>S23</f>
        <v>3.7800000000000002</v>
      </c>
      <c r="T24" s="13"/>
      <c r="U24" s="13"/>
      <c r="V24" s="12"/>
    </row>
    <row r="25" spans="1:22" ht="15" customHeight="1">
      <c r="A25" s="14" t="s">
        <v>51</v>
      </c>
      <c r="B25" s="15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2"/>
    </row>
    <row r="26" spans="1:22" ht="15" customHeight="1">
      <c r="A26" s="16" t="s">
        <v>43</v>
      </c>
      <c r="B26" s="15">
        <v>605001</v>
      </c>
      <c r="C26" s="13"/>
      <c r="D26" s="13">
        <f t="shared" si="4"/>
        <v>0</v>
      </c>
      <c r="E26" s="13"/>
      <c r="F26" s="13"/>
      <c r="G26" s="13">
        <f t="shared" si="5"/>
        <v>0</v>
      </c>
      <c r="H26" s="13">
        <v>2</v>
      </c>
      <c r="I26" s="13"/>
      <c r="J26" s="13">
        <f t="shared" si="6"/>
        <v>2</v>
      </c>
      <c r="K26" s="13"/>
      <c r="L26" s="13"/>
      <c r="M26" s="13">
        <f t="shared" si="9"/>
        <v>0</v>
      </c>
      <c r="N26" s="13">
        <f t="shared" si="10"/>
        <v>2</v>
      </c>
      <c r="O26" s="13">
        <f t="shared" si="7"/>
        <v>1.2</v>
      </c>
      <c r="P26" s="13">
        <v>2.4</v>
      </c>
      <c r="Q26" s="13">
        <f t="shared" si="8"/>
        <v>-1.2</v>
      </c>
      <c r="R26" s="13">
        <f t="shared" si="2"/>
        <v>1.6</v>
      </c>
      <c r="S26" s="13">
        <f aca="true" t="shared" si="14" ref="S23:S29">Q26+R26</f>
        <v>0.40000000000000013</v>
      </c>
      <c r="T26" s="13"/>
      <c r="U26" s="13"/>
      <c r="V26" s="12"/>
    </row>
    <row r="27" spans="1:22" ht="15" customHeight="1">
      <c r="A27" s="16" t="s">
        <v>52</v>
      </c>
      <c r="B27" s="15">
        <v>605002</v>
      </c>
      <c r="C27" s="13"/>
      <c r="D27" s="13">
        <f t="shared" si="4"/>
        <v>0</v>
      </c>
      <c r="E27" s="13"/>
      <c r="F27" s="13"/>
      <c r="G27" s="13">
        <f t="shared" si="5"/>
        <v>0</v>
      </c>
      <c r="H27" s="13">
        <v>2</v>
      </c>
      <c r="I27" s="13"/>
      <c r="J27" s="13">
        <f t="shared" si="6"/>
        <v>2</v>
      </c>
      <c r="K27" s="13">
        <v>1</v>
      </c>
      <c r="L27" s="13"/>
      <c r="M27" s="13">
        <f t="shared" si="9"/>
        <v>1</v>
      </c>
      <c r="N27" s="13">
        <f t="shared" si="10"/>
        <v>3</v>
      </c>
      <c r="O27" s="13">
        <f t="shared" si="7"/>
        <v>1.8</v>
      </c>
      <c r="P27" s="13">
        <f>VLOOKUP(A27,'[1]sheet1'!$A$8:$R$239,18,0)</f>
        <v>2.4</v>
      </c>
      <c r="Q27" s="13">
        <f t="shared" si="8"/>
        <v>-0.5999999999999999</v>
      </c>
      <c r="R27" s="13">
        <f t="shared" si="2"/>
        <v>2.4000000000000004</v>
      </c>
      <c r="S27" s="13">
        <f t="shared" si="14"/>
        <v>1.8000000000000005</v>
      </c>
      <c r="T27" s="13"/>
      <c r="U27" s="13"/>
      <c r="V27" s="12"/>
    </row>
    <row r="28" spans="1:22" ht="15" customHeight="1">
      <c r="A28" s="16" t="s">
        <v>53</v>
      </c>
      <c r="B28" s="15">
        <v>605003</v>
      </c>
      <c r="C28" s="13"/>
      <c r="D28" s="13">
        <f t="shared" si="4"/>
        <v>0</v>
      </c>
      <c r="E28" s="13"/>
      <c r="F28" s="13"/>
      <c r="G28" s="13">
        <f t="shared" si="5"/>
        <v>0</v>
      </c>
      <c r="H28" s="13">
        <v>1</v>
      </c>
      <c r="I28" s="13"/>
      <c r="J28" s="13">
        <f t="shared" si="6"/>
        <v>1</v>
      </c>
      <c r="K28" s="13">
        <v>7</v>
      </c>
      <c r="L28" s="13"/>
      <c r="M28" s="13">
        <f t="shared" si="9"/>
        <v>7</v>
      </c>
      <c r="N28" s="13">
        <f t="shared" si="10"/>
        <v>8</v>
      </c>
      <c r="O28" s="13">
        <f t="shared" si="7"/>
        <v>4.8</v>
      </c>
      <c r="P28" s="13">
        <f>VLOOKUP(A28,'[1]sheet1'!$A$8:$R$239,18,0)</f>
        <v>1.2</v>
      </c>
      <c r="Q28" s="13">
        <f t="shared" si="8"/>
        <v>3.5999999999999996</v>
      </c>
      <c r="R28" s="13">
        <f t="shared" si="2"/>
        <v>6.4</v>
      </c>
      <c r="S28" s="13">
        <f t="shared" si="14"/>
        <v>10</v>
      </c>
      <c r="T28" s="13"/>
      <c r="U28" s="13"/>
      <c r="V28" s="12"/>
    </row>
    <row r="29" spans="1:22" ht="15" customHeight="1">
      <c r="A29" s="16" t="s">
        <v>54</v>
      </c>
      <c r="B29" s="15">
        <v>605005</v>
      </c>
      <c r="C29" s="13"/>
      <c r="D29" s="13">
        <f t="shared" si="4"/>
        <v>0</v>
      </c>
      <c r="E29" s="13"/>
      <c r="F29" s="13"/>
      <c r="G29" s="13">
        <f t="shared" si="5"/>
        <v>0</v>
      </c>
      <c r="H29" s="13"/>
      <c r="I29" s="13">
        <v>5</v>
      </c>
      <c r="J29" s="13">
        <f t="shared" si="6"/>
        <v>5</v>
      </c>
      <c r="K29" s="13"/>
      <c r="L29" s="13"/>
      <c r="M29" s="13">
        <f t="shared" si="9"/>
        <v>0</v>
      </c>
      <c r="N29" s="13">
        <f t="shared" si="10"/>
        <v>5</v>
      </c>
      <c r="O29" s="13">
        <f t="shared" si="7"/>
        <v>3</v>
      </c>
      <c r="P29" s="13">
        <f>VLOOKUP(A29,'[1]sheet1'!$A$8:$R$239,18,0)</f>
        <v>6</v>
      </c>
      <c r="Q29" s="13">
        <f t="shared" si="8"/>
        <v>-3</v>
      </c>
      <c r="R29" s="13">
        <f t="shared" si="2"/>
        <v>4</v>
      </c>
      <c r="S29" s="13">
        <f t="shared" si="14"/>
        <v>1</v>
      </c>
      <c r="T29" s="13"/>
      <c r="U29" s="13"/>
      <c r="V29" s="12"/>
    </row>
    <row r="30" spans="1:22" ht="15" customHeight="1">
      <c r="A30" s="16" t="s">
        <v>39</v>
      </c>
      <c r="B30" s="15"/>
      <c r="C30" s="13"/>
      <c r="D30" s="13">
        <f>SUM(D26:D29)</f>
        <v>0</v>
      </c>
      <c r="E30" s="13">
        <f aca="true" t="shared" si="15" ref="E30:M30">SUM(E26:E29)</f>
        <v>0</v>
      </c>
      <c r="F30" s="13">
        <f t="shared" si="15"/>
        <v>0</v>
      </c>
      <c r="G30" s="13">
        <f t="shared" si="15"/>
        <v>0</v>
      </c>
      <c r="H30" s="13">
        <f t="shared" si="15"/>
        <v>5</v>
      </c>
      <c r="I30" s="13">
        <f t="shared" si="15"/>
        <v>5</v>
      </c>
      <c r="J30" s="13">
        <f t="shared" si="15"/>
        <v>10</v>
      </c>
      <c r="K30" s="13">
        <f t="shared" si="15"/>
        <v>8</v>
      </c>
      <c r="L30" s="13">
        <f t="shared" si="15"/>
        <v>0</v>
      </c>
      <c r="M30" s="13">
        <f t="shared" si="15"/>
        <v>8</v>
      </c>
      <c r="N30" s="13">
        <f t="shared" si="10"/>
        <v>18</v>
      </c>
      <c r="O30" s="13">
        <f t="shared" si="7"/>
        <v>10.8</v>
      </c>
      <c r="P30" s="13">
        <f>SUM(P26:P29)</f>
        <v>12</v>
      </c>
      <c r="Q30" s="13">
        <f t="shared" si="8"/>
        <v>-1.1999999999999993</v>
      </c>
      <c r="R30" s="13">
        <f t="shared" si="2"/>
        <v>14.4</v>
      </c>
      <c r="S30" s="13">
        <f>S26+S27+S28+S29</f>
        <v>13.200000000000001</v>
      </c>
      <c r="T30" s="13"/>
      <c r="U30" s="13"/>
      <c r="V30" s="12"/>
    </row>
    <row r="31" spans="1:22" ht="15" customHeight="1">
      <c r="A31" s="14" t="s">
        <v>55</v>
      </c>
      <c r="B31" s="15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2"/>
    </row>
    <row r="32" spans="1:22" ht="15" customHeight="1">
      <c r="A32" s="16" t="s">
        <v>55</v>
      </c>
      <c r="B32" s="15">
        <v>605004</v>
      </c>
      <c r="C32" s="13"/>
      <c r="D32" s="13">
        <f t="shared" si="4"/>
        <v>0</v>
      </c>
      <c r="E32" s="13">
        <v>3</v>
      </c>
      <c r="F32" s="13">
        <v>1</v>
      </c>
      <c r="G32" s="13">
        <f t="shared" si="5"/>
        <v>4</v>
      </c>
      <c r="H32" s="13">
        <v>5</v>
      </c>
      <c r="I32" s="13"/>
      <c r="J32" s="13">
        <f t="shared" si="6"/>
        <v>5</v>
      </c>
      <c r="K32" s="13">
        <v>2</v>
      </c>
      <c r="L32" s="13"/>
      <c r="M32" s="13">
        <f t="shared" si="9"/>
        <v>2</v>
      </c>
      <c r="N32" s="13">
        <f t="shared" si="10"/>
        <v>11</v>
      </c>
      <c r="O32" s="13">
        <f t="shared" si="7"/>
        <v>6.6</v>
      </c>
      <c r="P32" s="13">
        <v>6</v>
      </c>
      <c r="Q32" s="13">
        <f t="shared" si="8"/>
        <v>0.5999999999999996</v>
      </c>
      <c r="R32" s="13">
        <f t="shared" si="2"/>
        <v>8.8</v>
      </c>
      <c r="S32" s="13">
        <f aca="true" t="shared" si="16" ref="S32:S41">Q32+R32</f>
        <v>9.4</v>
      </c>
      <c r="T32" s="13"/>
      <c r="U32" s="13"/>
      <c r="V32" s="12"/>
    </row>
    <row r="33" spans="1:22" ht="15" customHeight="1">
      <c r="A33" s="16" t="s">
        <v>39</v>
      </c>
      <c r="B33" s="15"/>
      <c r="C33" s="13"/>
      <c r="D33" s="13">
        <f>D32</f>
        <v>0</v>
      </c>
      <c r="E33" s="13">
        <f aca="true" t="shared" si="17" ref="E33:M33">E32</f>
        <v>3</v>
      </c>
      <c r="F33" s="13">
        <f t="shared" si="17"/>
        <v>1</v>
      </c>
      <c r="G33" s="13">
        <f t="shared" si="17"/>
        <v>4</v>
      </c>
      <c r="H33" s="13">
        <f t="shared" si="17"/>
        <v>5</v>
      </c>
      <c r="I33" s="13">
        <f t="shared" si="17"/>
        <v>0</v>
      </c>
      <c r="J33" s="13">
        <f t="shared" si="17"/>
        <v>5</v>
      </c>
      <c r="K33" s="13">
        <f t="shared" si="17"/>
        <v>2</v>
      </c>
      <c r="L33" s="13">
        <f t="shared" si="17"/>
        <v>0</v>
      </c>
      <c r="M33" s="13">
        <f t="shared" si="17"/>
        <v>2</v>
      </c>
      <c r="N33" s="13">
        <f t="shared" si="10"/>
        <v>11</v>
      </c>
      <c r="O33" s="13">
        <f t="shared" si="7"/>
        <v>6.6</v>
      </c>
      <c r="P33" s="13">
        <f>P32</f>
        <v>6</v>
      </c>
      <c r="Q33" s="13">
        <f t="shared" si="8"/>
        <v>0.5999999999999996</v>
      </c>
      <c r="R33" s="13">
        <f t="shared" si="2"/>
        <v>8.8</v>
      </c>
      <c r="S33" s="13">
        <f>S32</f>
        <v>9.4</v>
      </c>
      <c r="T33" s="13"/>
      <c r="U33" s="13"/>
      <c r="V33" s="12"/>
    </row>
    <row r="34" spans="1:22" ht="15" customHeight="1">
      <c r="A34" s="14" t="s">
        <v>56</v>
      </c>
      <c r="B34" s="15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>
        <f t="shared" si="2"/>
        <v>0</v>
      </c>
      <c r="S34" s="13"/>
      <c r="T34" s="13"/>
      <c r="U34" s="13"/>
      <c r="V34" s="12"/>
    </row>
    <row r="35" spans="1:22" ht="15" customHeight="1">
      <c r="A35" s="14" t="s">
        <v>43</v>
      </c>
      <c r="B35" s="15"/>
      <c r="C35" s="13"/>
      <c r="D35" s="13">
        <f t="shared" si="4"/>
        <v>0</v>
      </c>
      <c r="E35" s="13"/>
      <c r="F35" s="13"/>
      <c r="G35" s="13">
        <f t="shared" si="5"/>
        <v>0</v>
      </c>
      <c r="H35" s="13"/>
      <c r="I35" s="13"/>
      <c r="J35" s="13">
        <f t="shared" si="6"/>
        <v>0</v>
      </c>
      <c r="K35" s="13">
        <v>1</v>
      </c>
      <c r="L35" s="13"/>
      <c r="M35" s="13">
        <f t="shared" si="9"/>
        <v>1</v>
      </c>
      <c r="N35" s="13">
        <f t="shared" si="10"/>
        <v>1</v>
      </c>
      <c r="O35" s="13">
        <f t="shared" si="7"/>
        <v>0.6</v>
      </c>
      <c r="P35" s="13">
        <v>0</v>
      </c>
      <c r="Q35" s="13">
        <f t="shared" si="8"/>
        <v>0.6</v>
      </c>
      <c r="R35" s="13">
        <f t="shared" si="2"/>
        <v>0.8</v>
      </c>
      <c r="S35" s="13">
        <f t="shared" si="16"/>
        <v>1.4</v>
      </c>
      <c r="T35" s="13"/>
      <c r="U35" s="13"/>
      <c r="V35" s="12"/>
    </row>
    <row r="36" spans="1:22" ht="15" customHeight="1">
      <c r="A36" s="16" t="s">
        <v>57</v>
      </c>
      <c r="B36" s="15">
        <v>606002</v>
      </c>
      <c r="C36" s="13">
        <v>6</v>
      </c>
      <c r="D36" s="13">
        <f t="shared" si="4"/>
        <v>6</v>
      </c>
      <c r="E36" s="13">
        <v>5</v>
      </c>
      <c r="F36" s="13"/>
      <c r="G36" s="13">
        <f t="shared" si="5"/>
        <v>5</v>
      </c>
      <c r="H36" s="13">
        <v>5</v>
      </c>
      <c r="I36" s="13">
        <v>1</v>
      </c>
      <c r="J36" s="13">
        <f t="shared" si="6"/>
        <v>6</v>
      </c>
      <c r="K36" s="13">
        <v>1</v>
      </c>
      <c r="L36" s="13">
        <v>1</v>
      </c>
      <c r="M36" s="13">
        <f t="shared" si="9"/>
        <v>2</v>
      </c>
      <c r="N36" s="13">
        <f t="shared" si="10"/>
        <v>19</v>
      </c>
      <c r="O36" s="13">
        <f t="shared" si="7"/>
        <v>11.4</v>
      </c>
      <c r="P36" s="13">
        <f>VLOOKUP(A36,'[1]sheet1'!$A$8:$R$239,18,0)</f>
        <v>17.759999999999998</v>
      </c>
      <c r="Q36" s="13">
        <f t="shared" si="8"/>
        <v>-6.359999999999998</v>
      </c>
      <c r="R36" s="13">
        <f t="shared" si="2"/>
        <v>15.200000000000001</v>
      </c>
      <c r="S36" s="13">
        <f t="shared" si="16"/>
        <v>8.840000000000003</v>
      </c>
      <c r="T36" s="13"/>
      <c r="U36" s="13"/>
      <c r="V36" s="12"/>
    </row>
    <row r="37" spans="1:22" ht="15" customHeight="1">
      <c r="A37" s="16" t="s">
        <v>58</v>
      </c>
      <c r="B37" s="15">
        <v>606003</v>
      </c>
      <c r="C37" s="13">
        <v>6</v>
      </c>
      <c r="D37" s="13">
        <f t="shared" si="4"/>
        <v>6</v>
      </c>
      <c r="E37" s="13">
        <v>5</v>
      </c>
      <c r="F37" s="13">
        <v>1</v>
      </c>
      <c r="G37" s="13">
        <f t="shared" si="5"/>
        <v>6</v>
      </c>
      <c r="H37" s="13">
        <v>4</v>
      </c>
      <c r="I37" s="13">
        <v>9</v>
      </c>
      <c r="J37" s="13">
        <f t="shared" si="6"/>
        <v>13</v>
      </c>
      <c r="K37" s="13">
        <v>5</v>
      </c>
      <c r="L37" s="13"/>
      <c r="M37" s="13">
        <f t="shared" si="9"/>
        <v>5</v>
      </c>
      <c r="N37" s="13">
        <f t="shared" si="10"/>
        <v>30</v>
      </c>
      <c r="O37" s="13">
        <f t="shared" si="7"/>
        <v>18</v>
      </c>
      <c r="P37" s="13">
        <f>VLOOKUP(A37,'[1]sheet1'!$A$8:$R$239,18,0)</f>
        <v>16.14</v>
      </c>
      <c r="Q37" s="13">
        <f t="shared" si="8"/>
        <v>1.8599999999999994</v>
      </c>
      <c r="R37" s="13">
        <f t="shared" si="2"/>
        <v>24</v>
      </c>
      <c r="S37" s="13">
        <f t="shared" si="16"/>
        <v>25.86</v>
      </c>
      <c r="T37" s="13"/>
      <c r="U37" s="13"/>
      <c r="V37" s="12"/>
    </row>
    <row r="38" spans="1:22" ht="15" customHeight="1">
      <c r="A38" s="16" t="s">
        <v>59</v>
      </c>
      <c r="B38" s="15">
        <v>606004</v>
      </c>
      <c r="C38" s="13">
        <v>27</v>
      </c>
      <c r="D38" s="13">
        <f t="shared" si="4"/>
        <v>27</v>
      </c>
      <c r="E38" s="13">
        <v>24</v>
      </c>
      <c r="F38" s="13"/>
      <c r="G38" s="13">
        <f t="shared" si="5"/>
        <v>24</v>
      </c>
      <c r="H38" s="13">
        <v>17</v>
      </c>
      <c r="I38" s="13"/>
      <c r="J38" s="13">
        <f t="shared" si="6"/>
        <v>17</v>
      </c>
      <c r="K38" s="13">
        <v>7</v>
      </c>
      <c r="L38" s="13">
        <v>1</v>
      </c>
      <c r="M38" s="13">
        <f t="shared" si="9"/>
        <v>8</v>
      </c>
      <c r="N38" s="13">
        <f t="shared" si="10"/>
        <v>76</v>
      </c>
      <c r="O38" s="13">
        <f t="shared" si="7"/>
        <v>45.6</v>
      </c>
      <c r="P38" s="13">
        <f>VLOOKUP(A38,'[1]sheet1'!$A$8:$R$239,18,0)</f>
        <v>63.42</v>
      </c>
      <c r="Q38" s="13">
        <f t="shared" si="8"/>
        <v>-17.82</v>
      </c>
      <c r="R38" s="13">
        <f t="shared" si="2"/>
        <v>60.800000000000004</v>
      </c>
      <c r="S38" s="13">
        <f t="shared" si="16"/>
        <v>42.980000000000004</v>
      </c>
      <c r="T38" s="13"/>
      <c r="U38" s="13"/>
      <c r="V38" s="12"/>
    </row>
    <row r="39" spans="1:22" ht="15" customHeight="1">
      <c r="A39" s="16" t="s">
        <v>60</v>
      </c>
      <c r="B39" s="15">
        <v>606005</v>
      </c>
      <c r="C39" s="13">
        <v>14</v>
      </c>
      <c r="D39" s="13">
        <f t="shared" si="4"/>
        <v>14</v>
      </c>
      <c r="E39" s="13">
        <v>15</v>
      </c>
      <c r="F39" s="13">
        <v>13</v>
      </c>
      <c r="G39" s="13">
        <f t="shared" si="5"/>
        <v>28</v>
      </c>
      <c r="H39" s="13">
        <v>14</v>
      </c>
      <c r="I39" s="13">
        <v>24</v>
      </c>
      <c r="J39" s="13">
        <f t="shared" si="6"/>
        <v>38</v>
      </c>
      <c r="K39" s="13">
        <v>14</v>
      </c>
      <c r="L39" s="13">
        <v>4</v>
      </c>
      <c r="M39" s="13">
        <f t="shared" si="9"/>
        <v>18</v>
      </c>
      <c r="N39" s="13">
        <f t="shared" si="10"/>
        <v>98</v>
      </c>
      <c r="O39" s="13">
        <f t="shared" si="7"/>
        <v>58.8</v>
      </c>
      <c r="P39" s="13">
        <f>VLOOKUP(A39,'[1]sheet1'!$A$8:$R$239,18,0)</f>
        <v>88.25999999999999</v>
      </c>
      <c r="Q39" s="13">
        <f t="shared" si="8"/>
        <v>-29.459999999999994</v>
      </c>
      <c r="R39" s="13">
        <f t="shared" si="2"/>
        <v>78.4</v>
      </c>
      <c r="S39" s="13">
        <f t="shared" si="16"/>
        <v>48.94000000000001</v>
      </c>
      <c r="T39" s="13"/>
      <c r="U39" s="13"/>
      <c r="V39" s="12"/>
    </row>
    <row r="40" spans="1:22" ht="15" customHeight="1">
      <c r="A40" s="16" t="s">
        <v>61</v>
      </c>
      <c r="B40" s="17">
        <v>606008</v>
      </c>
      <c r="C40" s="13"/>
      <c r="D40" s="13">
        <f t="shared" si="4"/>
        <v>0</v>
      </c>
      <c r="E40" s="13"/>
      <c r="F40" s="13"/>
      <c r="G40" s="13">
        <f t="shared" si="5"/>
        <v>0</v>
      </c>
      <c r="H40" s="13">
        <v>21</v>
      </c>
      <c r="I40" s="13">
        <v>12</v>
      </c>
      <c r="J40" s="13">
        <f t="shared" si="6"/>
        <v>33</v>
      </c>
      <c r="K40" s="13">
        <v>5</v>
      </c>
      <c r="L40" s="13">
        <v>1</v>
      </c>
      <c r="M40" s="13">
        <f t="shared" si="9"/>
        <v>6</v>
      </c>
      <c r="N40" s="13">
        <f t="shared" si="10"/>
        <v>39</v>
      </c>
      <c r="O40" s="13">
        <f t="shared" si="7"/>
        <v>23.4</v>
      </c>
      <c r="P40" s="13">
        <f>VLOOKUP(A40,'[1]sheet1'!$A$8:$R$239,18,0)</f>
        <v>40.08</v>
      </c>
      <c r="Q40" s="13">
        <f t="shared" si="8"/>
        <v>-16.68</v>
      </c>
      <c r="R40" s="13">
        <f t="shared" si="2"/>
        <v>31.200000000000003</v>
      </c>
      <c r="S40" s="13">
        <f t="shared" si="16"/>
        <v>14.520000000000003</v>
      </c>
      <c r="T40" s="13"/>
      <c r="U40" s="13"/>
      <c r="V40" s="12"/>
    </row>
    <row r="41" spans="1:22" ht="15" customHeight="1">
      <c r="A41" s="16" t="s">
        <v>62</v>
      </c>
      <c r="B41" s="17">
        <v>606010</v>
      </c>
      <c r="C41" s="13">
        <v>1</v>
      </c>
      <c r="D41" s="13">
        <f t="shared" si="4"/>
        <v>1</v>
      </c>
      <c r="E41" s="13">
        <v>3</v>
      </c>
      <c r="F41" s="13">
        <v>1</v>
      </c>
      <c r="G41" s="13">
        <f t="shared" si="5"/>
        <v>4</v>
      </c>
      <c r="H41" s="13"/>
      <c r="I41" s="13">
        <v>2</v>
      </c>
      <c r="J41" s="13">
        <f t="shared" si="6"/>
        <v>2</v>
      </c>
      <c r="K41" s="13">
        <v>3</v>
      </c>
      <c r="L41" s="13">
        <v>3</v>
      </c>
      <c r="M41" s="13">
        <f t="shared" si="9"/>
        <v>6</v>
      </c>
      <c r="N41" s="13">
        <f t="shared" si="10"/>
        <v>13</v>
      </c>
      <c r="O41" s="13">
        <f t="shared" si="7"/>
        <v>7.8</v>
      </c>
      <c r="P41" s="13">
        <f>VLOOKUP(A41,'[1]sheet1'!$A$8:$R$239,18,0)</f>
        <v>5.639999999999999</v>
      </c>
      <c r="Q41" s="13">
        <f t="shared" si="8"/>
        <v>2.160000000000001</v>
      </c>
      <c r="R41" s="13">
        <f t="shared" si="2"/>
        <v>10.4</v>
      </c>
      <c r="S41" s="13">
        <f t="shared" si="16"/>
        <v>12.560000000000002</v>
      </c>
      <c r="T41" s="13"/>
      <c r="U41" s="13"/>
      <c r="V41" s="12"/>
    </row>
    <row r="42" spans="1:22" ht="15" customHeight="1">
      <c r="A42" s="16" t="s">
        <v>39</v>
      </c>
      <c r="B42" s="17"/>
      <c r="C42" s="13">
        <f>SUM(C35:C41)</f>
        <v>54</v>
      </c>
      <c r="D42" s="13">
        <f aca="true" t="shared" si="18" ref="D42:M42">SUM(D35:D41)</f>
        <v>54</v>
      </c>
      <c r="E42" s="13">
        <f t="shared" si="18"/>
        <v>52</v>
      </c>
      <c r="F42" s="13">
        <f t="shared" si="18"/>
        <v>15</v>
      </c>
      <c r="G42" s="13">
        <f t="shared" si="18"/>
        <v>67</v>
      </c>
      <c r="H42" s="13">
        <f t="shared" si="18"/>
        <v>61</v>
      </c>
      <c r="I42" s="13">
        <f t="shared" si="18"/>
        <v>48</v>
      </c>
      <c r="J42" s="13">
        <f t="shared" si="18"/>
        <v>109</v>
      </c>
      <c r="K42" s="13">
        <f t="shared" si="18"/>
        <v>36</v>
      </c>
      <c r="L42" s="13">
        <f t="shared" si="18"/>
        <v>10</v>
      </c>
      <c r="M42" s="13">
        <f t="shared" si="18"/>
        <v>46</v>
      </c>
      <c r="N42" s="13">
        <f t="shared" si="10"/>
        <v>276</v>
      </c>
      <c r="O42" s="13">
        <f t="shared" si="7"/>
        <v>165.6</v>
      </c>
      <c r="P42" s="13">
        <f>SUM(P35:P41)</f>
        <v>231.29999999999995</v>
      </c>
      <c r="Q42" s="13">
        <f t="shared" si="8"/>
        <v>-65.69999999999996</v>
      </c>
      <c r="R42" s="13">
        <f t="shared" si="2"/>
        <v>220.8</v>
      </c>
      <c r="S42" s="13">
        <f>S35+S36+S37+S38+S39+S41+S40</f>
        <v>155.10000000000005</v>
      </c>
      <c r="T42" s="13"/>
      <c r="U42" s="13"/>
      <c r="V42" s="12"/>
    </row>
    <row r="43" spans="1:22" ht="15" customHeight="1">
      <c r="A43" s="14" t="s">
        <v>63</v>
      </c>
      <c r="B43" s="17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2"/>
    </row>
    <row r="44" spans="1:22" ht="15" customHeight="1">
      <c r="A44" s="16" t="s">
        <v>63</v>
      </c>
      <c r="B44" s="17">
        <v>606011</v>
      </c>
      <c r="C44" s="13">
        <v>2</v>
      </c>
      <c r="D44" s="13">
        <f t="shared" si="4"/>
        <v>2</v>
      </c>
      <c r="E44" s="13"/>
      <c r="F44" s="13"/>
      <c r="G44" s="13">
        <f t="shared" si="5"/>
        <v>0</v>
      </c>
      <c r="H44" s="13">
        <v>1</v>
      </c>
      <c r="I44" s="13">
        <v>3</v>
      </c>
      <c r="J44" s="13">
        <f t="shared" si="6"/>
        <v>4</v>
      </c>
      <c r="K44" s="13">
        <v>8</v>
      </c>
      <c r="L44" s="13">
        <v>4</v>
      </c>
      <c r="M44" s="13">
        <f t="shared" si="9"/>
        <v>12</v>
      </c>
      <c r="N44" s="13">
        <f aca="true" t="shared" si="19" ref="N44:N73">D44+G44+J44+M44</f>
        <v>18</v>
      </c>
      <c r="O44" s="13">
        <f t="shared" si="7"/>
        <v>10.8</v>
      </c>
      <c r="P44" s="13">
        <v>11.28</v>
      </c>
      <c r="Q44" s="13">
        <f t="shared" si="8"/>
        <v>-0.47999999999999865</v>
      </c>
      <c r="R44" s="13">
        <f t="shared" si="2"/>
        <v>14.4</v>
      </c>
      <c r="S44" s="13">
        <f>Q44+R44</f>
        <v>13.920000000000002</v>
      </c>
      <c r="T44" s="13"/>
      <c r="U44" s="13"/>
      <c r="V44" s="12"/>
    </row>
    <row r="45" spans="1:22" ht="15" customHeight="1">
      <c r="A45" s="16" t="s">
        <v>39</v>
      </c>
      <c r="B45" s="17"/>
      <c r="C45" s="13">
        <f>C44</f>
        <v>2</v>
      </c>
      <c r="D45" s="13">
        <f aca="true" t="shared" si="20" ref="D45:M45">D44</f>
        <v>2</v>
      </c>
      <c r="E45" s="13">
        <f t="shared" si="20"/>
        <v>0</v>
      </c>
      <c r="F45" s="13">
        <f t="shared" si="20"/>
        <v>0</v>
      </c>
      <c r="G45" s="13">
        <f t="shared" si="20"/>
        <v>0</v>
      </c>
      <c r="H45" s="13">
        <f t="shared" si="20"/>
        <v>1</v>
      </c>
      <c r="I45" s="13">
        <f t="shared" si="20"/>
        <v>3</v>
      </c>
      <c r="J45" s="13">
        <f t="shared" si="20"/>
        <v>4</v>
      </c>
      <c r="K45" s="13">
        <f t="shared" si="20"/>
        <v>8</v>
      </c>
      <c r="L45" s="13">
        <f t="shared" si="20"/>
        <v>4</v>
      </c>
      <c r="M45" s="13">
        <f t="shared" si="20"/>
        <v>12</v>
      </c>
      <c r="N45" s="13">
        <f t="shared" si="19"/>
        <v>18</v>
      </c>
      <c r="O45" s="13">
        <f t="shared" si="7"/>
        <v>10.8</v>
      </c>
      <c r="P45" s="13">
        <f>P44</f>
        <v>11.28</v>
      </c>
      <c r="Q45" s="13">
        <f t="shared" si="8"/>
        <v>-0.47999999999999865</v>
      </c>
      <c r="R45" s="13">
        <f t="shared" si="2"/>
        <v>14.4</v>
      </c>
      <c r="S45" s="13">
        <f>S44</f>
        <v>13.920000000000002</v>
      </c>
      <c r="T45" s="13"/>
      <c r="U45" s="13"/>
      <c r="V45" s="12"/>
    </row>
    <row r="46" spans="1:22" ht="15" customHeight="1">
      <c r="A46" s="14" t="s">
        <v>64</v>
      </c>
      <c r="B46" s="17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2"/>
    </row>
    <row r="47" spans="1:22" ht="15" customHeight="1">
      <c r="A47" s="16" t="s">
        <v>64</v>
      </c>
      <c r="B47" s="17">
        <v>606009</v>
      </c>
      <c r="C47" s="13">
        <v>7</v>
      </c>
      <c r="D47" s="13">
        <f t="shared" si="4"/>
        <v>7</v>
      </c>
      <c r="E47" s="13">
        <v>10</v>
      </c>
      <c r="F47" s="13"/>
      <c r="G47" s="13">
        <f t="shared" si="5"/>
        <v>10</v>
      </c>
      <c r="H47" s="13"/>
      <c r="I47" s="13"/>
      <c r="J47" s="13">
        <f t="shared" si="6"/>
        <v>0</v>
      </c>
      <c r="K47" s="13">
        <v>6</v>
      </c>
      <c r="L47" s="13"/>
      <c r="M47" s="13">
        <f t="shared" si="9"/>
        <v>6</v>
      </c>
      <c r="N47" s="13">
        <f t="shared" si="19"/>
        <v>23</v>
      </c>
      <c r="O47" s="13">
        <f t="shared" si="7"/>
        <v>13.8</v>
      </c>
      <c r="P47" s="13">
        <v>18.9</v>
      </c>
      <c r="Q47" s="13">
        <f t="shared" si="8"/>
        <v>-5.099999999999998</v>
      </c>
      <c r="R47" s="13">
        <f t="shared" si="2"/>
        <v>18.400000000000002</v>
      </c>
      <c r="S47" s="13">
        <f>Q47+R47</f>
        <v>13.300000000000004</v>
      </c>
      <c r="T47" s="13"/>
      <c r="U47" s="13"/>
      <c r="V47" s="12"/>
    </row>
    <row r="48" spans="1:22" ht="15" customHeight="1">
      <c r="A48" s="16" t="s">
        <v>39</v>
      </c>
      <c r="B48" s="17"/>
      <c r="C48" s="13">
        <f>C47</f>
        <v>7</v>
      </c>
      <c r="D48" s="13">
        <f aca="true" t="shared" si="21" ref="D48:M48">D47</f>
        <v>7</v>
      </c>
      <c r="E48" s="13">
        <f t="shared" si="21"/>
        <v>10</v>
      </c>
      <c r="F48" s="13">
        <f t="shared" si="21"/>
        <v>0</v>
      </c>
      <c r="G48" s="13">
        <f t="shared" si="21"/>
        <v>10</v>
      </c>
      <c r="H48" s="13">
        <f t="shared" si="21"/>
        <v>0</v>
      </c>
      <c r="I48" s="13">
        <f t="shared" si="21"/>
        <v>0</v>
      </c>
      <c r="J48" s="13">
        <f t="shared" si="21"/>
        <v>0</v>
      </c>
      <c r="K48" s="13">
        <f t="shared" si="21"/>
        <v>6</v>
      </c>
      <c r="L48" s="13">
        <f t="shared" si="21"/>
        <v>0</v>
      </c>
      <c r="M48" s="13">
        <f t="shared" si="21"/>
        <v>6</v>
      </c>
      <c r="N48" s="13">
        <f t="shared" si="19"/>
        <v>23</v>
      </c>
      <c r="O48" s="13">
        <f t="shared" si="7"/>
        <v>13.8</v>
      </c>
      <c r="P48" s="13">
        <f>P47</f>
        <v>18.9</v>
      </c>
      <c r="Q48" s="13">
        <f t="shared" si="8"/>
        <v>-5.099999999999998</v>
      </c>
      <c r="R48" s="13">
        <f t="shared" si="2"/>
        <v>18.400000000000002</v>
      </c>
      <c r="S48" s="13">
        <f>S47</f>
        <v>13.300000000000004</v>
      </c>
      <c r="T48" s="13"/>
      <c r="U48" s="13"/>
      <c r="V48" s="12"/>
    </row>
    <row r="49" spans="1:22" ht="15" customHeight="1">
      <c r="A49" s="14" t="s">
        <v>65</v>
      </c>
      <c r="B49" s="15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2"/>
    </row>
    <row r="50" spans="1:22" ht="15" customHeight="1">
      <c r="A50" s="16" t="s">
        <v>65</v>
      </c>
      <c r="B50" s="17">
        <v>606007</v>
      </c>
      <c r="C50" s="13">
        <v>22</v>
      </c>
      <c r="D50" s="13">
        <f t="shared" si="4"/>
        <v>22</v>
      </c>
      <c r="E50" s="13">
        <v>3</v>
      </c>
      <c r="F50" s="13">
        <v>6</v>
      </c>
      <c r="G50" s="13">
        <f t="shared" si="5"/>
        <v>9</v>
      </c>
      <c r="H50" s="13">
        <v>7</v>
      </c>
      <c r="I50" s="13"/>
      <c r="J50" s="13">
        <f t="shared" si="6"/>
        <v>7</v>
      </c>
      <c r="K50" s="13">
        <v>7</v>
      </c>
      <c r="L50" s="13">
        <v>12</v>
      </c>
      <c r="M50" s="13">
        <f t="shared" si="9"/>
        <v>19</v>
      </c>
      <c r="N50" s="13">
        <f t="shared" si="19"/>
        <v>57</v>
      </c>
      <c r="O50" s="13">
        <f t="shared" si="7"/>
        <v>34.2</v>
      </c>
      <c r="P50" s="13">
        <v>52.08</v>
      </c>
      <c r="Q50" s="13">
        <f t="shared" si="8"/>
        <v>-17.879999999999995</v>
      </c>
      <c r="R50" s="13">
        <f t="shared" si="2"/>
        <v>45.6</v>
      </c>
      <c r="S50" s="13">
        <f>Q50+R50</f>
        <v>27.720000000000006</v>
      </c>
      <c r="T50" s="13"/>
      <c r="U50" s="13"/>
      <c r="V50" s="12"/>
    </row>
    <row r="51" spans="1:22" ht="15" customHeight="1">
      <c r="A51" s="16" t="s">
        <v>39</v>
      </c>
      <c r="B51" s="17"/>
      <c r="C51" s="13">
        <f>C50</f>
        <v>22</v>
      </c>
      <c r="D51" s="13">
        <f aca="true" t="shared" si="22" ref="D51:M51">D50</f>
        <v>22</v>
      </c>
      <c r="E51" s="13">
        <f t="shared" si="22"/>
        <v>3</v>
      </c>
      <c r="F51" s="13">
        <f t="shared" si="22"/>
        <v>6</v>
      </c>
      <c r="G51" s="13">
        <f t="shared" si="22"/>
        <v>9</v>
      </c>
      <c r="H51" s="13">
        <f t="shared" si="22"/>
        <v>7</v>
      </c>
      <c r="I51" s="13">
        <f t="shared" si="22"/>
        <v>0</v>
      </c>
      <c r="J51" s="13">
        <f t="shared" si="22"/>
        <v>7</v>
      </c>
      <c r="K51" s="13">
        <f t="shared" si="22"/>
        <v>7</v>
      </c>
      <c r="L51" s="13">
        <f t="shared" si="22"/>
        <v>12</v>
      </c>
      <c r="M51" s="13">
        <f t="shared" si="22"/>
        <v>19</v>
      </c>
      <c r="N51" s="13">
        <f t="shared" si="19"/>
        <v>57</v>
      </c>
      <c r="O51" s="13">
        <f t="shared" si="7"/>
        <v>34.2</v>
      </c>
      <c r="P51" s="13">
        <f>P50</f>
        <v>52.08</v>
      </c>
      <c r="Q51" s="13">
        <f t="shared" si="8"/>
        <v>-17.879999999999995</v>
      </c>
      <c r="R51" s="13">
        <f t="shared" si="2"/>
        <v>45.6</v>
      </c>
      <c r="S51" s="13">
        <f>S50</f>
        <v>27.720000000000006</v>
      </c>
      <c r="T51" s="13"/>
      <c r="U51" s="13"/>
      <c r="V51" s="12"/>
    </row>
    <row r="52" spans="1:22" ht="15" customHeight="1">
      <c r="A52" s="14" t="s">
        <v>66</v>
      </c>
      <c r="B52" s="15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2"/>
    </row>
    <row r="53" spans="1:22" ht="15" customHeight="1">
      <c r="A53" s="16" t="s">
        <v>66</v>
      </c>
      <c r="B53" s="17">
        <v>606006</v>
      </c>
      <c r="C53" s="13"/>
      <c r="D53" s="13">
        <f t="shared" si="4"/>
        <v>0</v>
      </c>
      <c r="E53" s="13">
        <v>5</v>
      </c>
      <c r="F53" s="13">
        <v>3</v>
      </c>
      <c r="G53" s="13">
        <f t="shared" si="5"/>
        <v>8</v>
      </c>
      <c r="H53" s="13">
        <v>21</v>
      </c>
      <c r="I53" s="13">
        <v>6</v>
      </c>
      <c r="J53" s="13">
        <f t="shared" si="6"/>
        <v>27</v>
      </c>
      <c r="K53" s="13">
        <v>23</v>
      </c>
      <c r="L53" s="13">
        <v>4</v>
      </c>
      <c r="M53" s="13">
        <f t="shared" si="9"/>
        <v>27</v>
      </c>
      <c r="N53" s="13">
        <f t="shared" si="19"/>
        <v>62</v>
      </c>
      <c r="O53" s="13">
        <f t="shared" si="7"/>
        <v>37.2</v>
      </c>
      <c r="P53" s="13">
        <v>35.52</v>
      </c>
      <c r="Q53" s="13">
        <f t="shared" si="8"/>
        <v>1.6799999999999997</v>
      </c>
      <c r="R53" s="13">
        <f t="shared" si="2"/>
        <v>49.6</v>
      </c>
      <c r="S53" s="13">
        <f aca="true" t="shared" si="23" ref="S53:S59">Q53+R53</f>
        <v>51.28</v>
      </c>
      <c r="T53" s="13"/>
      <c r="U53" s="13"/>
      <c r="V53" s="12"/>
    </row>
    <row r="54" spans="1:22" ht="15" customHeight="1">
      <c r="A54" s="16" t="s">
        <v>39</v>
      </c>
      <c r="B54" s="17"/>
      <c r="C54" s="13"/>
      <c r="D54" s="13">
        <f>D53</f>
        <v>0</v>
      </c>
      <c r="E54" s="13">
        <f aca="true" t="shared" si="24" ref="E54:M54">E53</f>
        <v>5</v>
      </c>
      <c r="F54" s="13">
        <f t="shared" si="24"/>
        <v>3</v>
      </c>
      <c r="G54" s="13">
        <f t="shared" si="24"/>
        <v>8</v>
      </c>
      <c r="H54" s="13">
        <f t="shared" si="24"/>
        <v>21</v>
      </c>
      <c r="I54" s="13">
        <f t="shared" si="24"/>
        <v>6</v>
      </c>
      <c r="J54" s="13">
        <f t="shared" si="24"/>
        <v>27</v>
      </c>
      <c r="K54" s="13">
        <f t="shared" si="24"/>
        <v>23</v>
      </c>
      <c r="L54" s="13">
        <f t="shared" si="24"/>
        <v>4</v>
      </c>
      <c r="M54" s="13">
        <f t="shared" si="24"/>
        <v>27</v>
      </c>
      <c r="N54" s="13">
        <f t="shared" si="19"/>
        <v>62</v>
      </c>
      <c r="O54" s="13">
        <f t="shared" si="7"/>
        <v>37.2</v>
      </c>
      <c r="P54" s="13">
        <f>P53</f>
        <v>35.52</v>
      </c>
      <c r="Q54" s="13">
        <f t="shared" si="8"/>
        <v>1.6799999999999997</v>
      </c>
      <c r="R54" s="13">
        <f t="shared" si="2"/>
        <v>49.6</v>
      </c>
      <c r="S54" s="13">
        <f>S53</f>
        <v>51.28</v>
      </c>
      <c r="T54" s="13"/>
      <c r="U54" s="13"/>
      <c r="V54" s="12"/>
    </row>
    <row r="55" spans="1:22" ht="15" customHeight="1">
      <c r="A55" s="14" t="s">
        <v>67</v>
      </c>
      <c r="B55" s="1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2"/>
    </row>
    <row r="56" spans="1:22" ht="15" customHeight="1">
      <c r="A56" s="16" t="s">
        <v>43</v>
      </c>
      <c r="B56" s="15">
        <v>607001</v>
      </c>
      <c r="C56" s="13"/>
      <c r="D56" s="13">
        <f t="shared" si="4"/>
        <v>0</v>
      </c>
      <c r="E56" s="13"/>
      <c r="F56" s="13"/>
      <c r="G56" s="13">
        <f t="shared" si="5"/>
        <v>0</v>
      </c>
      <c r="H56" s="13"/>
      <c r="I56" s="13">
        <v>1</v>
      </c>
      <c r="J56" s="13">
        <f t="shared" si="6"/>
        <v>1</v>
      </c>
      <c r="K56" s="13"/>
      <c r="L56" s="13"/>
      <c r="M56" s="13">
        <f t="shared" si="9"/>
        <v>0</v>
      </c>
      <c r="N56" s="13">
        <f t="shared" si="19"/>
        <v>1</v>
      </c>
      <c r="O56" s="13">
        <f t="shared" si="7"/>
        <v>0.6</v>
      </c>
      <c r="P56" s="13">
        <v>1.2</v>
      </c>
      <c r="Q56" s="13">
        <f t="shared" si="8"/>
        <v>-0.6</v>
      </c>
      <c r="R56" s="13">
        <f t="shared" si="2"/>
        <v>0.8</v>
      </c>
      <c r="S56" s="13">
        <f t="shared" si="23"/>
        <v>0.20000000000000007</v>
      </c>
      <c r="T56" s="13"/>
      <c r="U56" s="13"/>
      <c r="V56" s="12"/>
    </row>
    <row r="57" spans="1:22" ht="15" customHeight="1">
      <c r="A57" s="16" t="s">
        <v>68</v>
      </c>
      <c r="B57" s="17">
        <v>607002</v>
      </c>
      <c r="C57" s="13">
        <v>5</v>
      </c>
      <c r="D57" s="13">
        <f t="shared" si="4"/>
        <v>5</v>
      </c>
      <c r="E57" s="13">
        <v>13</v>
      </c>
      <c r="F57" s="13">
        <v>2</v>
      </c>
      <c r="G57" s="13">
        <f t="shared" si="5"/>
        <v>15</v>
      </c>
      <c r="H57" s="13">
        <v>6</v>
      </c>
      <c r="I57" s="13">
        <v>2</v>
      </c>
      <c r="J57" s="13">
        <f t="shared" si="6"/>
        <v>8</v>
      </c>
      <c r="K57" s="13">
        <v>30</v>
      </c>
      <c r="L57" s="13">
        <v>4</v>
      </c>
      <c r="M57" s="13">
        <f t="shared" si="9"/>
        <v>34</v>
      </c>
      <c r="N57" s="13">
        <f t="shared" si="19"/>
        <v>62</v>
      </c>
      <c r="O57" s="13">
        <f t="shared" si="7"/>
        <v>37.2</v>
      </c>
      <c r="P57" s="13">
        <f>VLOOKUP(A57,'[1]sheet1'!$A$8:$R$239,18,0)</f>
        <v>16.5</v>
      </c>
      <c r="Q57" s="13">
        <f t="shared" si="8"/>
        <v>20.700000000000003</v>
      </c>
      <c r="R57" s="13">
        <f t="shared" si="2"/>
        <v>49.6</v>
      </c>
      <c r="S57" s="13">
        <f t="shared" si="23"/>
        <v>70.30000000000001</v>
      </c>
      <c r="T57" s="13"/>
      <c r="U57" s="13"/>
      <c r="V57" s="12"/>
    </row>
    <row r="58" spans="1:22" ht="15" customHeight="1">
      <c r="A58" s="16" t="s">
        <v>69</v>
      </c>
      <c r="B58" s="17">
        <v>607003</v>
      </c>
      <c r="C58" s="13">
        <v>9</v>
      </c>
      <c r="D58" s="13">
        <f t="shared" si="4"/>
        <v>9</v>
      </c>
      <c r="E58" s="13">
        <v>20</v>
      </c>
      <c r="F58" s="13">
        <v>6</v>
      </c>
      <c r="G58" s="13">
        <f t="shared" si="5"/>
        <v>26</v>
      </c>
      <c r="H58" s="13">
        <v>28</v>
      </c>
      <c r="I58" s="13">
        <v>5</v>
      </c>
      <c r="J58" s="13">
        <f t="shared" si="6"/>
        <v>33</v>
      </c>
      <c r="K58" s="13">
        <v>24</v>
      </c>
      <c r="L58" s="13">
        <v>10</v>
      </c>
      <c r="M58" s="13">
        <f t="shared" si="9"/>
        <v>34</v>
      </c>
      <c r="N58" s="13">
        <f t="shared" si="19"/>
        <v>102</v>
      </c>
      <c r="O58" s="13">
        <f t="shared" si="7"/>
        <v>61.2</v>
      </c>
      <c r="P58" s="13">
        <f>VLOOKUP(A58,'[1]sheet1'!$A$8:$R$239,18,0)</f>
        <v>60.660000000000004</v>
      </c>
      <c r="Q58" s="13">
        <f t="shared" si="8"/>
        <v>0.5399999999999991</v>
      </c>
      <c r="R58" s="13">
        <f t="shared" si="2"/>
        <v>81.60000000000001</v>
      </c>
      <c r="S58" s="13">
        <f t="shared" si="23"/>
        <v>82.14000000000001</v>
      </c>
      <c r="T58" s="13"/>
      <c r="U58" s="13"/>
      <c r="V58" s="12"/>
    </row>
    <row r="59" spans="1:22" ht="15" customHeight="1">
      <c r="A59" s="16" t="s">
        <v>70</v>
      </c>
      <c r="B59" s="17">
        <v>607004</v>
      </c>
      <c r="C59" s="13">
        <v>11</v>
      </c>
      <c r="D59" s="13">
        <f t="shared" si="4"/>
        <v>11</v>
      </c>
      <c r="E59" s="13">
        <v>8</v>
      </c>
      <c r="F59" s="13">
        <v>5</v>
      </c>
      <c r="G59" s="13">
        <f t="shared" si="5"/>
        <v>13</v>
      </c>
      <c r="H59" s="13">
        <v>4</v>
      </c>
      <c r="I59" s="13">
        <v>1</v>
      </c>
      <c r="J59" s="13">
        <f t="shared" si="6"/>
        <v>5</v>
      </c>
      <c r="K59" s="13">
        <v>11</v>
      </c>
      <c r="L59" s="13">
        <v>2</v>
      </c>
      <c r="M59" s="13">
        <f t="shared" si="9"/>
        <v>13</v>
      </c>
      <c r="N59" s="13">
        <f t="shared" si="19"/>
        <v>42</v>
      </c>
      <c r="O59" s="13">
        <f t="shared" si="7"/>
        <v>25.2</v>
      </c>
      <c r="P59" s="13">
        <f>VLOOKUP(A59,'[1]sheet1'!$A$8:$R$239,18,0)</f>
        <v>25.919999999999995</v>
      </c>
      <c r="Q59" s="13">
        <f t="shared" si="8"/>
        <v>-0.7199999999999953</v>
      </c>
      <c r="R59" s="13">
        <f t="shared" si="2"/>
        <v>33.6</v>
      </c>
      <c r="S59" s="13">
        <f t="shared" si="23"/>
        <v>32.88000000000001</v>
      </c>
      <c r="T59" s="13"/>
      <c r="U59" s="13"/>
      <c r="V59" s="12"/>
    </row>
    <row r="60" spans="1:22" ht="15" customHeight="1">
      <c r="A60" s="16" t="s">
        <v>39</v>
      </c>
      <c r="B60" s="17"/>
      <c r="C60" s="13">
        <f>SUM(C56:C59)</f>
        <v>25</v>
      </c>
      <c r="D60" s="13">
        <f aca="true" t="shared" si="25" ref="D60:M60">SUM(D56:D59)</f>
        <v>25</v>
      </c>
      <c r="E60" s="13">
        <f t="shared" si="25"/>
        <v>41</v>
      </c>
      <c r="F60" s="13">
        <f t="shared" si="25"/>
        <v>13</v>
      </c>
      <c r="G60" s="13">
        <f t="shared" si="25"/>
        <v>54</v>
      </c>
      <c r="H60" s="13">
        <f t="shared" si="25"/>
        <v>38</v>
      </c>
      <c r="I60" s="13">
        <f t="shared" si="25"/>
        <v>9</v>
      </c>
      <c r="J60" s="13">
        <f t="shared" si="25"/>
        <v>47</v>
      </c>
      <c r="K60" s="13">
        <f t="shared" si="25"/>
        <v>65</v>
      </c>
      <c r="L60" s="13">
        <f t="shared" si="25"/>
        <v>16</v>
      </c>
      <c r="M60" s="13">
        <f t="shared" si="25"/>
        <v>81</v>
      </c>
      <c r="N60" s="13">
        <f t="shared" si="19"/>
        <v>207</v>
      </c>
      <c r="O60" s="13">
        <f t="shared" si="7"/>
        <v>124.2</v>
      </c>
      <c r="P60" s="13">
        <f>SUM(P56:P59)</f>
        <v>104.28</v>
      </c>
      <c r="Q60" s="13">
        <f t="shared" si="8"/>
        <v>19.92</v>
      </c>
      <c r="R60" s="13">
        <f t="shared" si="2"/>
        <v>165.60000000000002</v>
      </c>
      <c r="S60" s="13">
        <f>S56+S57+S58+S59</f>
        <v>185.52000000000004</v>
      </c>
      <c r="T60" s="13"/>
      <c r="U60" s="13"/>
      <c r="V60" s="12"/>
    </row>
    <row r="61" spans="1:22" ht="15" customHeight="1">
      <c r="A61" s="14" t="s">
        <v>71</v>
      </c>
      <c r="B61" s="17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2"/>
    </row>
    <row r="62" spans="1:22" ht="15" customHeight="1">
      <c r="A62" s="16" t="s">
        <v>71</v>
      </c>
      <c r="B62" s="17">
        <v>607007</v>
      </c>
      <c r="C62" s="13">
        <v>7</v>
      </c>
      <c r="D62" s="13">
        <f t="shared" si="4"/>
        <v>7</v>
      </c>
      <c r="E62" s="13">
        <v>3</v>
      </c>
      <c r="F62" s="13">
        <v>9</v>
      </c>
      <c r="G62" s="13">
        <f t="shared" si="5"/>
        <v>12</v>
      </c>
      <c r="H62" s="13">
        <v>10</v>
      </c>
      <c r="I62" s="13">
        <v>5</v>
      </c>
      <c r="J62" s="13">
        <f t="shared" si="6"/>
        <v>15</v>
      </c>
      <c r="K62" s="13">
        <v>6</v>
      </c>
      <c r="L62" s="13">
        <v>5</v>
      </c>
      <c r="M62" s="13">
        <f t="shared" si="9"/>
        <v>11</v>
      </c>
      <c r="N62" s="13">
        <f t="shared" si="19"/>
        <v>45</v>
      </c>
      <c r="O62" s="13">
        <f t="shared" si="7"/>
        <v>27</v>
      </c>
      <c r="P62" s="13">
        <v>31.32</v>
      </c>
      <c r="Q62" s="13">
        <f t="shared" si="8"/>
        <v>-4.32</v>
      </c>
      <c r="R62" s="13">
        <f t="shared" si="2"/>
        <v>36</v>
      </c>
      <c r="S62" s="13">
        <f>Q62+R62</f>
        <v>31.68</v>
      </c>
      <c r="T62" s="13"/>
      <c r="U62" s="13"/>
      <c r="V62" s="12"/>
    </row>
    <row r="63" spans="1:22" ht="15" customHeight="1">
      <c r="A63" s="16" t="s">
        <v>39</v>
      </c>
      <c r="B63" s="17"/>
      <c r="C63" s="13">
        <f>C62</f>
        <v>7</v>
      </c>
      <c r="D63" s="13">
        <f aca="true" t="shared" si="26" ref="D63:M63">D62</f>
        <v>7</v>
      </c>
      <c r="E63" s="13">
        <f t="shared" si="26"/>
        <v>3</v>
      </c>
      <c r="F63" s="13">
        <f t="shared" si="26"/>
        <v>9</v>
      </c>
      <c r="G63" s="13">
        <f t="shared" si="26"/>
        <v>12</v>
      </c>
      <c r="H63" s="13">
        <f t="shared" si="26"/>
        <v>10</v>
      </c>
      <c r="I63" s="13">
        <f t="shared" si="26"/>
        <v>5</v>
      </c>
      <c r="J63" s="13">
        <f t="shared" si="26"/>
        <v>15</v>
      </c>
      <c r="K63" s="13">
        <f t="shared" si="26"/>
        <v>6</v>
      </c>
      <c r="L63" s="13">
        <f t="shared" si="26"/>
        <v>5</v>
      </c>
      <c r="M63" s="13">
        <f t="shared" si="26"/>
        <v>11</v>
      </c>
      <c r="N63" s="13">
        <f t="shared" si="19"/>
        <v>45</v>
      </c>
      <c r="O63" s="13">
        <f t="shared" si="7"/>
        <v>27</v>
      </c>
      <c r="P63" s="13">
        <f>P62</f>
        <v>31.32</v>
      </c>
      <c r="Q63" s="13">
        <f t="shared" si="8"/>
        <v>-4.32</v>
      </c>
      <c r="R63" s="13">
        <f t="shared" si="2"/>
        <v>36</v>
      </c>
      <c r="S63" s="13">
        <f>S62</f>
        <v>31.68</v>
      </c>
      <c r="T63" s="13"/>
      <c r="U63" s="13"/>
      <c r="V63" s="12"/>
    </row>
    <row r="64" spans="1:22" ht="15" customHeight="1">
      <c r="A64" s="14" t="s">
        <v>72</v>
      </c>
      <c r="B64" s="1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2"/>
    </row>
    <row r="65" spans="1:22" ht="15" customHeight="1">
      <c r="A65" s="16" t="s">
        <v>72</v>
      </c>
      <c r="B65" s="17">
        <v>607005</v>
      </c>
      <c r="C65" s="13">
        <v>13</v>
      </c>
      <c r="D65" s="13">
        <f t="shared" si="4"/>
        <v>13</v>
      </c>
      <c r="E65" s="13">
        <v>7</v>
      </c>
      <c r="F65" s="13">
        <v>9</v>
      </c>
      <c r="G65" s="13">
        <f t="shared" si="5"/>
        <v>16</v>
      </c>
      <c r="H65" s="13">
        <v>25</v>
      </c>
      <c r="I65" s="13">
        <v>30</v>
      </c>
      <c r="J65" s="13">
        <f t="shared" si="6"/>
        <v>55</v>
      </c>
      <c r="K65" s="13">
        <v>21</v>
      </c>
      <c r="L65" s="13">
        <v>34</v>
      </c>
      <c r="M65" s="13">
        <f t="shared" si="9"/>
        <v>55</v>
      </c>
      <c r="N65" s="13">
        <f t="shared" si="19"/>
        <v>139</v>
      </c>
      <c r="O65" s="13">
        <f t="shared" si="7"/>
        <v>83.4</v>
      </c>
      <c r="P65" s="13">
        <v>158.4</v>
      </c>
      <c r="Q65" s="13">
        <f t="shared" si="8"/>
        <v>-75</v>
      </c>
      <c r="R65" s="13">
        <f t="shared" si="2"/>
        <v>111.2</v>
      </c>
      <c r="S65" s="13">
        <f aca="true" t="shared" si="27" ref="S65:S69">Q65+R65</f>
        <v>36.2</v>
      </c>
      <c r="T65" s="13"/>
      <c r="U65" s="13"/>
      <c r="V65" s="12"/>
    </row>
    <row r="66" spans="1:22" ht="15" customHeight="1">
      <c r="A66" s="16" t="s">
        <v>39</v>
      </c>
      <c r="B66" s="17"/>
      <c r="C66" s="13">
        <f>C65</f>
        <v>13</v>
      </c>
      <c r="D66" s="13">
        <f aca="true" t="shared" si="28" ref="D66:M66">D65</f>
        <v>13</v>
      </c>
      <c r="E66" s="13">
        <f t="shared" si="28"/>
        <v>7</v>
      </c>
      <c r="F66" s="13">
        <f t="shared" si="28"/>
        <v>9</v>
      </c>
      <c r="G66" s="13">
        <f t="shared" si="28"/>
        <v>16</v>
      </c>
      <c r="H66" s="13">
        <f t="shared" si="28"/>
        <v>25</v>
      </c>
      <c r="I66" s="13">
        <f t="shared" si="28"/>
        <v>30</v>
      </c>
      <c r="J66" s="13">
        <f t="shared" si="28"/>
        <v>55</v>
      </c>
      <c r="K66" s="13">
        <f t="shared" si="28"/>
        <v>21</v>
      </c>
      <c r="L66" s="13">
        <f t="shared" si="28"/>
        <v>34</v>
      </c>
      <c r="M66" s="13">
        <f t="shared" si="28"/>
        <v>55</v>
      </c>
      <c r="N66" s="13">
        <f t="shared" si="19"/>
        <v>139</v>
      </c>
      <c r="O66" s="13">
        <f t="shared" si="7"/>
        <v>83.4</v>
      </c>
      <c r="P66" s="13">
        <f>P65</f>
        <v>158.4</v>
      </c>
      <c r="Q66" s="13">
        <f t="shared" si="8"/>
        <v>-75</v>
      </c>
      <c r="R66" s="13">
        <f t="shared" si="2"/>
        <v>111.2</v>
      </c>
      <c r="S66" s="13">
        <f>S65</f>
        <v>36.2</v>
      </c>
      <c r="T66" s="13"/>
      <c r="U66" s="13"/>
      <c r="V66" s="12"/>
    </row>
    <row r="67" spans="1:22" ht="15" customHeight="1">
      <c r="A67" s="14" t="s">
        <v>73</v>
      </c>
      <c r="B67" s="15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2"/>
    </row>
    <row r="68" spans="1:22" ht="15" customHeight="1">
      <c r="A68" s="16" t="s">
        <v>73</v>
      </c>
      <c r="B68" s="17">
        <v>607006</v>
      </c>
      <c r="C68" s="13">
        <v>36</v>
      </c>
      <c r="D68" s="13">
        <f t="shared" si="4"/>
        <v>36</v>
      </c>
      <c r="E68" s="13">
        <v>40</v>
      </c>
      <c r="F68" s="13">
        <v>43</v>
      </c>
      <c r="G68" s="13">
        <f t="shared" si="5"/>
        <v>83</v>
      </c>
      <c r="H68" s="13">
        <v>45</v>
      </c>
      <c r="I68" s="13">
        <v>48</v>
      </c>
      <c r="J68" s="13">
        <f t="shared" si="6"/>
        <v>93</v>
      </c>
      <c r="K68" s="13">
        <v>16</v>
      </c>
      <c r="L68" s="13">
        <v>22</v>
      </c>
      <c r="M68" s="13">
        <f t="shared" si="9"/>
        <v>38</v>
      </c>
      <c r="N68" s="13">
        <f t="shared" si="19"/>
        <v>250</v>
      </c>
      <c r="O68" s="13">
        <f t="shared" si="7"/>
        <v>150</v>
      </c>
      <c r="P68" s="13">
        <v>164.7</v>
      </c>
      <c r="Q68" s="13">
        <f t="shared" si="8"/>
        <v>-14.699999999999989</v>
      </c>
      <c r="R68" s="13">
        <f t="shared" si="2"/>
        <v>200</v>
      </c>
      <c r="S68" s="13">
        <f t="shared" si="27"/>
        <v>185.3</v>
      </c>
      <c r="T68" s="13"/>
      <c r="U68" s="13"/>
      <c r="V68" s="12"/>
    </row>
    <row r="69" spans="1:22" ht="15" customHeight="1">
      <c r="A69" s="21" t="s">
        <v>74</v>
      </c>
      <c r="B69" s="17"/>
      <c r="C69" s="13">
        <v>2</v>
      </c>
      <c r="D69" s="13">
        <f t="shared" si="4"/>
        <v>2</v>
      </c>
      <c r="E69" s="13"/>
      <c r="F69" s="13"/>
      <c r="G69" s="13">
        <f t="shared" si="5"/>
        <v>0</v>
      </c>
      <c r="H69" s="13"/>
      <c r="I69" s="13"/>
      <c r="J69" s="13">
        <f t="shared" si="6"/>
        <v>0</v>
      </c>
      <c r="K69" s="13"/>
      <c r="L69" s="13"/>
      <c r="M69" s="13">
        <f t="shared" si="9"/>
        <v>0</v>
      </c>
      <c r="N69" s="13">
        <f t="shared" si="19"/>
        <v>2</v>
      </c>
      <c r="O69" s="13">
        <f t="shared" si="7"/>
        <v>1.2</v>
      </c>
      <c r="P69" s="13">
        <f>VLOOKUP(A69,'[1]sheet1'!$A$8:$R$239,18,0)</f>
        <v>0</v>
      </c>
      <c r="Q69" s="13">
        <f t="shared" si="8"/>
        <v>1.2</v>
      </c>
      <c r="R69" s="13">
        <f t="shared" si="2"/>
        <v>1.6</v>
      </c>
      <c r="S69" s="13">
        <f t="shared" si="27"/>
        <v>2.8</v>
      </c>
      <c r="T69" s="13"/>
      <c r="U69" s="13"/>
      <c r="V69" s="12"/>
    </row>
    <row r="70" spans="1:22" ht="15" customHeight="1">
      <c r="A70" s="16" t="s">
        <v>39</v>
      </c>
      <c r="B70" s="17"/>
      <c r="C70" s="13">
        <f>C68</f>
        <v>36</v>
      </c>
      <c r="D70" s="13">
        <f aca="true" t="shared" si="29" ref="D70:M70">D68</f>
        <v>36</v>
      </c>
      <c r="E70" s="13">
        <f t="shared" si="29"/>
        <v>40</v>
      </c>
      <c r="F70" s="13">
        <f t="shared" si="29"/>
        <v>43</v>
      </c>
      <c r="G70" s="13">
        <f t="shared" si="29"/>
        <v>83</v>
      </c>
      <c r="H70" s="13">
        <f t="shared" si="29"/>
        <v>45</v>
      </c>
      <c r="I70" s="13">
        <f t="shared" si="29"/>
        <v>48</v>
      </c>
      <c r="J70" s="13">
        <f t="shared" si="29"/>
        <v>93</v>
      </c>
      <c r="K70" s="13">
        <f t="shared" si="29"/>
        <v>16</v>
      </c>
      <c r="L70" s="13">
        <f t="shared" si="29"/>
        <v>22</v>
      </c>
      <c r="M70" s="13">
        <f t="shared" si="29"/>
        <v>38</v>
      </c>
      <c r="N70" s="13">
        <f t="shared" si="19"/>
        <v>250</v>
      </c>
      <c r="O70" s="13">
        <f t="shared" si="7"/>
        <v>150</v>
      </c>
      <c r="P70" s="13">
        <f>P68</f>
        <v>164.7</v>
      </c>
      <c r="Q70" s="13">
        <f t="shared" si="8"/>
        <v>-14.699999999999989</v>
      </c>
      <c r="R70" s="13">
        <f t="shared" si="2"/>
        <v>200</v>
      </c>
      <c r="S70" s="13">
        <f>S68</f>
        <v>185.3</v>
      </c>
      <c r="T70" s="13"/>
      <c r="U70" s="13"/>
      <c r="V70" s="12"/>
    </row>
    <row r="71" spans="1:22" ht="15" customHeight="1">
      <c r="A71" s="14" t="s">
        <v>75</v>
      </c>
      <c r="B71" s="1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2"/>
    </row>
    <row r="72" spans="1:22" ht="15" customHeight="1">
      <c r="A72" s="16" t="s">
        <v>76</v>
      </c>
      <c r="B72" s="17">
        <v>608004</v>
      </c>
      <c r="C72" s="13">
        <v>12</v>
      </c>
      <c r="D72" s="13">
        <f aca="true" t="shared" si="30" ref="D72:D133">C72</f>
        <v>12</v>
      </c>
      <c r="E72" s="13">
        <v>19</v>
      </c>
      <c r="F72" s="13"/>
      <c r="G72" s="13">
        <f aca="true" t="shared" si="31" ref="G72:G133">E72+F72</f>
        <v>19</v>
      </c>
      <c r="H72" s="13">
        <v>2</v>
      </c>
      <c r="I72" s="13"/>
      <c r="J72" s="13">
        <f aca="true" t="shared" si="32" ref="J72:J133">H72+I72</f>
        <v>2</v>
      </c>
      <c r="K72" s="13">
        <v>40</v>
      </c>
      <c r="L72" s="13"/>
      <c r="M72" s="13">
        <f aca="true" t="shared" si="33" ref="M72:M133">K72+L72</f>
        <v>40</v>
      </c>
      <c r="N72" s="13">
        <f t="shared" si="19"/>
        <v>73</v>
      </c>
      <c r="O72" s="13">
        <f aca="true" t="shared" si="34" ref="O72:O133">N72*6000/10000</f>
        <v>43.8</v>
      </c>
      <c r="P72" s="13">
        <f>VLOOKUP(A72,'[1]sheet1'!$A$8:$R$239,18,0)</f>
        <v>20.160000000000004</v>
      </c>
      <c r="Q72" s="13">
        <f aca="true" t="shared" si="35" ref="Q72:Q133">O72-P72</f>
        <v>23.639999999999993</v>
      </c>
      <c r="R72" s="13">
        <f aca="true" t="shared" si="36" ref="R72:R135">N72*0.8</f>
        <v>58.400000000000006</v>
      </c>
      <c r="S72" s="13">
        <f aca="true" t="shared" si="37" ref="S72:S74">Q72+R72</f>
        <v>82.03999999999999</v>
      </c>
      <c r="T72" s="13"/>
      <c r="U72" s="13"/>
      <c r="V72" s="12"/>
    </row>
    <row r="73" spans="1:22" ht="15" customHeight="1">
      <c r="A73" s="16" t="s">
        <v>77</v>
      </c>
      <c r="B73" s="17">
        <v>608005</v>
      </c>
      <c r="C73" s="13">
        <v>9</v>
      </c>
      <c r="D73" s="13">
        <f t="shared" si="30"/>
        <v>9</v>
      </c>
      <c r="E73" s="13">
        <v>13</v>
      </c>
      <c r="F73" s="13"/>
      <c r="G73" s="13">
        <f t="shared" si="31"/>
        <v>13</v>
      </c>
      <c r="H73" s="13">
        <v>7</v>
      </c>
      <c r="I73" s="13"/>
      <c r="J73" s="13">
        <f t="shared" si="32"/>
        <v>7</v>
      </c>
      <c r="K73" s="13">
        <v>12</v>
      </c>
      <c r="L73" s="13"/>
      <c r="M73" s="13">
        <f t="shared" si="33"/>
        <v>12</v>
      </c>
      <c r="N73" s="13">
        <f t="shared" si="19"/>
        <v>41</v>
      </c>
      <c r="O73" s="13">
        <f t="shared" si="34"/>
        <v>24.6</v>
      </c>
      <c r="P73" s="13">
        <f>VLOOKUP(A73,'[1]sheet1'!$A$8:$R$239,18,0)</f>
        <v>25.019999999999996</v>
      </c>
      <c r="Q73" s="13">
        <f t="shared" si="35"/>
        <v>-0.4199999999999946</v>
      </c>
      <c r="R73" s="13">
        <f t="shared" si="36"/>
        <v>32.800000000000004</v>
      </c>
      <c r="S73" s="13">
        <f t="shared" si="37"/>
        <v>32.38000000000001</v>
      </c>
      <c r="T73" s="13"/>
      <c r="U73" s="13"/>
      <c r="V73" s="12"/>
    </row>
    <row r="74" spans="1:22" ht="15" customHeight="1">
      <c r="A74" s="16" t="s">
        <v>78</v>
      </c>
      <c r="B74" s="17">
        <v>608006</v>
      </c>
      <c r="C74" s="13">
        <v>12</v>
      </c>
      <c r="D74" s="13">
        <f t="shared" si="30"/>
        <v>12</v>
      </c>
      <c r="E74" s="13">
        <v>11</v>
      </c>
      <c r="F74" s="13">
        <v>5</v>
      </c>
      <c r="G74" s="13">
        <f t="shared" si="31"/>
        <v>16</v>
      </c>
      <c r="H74" s="13">
        <v>8</v>
      </c>
      <c r="I74" s="13">
        <v>2</v>
      </c>
      <c r="J74" s="13">
        <f t="shared" si="32"/>
        <v>10</v>
      </c>
      <c r="K74" s="13">
        <v>4</v>
      </c>
      <c r="L74" s="13">
        <v>1</v>
      </c>
      <c r="M74" s="13">
        <f t="shared" si="33"/>
        <v>5</v>
      </c>
      <c r="N74" s="13">
        <f aca="true" t="shared" si="38" ref="N74:N105">D74+G74+J74+M74</f>
        <v>43</v>
      </c>
      <c r="O74" s="13">
        <f t="shared" si="34"/>
        <v>25.8</v>
      </c>
      <c r="P74" s="13">
        <f>VLOOKUP(A74,'[1]sheet1'!$A$8:$R$239,18,0)</f>
        <v>33.419999999999995</v>
      </c>
      <c r="Q74" s="13">
        <f t="shared" si="35"/>
        <v>-7.619999999999994</v>
      </c>
      <c r="R74" s="13">
        <f t="shared" si="36"/>
        <v>34.4</v>
      </c>
      <c r="S74" s="13">
        <f t="shared" si="37"/>
        <v>26.780000000000005</v>
      </c>
      <c r="T74" s="13"/>
      <c r="U74" s="13"/>
      <c r="V74" s="12"/>
    </row>
    <row r="75" spans="1:22" ht="15" customHeight="1">
      <c r="A75" s="16" t="s">
        <v>39</v>
      </c>
      <c r="B75" s="17"/>
      <c r="C75" s="13">
        <f aca="true" t="shared" si="39" ref="C75:M75">SUM(C72:C74)</f>
        <v>33</v>
      </c>
      <c r="D75" s="13">
        <f t="shared" si="39"/>
        <v>33</v>
      </c>
      <c r="E75" s="13">
        <f t="shared" si="39"/>
        <v>43</v>
      </c>
      <c r="F75" s="13">
        <f t="shared" si="39"/>
        <v>5</v>
      </c>
      <c r="G75" s="13">
        <f t="shared" si="39"/>
        <v>48</v>
      </c>
      <c r="H75" s="13">
        <f t="shared" si="39"/>
        <v>17</v>
      </c>
      <c r="I75" s="13">
        <f t="shared" si="39"/>
        <v>2</v>
      </c>
      <c r="J75" s="13">
        <f t="shared" si="39"/>
        <v>19</v>
      </c>
      <c r="K75" s="13">
        <f t="shared" si="39"/>
        <v>56</v>
      </c>
      <c r="L75" s="13">
        <f t="shared" si="39"/>
        <v>1</v>
      </c>
      <c r="M75" s="13">
        <f t="shared" si="39"/>
        <v>57</v>
      </c>
      <c r="N75" s="13">
        <f t="shared" si="38"/>
        <v>157</v>
      </c>
      <c r="O75" s="13">
        <f t="shared" si="34"/>
        <v>94.2</v>
      </c>
      <c r="P75" s="13">
        <f>SUM(P72:P74)</f>
        <v>78.6</v>
      </c>
      <c r="Q75" s="13">
        <f t="shared" si="35"/>
        <v>15.600000000000009</v>
      </c>
      <c r="R75" s="13">
        <f t="shared" si="36"/>
        <v>125.60000000000001</v>
      </c>
      <c r="S75" s="13">
        <f>S72+S73+S74</f>
        <v>141.20000000000002</v>
      </c>
      <c r="T75" s="13"/>
      <c r="U75" s="13"/>
      <c r="V75" s="12"/>
    </row>
    <row r="76" spans="1:22" ht="15" customHeight="1">
      <c r="A76" s="14" t="s">
        <v>79</v>
      </c>
      <c r="B76" s="17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2"/>
    </row>
    <row r="77" spans="1:22" ht="15" customHeight="1">
      <c r="A77" s="16" t="s">
        <v>79</v>
      </c>
      <c r="B77" s="17">
        <v>608007</v>
      </c>
      <c r="C77" s="13">
        <v>31</v>
      </c>
      <c r="D77" s="13">
        <f t="shared" si="30"/>
        <v>31</v>
      </c>
      <c r="E77" s="13">
        <v>27</v>
      </c>
      <c r="F77" s="13">
        <v>19</v>
      </c>
      <c r="G77" s="13">
        <f t="shared" si="31"/>
        <v>46</v>
      </c>
      <c r="H77" s="13">
        <v>18</v>
      </c>
      <c r="I77" s="13">
        <v>23</v>
      </c>
      <c r="J77" s="13">
        <f t="shared" si="32"/>
        <v>41</v>
      </c>
      <c r="K77" s="13">
        <v>19</v>
      </c>
      <c r="L77" s="13">
        <v>25</v>
      </c>
      <c r="M77" s="13">
        <f t="shared" si="33"/>
        <v>44</v>
      </c>
      <c r="N77" s="13">
        <f t="shared" si="38"/>
        <v>162</v>
      </c>
      <c r="O77" s="13">
        <f t="shared" si="34"/>
        <v>97.2</v>
      </c>
      <c r="P77" s="13">
        <v>92.4</v>
      </c>
      <c r="Q77" s="13">
        <f t="shared" si="35"/>
        <v>4.799999999999997</v>
      </c>
      <c r="R77" s="13">
        <f t="shared" si="36"/>
        <v>129.6</v>
      </c>
      <c r="S77" s="13">
        <f>Q77+R77</f>
        <v>134.39999999999998</v>
      </c>
      <c r="T77" s="13"/>
      <c r="U77" s="13"/>
      <c r="V77" s="12"/>
    </row>
    <row r="78" spans="1:22" ht="15" customHeight="1">
      <c r="A78" s="16" t="s">
        <v>39</v>
      </c>
      <c r="B78" s="17"/>
      <c r="C78" s="13">
        <f>C77</f>
        <v>31</v>
      </c>
      <c r="D78" s="13">
        <f aca="true" t="shared" si="40" ref="D78:M78">D77</f>
        <v>31</v>
      </c>
      <c r="E78" s="13">
        <f t="shared" si="40"/>
        <v>27</v>
      </c>
      <c r="F78" s="13">
        <f t="shared" si="40"/>
        <v>19</v>
      </c>
      <c r="G78" s="13">
        <f t="shared" si="40"/>
        <v>46</v>
      </c>
      <c r="H78" s="13">
        <f t="shared" si="40"/>
        <v>18</v>
      </c>
      <c r="I78" s="13">
        <f t="shared" si="40"/>
        <v>23</v>
      </c>
      <c r="J78" s="13">
        <f t="shared" si="40"/>
        <v>41</v>
      </c>
      <c r="K78" s="13">
        <f t="shared" si="40"/>
        <v>19</v>
      </c>
      <c r="L78" s="13">
        <f t="shared" si="40"/>
        <v>25</v>
      </c>
      <c r="M78" s="13">
        <f t="shared" si="40"/>
        <v>44</v>
      </c>
      <c r="N78" s="13">
        <f t="shared" si="38"/>
        <v>162</v>
      </c>
      <c r="O78" s="13">
        <f t="shared" si="34"/>
        <v>97.2</v>
      </c>
      <c r="P78" s="13">
        <f>P77</f>
        <v>92.4</v>
      </c>
      <c r="Q78" s="13">
        <f t="shared" si="35"/>
        <v>4.799999999999997</v>
      </c>
      <c r="R78" s="13">
        <f t="shared" si="36"/>
        <v>129.6</v>
      </c>
      <c r="S78" s="13">
        <f>S77</f>
        <v>134.39999999999998</v>
      </c>
      <c r="T78" s="13"/>
      <c r="U78" s="13"/>
      <c r="V78" s="12"/>
    </row>
    <row r="79" spans="1:22" ht="15" customHeight="1">
      <c r="A79" s="14" t="s">
        <v>80</v>
      </c>
      <c r="B79" s="15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2"/>
    </row>
    <row r="80" spans="1:22" ht="15" customHeight="1">
      <c r="A80" s="16" t="s">
        <v>80</v>
      </c>
      <c r="B80" s="17">
        <v>608003</v>
      </c>
      <c r="C80" s="13"/>
      <c r="D80" s="13">
        <f t="shared" si="30"/>
        <v>0</v>
      </c>
      <c r="E80" s="13">
        <v>21</v>
      </c>
      <c r="F80" s="13">
        <v>5</v>
      </c>
      <c r="G80" s="13">
        <f t="shared" si="31"/>
        <v>26</v>
      </c>
      <c r="H80" s="13">
        <v>2</v>
      </c>
      <c r="I80" s="13">
        <v>1</v>
      </c>
      <c r="J80" s="13">
        <f t="shared" si="32"/>
        <v>3</v>
      </c>
      <c r="K80" s="13">
        <v>7</v>
      </c>
      <c r="L80" s="13"/>
      <c r="M80" s="13">
        <f t="shared" si="33"/>
        <v>7</v>
      </c>
      <c r="N80" s="13">
        <f t="shared" si="38"/>
        <v>36</v>
      </c>
      <c r="O80" s="13">
        <f t="shared" si="34"/>
        <v>21.6</v>
      </c>
      <c r="P80" s="13">
        <v>24.6</v>
      </c>
      <c r="Q80" s="13">
        <f t="shared" si="35"/>
        <v>-3</v>
      </c>
      <c r="R80" s="13">
        <f t="shared" si="36"/>
        <v>28.8</v>
      </c>
      <c r="S80" s="13">
        <f>Q80+R80</f>
        <v>25.8</v>
      </c>
      <c r="T80" s="13"/>
      <c r="U80" s="13"/>
      <c r="V80" s="12"/>
    </row>
    <row r="81" spans="1:22" ht="15" customHeight="1">
      <c r="A81" s="16" t="s">
        <v>39</v>
      </c>
      <c r="B81" s="17"/>
      <c r="C81" s="13">
        <f>C80</f>
        <v>0</v>
      </c>
      <c r="D81" s="13">
        <f aca="true" t="shared" si="41" ref="D81:M81">D80</f>
        <v>0</v>
      </c>
      <c r="E81" s="13">
        <f t="shared" si="41"/>
        <v>21</v>
      </c>
      <c r="F81" s="13">
        <f t="shared" si="41"/>
        <v>5</v>
      </c>
      <c r="G81" s="13">
        <f t="shared" si="41"/>
        <v>26</v>
      </c>
      <c r="H81" s="13">
        <f t="shared" si="41"/>
        <v>2</v>
      </c>
      <c r="I81" s="13">
        <f t="shared" si="41"/>
        <v>1</v>
      </c>
      <c r="J81" s="13">
        <f t="shared" si="41"/>
        <v>3</v>
      </c>
      <c r="K81" s="13">
        <f t="shared" si="41"/>
        <v>7</v>
      </c>
      <c r="L81" s="13">
        <f t="shared" si="41"/>
        <v>0</v>
      </c>
      <c r="M81" s="13">
        <f t="shared" si="41"/>
        <v>7</v>
      </c>
      <c r="N81" s="13">
        <f t="shared" si="38"/>
        <v>36</v>
      </c>
      <c r="O81" s="13">
        <f t="shared" si="34"/>
        <v>21.6</v>
      </c>
      <c r="P81" s="13">
        <f>P80</f>
        <v>24.6</v>
      </c>
      <c r="Q81" s="13">
        <f t="shared" si="35"/>
        <v>-3</v>
      </c>
      <c r="R81" s="13">
        <f t="shared" si="36"/>
        <v>28.8</v>
      </c>
      <c r="S81" s="13">
        <f>S80</f>
        <v>25.8</v>
      </c>
      <c r="T81" s="13"/>
      <c r="U81" s="13"/>
      <c r="V81" s="12"/>
    </row>
    <row r="82" spans="1:22" ht="15" customHeight="1">
      <c r="A82" s="14" t="s">
        <v>81</v>
      </c>
      <c r="B82" s="15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2"/>
    </row>
    <row r="83" spans="1:22" ht="15" customHeight="1">
      <c r="A83" s="16" t="s">
        <v>81</v>
      </c>
      <c r="B83" s="17">
        <v>608008</v>
      </c>
      <c r="C83" s="13">
        <v>45</v>
      </c>
      <c r="D83" s="13">
        <f t="shared" si="30"/>
        <v>45</v>
      </c>
      <c r="E83" s="13">
        <v>55</v>
      </c>
      <c r="F83" s="13">
        <v>18</v>
      </c>
      <c r="G83" s="13">
        <f t="shared" si="31"/>
        <v>73</v>
      </c>
      <c r="H83" s="13">
        <v>42</v>
      </c>
      <c r="I83" s="13">
        <v>15</v>
      </c>
      <c r="J83" s="13">
        <f t="shared" si="32"/>
        <v>57</v>
      </c>
      <c r="K83" s="13">
        <v>65</v>
      </c>
      <c r="L83" s="13">
        <v>8</v>
      </c>
      <c r="M83" s="13">
        <f t="shared" si="33"/>
        <v>73</v>
      </c>
      <c r="N83" s="13">
        <f t="shared" si="38"/>
        <v>248</v>
      </c>
      <c r="O83" s="13">
        <f t="shared" si="34"/>
        <v>148.8</v>
      </c>
      <c r="P83" s="13">
        <v>197.28</v>
      </c>
      <c r="Q83" s="13">
        <f t="shared" si="35"/>
        <v>-48.47999999999999</v>
      </c>
      <c r="R83" s="13">
        <f t="shared" si="36"/>
        <v>198.4</v>
      </c>
      <c r="S83" s="13">
        <f>Q83+R83</f>
        <v>149.92000000000002</v>
      </c>
      <c r="T83" s="13"/>
      <c r="U83" s="13"/>
      <c r="V83" s="12"/>
    </row>
    <row r="84" spans="1:22" ht="15" customHeight="1">
      <c r="A84" s="16" t="s">
        <v>39</v>
      </c>
      <c r="B84" s="17"/>
      <c r="C84" s="13">
        <f>C83</f>
        <v>45</v>
      </c>
      <c r="D84" s="13">
        <f aca="true" t="shared" si="42" ref="D84:M84">D83</f>
        <v>45</v>
      </c>
      <c r="E84" s="13">
        <f t="shared" si="42"/>
        <v>55</v>
      </c>
      <c r="F84" s="13">
        <f t="shared" si="42"/>
        <v>18</v>
      </c>
      <c r="G84" s="13">
        <f t="shared" si="42"/>
        <v>73</v>
      </c>
      <c r="H84" s="13">
        <f t="shared" si="42"/>
        <v>42</v>
      </c>
      <c r="I84" s="13">
        <f t="shared" si="42"/>
        <v>15</v>
      </c>
      <c r="J84" s="13">
        <f t="shared" si="42"/>
        <v>57</v>
      </c>
      <c r="K84" s="13">
        <f t="shared" si="42"/>
        <v>65</v>
      </c>
      <c r="L84" s="13">
        <f t="shared" si="42"/>
        <v>8</v>
      </c>
      <c r="M84" s="13">
        <f t="shared" si="42"/>
        <v>73</v>
      </c>
      <c r="N84" s="13">
        <f t="shared" si="38"/>
        <v>248</v>
      </c>
      <c r="O84" s="13">
        <f t="shared" si="34"/>
        <v>148.8</v>
      </c>
      <c r="P84" s="13">
        <f>P83</f>
        <v>197.28</v>
      </c>
      <c r="Q84" s="13">
        <f t="shared" si="35"/>
        <v>-48.47999999999999</v>
      </c>
      <c r="R84" s="13">
        <f t="shared" si="36"/>
        <v>198.4</v>
      </c>
      <c r="S84" s="13">
        <f>S83</f>
        <v>149.92000000000002</v>
      </c>
      <c r="T84" s="13"/>
      <c r="U84" s="13"/>
      <c r="V84" s="12"/>
    </row>
    <row r="85" spans="1:22" ht="15" customHeight="1">
      <c r="A85" s="14" t="s">
        <v>82</v>
      </c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2"/>
    </row>
    <row r="86" spans="1:22" ht="31.5">
      <c r="A86" s="16" t="s">
        <v>82</v>
      </c>
      <c r="B86" s="17">
        <v>608009</v>
      </c>
      <c r="C86" s="13">
        <v>48</v>
      </c>
      <c r="D86" s="13">
        <f t="shared" si="30"/>
        <v>48</v>
      </c>
      <c r="E86" s="13">
        <v>64</v>
      </c>
      <c r="F86" s="13">
        <v>98</v>
      </c>
      <c r="G86" s="13">
        <f t="shared" si="31"/>
        <v>162</v>
      </c>
      <c r="H86" s="13">
        <v>15</v>
      </c>
      <c r="I86" s="13">
        <v>15</v>
      </c>
      <c r="J86" s="13">
        <f t="shared" si="32"/>
        <v>30</v>
      </c>
      <c r="K86" s="13">
        <v>24</v>
      </c>
      <c r="L86" s="13">
        <v>9</v>
      </c>
      <c r="M86" s="13">
        <f t="shared" si="33"/>
        <v>33</v>
      </c>
      <c r="N86" s="13">
        <f t="shared" si="38"/>
        <v>273</v>
      </c>
      <c r="O86" s="13">
        <f t="shared" si="34"/>
        <v>163.8</v>
      </c>
      <c r="P86" s="13">
        <f>VLOOKUP(A86,'[1]sheet1'!$A$8:$R$239,18,0)</f>
        <v>0</v>
      </c>
      <c r="Q86" s="13">
        <f t="shared" si="35"/>
        <v>163.8</v>
      </c>
      <c r="R86" s="13">
        <f t="shared" si="36"/>
        <v>218.4</v>
      </c>
      <c r="S86" s="13">
        <f>Q86+R86-T86</f>
        <v>360.90000000000003</v>
      </c>
      <c r="T86" s="13">
        <v>21.3</v>
      </c>
      <c r="U86" s="13"/>
      <c r="V86" s="12" t="s">
        <v>83</v>
      </c>
    </row>
    <row r="87" spans="1:22" ht="15" customHeight="1">
      <c r="A87" s="16" t="s">
        <v>39</v>
      </c>
      <c r="B87" s="17"/>
      <c r="C87" s="13">
        <f>C86</f>
        <v>48</v>
      </c>
      <c r="D87" s="13">
        <f aca="true" t="shared" si="43" ref="D87:M87">D86</f>
        <v>48</v>
      </c>
      <c r="E87" s="13">
        <f t="shared" si="43"/>
        <v>64</v>
      </c>
      <c r="F87" s="13">
        <f t="shared" si="43"/>
        <v>98</v>
      </c>
      <c r="G87" s="13">
        <f t="shared" si="43"/>
        <v>162</v>
      </c>
      <c r="H87" s="13">
        <f t="shared" si="43"/>
        <v>15</v>
      </c>
      <c r="I87" s="13">
        <f t="shared" si="43"/>
        <v>15</v>
      </c>
      <c r="J87" s="13">
        <f t="shared" si="43"/>
        <v>30</v>
      </c>
      <c r="K87" s="13">
        <f t="shared" si="43"/>
        <v>24</v>
      </c>
      <c r="L87" s="13">
        <f t="shared" si="43"/>
        <v>9</v>
      </c>
      <c r="M87" s="13">
        <f t="shared" si="43"/>
        <v>33</v>
      </c>
      <c r="N87" s="13">
        <f t="shared" si="38"/>
        <v>273</v>
      </c>
      <c r="O87" s="13">
        <f t="shared" si="34"/>
        <v>163.8</v>
      </c>
      <c r="P87" s="13">
        <v>0</v>
      </c>
      <c r="Q87" s="13">
        <f t="shared" si="35"/>
        <v>163.8</v>
      </c>
      <c r="R87" s="13">
        <f t="shared" si="36"/>
        <v>218.4</v>
      </c>
      <c r="S87" s="13">
        <f>S86</f>
        <v>360.90000000000003</v>
      </c>
      <c r="T87" s="13"/>
      <c r="U87" s="13"/>
      <c r="V87" s="12"/>
    </row>
    <row r="88" spans="1:22" ht="15" customHeight="1">
      <c r="A88" s="14" t="s">
        <v>84</v>
      </c>
      <c r="B88" s="15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2"/>
    </row>
    <row r="89" spans="1:22" ht="15" customHeight="1">
      <c r="A89" s="16" t="s">
        <v>43</v>
      </c>
      <c r="B89" s="17">
        <v>609001</v>
      </c>
      <c r="C89" s="13">
        <v>12</v>
      </c>
      <c r="D89" s="13">
        <f t="shared" si="30"/>
        <v>12</v>
      </c>
      <c r="E89" s="13">
        <v>27</v>
      </c>
      <c r="F89" s="13"/>
      <c r="G89" s="13">
        <f t="shared" si="31"/>
        <v>27</v>
      </c>
      <c r="H89" s="13">
        <v>48</v>
      </c>
      <c r="I89" s="13"/>
      <c r="J89" s="13">
        <f t="shared" si="32"/>
        <v>48</v>
      </c>
      <c r="K89" s="13">
        <v>47</v>
      </c>
      <c r="L89" s="13"/>
      <c r="M89" s="13">
        <f t="shared" si="33"/>
        <v>47</v>
      </c>
      <c r="N89" s="13">
        <f t="shared" si="38"/>
        <v>134</v>
      </c>
      <c r="O89" s="13">
        <f t="shared" si="34"/>
        <v>80.4</v>
      </c>
      <c r="P89" s="13">
        <v>79.26</v>
      </c>
      <c r="Q89" s="13">
        <f t="shared" si="35"/>
        <v>1.1400000000000006</v>
      </c>
      <c r="R89" s="13">
        <f t="shared" si="36"/>
        <v>107.2</v>
      </c>
      <c r="S89" s="13">
        <f aca="true" t="shared" si="44" ref="S86:S94">Q89+R89</f>
        <v>108.34</v>
      </c>
      <c r="T89" s="13"/>
      <c r="U89" s="13"/>
      <c r="V89" s="12"/>
    </row>
    <row r="90" spans="1:22" ht="15" customHeight="1">
      <c r="A90" s="22" t="s">
        <v>85</v>
      </c>
      <c r="B90" s="13"/>
      <c r="C90" s="13">
        <v>12</v>
      </c>
      <c r="D90" s="13">
        <f t="shared" si="30"/>
        <v>12</v>
      </c>
      <c r="E90" s="13">
        <v>27</v>
      </c>
      <c r="F90" s="13"/>
      <c r="G90" s="13">
        <f t="shared" si="31"/>
        <v>27</v>
      </c>
      <c r="H90" s="13">
        <v>47</v>
      </c>
      <c r="I90" s="13"/>
      <c r="J90" s="13">
        <f t="shared" si="32"/>
        <v>47</v>
      </c>
      <c r="K90" s="13">
        <v>47</v>
      </c>
      <c r="L90" s="13"/>
      <c r="M90" s="13">
        <f t="shared" si="33"/>
        <v>47</v>
      </c>
      <c r="N90" s="13">
        <f t="shared" si="38"/>
        <v>133</v>
      </c>
      <c r="O90" s="13">
        <f t="shared" si="34"/>
        <v>79.8</v>
      </c>
      <c r="P90" s="13">
        <f>VLOOKUP(A90,'[1]sheet1'!$A$8:$R$239,18,0)</f>
        <v>79.68</v>
      </c>
      <c r="Q90" s="13">
        <f t="shared" si="35"/>
        <v>0.11999999999999034</v>
      </c>
      <c r="R90" s="13">
        <f t="shared" si="36"/>
        <v>106.4</v>
      </c>
      <c r="S90" s="13">
        <f t="shared" si="44"/>
        <v>106.52</v>
      </c>
      <c r="T90" s="13"/>
      <c r="U90" s="13"/>
      <c r="V90" s="12"/>
    </row>
    <row r="91" spans="1:22" ht="15" customHeight="1">
      <c r="A91" s="16" t="s">
        <v>86</v>
      </c>
      <c r="B91" s="17">
        <v>609002</v>
      </c>
      <c r="C91" s="13">
        <v>24</v>
      </c>
      <c r="D91" s="13">
        <f t="shared" si="30"/>
        <v>24</v>
      </c>
      <c r="E91" s="13">
        <v>14</v>
      </c>
      <c r="F91" s="13"/>
      <c r="G91" s="13">
        <f t="shared" si="31"/>
        <v>14</v>
      </c>
      <c r="H91" s="13"/>
      <c r="I91" s="13"/>
      <c r="J91" s="13">
        <f t="shared" si="32"/>
        <v>0</v>
      </c>
      <c r="K91" s="13"/>
      <c r="L91" s="13"/>
      <c r="M91" s="13">
        <f t="shared" si="33"/>
        <v>0</v>
      </c>
      <c r="N91" s="13">
        <f t="shared" si="38"/>
        <v>38</v>
      </c>
      <c r="O91" s="13">
        <f t="shared" si="34"/>
        <v>22.8</v>
      </c>
      <c r="P91" s="13">
        <f>VLOOKUP(A91,'[1]sheet1'!$A$8:$R$239,18,0)</f>
        <v>31.199999999999996</v>
      </c>
      <c r="Q91" s="13">
        <f t="shared" si="35"/>
        <v>-8.399999999999995</v>
      </c>
      <c r="R91" s="13">
        <f t="shared" si="36"/>
        <v>30.400000000000002</v>
      </c>
      <c r="S91" s="13">
        <f t="shared" si="44"/>
        <v>22.000000000000007</v>
      </c>
      <c r="T91" s="13"/>
      <c r="U91" s="13"/>
      <c r="V91" s="12"/>
    </row>
    <row r="92" spans="1:22" ht="15" customHeight="1">
      <c r="A92" s="16" t="s">
        <v>87</v>
      </c>
      <c r="B92" s="17">
        <v>609003</v>
      </c>
      <c r="C92" s="13"/>
      <c r="D92" s="13">
        <f t="shared" si="30"/>
        <v>0</v>
      </c>
      <c r="E92" s="13">
        <v>10</v>
      </c>
      <c r="F92" s="13">
        <v>1</v>
      </c>
      <c r="G92" s="13">
        <f t="shared" si="31"/>
        <v>11</v>
      </c>
      <c r="H92" s="13">
        <v>16</v>
      </c>
      <c r="I92" s="13">
        <v>2</v>
      </c>
      <c r="J92" s="13">
        <f t="shared" si="32"/>
        <v>18</v>
      </c>
      <c r="K92" s="13">
        <v>7</v>
      </c>
      <c r="L92" s="13">
        <v>13</v>
      </c>
      <c r="M92" s="13">
        <f t="shared" si="33"/>
        <v>20</v>
      </c>
      <c r="N92" s="13">
        <f t="shared" si="38"/>
        <v>49</v>
      </c>
      <c r="O92" s="13">
        <f t="shared" si="34"/>
        <v>29.4</v>
      </c>
      <c r="P92" s="13">
        <f>VLOOKUP(A92,'[1]sheet1'!$A$8:$R$239,18,0)</f>
        <v>20.999999999999996</v>
      </c>
      <c r="Q92" s="13">
        <f t="shared" si="35"/>
        <v>8.400000000000002</v>
      </c>
      <c r="R92" s="13">
        <f t="shared" si="36"/>
        <v>39.2</v>
      </c>
      <c r="S92" s="13">
        <f t="shared" si="44"/>
        <v>47.60000000000001</v>
      </c>
      <c r="T92" s="13"/>
      <c r="U92" s="13"/>
      <c r="V92" s="12"/>
    </row>
    <row r="93" spans="1:22" ht="15" customHeight="1">
      <c r="A93" s="16" t="s">
        <v>88</v>
      </c>
      <c r="B93" s="17">
        <v>609004</v>
      </c>
      <c r="C93" s="13">
        <v>87</v>
      </c>
      <c r="D93" s="13">
        <f t="shared" si="30"/>
        <v>87</v>
      </c>
      <c r="E93" s="13">
        <v>54</v>
      </c>
      <c r="F93" s="13">
        <v>34</v>
      </c>
      <c r="G93" s="13">
        <f t="shared" si="31"/>
        <v>88</v>
      </c>
      <c r="H93" s="13">
        <v>63</v>
      </c>
      <c r="I93" s="13">
        <v>8</v>
      </c>
      <c r="J93" s="13">
        <f t="shared" si="32"/>
        <v>71</v>
      </c>
      <c r="K93" s="13">
        <v>56</v>
      </c>
      <c r="L93" s="13">
        <v>20</v>
      </c>
      <c r="M93" s="13">
        <f t="shared" si="33"/>
        <v>76</v>
      </c>
      <c r="N93" s="13">
        <f t="shared" si="38"/>
        <v>322</v>
      </c>
      <c r="O93" s="13">
        <f t="shared" si="34"/>
        <v>193.2</v>
      </c>
      <c r="P93" s="13">
        <f>VLOOKUP(A93,'[1]sheet1'!$A$8:$R$239,18,0)</f>
        <v>249.48</v>
      </c>
      <c r="Q93" s="13">
        <f t="shared" si="35"/>
        <v>-56.28</v>
      </c>
      <c r="R93" s="13">
        <f t="shared" si="36"/>
        <v>257.6</v>
      </c>
      <c r="S93" s="13">
        <f t="shared" si="44"/>
        <v>201.32000000000002</v>
      </c>
      <c r="T93" s="13"/>
      <c r="U93" s="13"/>
      <c r="V93" s="12"/>
    </row>
    <row r="94" spans="1:22" ht="15" customHeight="1">
      <c r="A94" s="16" t="s">
        <v>89</v>
      </c>
      <c r="B94" s="17">
        <v>609006</v>
      </c>
      <c r="C94" s="13">
        <v>13</v>
      </c>
      <c r="D94" s="13">
        <f t="shared" si="30"/>
        <v>13</v>
      </c>
      <c r="E94" s="13">
        <v>30</v>
      </c>
      <c r="F94" s="13">
        <v>2</v>
      </c>
      <c r="G94" s="13">
        <f t="shared" si="31"/>
        <v>32</v>
      </c>
      <c r="H94" s="13">
        <v>26</v>
      </c>
      <c r="I94" s="13"/>
      <c r="J94" s="13">
        <f t="shared" si="32"/>
        <v>26</v>
      </c>
      <c r="K94" s="13">
        <v>17</v>
      </c>
      <c r="L94" s="13">
        <v>4</v>
      </c>
      <c r="M94" s="13">
        <f t="shared" si="33"/>
        <v>21</v>
      </c>
      <c r="N94" s="13">
        <f t="shared" si="38"/>
        <v>92</v>
      </c>
      <c r="O94" s="13">
        <f t="shared" si="34"/>
        <v>55.2</v>
      </c>
      <c r="P94" s="13">
        <f>VLOOKUP(A94,'[1]sheet1'!$A$8:$R$239,18,0)</f>
        <v>57.959999999999994</v>
      </c>
      <c r="Q94" s="13">
        <f t="shared" si="35"/>
        <v>-2.759999999999991</v>
      </c>
      <c r="R94" s="13">
        <f t="shared" si="36"/>
        <v>73.60000000000001</v>
      </c>
      <c r="S94" s="13">
        <f t="shared" si="44"/>
        <v>70.84000000000002</v>
      </c>
      <c r="T94" s="13"/>
      <c r="U94" s="13"/>
      <c r="V94" s="12"/>
    </row>
    <row r="95" spans="1:22" ht="15" customHeight="1">
      <c r="A95" s="16" t="s">
        <v>39</v>
      </c>
      <c r="B95" s="17"/>
      <c r="C95" s="13">
        <f>C89+C91+C92+C93+C94</f>
        <v>136</v>
      </c>
      <c r="D95" s="13">
        <f aca="true" t="shared" si="45" ref="D95:M95">D89+D91+D92+D93+D94</f>
        <v>136</v>
      </c>
      <c r="E95" s="13">
        <f t="shared" si="45"/>
        <v>135</v>
      </c>
      <c r="F95" s="13">
        <f t="shared" si="45"/>
        <v>37</v>
      </c>
      <c r="G95" s="13">
        <f t="shared" si="45"/>
        <v>172</v>
      </c>
      <c r="H95" s="13">
        <f t="shared" si="45"/>
        <v>153</v>
      </c>
      <c r="I95" s="13">
        <f t="shared" si="45"/>
        <v>10</v>
      </c>
      <c r="J95" s="13">
        <f t="shared" si="45"/>
        <v>163</v>
      </c>
      <c r="K95" s="13">
        <f t="shared" si="45"/>
        <v>127</v>
      </c>
      <c r="L95" s="13">
        <f t="shared" si="45"/>
        <v>37</v>
      </c>
      <c r="M95" s="13">
        <f t="shared" si="45"/>
        <v>164</v>
      </c>
      <c r="N95" s="13">
        <f t="shared" si="38"/>
        <v>635</v>
      </c>
      <c r="O95" s="13">
        <f t="shared" si="34"/>
        <v>381</v>
      </c>
      <c r="P95" s="13">
        <f>P89+P91+P92+P93+P94</f>
        <v>438.9</v>
      </c>
      <c r="Q95" s="13">
        <f t="shared" si="35"/>
        <v>-57.89999999999998</v>
      </c>
      <c r="R95" s="13">
        <f t="shared" si="36"/>
        <v>508</v>
      </c>
      <c r="S95" s="13">
        <f>S89+S91+S92+S93+S94</f>
        <v>450.1</v>
      </c>
      <c r="T95" s="13"/>
      <c r="U95" s="13"/>
      <c r="V95" s="12"/>
    </row>
    <row r="96" spans="1:22" ht="15" customHeight="1">
      <c r="A96" s="14" t="s">
        <v>90</v>
      </c>
      <c r="B96" s="15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2"/>
    </row>
    <row r="97" spans="1:22" ht="15" customHeight="1">
      <c r="A97" s="16" t="s">
        <v>90</v>
      </c>
      <c r="B97" s="17">
        <v>609005</v>
      </c>
      <c r="C97" s="13">
        <v>70</v>
      </c>
      <c r="D97" s="13">
        <f t="shared" si="30"/>
        <v>70</v>
      </c>
      <c r="E97" s="13">
        <v>16</v>
      </c>
      <c r="F97" s="13">
        <v>13</v>
      </c>
      <c r="G97" s="13">
        <f t="shared" si="31"/>
        <v>29</v>
      </c>
      <c r="H97" s="13">
        <v>31</v>
      </c>
      <c r="I97" s="13">
        <v>7</v>
      </c>
      <c r="J97" s="13">
        <f t="shared" si="32"/>
        <v>38</v>
      </c>
      <c r="K97" s="13">
        <v>41</v>
      </c>
      <c r="L97" s="13">
        <v>19</v>
      </c>
      <c r="M97" s="13">
        <f t="shared" si="33"/>
        <v>60</v>
      </c>
      <c r="N97" s="13">
        <f t="shared" si="38"/>
        <v>197</v>
      </c>
      <c r="O97" s="13">
        <f t="shared" si="34"/>
        <v>118.2</v>
      </c>
      <c r="P97" s="13">
        <v>172.32</v>
      </c>
      <c r="Q97" s="13">
        <f t="shared" si="35"/>
        <v>-54.11999999999999</v>
      </c>
      <c r="R97" s="13">
        <f t="shared" si="36"/>
        <v>157.60000000000002</v>
      </c>
      <c r="S97" s="13">
        <f aca="true" t="shared" si="46" ref="S97:S102">Q97+R97</f>
        <v>103.48000000000003</v>
      </c>
      <c r="T97" s="13"/>
      <c r="U97" s="13"/>
      <c r="V97" s="12"/>
    </row>
    <row r="98" spans="1:22" ht="15" customHeight="1">
      <c r="A98" s="16" t="s">
        <v>39</v>
      </c>
      <c r="B98" s="17"/>
      <c r="C98" s="13">
        <f>C97</f>
        <v>70</v>
      </c>
      <c r="D98" s="13">
        <f aca="true" t="shared" si="47" ref="D98:M98">D97</f>
        <v>70</v>
      </c>
      <c r="E98" s="13">
        <f t="shared" si="47"/>
        <v>16</v>
      </c>
      <c r="F98" s="13">
        <f t="shared" si="47"/>
        <v>13</v>
      </c>
      <c r="G98" s="13">
        <f t="shared" si="47"/>
        <v>29</v>
      </c>
      <c r="H98" s="13">
        <f t="shared" si="47"/>
        <v>31</v>
      </c>
      <c r="I98" s="13">
        <f t="shared" si="47"/>
        <v>7</v>
      </c>
      <c r="J98" s="13">
        <f t="shared" si="47"/>
        <v>38</v>
      </c>
      <c r="K98" s="13">
        <f t="shared" si="47"/>
        <v>41</v>
      </c>
      <c r="L98" s="13">
        <f t="shared" si="47"/>
        <v>19</v>
      </c>
      <c r="M98" s="13">
        <f t="shared" si="47"/>
        <v>60</v>
      </c>
      <c r="N98" s="13">
        <f t="shared" si="38"/>
        <v>197</v>
      </c>
      <c r="O98" s="13">
        <f t="shared" si="34"/>
        <v>118.2</v>
      </c>
      <c r="P98" s="13">
        <f>P97</f>
        <v>172.32</v>
      </c>
      <c r="Q98" s="13">
        <f t="shared" si="35"/>
        <v>-54.11999999999999</v>
      </c>
      <c r="R98" s="13">
        <f t="shared" si="36"/>
        <v>157.60000000000002</v>
      </c>
      <c r="S98" s="13">
        <f>S97</f>
        <v>103.48000000000003</v>
      </c>
      <c r="T98" s="13"/>
      <c r="U98" s="13"/>
      <c r="V98" s="12"/>
    </row>
    <row r="99" spans="1:22" ht="15" customHeight="1">
      <c r="A99" s="14" t="s">
        <v>91</v>
      </c>
      <c r="B99" s="15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2"/>
    </row>
    <row r="100" spans="1:22" ht="15" customHeight="1">
      <c r="A100" s="16" t="s">
        <v>43</v>
      </c>
      <c r="B100" s="17">
        <v>610001</v>
      </c>
      <c r="C100" s="13">
        <v>1</v>
      </c>
      <c r="D100" s="13">
        <f t="shared" si="30"/>
        <v>1</v>
      </c>
      <c r="E100" s="13">
        <v>2</v>
      </c>
      <c r="F100" s="13"/>
      <c r="G100" s="13">
        <f t="shared" si="31"/>
        <v>2</v>
      </c>
      <c r="H100" s="13">
        <v>1</v>
      </c>
      <c r="I100" s="13">
        <v>3</v>
      </c>
      <c r="J100" s="13">
        <f t="shared" si="32"/>
        <v>4</v>
      </c>
      <c r="K100" s="13">
        <v>5</v>
      </c>
      <c r="L100" s="13">
        <v>1</v>
      </c>
      <c r="M100" s="13">
        <f t="shared" si="33"/>
        <v>6</v>
      </c>
      <c r="N100" s="13">
        <f t="shared" si="38"/>
        <v>13</v>
      </c>
      <c r="O100" s="13">
        <f t="shared" si="34"/>
        <v>7.8</v>
      </c>
      <c r="P100" s="13">
        <v>4.98</v>
      </c>
      <c r="Q100" s="13">
        <f t="shared" si="35"/>
        <v>2.8199999999999994</v>
      </c>
      <c r="R100" s="13">
        <f t="shared" si="36"/>
        <v>10.4</v>
      </c>
      <c r="S100" s="13">
        <f t="shared" si="46"/>
        <v>13.219999999999999</v>
      </c>
      <c r="T100" s="13"/>
      <c r="U100" s="13"/>
      <c r="V100" s="12"/>
    </row>
    <row r="101" spans="1:22" ht="15" customHeight="1">
      <c r="A101" s="21" t="s">
        <v>92</v>
      </c>
      <c r="B101" s="17"/>
      <c r="C101" s="13"/>
      <c r="D101" s="13">
        <f t="shared" si="30"/>
        <v>0</v>
      </c>
      <c r="E101" s="13"/>
      <c r="F101" s="13"/>
      <c r="G101" s="13">
        <f t="shared" si="31"/>
        <v>0</v>
      </c>
      <c r="H101" s="13">
        <v>1</v>
      </c>
      <c r="I101" s="13">
        <v>3</v>
      </c>
      <c r="J101" s="13">
        <f t="shared" si="32"/>
        <v>4</v>
      </c>
      <c r="K101" s="13">
        <v>5</v>
      </c>
      <c r="L101" s="13">
        <v>1</v>
      </c>
      <c r="M101" s="13">
        <f t="shared" si="33"/>
        <v>6</v>
      </c>
      <c r="N101" s="13">
        <f t="shared" si="38"/>
        <v>10</v>
      </c>
      <c r="O101" s="13">
        <f t="shared" si="34"/>
        <v>6</v>
      </c>
      <c r="P101" s="13">
        <f>VLOOKUP(A101,'[1]sheet1'!$A$8:$R$239,18,0)</f>
        <v>1.38</v>
      </c>
      <c r="Q101" s="13">
        <f t="shared" si="35"/>
        <v>4.62</v>
      </c>
      <c r="R101" s="13">
        <f t="shared" si="36"/>
        <v>8</v>
      </c>
      <c r="S101" s="13">
        <f t="shared" si="46"/>
        <v>12.620000000000001</v>
      </c>
      <c r="T101" s="13"/>
      <c r="U101" s="13"/>
      <c r="V101" s="12"/>
    </row>
    <row r="102" spans="1:22" ht="15" customHeight="1">
      <c r="A102" s="16" t="s">
        <v>93</v>
      </c>
      <c r="B102" s="17">
        <v>610002</v>
      </c>
      <c r="C102" s="13">
        <v>7</v>
      </c>
      <c r="D102" s="13">
        <f t="shared" si="30"/>
        <v>7</v>
      </c>
      <c r="E102" s="13">
        <v>4</v>
      </c>
      <c r="F102" s="13"/>
      <c r="G102" s="13">
        <f t="shared" si="31"/>
        <v>4</v>
      </c>
      <c r="H102" s="13">
        <v>3</v>
      </c>
      <c r="I102" s="13"/>
      <c r="J102" s="13">
        <f t="shared" si="32"/>
        <v>3</v>
      </c>
      <c r="K102" s="13">
        <v>6</v>
      </c>
      <c r="L102" s="13">
        <v>1</v>
      </c>
      <c r="M102" s="13">
        <f t="shared" si="33"/>
        <v>7</v>
      </c>
      <c r="N102" s="13">
        <f t="shared" si="38"/>
        <v>21</v>
      </c>
      <c r="O102" s="13">
        <f t="shared" si="34"/>
        <v>12.6</v>
      </c>
      <c r="P102" s="13">
        <f>VLOOKUP(A102,'[1]sheet1'!$A$8:$R$239,18,0)</f>
        <v>7.02</v>
      </c>
      <c r="Q102" s="13">
        <f t="shared" si="35"/>
        <v>5.58</v>
      </c>
      <c r="R102" s="13">
        <f t="shared" si="36"/>
        <v>16.8</v>
      </c>
      <c r="S102" s="13">
        <f t="shared" si="46"/>
        <v>22.380000000000003</v>
      </c>
      <c r="T102" s="13"/>
      <c r="U102" s="13"/>
      <c r="V102" s="12"/>
    </row>
    <row r="103" spans="1:22" ht="15" customHeight="1">
      <c r="A103" s="16" t="s">
        <v>39</v>
      </c>
      <c r="B103" s="17"/>
      <c r="C103" s="13">
        <f>C100+C102</f>
        <v>8</v>
      </c>
      <c r="D103" s="13">
        <f aca="true" t="shared" si="48" ref="D103:M103">D100+D102</f>
        <v>8</v>
      </c>
      <c r="E103" s="13">
        <f t="shared" si="48"/>
        <v>6</v>
      </c>
      <c r="F103" s="13">
        <f t="shared" si="48"/>
        <v>0</v>
      </c>
      <c r="G103" s="13">
        <f t="shared" si="48"/>
        <v>6</v>
      </c>
      <c r="H103" s="13">
        <f t="shared" si="48"/>
        <v>4</v>
      </c>
      <c r="I103" s="13">
        <f t="shared" si="48"/>
        <v>3</v>
      </c>
      <c r="J103" s="13">
        <f t="shared" si="48"/>
        <v>7</v>
      </c>
      <c r="K103" s="13">
        <f t="shared" si="48"/>
        <v>11</v>
      </c>
      <c r="L103" s="13">
        <f t="shared" si="48"/>
        <v>2</v>
      </c>
      <c r="M103" s="13">
        <f t="shared" si="48"/>
        <v>13</v>
      </c>
      <c r="N103" s="13">
        <f t="shared" si="38"/>
        <v>34</v>
      </c>
      <c r="O103" s="13">
        <f t="shared" si="34"/>
        <v>20.4</v>
      </c>
      <c r="P103" s="13">
        <f>P100+P102</f>
        <v>12</v>
      </c>
      <c r="Q103" s="13">
        <f t="shared" si="35"/>
        <v>8.399999999999999</v>
      </c>
      <c r="R103" s="13">
        <f t="shared" si="36"/>
        <v>27.200000000000003</v>
      </c>
      <c r="S103" s="13">
        <f>S100+S102</f>
        <v>35.6</v>
      </c>
      <c r="T103" s="13"/>
      <c r="U103" s="13"/>
      <c r="V103" s="12"/>
    </row>
    <row r="104" spans="1:22" ht="15" customHeight="1">
      <c r="A104" s="23" t="s">
        <v>94</v>
      </c>
      <c r="B104" s="17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2"/>
    </row>
    <row r="105" spans="1:22" ht="15" customHeight="1">
      <c r="A105" s="16" t="s">
        <v>94</v>
      </c>
      <c r="B105" s="17">
        <v>610003</v>
      </c>
      <c r="C105" s="13">
        <v>59</v>
      </c>
      <c r="D105" s="13">
        <f t="shared" si="30"/>
        <v>59</v>
      </c>
      <c r="E105" s="13">
        <v>19</v>
      </c>
      <c r="F105" s="13">
        <v>37</v>
      </c>
      <c r="G105" s="13">
        <f t="shared" si="31"/>
        <v>56</v>
      </c>
      <c r="H105" s="13">
        <v>64</v>
      </c>
      <c r="I105" s="13">
        <v>42</v>
      </c>
      <c r="J105" s="13">
        <f t="shared" si="32"/>
        <v>106</v>
      </c>
      <c r="K105" s="13">
        <v>9</v>
      </c>
      <c r="L105" s="13">
        <v>36</v>
      </c>
      <c r="M105" s="13">
        <f t="shared" si="33"/>
        <v>45</v>
      </c>
      <c r="N105" s="13">
        <f t="shared" si="38"/>
        <v>266</v>
      </c>
      <c r="O105" s="13">
        <f t="shared" si="34"/>
        <v>159.6</v>
      </c>
      <c r="P105" s="13">
        <v>297.72</v>
      </c>
      <c r="Q105" s="13">
        <f t="shared" si="35"/>
        <v>-138.12000000000003</v>
      </c>
      <c r="R105" s="13">
        <f t="shared" si="36"/>
        <v>212.8</v>
      </c>
      <c r="S105" s="13">
        <f>Q105+R105</f>
        <v>74.67999999999998</v>
      </c>
      <c r="T105" s="13"/>
      <c r="U105" s="13"/>
      <c r="V105" s="12"/>
    </row>
    <row r="106" spans="1:22" ht="15" customHeight="1">
      <c r="A106" s="16" t="s">
        <v>39</v>
      </c>
      <c r="B106" s="17"/>
      <c r="C106" s="13">
        <f>C105</f>
        <v>59</v>
      </c>
      <c r="D106" s="13">
        <f aca="true" t="shared" si="49" ref="D106:M106">D105</f>
        <v>59</v>
      </c>
      <c r="E106" s="13">
        <f t="shared" si="49"/>
        <v>19</v>
      </c>
      <c r="F106" s="13">
        <f t="shared" si="49"/>
        <v>37</v>
      </c>
      <c r="G106" s="13">
        <f t="shared" si="49"/>
        <v>56</v>
      </c>
      <c r="H106" s="13">
        <f t="shared" si="49"/>
        <v>64</v>
      </c>
      <c r="I106" s="13">
        <f t="shared" si="49"/>
        <v>42</v>
      </c>
      <c r="J106" s="13">
        <f t="shared" si="49"/>
        <v>106</v>
      </c>
      <c r="K106" s="13">
        <f t="shared" si="49"/>
        <v>9</v>
      </c>
      <c r="L106" s="13">
        <f t="shared" si="49"/>
        <v>36</v>
      </c>
      <c r="M106" s="13">
        <f t="shared" si="49"/>
        <v>45</v>
      </c>
      <c r="N106" s="13">
        <f aca="true" t="shared" si="50" ref="N106:N135">D106+G106+J106+M106</f>
        <v>266</v>
      </c>
      <c r="O106" s="13">
        <f t="shared" si="34"/>
        <v>159.6</v>
      </c>
      <c r="P106" s="13">
        <f>P105</f>
        <v>297.72</v>
      </c>
      <c r="Q106" s="13">
        <f t="shared" si="35"/>
        <v>-138.12000000000003</v>
      </c>
      <c r="R106" s="13">
        <f t="shared" si="36"/>
        <v>212.8</v>
      </c>
      <c r="S106" s="13">
        <f>S105</f>
        <v>74.67999999999998</v>
      </c>
      <c r="T106" s="13"/>
      <c r="U106" s="13"/>
      <c r="V106" s="12"/>
    </row>
    <row r="107" spans="1:22" ht="15" customHeight="1">
      <c r="A107" s="23" t="s">
        <v>95</v>
      </c>
      <c r="B107" s="17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2"/>
    </row>
    <row r="108" spans="1:22" ht="15" customHeight="1">
      <c r="A108" s="16" t="s">
        <v>95</v>
      </c>
      <c r="B108" s="17">
        <v>610004</v>
      </c>
      <c r="C108" s="13">
        <v>29</v>
      </c>
      <c r="D108" s="13">
        <f t="shared" si="30"/>
        <v>29</v>
      </c>
      <c r="E108" s="13">
        <v>3</v>
      </c>
      <c r="F108" s="13">
        <v>11</v>
      </c>
      <c r="G108" s="13">
        <f t="shared" si="31"/>
        <v>14</v>
      </c>
      <c r="H108" s="13">
        <v>1</v>
      </c>
      <c r="I108" s="13">
        <v>96</v>
      </c>
      <c r="J108" s="13">
        <f t="shared" si="32"/>
        <v>97</v>
      </c>
      <c r="K108" s="13">
        <v>4</v>
      </c>
      <c r="L108" s="13">
        <v>104</v>
      </c>
      <c r="M108" s="13">
        <f t="shared" si="33"/>
        <v>108</v>
      </c>
      <c r="N108" s="13">
        <f t="shared" si="50"/>
        <v>248</v>
      </c>
      <c r="O108" s="13">
        <f t="shared" si="34"/>
        <v>148.8</v>
      </c>
      <c r="P108" s="13">
        <v>138.18</v>
      </c>
      <c r="Q108" s="13">
        <f t="shared" si="35"/>
        <v>10.620000000000005</v>
      </c>
      <c r="R108" s="13">
        <f t="shared" si="36"/>
        <v>198.4</v>
      </c>
      <c r="S108" s="13">
        <f>Q108+R108</f>
        <v>209.02</v>
      </c>
      <c r="T108" s="13"/>
      <c r="U108" s="13"/>
      <c r="V108" s="12"/>
    </row>
    <row r="109" spans="1:22" ht="15" customHeight="1">
      <c r="A109" s="16" t="s">
        <v>39</v>
      </c>
      <c r="B109" s="17"/>
      <c r="C109" s="13">
        <f>C108</f>
        <v>29</v>
      </c>
      <c r="D109" s="13">
        <f aca="true" t="shared" si="51" ref="D109:M109">D108</f>
        <v>29</v>
      </c>
      <c r="E109" s="13">
        <f t="shared" si="51"/>
        <v>3</v>
      </c>
      <c r="F109" s="13">
        <f t="shared" si="51"/>
        <v>11</v>
      </c>
      <c r="G109" s="13">
        <f t="shared" si="51"/>
        <v>14</v>
      </c>
      <c r="H109" s="13">
        <f t="shared" si="51"/>
        <v>1</v>
      </c>
      <c r="I109" s="13">
        <f t="shared" si="51"/>
        <v>96</v>
      </c>
      <c r="J109" s="13">
        <f t="shared" si="51"/>
        <v>97</v>
      </c>
      <c r="K109" s="13">
        <f t="shared" si="51"/>
        <v>4</v>
      </c>
      <c r="L109" s="13">
        <f t="shared" si="51"/>
        <v>104</v>
      </c>
      <c r="M109" s="13">
        <f t="shared" si="51"/>
        <v>108</v>
      </c>
      <c r="N109" s="13">
        <f t="shared" si="50"/>
        <v>248</v>
      </c>
      <c r="O109" s="13">
        <f t="shared" si="34"/>
        <v>148.8</v>
      </c>
      <c r="P109" s="13">
        <f>P108</f>
        <v>138.18</v>
      </c>
      <c r="Q109" s="13">
        <f t="shared" si="35"/>
        <v>10.620000000000005</v>
      </c>
      <c r="R109" s="13">
        <f t="shared" si="36"/>
        <v>198.4</v>
      </c>
      <c r="S109" s="13">
        <f>S108</f>
        <v>209.02</v>
      </c>
      <c r="T109" s="13"/>
      <c r="U109" s="13"/>
      <c r="V109" s="12"/>
    </row>
    <row r="110" spans="1:22" ht="15" customHeight="1">
      <c r="A110" s="14" t="s">
        <v>96</v>
      </c>
      <c r="B110" s="15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2"/>
    </row>
    <row r="111" spans="1:22" ht="15" customHeight="1">
      <c r="A111" s="16" t="s">
        <v>96</v>
      </c>
      <c r="B111" s="17">
        <v>610005</v>
      </c>
      <c r="C111" s="13">
        <v>37</v>
      </c>
      <c r="D111" s="13">
        <f t="shared" si="30"/>
        <v>37</v>
      </c>
      <c r="E111" s="13">
        <v>38</v>
      </c>
      <c r="F111" s="13">
        <v>15</v>
      </c>
      <c r="G111" s="13">
        <f t="shared" si="31"/>
        <v>53</v>
      </c>
      <c r="H111" s="13">
        <v>18</v>
      </c>
      <c r="I111" s="13">
        <v>7</v>
      </c>
      <c r="J111" s="13">
        <f t="shared" si="32"/>
        <v>25</v>
      </c>
      <c r="K111" s="13">
        <v>22</v>
      </c>
      <c r="L111" s="13">
        <v>16</v>
      </c>
      <c r="M111" s="13">
        <f t="shared" si="33"/>
        <v>38</v>
      </c>
      <c r="N111" s="13">
        <f t="shared" si="50"/>
        <v>153</v>
      </c>
      <c r="O111" s="13">
        <f t="shared" si="34"/>
        <v>91.8</v>
      </c>
      <c r="P111" s="13">
        <v>88.68</v>
      </c>
      <c r="Q111" s="13">
        <f t="shared" si="35"/>
        <v>3.1199999999999903</v>
      </c>
      <c r="R111" s="13">
        <f t="shared" si="36"/>
        <v>122.4</v>
      </c>
      <c r="S111" s="13">
        <f aca="true" t="shared" si="52" ref="S111:S118">Q111+R111</f>
        <v>125.52</v>
      </c>
      <c r="T111" s="13"/>
      <c r="U111" s="13"/>
      <c r="V111" s="12"/>
    </row>
    <row r="112" spans="1:22" ht="15" customHeight="1">
      <c r="A112" s="16" t="s">
        <v>39</v>
      </c>
      <c r="B112" s="17"/>
      <c r="C112" s="13">
        <f>C111</f>
        <v>37</v>
      </c>
      <c r="D112" s="13">
        <f aca="true" t="shared" si="53" ref="D112:M112">D111</f>
        <v>37</v>
      </c>
      <c r="E112" s="13">
        <f t="shared" si="53"/>
        <v>38</v>
      </c>
      <c r="F112" s="13">
        <f t="shared" si="53"/>
        <v>15</v>
      </c>
      <c r="G112" s="13">
        <f t="shared" si="53"/>
        <v>53</v>
      </c>
      <c r="H112" s="13">
        <f t="shared" si="53"/>
        <v>18</v>
      </c>
      <c r="I112" s="13">
        <f t="shared" si="53"/>
        <v>7</v>
      </c>
      <c r="J112" s="13">
        <f t="shared" si="53"/>
        <v>25</v>
      </c>
      <c r="K112" s="13">
        <f t="shared" si="53"/>
        <v>22</v>
      </c>
      <c r="L112" s="13">
        <f t="shared" si="53"/>
        <v>16</v>
      </c>
      <c r="M112" s="13">
        <f t="shared" si="53"/>
        <v>38</v>
      </c>
      <c r="N112" s="13">
        <f t="shared" si="50"/>
        <v>153</v>
      </c>
      <c r="O112" s="13">
        <f t="shared" si="34"/>
        <v>91.8</v>
      </c>
      <c r="P112" s="13">
        <f>P111</f>
        <v>88.68</v>
      </c>
      <c r="Q112" s="13">
        <f t="shared" si="35"/>
        <v>3.1199999999999903</v>
      </c>
      <c r="R112" s="13">
        <f t="shared" si="36"/>
        <v>122.4</v>
      </c>
      <c r="S112" s="13">
        <f>S111</f>
        <v>125.52</v>
      </c>
      <c r="T112" s="13"/>
      <c r="U112" s="13"/>
      <c r="V112" s="12"/>
    </row>
    <row r="113" spans="1:22" ht="15" customHeight="1">
      <c r="A113" s="14" t="s">
        <v>97</v>
      </c>
      <c r="B113" s="14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2"/>
    </row>
    <row r="114" spans="1:22" ht="15" customHeight="1">
      <c r="A114" s="16" t="s">
        <v>43</v>
      </c>
      <c r="B114" s="17">
        <v>613001</v>
      </c>
      <c r="C114" s="13"/>
      <c r="D114" s="13">
        <f t="shared" si="30"/>
        <v>0</v>
      </c>
      <c r="E114" s="13"/>
      <c r="F114" s="13"/>
      <c r="G114" s="13">
        <f t="shared" si="31"/>
        <v>0</v>
      </c>
      <c r="H114" s="13"/>
      <c r="I114" s="13"/>
      <c r="J114" s="13">
        <f t="shared" si="32"/>
        <v>0</v>
      </c>
      <c r="K114" s="13">
        <v>3</v>
      </c>
      <c r="L114" s="13">
        <v>1</v>
      </c>
      <c r="M114" s="13">
        <f t="shared" si="33"/>
        <v>4</v>
      </c>
      <c r="N114" s="13">
        <f t="shared" si="50"/>
        <v>4</v>
      </c>
      <c r="O114" s="13">
        <f t="shared" si="34"/>
        <v>2.4</v>
      </c>
      <c r="P114" s="13">
        <v>0</v>
      </c>
      <c r="Q114" s="13">
        <f t="shared" si="35"/>
        <v>2.4</v>
      </c>
      <c r="R114" s="13">
        <f t="shared" si="36"/>
        <v>3.2</v>
      </c>
      <c r="S114" s="13">
        <f t="shared" si="52"/>
        <v>5.6</v>
      </c>
      <c r="T114" s="13"/>
      <c r="U114" s="13"/>
      <c r="V114" s="12"/>
    </row>
    <row r="115" spans="1:22" ht="15" customHeight="1">
      <c r="A115" s="16" t="s">
        <v>98</v>
      </c>
      <c r="B115" s="17" t="s">
        <v>99</v>
      </c>
      <c r="C115" s="13"/>
      <c r="D115" s="13">
        <f t="shared" si="30"/>
        <v>0</v>
      </c>
      <c r="E115" s="13"/>
      <c r="F115" s="13"/>
      <c r="G115" s="13">
        <f t="shared" si="31"/>
        <v>0</v>
      </c>
      <c r="H115" s="13"/>
      <c r="I115" s="13"/>
      <c r="J115" s="13">
        <f t="shared" si="32"/>
        <v>0</v>
      </c>
      <c r="K115" s="13">
        <v>1</v>
      </c>
      <c r="L115" s="13">
        <v>3</v>
      </c>
      <c r="M115" s="13">
        <f t="shared" si="33"/>
        <v>4</v>
      </c>
      <c r="N115" s="13">
        <f t="shared" si="50"/>
        <v>4</v>
      </c>
      <c r="O115" s="13">
        <f t="shared" si="34"/>
        <v>2.4</v>
      </c>
      <c r="P115" s="13">
        <v>0</v>
      </c>
      <c r="Q115" s="13">
        <f t="shared" si="35"/>
        <v>2.4</v>
      </c>
      <c r="R115" s="13">
        <f t="shared" si="36"/>
        <v>3.2</v>
      </c>
      <c r="S115" s="13">
        <f t="shared" si="52"/>
        <v>5.6</v>
      </c>
      <c r="T115" s="13"/>
      <c r="U115" s="13"/>
      <c r="V115" s="12"/>
    </row>
    <row r="116" spans="1:22" ht="15" customHeight="1">
      <c r="A116" s="16" t="s">
        <v>100</v>
      </c>
      <c r="B116" s="17" t="s">
        <v>101</v>
      </c>
      <c r="C116" s="13"/>
      <c r="D116" s="13">
        <f t="shared" si="30"/>
        <v>0</v>
      </c>
      <c r="E116" s="13"/>
      <c r="F116" s="13"/>
      <c r="G116" s="13">
        <f t="shared" si="31"/>
        <v>0</v>
      </c>
      <c r="H116" s="13"/>
      <c r="I116" s="13"/>
      <c r="J116" s="13">
        <f t="shared" si="32"/>
        <v>0</v>
      </c>
      <c r="K116" s="13">
        <v>2</v>
      </c>
      <c r="L116" s="13"/>
      <c r="M116" s="13">
        <f t="shared" si="33"/>
        <v>2</v>
      </c>
      <c r="N116" s="13">
        <f t="shared" si="50"/>
        <v>2</v>
      </c>
      <c r="O116" s="13">
        <f t="shared" si="34"/>
        <v>1.2</v>
      </c>
      <c r="P116" s="13">
        <v>0</v>
      </c>
      <c r="Q116" s="13">
        <f t="shared" si="35"/>
        <v>1.2</v>
      </c>
      <c r="R116" s="13">
        <f t="shared" si="36"/>
        <v>1.6</v>
      </c>
      <c r="S116" s="13">
        <f t="shared" si="52"/>
        <v>2.8</v>
      </c>
      <c r="T116" s="13"/>
      <c r="U116" s="13"/>
      <c r="V116" s="12"/>
    </row>
    <row r="117" spans="1:22" ht="15" customHeight="1">
      <c r="A117" s="16" t="s">
        <v>102</v>
      </c>
      <c r="B117" s="17" t="s">
        <v>103</v>
      </c>
      <c r="C117" s="13"/>
      <c r="D117" s="13">
        <f t="shared" si="30"/>
        <v>0</v>
      </c>
      <c r="E117" s="13"/>
      <c r="F117" s="13"/>
      <c r="G117" s="13">
        <f t="shared" si="31"/>
        <v>0</v>
      </c>
      <c r="H117" s="13"/>
      <c r="I117" s="13"/>
      <c r="J117" s="13">
        <f t="shared" si="32"/>
        <v>0</v>
      </c>
      <c r="K117" s="13">
        <v>2</v>
      </c>
      <c r="L117" s="13">
        <v>2</v>
      </c>
      <c r="M117" s="13">
        <f t="shared" si="33"/>
        <v>4</v>
      </c>
      <c r="N117" s="13">
        <f t="shared" si="50"/>
        <v>4</v>
      </c>
      <c r="O117" s="13">
        <f t="shared" si="34"/>
        <v>2.4</v>
      </c>
      <c r="P117" s="13">
        <v>0</v>
      </c>
      <c r="Q117" s="13">
        <f t="shared" si="35"/>
        <v>2.4</v>
      </c>
      <c r="R117" s="13">
        <f t="shared" si="36"/>
        <v>3.2</v>
      </c>
      <c r="S117" s="13">
        <f t="shared" si="52"/>
        <v>5.6</v>
      </c>
      <c r="T117" s="13"/>
      <c r="U117" s="13"/>
      <c r="V117" s="12"/>
    </row>
    <row r="118" spans="1:22" ht="15" customHeight="1">
      <c r="A118" s="16" t="s">
        <v>104</v>
      </c>
      <c r="B118" s="17" t="s">
        <v>105</v>
      </c>
      <c r="C118" s="13">
        <v>20</v>
      </c>
      <c r="D118" s="13">
        <f t="shared" si="30"/>
        <v>20</v>
      </c>
      <c r="E118" s="13">
        <v>2</v>
      </c>
      <c r="F118" s="13"/>
      <c r="G118" s="13">
        <f t="shared" si="31"/>
        <v>2</v>
      </c>
      <c r="H118" s="13">
        <v>1</v>
      </c>
      <c r="I118" s="13"/>
      <c r="J118" s="13">
        <f t="shared" si="32"/>
        <v>1</v>
      </c>
      <c r="K118" s="13">
        <v>3</v>
      </c>
      <c r="L118" s="13"/>
      <c r="M118" s="13">
        <f t="shared" si="33"/>
        <v>3</v>
      </c>
      <c r="N118" s="13">
        <f t="shared" si="50"/>
        <v>26</v>
      </c>
      <c r="O118" s="13">
        <f t="shared" si="34"/>
        <v>15.6</v>
      </c>
      <c r="P118" s="13">
        <f>VLOOKUP(A118,'[1]sheet1'!$A$8:$R$239,18,0)</f>
        <v>34.379999999999995</v>
      </c>
      <c r="Q118" s="13">
        <f t="shared" si="35"/>
        <v>-18.779999999999994</v>
      </c>
      <c r="R118" s="13">
        <f t="shared" si="36"/>
        <v>20.8</v>
      </c>
      <c r="S118" s="13">
        <f t="shared" si="52"/>
        <v>2.0200000000000067</v>
      </c>
      <c r="T118" s="13"/>
      <c r="U118" s="13"/>
      <c r="V118" s="12"/>
    </row>
    <row r="119" spans="1:22" ht="15" customHeight="1">
      <c r="A119" s="16" t="s">
        <v>39</v>
      </c>
      <c r="B119" s="17"/>
      <c r="C119" s="13">
        <f>SUM(C114:C118)</f>
        <v>20</v>
      </c>
      <c r="D119" s="13">
        <f aca="true" t="shared" si="54" ref="D119:M119">SUM(D114:D118)</f>
        <v>20</v>
      </c>
      <c r="E119" s="13">
        <f t="shared" si="54"/>
        <v>2</v>
      </c>
      <c r="F119" s="13">
        <f t="shared" si="54"/>
        <v>0</v>
      </c>
      <c r="G119" s="13">
        <f t="shared" si="54"/>
        <v>2</v>
      </c>
      <c r="H119" s="13">
        <f t="shared" si="54"/>
        <v>1</v>
      </c>
      <c r="I119" s="13">
        <f t="shared" si="54"/>
        <v>0</v>
      </c>
      <c r="J119" s="13">
        <f t="shared" si="54"/>
        <v>1</v>
      </c>
      <c r="K119" s="13">
        <f t="shared" si="54"/>
        <v>11</v>
      </c>
      <c r="L119" s="13">
        <f t="shared" si="54"/>
        <v>6</v>
      </c>
      <c r="M119" s="13">
        <f t="shared" si="54"/>
        <v>17</v>
      </c>
      <c r="N119" s="13">
        <f t="shared" si="50"/>
        <v>40</v>
      </c>
      <c r="O119" s="13">
        <f t="shared" si="34"/>
        <v>24</v>
      </c>
      <c r="P119" s="13">
        <f>P118</f>
        <v>34.379999999999995</v>
      </c>
      <c r="Q119" s="13">
        <f t="shared" si="35"/>
        <v>-10.379999999999995</v>
      </c>
      <c r="R119" s="13">
        <f t="shared" si="36"/>
        <v>32</v>
      </c>
      <c r="S119" s="13">
        <f>S114+S115+S116+S117+S118</f>
        <v>21.620000000000008</v>
      </c>
      <c r="T119" s="13"/>
      <c r="U119" s="13"/>
      <c r="V119" s="12"/>
    </row>
    <row r="120" spans="1:22" ht="15" customHeight="1">
      <c r="A120" s="14" t="s">
        <v>106</v>
      </c>
      <c r="B120" s="15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2"/>
    </row>
    <row r="121" spans="1:22" ht="15" customHeight="1">
      <c r="A121" s="16" t="s">
        <v>43</v>
      </c>
      <c r="B121" s="17">
        <v>614001</v>
      </c>
      <c r="C121" s="13"/>
      <c r="D121" s="13">
        <f t="shared" si="30"/>
        <v>0</v>
      </c>
      <c r="E121" s="13">
        <v>1</v>
      </c>
      <c r="F121" s="13">
        <v>1</v>
      </c>
      <c r="G121" s="13">
        <f t="shared" si="31"/>
        <v>2</v>
      </c>
      <c r="H121" s="13"/>
      <c r="I121" s="13"/>
      <c r="J121" s="13">
        <f t="shared" si="32"/>
        <v>0</v>
      </c>
      <c r="K121" s="13">
        <v>1</v>
      </c>
      <c r="L121" s="13"/>
      <c r="M121" s="13">
        <f t="shared" si="33"/>
        <v>1</v>
      </c>
      <c r="N121" s="13">
        <f t="shared" si="50"/>
        <v>3</v>
      </c>
      <c r="O121" s="13">
        <f t="shared" si="34"/>
        <v>1.8</v>
      </c>
      <c r="P121" s="13">
        <v>0</v>
      </c>
      <c r="Q121" s="13">
        <f t="shared" si="35"/>
        <v>1.8</v>
      </c>
      <c r="R121" s="13">
        <f t="shared" si="36"/>
        <v>2.4000000000000004</v>
      </c>
      <c r="S121" s="13">
        <f aca="true" t="shared" si="55" ref="S121:S125">Q121+R121</f>
        <v>4.2</v>
      </c>
      <c r="T121" s="13"/>
      <c r="U121" s="13"/>
      <c r="V121" s="12"/>
    </row>
    <row r="122" spans="1:22" ht="15" customHeight="1">
      <c r="A122" s="16" t="s">
        <v>107</v>
      </c>
      <c r="B122" s="17">
        <v>614002</v>
      </c>
      <c r="C122" s="13">
        <v>2</v>
      </c>
      <c r="D122" s="13">
        <f t="shared" si="30"/>
        <v>2</v>
      </c>
      <c r="E122" s="13"/>
      <c r="F122" s="13"/>
      <c r="G122" s="13">
        <f t="shared" si="31"/>
        <v>0</v>
      </c>
      <c r="H122" s="13"/>
      <c r="I122" s="13"/>
      <c r="J122" s="13">
        <f t="shared" si="32"/>
        <v>0</v>
      </c>
      <c r="K122" s="13"/>
      <c r="L122" s="13"/>
      <c r="M122" s="13">
        <f t="shared" si="33"/>
        <v>0</v>
      </c>
      <c r="N122" s="13">
        <f t="shared" si="50"/>
        <v>2</v>
      </c>
      <c r="O122" s="13">
        <f t="shared" si="34"/>
        <v>1.2</v>
      </c>
      <c r="P122" s="13">
        <f>VLOOKUP(A122,'[1]sheet1'!$A$8:$R$239,18,0)</f>
        <v>0.8399999999999999</v>
      </c>
      <c r="Q122" s="13">
        <f t="shared" si="35"/>
        <v>0.3600000000000001</v>
      </c>
      <c r="R122" s="13">
        <f t="shared" si="36"/>
        <v>1.6</v>
      </c>
      <c r="S122" s="13">
        <f t="shared" si="55"/>
        <v>1.9600000000000002</v>
      </c>
      <c r="T122" s="13"/>
      <c r="U122" s="13"/>
      <c r="V122" s="12"/>
    </row>
    <row r="123" spans="1:22" ht="15" customHeight="1">
      <c r="A123" s="22" t="s">
        <v>108</v>
      </c>
      <c r="B123" s="13"/>
      <c r="C123" s="13"/>
      <c r="D123" s="13">
        <f t="shared" si="30"/>
        <v>0</v>
      </c>
      <c r="E123" s="13"/>
      <c r="F123" s="13"/>
      <c r="G123" s="13">
        <f t="shared" si="31"/>
        <v>0</v>
      </c>
      <c r="H123" s="13"/>
      <c r="I123" s="13"/>
      <c r="J123" s="13">
        <f t="shared" si="32"/>
        <v>0</v>
      </c>
      <c r="K123" s="13"/>
      <c r="L123" s="13"/>
      <c r="M123" s="13">
        <f t="shared" si="33"/>
        <v>0</v>
      </c>
      <c r="N123" s="13">
        <f t="shared" si="50"/>
        <v>0</v>
      </c>
      <c r="O123" s="13">
        <f t="shared" si="34"/>
        <v>0</v>
      </c>
      <c r="P123" s="13">
        <f>VLOOKUP(A123,'[1]sheet1'!$A$8:$R$239,18,0)</f>
        <v>2.3999999999999986</v>
      </c>
      <c r="Q123" s="13">
        <f t="shared" si="35"/>
        <v>-2.3999999999999986</v>
      </c>
      <c r="R123" s="13">
        <f t="shared" si="36"/>
        <v>0</v>
      </c>
      <c r="S123" s="13">
        <f t="shared" si="55"/>
        <v>-2.3999999999999986</v>
      </c>
      <c r="T123" s="13"/>
      <c r="U123" s="13"/>
      <c r="V123" s="12"/>
    </row>
    <row r="124" spans="1:22" ht="15" customHeight="1">
      <c r="A124" s="16" t="s">
        <v>109</v>
      </c>
      <c r="B124" s="17">
        <v>614004</v>
      </c>
      <c r="C124" s="13">
        <v>17</v>
      </c>
      <c r="D124" s="13">
        <f t="shared" si="30"/>
        <v>17</v>
      </c>
      <c r="E124" s="13"/>
      <c r="F124" s="13"/>
      <c r="G124" s="13">
        <f t="shared" si="31"/>
        <v>0</v>
      </c>
      <c r="H124" s="13">
        <v>7</v>
      </c>
      <c r="I124" s="13">
        <v>4</v>
      </c>
      <c r="J124" s="13">
        <f t="shared" si="32"/>
        <v>11</v>
      </c>
      <c r="K124" s="13">
        <v>10</v>
      </c>
      <c r="L124" s="13">
        <v>3</v>
      </c>
      <c r="M124" s="13">
        <f t="shared" si="33"/>
        <v>13</v>
      </c>
      <c r="N124" s="13">
        <f t="shared" si="50"/>
        <v>41</v>
      </c>
      <c r="O124" s="13">
        <f t="shared" si="34"/>
        <v>24.6</v>
      </c>
      <c r="P124" s="13">
        <f>VLOOKUP(A124,'[1]sheet1'!$A$8:$R$239,18,0)</f>
        <v>36.72</v>
      </c>
      <c r="Q124" s="13">
        <f t="shared" si="35"/>
        <v>-12.119999999999997</v>
      </c>
      <c r="R124" s="13">
        <f t="shared" si="36"/>
        <v>32.800000000000004</v>
      </c>
      <c r="S124" s="13">
        <f t="shared" si="55"/>
        <v>20.680000000000007</v>
      </c>
      <c r="T124" s="13"/>
      <c r="U124" s="13"/>
      <c r="V124" s="12"/>
    </row>
    <row r="125" spans="1:22" ht="52.5">
      <c r="A125" s="16" t="s">
        <v>110</v>
      </c>
      <c r="B125" s="17">
        <v>614005</v>
      </c>
      <c r="C125" s="13"/>
      <c r="D125" s="13">
        <f t="shared" si="30"/>
        <v>0</v>
      </c>
      <c r="E125" s="13"/>
      <c r="F125" s="13"/>
      <c r="G125" s="13">
        <f t="shared" si="31"/>
        <v>0</v>
      </c>
      <c r="H125" s="13"/>
      <c r="I125" s="13"/>
      <c r="J125" s="13">
        <f t="shared" si="32"/>
        <v>0</v>
      </c>
      <c r="K125" s="13"/>
      <c r="L125" s="13">
        <v>1</v>
      </c>
      <c r="M125" s="13">
        <f t="shared" si="33"/>
        <v>1</v>
      </c>
      <c r="N125" s="13">
        <f t="shared" si="50"/>
        <v>1</v>
      </c>
      <c r="O125" s="13">
        <f t="shared" si="34"/>
        <v>0.6</v>
      </c>
      <c r="P125" s="13">
        <f>VLOOKUP(A125,'[1]sheet1'!$A$8:$R$239,18,0)</f>
        <v>0</v>
      </c>
      <c r="Q125" s="13">
        <f t="shared" si="35"/>
        <v>0.6</v>
      </c>
      <c r="R125" s="13">
        <f t="shared" si="36"/>
        <v>0.8</v>
      </c>
      <c r="S125" s="13">
        <f>Q125+R125-T125</f>
        <v>0</v>
      </c>
      <c r="T125" s="13">
        <v>1.4</v>
      </c>
      <c r="U125" s="13"/>
      <c r="V125" s="12" t="s">
        <v>111</v>
      </c>
    </row>
    <row r="126" spans="1:22" ht="15" customHeight="1">
      <c r="A126" s="16" t="s">
        <v>39</v>
      </c>
      <c r="B126" s="17"/>
      <c r="C126" s="13">
        <f aca="true" t="shared" si="56" ref="C126:M126">C121+C122+C124+C125</f>
        <v>19</v>
      </c>
      <c r="D126" s="13">
        <f t="shared" si="56"/>
        <v>19</v>
      </c>
      <c r="E126" s="13">
        <f t="shared" si="56"/>
        <v>1</v>
      </c>
      <c r="F126" s="13">
        <f t="shared" si="56"/>
        <v>1</v>
      </c>
      <c r="G126" s="13">
        <f t="shared" si="56"/>
        <v>2</v>
      </c>
      <c r="H126" s="13">
        <f t="shared" si="56"/>
        <v>7</v>
      </c>
      <c r="I126" s="13">
        <f t="shared" si="56"/>
        <v>4</v>
      </c>
      <c r="J126" s="13">
        <f t="shared" si="56"/>
        <v>11</v>
      </c>
      <c r="K126" s="13">
        <f t="shared" si="56"/>
        <v>11</v>
      </c>
      <c r="L126" s="13">
        <f t="shared" si="56"/>
        <v>4</v>
      </c>
      <c r="M126" s="13">
        <f t="shared" si="56"/>
        <v>15</v>
      </c>
      <c r="N126" s="13">
        <f t="shared" si="50"/>
        <v>47</v>
      </c>
      <c r="O126" s="13">
        <f t="shared" si="34"/>
        <v>28.2</v>
      </c>
      <c r="P126" s="13">
        <f>P121+P122+P124</f>
        <v>37.56</v>
      </c>
      <c r="Q126" s="13">
        <f t="shared" si="35"/>
        <v>-9.360000000000003</v>
      </c>
      <c r="R126" s="13">
        <f t="shared" si="36"/>
        <v>37.6</v>
      </c>
      <c r="S126" s="13">
        <f>S121+S122+S124+S125</f>
        <v>26.840000000000007</v>
      </c>
      <c r="T126" s="13"/>
      <c r="U126" s="13"/>
      <c r="V126" s="12"/>
    </row>
    <row r="127" spans="1:22" ht="15" customHeight="1">
      <c r="A127" s="14" t="s">
        <v>112</v>
      </c>
      <c r="B127" s="15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2"/>
    </row>
    <row r="128" spans="1:22" ht="15" customHeight="1">
      <c r="A128" s="16" t="s">
        <v>112</v>
      </c>
      <c r="B128" s="17">
        <v>614003</v>
      </c>
      <c r="C128" s="13">
        <v>9</v>
      </c>
      <c r="D128" s="13">
        <f t="shared" si="30"/>
        <v>9</v>
      </c>
      <c r="E128" s="13">
        <v>23</v>
      </c>
      <c r="F128" s="13">
        <v>5</v>
      </c>
      <c r="G128" s="13">
        <f t="shared" si="31"/>
        <v>28</v>
      </c>
      <c r="H128" s="13">
        <v>15</v>
      </c>
      <c r="I128" s="13">
        <v>3</v>
      </c>
      <c r="J128" s="13">
        <f t="shared" si="32"/>
        <v>18</v>
      </c>
      <c r="K128" s="13">
        <v>13</v>
      </c>
      <c r="L128" s="13"/>
      <c r="M128" s="13">
        <f t="shared" si="33"/>
        <v>13</v>
      </c>
      <c r="N128" s="13">
        <f t="shared" si="50"/>
        <v>68</v>
      </c>
      <c r="O128" s="13">
        <f t="shared" si="34"/>
        <v>40.8</v>
      </c>
      <c r="P128" s="13">
        <v>23.34</v>
      </c>
      <c r="Q128" s="13">
        <f t="shared" si="35"/>
        <v>17.459999999999997</v>
      </c>
      <c r="R128" s="13">
        <f t="shared" si="36"/>
        <v>54.400000000000006</v>
      </c>
      <c r="S128" s="13">
        <f aca="true" t="shared" si="57" ref="S128:S137">Q128+R128</f>
        <v>71.86</v>
      </c>
      <c r="T128" s="13"/>
      <c r="U128" s="13"/>
      <c r="V128" s="12"/>
    </row>
    <row r="129" spans="1:22" ht="15" customHeight="1">
      <c r="A129" s="16" t="s">
        <v>39</v>
      </c>
      <c r="B129" s="17"/>
      <c r="C129" s="13">
        <f>C128</f>
        <v>9</v>
      </c>
      <c r="D129" s="13">
        <f aca="true" t="shared" si="58" ref="D129:M129">D128</f>
        <v>9</v>
      </c>
      <c r="E129" s="13">
        <f t="shared" si="58"/>
        <v>23</v>
      </c>
      <c r="F129" s="13">
        <f t="shared" si="58"/>
        <v>5</v>
      </c>
      <c r="G129" s="13">
        <f t="shared" si="58"/>
        <v>28</v>
      </c>
      <c r="H129" s="13">
        <f t="shared" si="58"/>
        <v>15</v>
      </c>
      <c r="I129" s="13">
        <f t="shared" si="58"/>
        <v>3</v>
      </c>
      <c r="J129" s="13">
        <f t="shared" si="58"/>
        <v>18</v>
      </c>
      <c r="K129" s="13">
        <f t="shared" si="58"/>
        <v>13</v>
      </c>
      <c r="L129" s="13">
        <f t="shared" si="58"/>
        <v>0</v>
      </c>
      <c r="M129" s="13">
        <f t="shared" si="58"/>
        <v>13</v>
      </c>
      <c r="N129" s="13">
        <f t="shared" si="50"/>
        <v>68</v>
      </c>
      <c r="O129" s="13">
        <f t="shared" si="34"/>
        <v>40.8</v>
      </c>
      <c r="P129" s="13">
        <f>P128</f>
        <v>23.34</v>
      </c>
      <c r="Q129" s="13">
        <f t="shared" si="35"/>
        <v>17.459999999999997</v>
      </c>
      <c r="R129" s="13">
        <f t="shared" si="36"/>
        <v>54.400000000000006</v>
      </c>
      <c r="S129" s="13">
        <f>S128</f>
        <v>71.86</v>
      </c>
      <c r="T129" s="13"/>
      <c r="U129" s="13"/>
      <c r="V129" s="12"/>
    </row>
    <row r="130" spans="1:22" ht="15" customHeight="1">
      <c r="A130" s="14" t="s">
        <v>113</v>
      </c>
      <c r="B130" s="15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2"/>
    </row>
    <row r="131" spans="1:22" ht="15" customHeight="1">
      <c r="A131" s="16" t="s">
        <v>43</v>
      </c>
      <c r="B131" s="17">
        <v>615001</v>
      </c>
      <c r="C131" s="13"/>
      <c r="D131" s="13">
        <f t="shared" si="30"/>
        <v>0</v>
      </c>
      <c r="E131" s="13">
        <v>1</v>
      </c>
      <c r="F131" s="13"/>
      <c r="G131" s="13">
        <f t="shared" si="31"/>
        <v>1</v>
      </c>
      <c r="H131" s="13">
        <v>2</v>
      </c>
      <c r="I131" s="13"/>
      <c r="J131" s="13">
        <f t="shared" si="32"/>
        <v>2</v>
      </c>
      <c r="K131" s="13">
        <v>2</v>
      </c>
      <c r="L131" s="13"/>
      <c r="M131" s="13">
        <f t="shared" si="33"/>
        <v>2</v>
      </c>
      <c r="N131" s="13">
        <f t="shared" si="50"/>
        <v>5</v>
      </c>
      <c r="O131" s="13">
        <f t="shared" si="34"/>
        <v>3</v>
      </c>
      <c r="P131" s="13">
        <v>2.4</v>
      </c>
      <c r="Q131" s="13">
        <f t="shared" si="35"/>
        <v>0.6000000000000001</v>
      </c>
      <c r="R131" s="13">
        <f t="shared" si="36"/>
        <v>4</v>
      </c>
      <c r="S131" s="13">
        <f t="shared" si="57"/>
        <v>4.6</v>
      </c>
      <c r="T131" s="13"/>
      <c r="U131" s="13"/>
      <c r="V131" s="12"/>
    </row>
    <row r="132" spans="1:22" ht="31.5">
      <c r="A132" s="16" t="s">
        <v>114</v>
      </c>
      <c r="B132" s="17">
        <v>615003</v>
      </c>
      <c r="C132" s="13">
        <v>2</v>
      </c>
      <c r="D132" s="13">
        <f t="shared" si="30"/>
        <v>2</v>
      </c>
      <c r="E132" s="13">
        <v>3</v>
      </c>
      <c r="F132" s="13"/>
      <c r="G132" s="13">
        <f t="shared" si="31"/>
        <v>3</v>
      </c>
      <c r="H132" s="13"/>
      <c r="I132" s="13"/>
      <c r="J132" s="13">
        <f t="shared" si="32"/>
        <v>0</v>
      </c>
      <c r="K132" s="13"/>
      <c r="L132" s="13"/>
      <c r="M132" s="13">
        <f t="shared" si="33"/>
        <v>0</v>
      </c>
      <c r="N132" s="13">
        <f t="shared" si="50"/>
        <v>5</v>
      </c>
      <c r="O132" s="13">
        <f t="shared" si="34"/>
        <v>3</v>
      </c>
      <c r="P132" s="13">
        <f>VLOOKUP(A132,'[1]sheet1'!$A$8:$R$239,18,0)</f>
        <v>0</v>
      </c>
      <c r="Q132" s="13">
        <f t="shared" si="35"/>
        <v>3</v>
      </c>
      <c r="R132" s="13">
        <f t="shared" si="36"/>
        <v>4</v>
      </c>
      <c r="S132" s="13">
        <f>Q132+R132-T132</f>
        <v>6.88</v>
      </c>
      <c r="T132" s="13">
        <v>0.12</v>
      </c>
      <c r="U132" s="13"/>
      <c r="V132" s="12" t="s">
        <v>115</v>
      </c>
    </row>
    <row r="133" spans="1:22" ht="15" customHeight="1">
      <c r="A133" s="21" t="s">
        <v>116</v>
      </c>
      <c r="B133" s="17"/>
      <c r="C133" s="13">
        <v>2</v>
      </c>
      <c r="D133" s="13">
        <f t="shared" si="30"/>
        <v>2</v>
      </c>
      <c r="E133" s="13">
        <v>3</v>
      </c>
      <c r="F133" s="13"/>
      <c r="G133" s="13">
        <f t="shared" si="31"/>
        <v>3</v>
      </c>
      <c r="H133" s="13"/>
      <c r="I133" s="13"/>
      <c r="J133" s="13">
        <f t="shared" si="32"/>
        <v>0</v>
      </c>
      <c r="K133" s="13"/>
      <c r="L133" s="13"/>
      <c r="M133" s="13">
        <f t="shared" si="33"/>
        <v>0</v>
      </c>
      <c r="N133" s="13">
        <f t="shared" si="50"/>
        <v>5</v>
      </c>
      <c r="O133" s="13">
        <f t="shared" si="34"/>
        <v>3</v>
      </c>
      <c r="P133" s="13">
        <f>VLOOKUP(A133,'[1]sheet1'!$A$8:$R$239,18,0)</f>
        <v>0</v>
      </c>
      <c r="Q133" s="13">
        <f t="shared" si="35"/>
        <v>3</v>
      </c>
      <c r="R133" s="13">
        <f t="shared" si="36"/>
        <v>4</v>
      </c>
      <c r="S133" s="13">
        <f t="shared" si="57"/>
        <v>7</v>
      </c>
      <c r="T133" s="13"/>
      <c r="U133" s="13"/>
      <c r="V133" s="12"/>
    </row>
    <row r="134" spans="1:22" ht="15" customHeight="1">
      <c r="A134" s="16" t="s">
        <v>117</v>
      </c>
      <c r="B134" s="17">
        <v>615005</v>
      </c>
      <c r="C134" s="13">
        <v>30</v>
      </c>
      <c r="D134" s="13">
        <f aca="true" t="shared" si="59" ref="D134:D196">C134</f>
        <v>30</v>
      </c>
      <c r="E134" s="13">
        <v>10</v>
      </c>
      <c r="F134" s="13">
        <v>2</v>
      </c>
      <c r="G134" s="13">
        <f aca="true" t="shared" si="60" ref="G134:G196">E134+F134</f>
        <v>12</v>
      </c>
      <c r="H134" s="13">
        <v>5</v>
      </c>
      <c r="I134" s="13"/>
      <c r="J134" s="13">
        <f aca="true" t="shared" si="61" ref="J134:J196">H134+I134</f>
        <v>5</v>
      </c>
      <c r="K134" s="13">
        <v>6</v>
      </c>
      <c r="L134" s="13"/>
      <c r="M134" s="13">
        <f aca="true" t="shared" si="62" ref="M134:M196">K134+L134</f>
        <v>6</v>
      </c>
      <c r="N134" s="13">
        <f t="shared" si="50"/>
        <v>53</v>
      </c>
      <c r="O134" s="13">
        <f aca="true" t="shared" si="63" ref="O134:O196">N134*6000/10000</f>
        <v>31.8</v>
      </c>
      <c r="P134" s="13">
        <f>VLOOKUP(A134,'[1]sheet1'!$A$8:$R$239,18,0)</f>
        <v>39</v>
      </c>
      <c r="Q134" s="13">
        <f aca="true" t="shared" si="64" ref="Q134:Q196">O134-P134</f>
        <v>-7.199999999999999</v>
      </c>
      <c r="R134" s="13">
        <f t="shared" si="36"/>
        <v>42.400000000000006</v>
      </c>
      <c r="S134" s="13">
        <f t="shared" si="57"/>
        <v>35.2</v>
      </c>
      <c r="T134" s="13"/>
      <c r="U134" s="13"/>
      <c r="V134" s="12"/>
    </row>
    <row r="135" spans="1:22" ht="15" customHeight="1">
      <c r="A135" s="21" t="s">
        <v>118</v>
      </c>
      <c r="B135" s="17"/>
      <c r="C135" s="13"/>
      <c r="D135" s="13">
        <f t="shared" si="59"/>
        <v>0</v>
      </c>
      <c r="E135" s="13">
        <v>5</v>
      </c>
      <c r="F135" s="13">
        <v>2</v>
      </c>
      <c r="G135" s="13">
        <f t="shared" si="60"/>
        <v>7</v>
      </c>
      <c r="H135" s="13"/>
      <c r="I135" s="13"/>
      <c r="J135" s="13">
        <f t="shared" si="61"/>
        <v>0</v>
      </c>
      <c r="K135" s="13">
        <v>2</v>
      </c>
      <c r="L135" s="13"/>
      <c r="M135" s="13">
        <f t="shared" si="62"/>
        <v>2</v>
      </c>
      <c r="N135" s="13">
        <f t="shared" si="50"/>
        <v>9</v>
      </c>
      <c r="O135" s="13">
        <f t="shared" si="63"/>
        <v>5.4</v>
      </c>
      <c r="P135" s="13">
        <f>VLOOKUP(A135,'[1]sheet1'!$A$8:$R$239,18,0)</f>
        <v>0</v>
      </c>
      <c r="Q135" s="13">
        <f t="shared" si="64"/>
        <v>5.4</v>
      </c>
      <c r="R135" s="13">
        <f t="shared" si="36"/>
        <v>7.2</v>
      </c>
      <c r="S135" s="13">
        <f t="shared" si="57"/>
        <v>12.600000000000001</v>
      </c>
      <c r="T135" s="13"/>
      <c r="U135" s="13"/>
      <c r="V135" s="12"/>
    </row>
    <row r="136" spans="1:22" ht="15" customHeight="1">
      <c r="A136" s="16" t="s">
        <v>119</v>
      </c>
      <c r="B136" s="17">
        <v>615008</v>
      </c>
      <c r="C136" s="13">
        <v>49</v>
      </c>
      <c r="D136" s="13">
        <f t="shared" si="59"/>
        <v>49</v>
      </c>
      <c r="E136" s="13">
        <v>21</v>
      </c>
      <c r="F136" s="13">
        <v>1</v>
      </c>
      <c r="G136" s="13">
        <f t="shared" si="60"/>
        <v>22</v>
      </c>
      <c r="H136" s="13">
        <v>21</v>
      </c>
      <c r="I136" s="13"/>
      <c r="J136" s="13">
        <f t="shared" si="61"/>
        <v>21</v>
      </c>
      <c r="K136" s="13">
        <v>24</v>
      </c>
      <c r="L136" s="13">
        <v>16</v>
      </c>
      <c r="M136" s="13">
        <f t="shared" si="62"/>
        <v>40</v>
      </c>
      <c r="N136" s="13">
        <f aca="true" t="shared" si="65" ref="N136:N167">D136+G136+J136+M136</f>
        <v>132</v>
      </c>
      <c r="O136" s="13">
        <f t="shared" si="63"/>
        <v>79.2</v>
      </c>
      <c r="P136" s="13">
        <f>VLOOKUP(A136,'[1]sheet1'!$A$8:$R$239,18,0)</f>
        <v>130.01999999999998</v>
      </c>
      <c r="Q136" s="13">
        <f t="shared" si="64"/>
        <v>-50.81999999999998</v>
      </c>
      <c r="R136" s="13">
        <f aca="true" t="shared" si="66" ref="R136:R199">N136*0.8</f>
        <v>105.60000000000001</v>
      </c>
      <c r="S136" s="13">
        <f t="shared" si="57"/>
        <v>54.78000000000003</v>
      </c>
      <c r="T136" s="13"/>
      <c r="U136" s="13"/>
      <c r="V136" s="12"/>
    </row>
    <row r="137" spans="1:22" ht="15" customHeight="1">
      <c r="A137" s="16" t="s">
        <v>120</v>
      </c>
      <c r="B137" s="17">
        <v>615009</v>
      </c>
      <c r="C137" s="13"/>
      <c r="D137" s="13">
        <f t="shared" si="59"/>
        <v>0</v>
      </c>
      <c r="E137" s="13">
        <v>8</v>
      </c>
      <c r="F137" s="13">
        <v>13</v>
      </c>
      <c r="G137" s="13">
        <f t="shared" si="60"/>
        <v>21</v>
      </c>
      <c r="H137" s="13">
        <v>2</v>
      </c>
      <c r="I137" s="13">
        <v>13</v>
      </c>
      <c r="J137" s="13">
        <f t="shared" si="61"/>
        <v>15</v>
      </c>
      <c r="K137" s="13"/>
      <c r="L137" s="13"/>
      <c r="M137" s="13">
        <f t="shared" si="62"/>
        <v>0</v>
      </c>
      <c r="N137" s="13">
        <f t="shared" si="65"/>
        <v>36</v>
      </c>
      <c r="O137" s="13">
        <f t="shared" si="63"/>
        <v>21.6</v>
      </c>
      <c r="P137" s="13">
        <f>VLOOKUP(A137,'[1]sheet1'!$A$8:$R$239,18,0)</f>
        <v>47.52</v>
      </c>
      <c r="Q137" s="13">
        <f t="shared" si="64"/>
        <v>-25.92</v>
      </c>
      <c r="R137" s="13">
        <f t="shared" si="66"/>
        <v>28.8</v>
      </c>
      <c r="S137" s="13">
        <f t="shared" si="57"/>
        <v>2.879999999999999</v>
      </c>
      <c r="T137" s="13"/>
      <c r="U137" s="13"/>
      <c r="V137" s="12"/>
    </row>
    <row r="138" spans="1:22" ht="15" customHeight="1">
      <c r="A138" s="16" t="s">
        <v>39</v>
      </c>
      <c r="B138" s="17"/>
      <c r="C138" s="13">
        <f>C131+C132+C134+C136+C137</f>
        <v>81</v>
      </c>
      <c r="D138" s="13">
        <f aca="true" t="shared" si="67" ref="D138:R138">D131+D132+D134+D136+D137</f>
        <v>81</v>
      </c>
      <c r="E138" s="13">
        <f t="shared" si="67"/>
        <v>43</v>
      </c>
      <c r="F138" s="13">
        <f t="shared" si="67"/>
        <v>16</v>
      </c>
      <c r="G138" s="13">
        <f t="shared" si="67"/>
        <v>59</v>
      </c>
      <c r="H138" s="13">
        <f t="shared" si="67"/>
        <v>30</v>
      </c>
      <c r="I138" s="13">
        <f t="shared" si="67"/>
        <v>13</v>
      </c>
      <c r="J138" s="13">
        <f t="shared" si="67"/>
        <v>43</v>
      </c>
      <c r="K138" s="13">
        <f t="shared" si="67"/>
        <v>32</v>
      </c>
      <c r="L138" s="13">
        <f t="shared" si="67"/>
        <v>16</v>
      </c>
      <c r="M138" s="13">
        <f t="shared" si="67"/>
        <v>48</v>
      </c>
      <c r="N138" s="13">
        <f t="shared" si="67"/>
        <v>231</v>
      </c>
      <c r="O138" s="13">
        <f t="shared" si="67"/>
        <v>138.6</v>
      </c>
      <c r="P138" s="13">
        <f t="shared" si="67"/>
        <v>218.94</v>
      </c>
      <c r="Q138" s="13">
        <f t="shared" si="67"/>
        <v>-80.33999999999997</v>
      </c>
      <c r="R138" s="13">
        <f t="shared" si="66"/>
        <v>184.8</v>
      </c>
      <c r="S138" s="13">
        <f>S131+S132+S134+S136+S137</f>
        <v>104.34000000000003</v>
      </c>
      <c r="T138" s="13"/>
      <c r="U138" s="13"/>
      <c r="V138" s="12"/>
    </row>
    <row r="139" spans="1:22" ht="15" customHeight="1">
      <c r="A139" s="14" t="s">
        <v>121</v>
      </c>
      <c r="B139" s="17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2"/>
    </row>
    <row r="140" spans="1:22" ht="15" customHeight="1">
      <c r="A140" s="16" t="s">
        <v>121</v>
      </c>
      <c r="B140" s="17">
        <v>615007</v>
      </c>
      <c r="C140" s="13">
        <v>32</v>
      </c>
      <c r="D140" s="13">
        <f t="shared" si="59"/>
        <v>32</v>
      </c>
      <c r="E140" s="13">
        <v>22</v>
      </c>
      <c r="F140" s="13"/>
      <c r="G140" s="13">
        <f t="shared" si="60"/>
        <v>22</v>
      </c>
      <c r="H140" s="13">
        <v>8</v>
      </c>
      <c r="I140" s="13">
        <v>15</v>
      </c>
      <c r="J140" s="13">
        <f t="shared" si="61"/>
        <v>23</v>
      </c>
      <c r="K140" s="13">
        <v>32</v>
      </c>
      <c r="L140" s="13">
        <v>85</v>
      </c>
      <c r="M140" s="13">
        <f t="shared" si="62"/>
        <v>117</v>
      </c>
      <c r="N140" s="13">
        <f t="shared" si="65"/>
        <v>194</v>
      </c>
      <c r="O140" s="13">
        <f t="shared" si="63"/>
        <v>116.4</v>
      </c>
      <c r="P140" s="13">
        <v>102.72</v>
      </c>
      <c r="Q140" s="13">
        <f t="shared" si="64"/>
        <v>13.680000000000007</v>
      </c>
      <c r="R140" s="13">
        <f t="shared" si="66"/>
        <v>155.20000000000002</v>
      </c>
      <c r="S140" s="13">
        <f>Q140+R140</f>
        <v>168.88000000000002</v>
      </c>
      <c r="T140" s="13"/>
      <c r="U140" s="13"/>
      <c r="V140" s="12"/>
    </row>
    <row r="141" spans="1:22" ht="15" customHeight="1">
      <c r="A141" s="16" t="s">
        <v>39</v>
      </c>
      <c r="B141" s="17"/>
      <c r="C141" s="13">
        <f>C140</f>
        <v>32</v>
      </c>
      <c r="D141" s="13">
        <f aca="true" t="shared" si="68" ref="D141:M141">D140</f>
        <v>32</v>
      </c>
      <c r="E141" s="13">
        <f t="shared" si="68"/>
        <v>22</v>
      </c>
      <c r="F141" s="13">
        <f t="shared" si="68"/>
        <v>0</v>
      </c>
      <c r="G141" s="13">
        <f t="shared" si="68"/>
        <v>22</v>
      </c>
      <c r="H141" s="13">
        <f t="shared" si="68"/>
        <v>8</v>
      </c>
      <c r="I141" s="13">
        <f t="shared" si="68"/>
        <v>15</v>
      </c>
      <c r="J141" s="13">
        <f t="shared" si="68"/>
        <v>23</v>
      </c>
      <c r="K141" s="13">
        <f t="shared" si="68"/>
        <v>32</v>
      </c>
      <c r="L141" s="13">
        <f t="shared" si="68"/>
        <v>85</v>
      </c>
      <c r="M141" s="13">
        <f t="shared" si="68"/>
        <v>117</v>
      </c>
      <c r="N141" s="13">
        <f t="shared" si="65"/>
        <v>194</v>
      </c>
      <c r="O141" s="13">
        <f t="shared" si="63"/>
        <v>116.4</v>
      </c>
      <c r="P141" s="13">
        <f>P140</f>
        <v>102.72</v>
      </c>
      <c r="Q141" s="13">
        <f t="shared" si="64"/>
        <v>13.680000000000007</v>
      </c>
      <c r="R141" s="13">
        <f t="shared" si="66"/>
        <v>155.20000000000002</v>
      </c>
      <c r="S141" s="13">
        <f>S140</f>
        <v>168.88000000000002</v>
      </c>
      <c r="T141" s="13"/>
      <c r="U141" s="13"/>
      <c r="V141" s="12"/>
    </row>
    <row r="142" spans="1:22" ht="15" customHeight="1">
      <c r="A142" s="14" t="s">
        <v>122</v>
      </c>
      <c r="B142" s="17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2"/>
    </row>
    <row r="143" spans="1:22" ht="31.5">
      <c r="A143" s="16" t="s">
        <v>122</v>
      </c>
      <c r="B143" s="17">
        <v>615006</v>
      </c>
      <c r="C143" s="13">
        <v>177</v>
      </c>
      <c r="D143" s="13">
        <f t="shared" si="59"/>
        <v>177</v>
      </c>
      <c r="E143" s="13">
        <v>11</v>
      </c>
      <c r="F143" s="13"/>
      <c r="G143" s="13">
        <f t="shared" si="60"/>
        <v>11</v>
      </c>
      <c r="H143" s="13">
        <v>28</v>
      </c>
      <c r="I143" s="13"/>
      <c r="J143" s="13">
        <f t="shared" si="61"/>
        <v>28</v>
      </c>
      <c r="K143" s="13"/>
      <c r="L143" s="13"/>
      <c r="M143" s="13">
        <f t="shared" si="62"/>
        <v>0</v>
      </c>
      <c r="N143" s="13">
        <f t="shared" si="65"/>
        <v>216</v>
      </c>
      <c r="O143" s="13">
        <f t="shared" si="63"/>
        <v>129.6</v>
      </c>
      <c r="P143" s="13">
        <v>354.72</v>
      </c>
      <c r="Q143" s="13">
        <f t="shared" si="64"/>
        <v>-225.12000000000003</v>
      </c>
      <c r="R143" s="13">
        <f t="shared" si="66"/>
        <v>172.8</v>
      </c>
      <c r="S143" s="13">
        <v>0</v>
      </c>
      <c r="T143" s="13"/>
      <c r="U143" s="13">
        <v>52.32</v>
      </c>
      <c r="V143" s="12" t="s">
        <v>123</v>
      </c>
    </row>
    <row r="144" spans="1:22" ht="10.5">
      <c r="A144" s="16" t="s">
        <v>39</v>
      </c>
      <c r="B144" s="17"/>
      <c r="C144" s="13">
        <f>C143</f>
        <v>177</v>
      </c>
      <c r="D144" s="13">
        <f aca="true" t="shared" si="69" ref="D144:M144">D143</f>
        <v>177</v>
      </c>
      <c r="E144" s="13">
        <f t="shared" si="69"/>
        <v>11</v>
      </c>
      <c r="F144" s="13">
        <f t="shared" si="69"/>
        <v>0</v>
      </c>
      <c r="G144" s="13">
        <f t="shared" si="69"/>
        <v>11</v>
      </c>
      <c r="H144" s="13">
        <f t="shared" si="69"/>
        <v>28</v>
      </c>
      <c r="I144" s="13">
        <f t="shared" si="69"/>
        <v>0</v>
      </c>
      <c r="J144" s="13">
        <f t="shared" si="69"/>
        <v>28</v>
      </c>
      <c r="K144" s="13">
        <f t="shared" si="69"/>
        <v>0</v>
      </c>
      <c r="L144" s="13">
        <f t="shared" si="69"/>
        <v>0</v>
      </c>
      <c r="M144" s="13">
        <f t="shared" si="69"/>
        <v>0</v>
      </c>
      <c r="N144" s="13">
        <f t="shared" si="65"/>
        <v>216</v>
      </c>
      <c r="O144" s="13">
        <f t="shared" si="63"/>
        <v>129.6</v>
      </c>
      <c r="P144" s="13">
        <f>P143</f>
        <v>354.72</v>
      </c>
      <c r="Q144" s="13">
        <f t="shared" si="64"/>
        <v>-225.12000000000003</v>
      </c>
      <c r="R144" s="13">
        <f t="shared" si="66"/>
        <v>172.8</v>
      </c>
      <c r="S144" s="13">
        <f>S143</f>
        <v>0</v>
      </c>
      <c r="T144" s="13"/>
      <c r="U144" s="13"/>
      <c r="V144" s="12"/>
    </row>
    <row r="145" spans="1:22" ht="15" customHeight="1">
      <c r="A145" s="14" t="s">
        <v>124</v>
      </c>
      <c r="B145" s="15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2"/>
    </row>
    <row r="146" spans="1:22" ht="15" customHeight="1">
      <c r="A146" s="16" t="s">
        <v>124</v>
      </c>
      <c r="B146" s="17">
        <v>615010</v>
      </c>
      <c r="C146" s="13">
        <v>1</v>
      </c>
      <c r="D146" s="13">
        <f t="shared" si="59"/>
        <v>1</v>
      </c>
      <c r="E146" s="13">
        <v>7</v>
      </c>
      <c r="F146" s="13">
        <v>18</v>
      </c>
      <c r="G146" s="13">
        <f t="shared" si="60"/>
        <v>25</v>
      </c>
      <c r="H146" s="13">
        <v>2</v>
      </c>
      <c r="I146" s="13">
        <v>3</v>
      </c>
      <c r="J146" s="13">
        <f t="shared" si="61"/>
        <v>5</v>
      </c>
      <c r="K146" s="13"/>
      <c r="L146" s="13"/>
      <c r="M146" s="13">
        <f t="shared" si="62"/>
        <v>0</v>
      </c>
      <c r="N146" s="13">
        <f t="shared" si="65"/>
        <v>31</v>
      </c>
      <c r="O146" s="13">
        <f t="shared" si="63"/>
        <v>18.6</v>
      </c>
      <c r="P146" s="13">
        <v>31.56</v>
      </c>
      <c r="Q146" s="13">
        <f t="shared" si="64"/>
        <v>-12.959999999999997</v>
      </c>
      <c r="R146" s="13">
        <f t="shared" si="66"/>
        <v>24.8</v>
      </c>
      <c r="S146" s="13">
        <f>Q146+R146</f>
        <v>11.840000000000003</v>
      </c>
      <c r="T146" s="13"/>
      <c r="U146" s="13"/>
      <c r="V146" s="12"/>
    </row>
    <row r="147" spans="1:22" ht="15" customHeight="1">
      <c r="A147" s="16" t="s">
        <v>39</v>
      </c>
      <c r="B147" s="17"/>
      <c r="C147" s="13">
        <f>C146</f>
        <v>1</v>
      </c>
      <c r="D147" s="13">
        <f aca="true" t="shared" si="70" ref="D147:M147">D146</f>
        <v>1</v>
      </c>
      <c r="E147" s="13">
        <f t="shared" si="70"/>
        <v>7</v>
      </c>
      <c r="F147" s="13">
        <f t="shared" si="70"/>
        <v>18</v>
      </c>
      <c r="G147" s="13">
        <f t="shared" si="70"/>
        <v>25</v>
      </c>
      <c r="H147" s="13">
        <f t="shared" si="70"/>
        <v>2</v>
      </c>
      <c r="I147" s="13">
        <f t="shared" si="70"/>
        <v>3</v>
      </c>
      <c r="J147" s="13">
        <f t="shared" si="70"/>
        <v>5</v>
      </c>
      <c r="K147" s="13">
        <f t="shared" si="70"/>
        <v>0</v>
      </c>
      <c r="L147" s="13">
        <f t="shared" si="70"/>
        <v>0</v>
      </c>
      <c r="M147" s="13">
        <f t="shared" si="70"/>
        <v>0</v>
      </c>
      <c r="N147" s="13">
        <f t="shared" si="65"/>
        <v>31</v>
      </c>
      <c r="O147" s="13">
        <f t="shared" si="63"/>
        <v>18.6</v>
      </c>
      <c r="P147" s="13">
        <f>P146</f>
        <v>31.56</v>
      </c>
      <c r="Q147" s="13">
        <f t="shared" si="64"/>
        <v>-12.959999999999997</v>
      </c>
      <c r="R147" s="13">
        <f t="shared" si="66"/>
        <v>24.8</v>
      </c>
      <c r="S147" s="13">
        <f>S146</f>
        <v>11.840000000000003</v>
      </c>
      <c r="T147" s="13"/>
      <c r="U147" s="13"/>
      <c r="V147" s="12"/>
    </row>
    <row r="148" spans="1:22" ht="15" customHeight="1">
      <c r="A148" s="14" t="s">
        <v>125</v>
      </c>
      <c r="B148" s="15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2"/>
    </row>
    <row r="149" spans="1:22" ht="15" customHeight="1">
      <c r="A149" s="16" t="s">
        <v>43</v>
      </c>
      <c r="B149" s="17">
        <v>616001</v>
      </c>
      <c r="C149" s="13"/>
      <c r="D149" s="13">
        <f t="shared" si="59"/>
        <v>0</v>
      </c>
      <c r="E149" s="13"/>
      <c r="F149" s="13">
        <v>4</v>
      </c>
      <c r="G149" s="13">
        <f t="shared" si="60"/>
        <v>4</v>
      </c>
      <c r="H149" s="13"/>
      <c r="I149" s="13">
        <v>3</v>
      </c>
      <c r="J149" s="13">
        <f t="shared" si="61"/>
        <v>3</v>
      </c>
      <c r="K149" s="13">
        <v>1</v>
      </c>
      <c r="L149" s="13">
        <v>2</v>
      </c>
      <c r="M149" s="13">
        <f t="shared" si="62"/>
        <v>3</v>
      </c>
      <c r="N149" s="13">
        <f t="shared" si="65"/>
        <v>10</v>
      </c>
      <c r="O149" s="13">
        <f t="shared" si="63"/>
        <v>6</v>
      </c>
      <c r="P149" s="13">
        <v>3.6</v>
      </c>
      <c r="Q149" s="13">
        <f t="shared" si="64"/>
        <v>2.4</v>
      </c>
      <c r="R149" s="13">
        <f t="shared" si="66"/>
        <v>8</v>
      </c>
      <c r="S149" s="13">
        <f aca="true" t="shared" si="71" ref="S149:S154">Q149+R149</f>
        <v>10.4</v>
      </c>
      <c r="T149" s="13"/>
      <c r="U149" s="13"/>
      <c r="V149" s="12"/>
    </row>
    <row r="150" spans="1:22" ht="15" customHeight="1">
      <c r="A150" s="16" t="s">
        <v>126</v>
      </c>
      <c r="B150" s="17">
        <v>616002</v>
      </c>
      <c r="C150" s="13">
        <v>12</v>
      </c>
      <c r="D150" s="13">
        <f t="shared" si="59"/>
        <v>12</v>
      </c>
      <c r="E150" s="13">
        <v>1</v>
      </c>
      <c r="F150" s="13"/>
      <c r="G150" s="13">
        <f t="shared" si="60"/>
        <v>1</v>
      </c>
      <c r="H150" s="13">
        <v>11</v>
      </c>
      <c r="I150" s="13">
        <v>4</v>
      </c>
      <c r="J150" s="13">
        <f t="shared" si="61"/>
        <v>15</v>
      </c>
      <c r="K150" s="13">
        <v>9</v>
      </c>
      <c r="L150" s="13"/>
      <c r="M150" s="13">
        <f t="shared" si="62"/>
        <v>9</v>
      </c>
      <c r="N150" s="13">
        <f t="shared" si="65"/>
        <v>37</v>
      </c>
      <c r="O150" s="13">
        <f t="shared" si="63"/>
        <v>22.2</v>
      </c>
      <c r="P150" s="13">
        <f>VLOOKUP(A150,'[1]sheet1'!$A$8:$R$239,18,0)</f>
        <v>16.92</v>
      </c>
      <c r="Q150" s="13">
        <f t="shared" si="64"/>
        <v>5.279999999999998</v>
      </c>
      <c r="R150" s="13">
        <f t="shared" si="66"/>
        <v>29.6</v>
      </c>
      <c r="S150" s="13">
        <f t="shared" si="71"/>
        <v>34.879999999999995</v>
      </c>
      <c r="T150" s="13"/>
      <c r="U150" s="13"/>
      <c r="V150" s="12"/>
    </row>
    <row r="151" spans="1:22" ht="15" customHeight="1">
      <c r="A151" s="24" t="s">
        <v>108</v>
      </c>
      <c r="B151" s="17"/>
      <c r="C151" s="13"/>
      <c r="D151" s="13">
        <f t="shared" si="59"/>
        <v>0</v>
      </c>
      <c r="E151" s="13"/>
      <c r="F151" s="13"/>
      <c r="G151" s="13">
        <f t="shared" si="60"/>
        <v>0</v>
      </c>
      <c r="H151" s="13">
        <v>9</v>
      </c>
      <c r="I151" s="13"/>
      <c r="J151" s="13">
        <f t="shared" si="61"/>
        <v>9</v>
      </c>
      <c r="K151" s="13">
        <v>7</v>
      </c>
      <c r="L151" s="13"/>
      <c r="M151" s="13">
        <f t="shared" si="62"/>
        <v>7</v>
      </c>
      <c r="N151" s="13">
        <f t="shared" si="65"/>
        <v>16</v>
      </c>
      <c r="O151" s="13">
        <f t="shared" si="63"/>
        <v>9.6</v>
      </c>
      <c r="P151" s="13">
        <v>0</v>
      </c>
      <c r="Q151" s="13">
        <f t="shared" si="64"/>
        <v>9.6</v>
      </c>
      <c r="R151" s="13">
        <f t="shared" si="66"/>
        <v>12.8</v>
      </c>
      <c r="S151" s="13">
        <f t="shared" si="71"/>
        <v>22.4</v>
      </c>
      <c r="T151" s="13"/>
      <c r="U151" s="13"/>
      <c r="V151" s="12"/>
    </row>
    <row r="152" spans="1:22" ht="15" customHeight="1">
      <c r="A152" s="16" t="s">
        <v>127</v>
      </c>
      <c r="B152" s="17">
        <v>616004</v>
      </c>
      <c r="C152" s="13">
        <v>44</v>
      </c>
      <c r="D152" s="13">
        <f t="shared" si="59"/>
        <v>44</v>
      </c>
      <c r="E152" s="13">
        <v>8</v>
      </c>
      <c r="F152" s="13">
        <v>27</v>
      </c>
      <c r="G152" s="13">
        <f t="shared" si="60"/>
        <v>35</v>
      </c>
      <c r="H152" s="13">
        <v>29</v>
      </c>
      <c r="I152" s="13">
        <v>52</v>
      </c>
      <c r="J152" s="13">
        <f t="shared" si="61"/>
        <v>81</v>
      </c>
      <c r="K152" s="13">
        <v>42</v>
      </c>
      <c r="L152" s="13">
        <v>35</v>
      </c>
      <c r="M152" s="13">
        <f t="shared" si="62"/>
        <v>77</v>
      </c>
      <c r="N152" s="13">
        <f t="shared" si="65"/>
        <v>237</v>
      </c>
      <c r="O152" s="13">
        <f t="shared" si="63"/>
        <v>142.2</v>
      </c>
      <c r="P152" s="13">
        <f>VLOOKUP(A152,'[1]sheet1'!$A$8:$R$239,18,0)</f>
        <v>209.52</v>
      </c>
      <c r="Q152" s="13">
        <f t="shared" si="64"/>
        <v>-67.32000000000002</v>
      </c>
      <c r="R152" s="13">
        <f t="shared" si="66"/>
        <v>189.60000000000002</v>
      </c>
      <c r="S152" s="13">
        <f t="shared" si="71"/>
        <v>122.28</v>
      </c>
      <c r="T152" s="13"/>
      <c r="U152" s="13"/>
      <c r="V152" s="12"/>
    </row>
    <row r="153" spans="1:22" ht="15" customHeight="1">
      <c r="A153" s="16" t="s">
        <v>128</v>
      </c>
      <c r="B153" s="17">
        <v>616007</v>
      </c>
      <c r="C153" s="13">
        <v>45</v>
      </c>
      <c r="D153" s="13">
        <f t="shared" si="59"/>
        <v>45</v>
      </c>
      <c r="E153" s="13">
        <v>48</v>
      </c>
      <c r="F153" s="13">
        <v>4</v>
      </c>
      <c r="G153" s="13">
        <f t="shared" si="60"/>
        <v>52</v>
      </c>
      <c r="H153" s="13">
        <v>80</v>
      </c>
      <c r="I153" s="13">
        <v>13</v>
      </c>
      <c r="J153" s="13">
        <f t="shared" si="61"/>
        <v>93</v>
      </c>
      <c r="K153" s="13">
        <v>31</v>
      </c>
      <c r="L153" s="13">
        <v>11</v>
      </c>
      <c r="M153" s="13">
        <f t="shared" si="62"/>
        <v>42</v>
      </c>
      <c r="N153" s="13">
        <f t="shared" si="65"/>
        <v>232</v>
      </c>
      <c r="O153" s="13">
        <f t="shared" si="63"/>
        <v>139.2</v>
      </c>
      <c r="P153" s="13">
        <f>VLOOKUP(A153,'[1]sheet1'!$A$8:$R$239,18,0)</f>
        <v>121.14</v>
      </c>
      <c r="Q153" s="13">
        <f t="shared" si="64"/>
        <v>18.059999999999988</v>
      </c>
      <c r="R153" s="13">
        <f t="shared" si="66"/>
        <v>185.60000000000002</v>
      </c>
      <c r="S153" s="13">
        <f t="shared" si="71"/>
        <v>203.66000000000003</v>
      </c>
      <c r="T153" s="13"/>
      <c r="U153" s="13"/>
      <c r="V153" s="12"/>
    </row>
    <row r="154" spans="1:22" ht="15" customHeight="1">
      <c r="A154" s="22" t="s">
        <v>129</v>
      </c>
      <c r="B154" s="13"/>
      <c r="C154" s="13">
        <v>1</v>
      </c>
      <c r="D154" s="13">
        <f t="shared" si="59"/>
        <v>1</v>
      </c>
      <c r="E154" s="13">
        <v>29</v>
      </c>
      <c r="F154" s="13">
        <v>2</v>
      </c>
      <c r="G154" s="13">
        <f t="shared" si="60"/>
        <v>31</v>
      </c>
      <c r="H154" s="13"/>
      <c r="I154" s="13"/>
      <c r="J154" s="13">
        <f t="shared" si="61"/>
        <v>0</v>
      </c>
      <c r="K154" s="13">
        <v>8</v>
      </c>
      <c r="L154" s="13"/>
      <c r="M154" s="13">
        <f t="shared" si="62"/>
        <v>8</v>
      </c>
      <c r="N154" s="13">
        <f t="shared" si="65"/>
        <v>40</v>
      </c>
      <c r="O154" s="13">
        <f t="shared" si="63"/>
        <v>24</v>
      </c>
      <c r="P154" s="13">
        <f>VLOOKUP(A154,'[1]sheet1'!$A$8:$R$239,18,0)</f>
        <v>0</v>
      </c>
      <c r="Q154" s="13">
        <f t="shared" si="64"/>
        <v>24</v>
      </c>
      <c r="R154" s="13">
        <f t="shared" si="66"/>
        <v>32</v>
      </c>
      <c r="S154" s="13">
        <f t="shared" si="71"/>
        <v>56</v>
      </c>
      <c r="T154" s="13"/>
      <c r="U154" s="13"/>
      <c r="V154" s="12"/>
    </row>
    <row r="155" spans="1:22" ht="15" customHeight="1">
      <c r="A155" s="16" t="s">
        <v>39</v>
      </c>
      <c r="B155" s="17"/>
      <c r="C155" s="13">
        <f>C149+C150+C152+C153</f>
        <v>101</v>
      </c>
      <c r="D155" s="13">
        <f aca="true" t="shared" si="72" ref="D155:M155">D149+D150+D152+D153</f>
        <v>101</v>
      </c>
      <c r="E155" s="13">
        <f t="shared" si="72"/>
        <v>57</v>
      </c>
      <c r="F155" s="13">
        <f t="shared" si="72"/>
        <v>35</v>
      </c>
      <c r="G155" s="13">
        <f t="shared" si="72"/>
        <v>92</v>
      </c>
      <c r="H155" s="13">
        <f t="shared" si="72"/>
        <v>120</v>
      </c>
      <c r="I155" s="13">
        <f t="shared" si="72"/>
        <v>72</v>
      </c>
      <c r="J155" s="13">
        <f t="shared" si="72"/>
        <v>192</v>
      </c>
      <c r="K155" s="13">
        <f t="shared" si="72"/>
        <v>83</v>
      </c>
      <c r="L155" s="13">
        <f t="shared" si="72"/>
        <v>48</v>
      </c>
      <c r="M155" s="13">
        <f t="shared" si="72"/>
        <v>131</v>
      </c>
      <c r="N155" s="13">
        <f t="shared" si="65"/>
        <v>516</v>
      </c>
      <c r="O155" s="13">
        <f t="shared" si="63"/>
        <v>309.6</v>
      </c>
      <c r="P155" s="13">
        <f>P149+P150+P152+P153</f>
        <v>351.18</v>
      </c>
      <c r="Q155" s="13">
        <f t="shared" si="64"/>
        <v>-41.579999999999984</v>
      </c>
      <c r="R155" s="13">
        <f t="shared" si="66"/>
        <v>412.8</v>
      </c>
      <c r="S155" s="13">
        <f>S149+S150+S152+S153</f>
        <v>371.22</v>
      </c>
      <c r="T155" s="13"/>
      <c r="U155" s="13"/>
      <c r="V155" s="12"/>
    </row>
    <row r="156" spans="1:22" ht="15" customHeight="1">
      <c r="A156" s="14" t="s">
        <v>130</v>
      </c>
      <c r="B156" s="17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2"/>
    </row>
    <row r="157" spans="1:22" ht="15" customHeight="1">
      <c r="A157" s="16" t="s">
        <v>130</v>
      </c>
      <c r="B157" s="17">
        <v>616006</v>
      </c>
      <c r="C157" s="13">
        <v>46</v>
      </c>
      <c r="D157" s="13">
        <f t="shared" si="59"/>
        <v>46</v>
      </c>
      <c r="E157" s="13">
        <v>7</v>
      </c>
      <c r="F157" s="13">
        <v>16</v>
      </c>
      <c r="G157" s="13">
        <f t="shared" si="60"/>
        <v>23</v>
      </c>
      <c r="H157" s="13">
        <v>6</v>
      </c>
      <c r="I157" s="13">
        <v>23</v>
      </c>
      <c r="J157" s="13">
        <f t="shared" si="61"/>
        <v>29</v>
      </c>
      <c r="K157" s="13">
        <v>2</v>
      </c>
      <c r="L157" s="13">
        <v>27</v>
      </c>
      <c r="M157" s="13">
        <f t="shared" si="62"/>
        <v>29</v>
      </c>
      <c r="N157" s="13">
        <f t="shared" si="65"/>
        <v>127</v>
      </c>
      <c r="O157" s="13">
        <f t="shared" si="63"/>
        <v>76.2</v>
      </c>
      <c r="P157" s="13">
        <v>108.54</v>
      </c>
      <c r="Q157" s="13">
        <f t="shared" si="64"/>
        <v>-32.34</v>
      </c>
      <c r="R157" s="13">
        <f t="shared" si="66"/>
        <v>101.60000000000001</v>
      </c>
      <c r="S157" s="13">
        <f>Q157+R157</f>
        <v>69.26</v>
      </c>
      <c r="T157" s="13"/>
      <c r="U157" s="13"/>
      <c r="V157" s="12"/>
    </row>
    <row r="158" spans="1:22" ht="15" customHeight="1">
      <c r="A158" s="16" t="s">
        <v>39</v>
      </c>
      <c r="B158" s="17"/>
      <c r="C158" s="13">
        <f>C157</f>
        <v>46</v>
      </c>
      <c r="D158" s="13">
        <f aca="true" t="shared" si="73" ref="D158:M158">D157</f>
        <v>46</v>
      </c>
      <c r="E158" s="13">
        <f t="shared" si="73"/>
        <v>7</v>
      </c>
      <c r="F158" s="13">
        <f t="shared" si="73"/>
        <v>16</v>
      </c>
      <c r="G158" s="13">
        <f t="shared" si="73"/>
        <v>23</v>
      </c>
      <c r="H158" s="13">
        <f t="shared" si="73"/>
        <v>6</v>
      </c>
      <c r="I158" s="13">
        <f t="shared" si="73"/>
        <v>23</v>
      </c>
      <c r="J158" s="13">
        <f t="shared" si="73"/>
        <v>29</v>
      </c>
      <c r="K158" s="13">
        <f t="shared" si="73"/>
        <v>2</v>
      </c>
      <c r="L158" s="13">
        <f t="shared" si="73"/>
        <v>27</v>
      </c>
      <c r="M158" s="13">
        <f t="shared" si="73"/>
        <v>29</v>
      </c>
      <c r="N158" s="13">
        <f t="shared" si="65"/>
        <v>127</v>
      </c>
      <c r="O158" s="13">
        <f t="shared" si="63"/>
        <v>76.2</v>
      </c>
      <c r="P158" s="13">
        <f>P157</f>
        <v>108.54</v>
      </c>
      <c r="Q158" s="13">
        <f t="shared" si="64"/>
        <v>-32.34</v>
      </c>
      <c r="R158" s="13">
        <f t="shared" si="66"/>
        <v>101.60000000000001</v>
      </c>
      <c r="S158" s="13">
        <f>S157</f>
        <v>69.26</v>
      </c>
      <c r="T158" s="13"/>
      <c r="U158" s="13"/>
      <c r="V158" s="12"/>
    </row>
    <row r="159" spans="1:22" ht="15" customHeight="1">
      <c r="A159" s="14" t="s">
        <v>131</v>
      </c>
      <c r="B159" s="15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2"/>
    </row>
    <row r="160" spans="1:22" ht="15" customHeight="1">
      <c r="A160" s="16" t="s">
        <v>131</v>
      </c>
      <c r="B160" s="17">
        <v>616005</v>
      </c>
      <c r="C160" s="13">
        <v>101</v>
      </c>
      <c r="D160" s="13">
        <f t="shared" si="59"/>
        <v>101</v>
      </c>
      <c r="E160" s="13">
        <v>5</v>
      </c>
      <c r="F160" s="13">
        <v>32</v>
      </c>
      <c r="G160" s="13">
        <f t="shared" si="60"/>
        <v>37</v>
      </c>
      <c r="H160" s="13">
        <v>6</v>
      </c>
      <c r="I160" s="13">
        <v>46</v>
      </c>
      <c r="J160" s="13">
        <f t="shared" si="61"/>
        <v>52</v>
      </c>
      <c r="K160" s="13"/>
      <c r="L160" s="13">
        <v>1</v>
      </c>
      <c r="M160" s="13">
        <f t="shared" si="62"/>
        <v>1</v>
      </c>
      <c r="N160" s="13">
        <f t="shared" si="65"/>
        <v>191</v>
      </c>
      <c r="O160" s="13">
        <f t="shared" si="63"/>
        <v>114.6</v>
      </c>
      <c r="P160" s="13">
        <v>260.28</v>
      </c>
      <c r="Q160" s="13">
        <f t="shared" si="64"/>
        <v>-145.67999999999998</v>
      </c>
      <c r="R160" s="13">
        <f t="shared" si="66"/>
        <v>152.8</v>
      </c>
      <c r="S160" s="13">
        <f aca="true" t="shared" si="74" ref="S160:S167">Q160+R160</f>
        <v>7.120000000000033</v>
      </c>
      <c r="T160" s="13"/>
      <c r="U160" s="13"/>
      <c r="V160" s="12"/>
    </row>
    <row r="161" spans="1:22" ht="15" customHeight="1">
      <c r="A161" s="16" t="s">
        <v>39</v>
      </c>
      <c r="B161" s="17"/>
      <c r="C161" s="13">
        <f>C160</f>
        <v>101</v>
      </c>
      <c r="D161" s="13">
        <f aca="true" t="shared" si="75" ref="D161:M161">D160</f>
        <v>101</v>
      </c>
      <c r="E161" s="13">
        <f t="shared" si="75"/>
        <v>5</v>
      </c>
      <c r="F161" s="13">
        <f t="shared" si="75"/>
        <v>32</v>
      </c>
      <c r="G161" s="13">
        <f t="shared" si="75"/>
        <v>37</v>
      </c>
      <c r="H161" s="13">
        <f t="shared" si="75"/>
        <v>6</v>
      </c>
      <c r="I161" s="13">
        <f t="shared" si="75"/>
        <v>46</v>
      </c>
      <c r="J161" s="13">
        <f t="shared" si="75"/>
        <v>52</v>
      </c>
      <c r="K161" s="13">
        <f t="shared" si="75"/>
        <v>0</v>
      </c>
      <c r="L161" s="13">
        <f t="shared" si="75"/>
        <v>1</v>
      </c>
      <c r="M161" s="13">
        <f t="shared" si="75"/>
        <v>1</v>
      </c>
      <c r="N161" s="13">
        <f t="shared" si="65"/>
        <v>191</v>
      </c>
      <c r="O161" s="13">
        <f t="shared" si="63"/>
        <v>114.6</v>
      </c>
      <c r="P161" s="13">
        <f>P160</f>
        <v>260.28</v>
      </c>
      <c r="Q161" s="13">
        <f t="shared" si="64"/>
        <v>-145.67999999999998</v>
      </c>
      <c r="R161" s="13">
        <f t="shared" si="66"/>
        <v>152.8</v>
      </c>
      <c r="S161" s="13">
        <f>S160</f>
        <v>7.120000000000033</v>
      </c>
      <c r="T161" s="13"/>
      <c r="U161" s="13"/>
      <c r="V161" s="12"/>
    </row>
    <row r="162" spans="1:22" ht="15" customHeight="1">
      <c r="A162" s="14" t="s">
        <v>132</v>
      </c>
      <c r="B162" s="15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2"/>
    </row>
    <row r="163" spans="1:22" ht="15" customHeight="1">
      <c r="A163" s="16" t="s">
        <v>43</v>
      </c>
      <c r="B163" s="17">
        <v>617001</v>
      </c>
      <c r="C163" s="13"/>
      <c r="D163" s="13">
        <f t="shared" si="59"/>
        <v>0</v>
      </c>
      <c r="E163" s="13"/>
      <c r="F163" s="13"/>
      <c r="G163" s="13">
        <f t="shared" si="60"/>
        <v>0</v>
      </c>
      <c r="H163" s="13">
        <v>2</v>
      </c>
      <c r="I163" s="13"/>
      <c r="J163" s="13">
        <f t="shared" si="61"/>
        <v>2</v>
      </c>
      <c r="K163" s="13">
        <v>2</v>
      </c>
      <c r="L163" s="13">
        <v>1</v>
      </c>
      <c r="M163" s="13">
        <f t="shared" si="62"/>
        <v>3</v>
      </c>
      <c r="N163" s="13">
        <f t="shared" si="65"/>
        <v>5</v>
      </c>
      <c r="O163" s="13">
        <f t="shared" si="63"/>
        <v>3</v>
      </c>
      <c r="P163" s="13">
        <v>2.4</v>
      </c>
      <c r="Q163" s="13">
        <f t="shared" si="64"/>
        <v>0.6000000000000001</v>
      </c>
      <c r="R163" s="13">
        <f t="shared" si="66"/>
        <v>4</v>
      </c>
      <c r="S163" s="13">
        <f t="shared" si="74"/>
        <v>4.6</v>
      </c>
      <c r="T163" s="13"/>
      <c r="U163" s="13"/>
      <c r="V163" s="12"/>
    </row>
    <row r="164" spans="1:22" ht="15" customHeight="1">
      <c r="A164" s="16" t="s">
        <v>133</v>
      </c>
      <c r="B164" s="17">
        <v>617002</v>
      </c>
      <c r="C164" s="13">
        <v>11</v>
      </c>
      <c r="D164" s="13">
        <f t="shared" si="59"/>
        <v>11</v>
      </c>
      <c r="E164" s="13">
        <v>14</v>
      </c>
      <c r="F164" s="13">
        <v>2</v>
      </c>
      <c r="G164" s="13">
        <f t="shared" si="60"/>
        <v>16</v>
      </c>
      <c r="H164" s="13">
        <v>6</v>
      </c>
      <c r="I164" s="13">
        <v>1</v>
      </c>
      <c r="J164" s="13">
        <f t="shared" si="61"/>
        <v>7</v>
      </c>
      <c r="K164" s="13">
        <v>10</v>
      </c>
      <c r="L164" s="13"/>
      <c r="M164" s="13">
        <f t="shared" si="62"/>
        <v>10</v>
      </c>
      <c r="N164" s="13">
        <f t="shared" si="65"/>
        <v>44</v>
      </c>
      <c r="O164" s="13">
        <f t="shared" si="63"/>
        <v>26.4</v>
      </c>
      <c r="P164" s="13">
        <f>VLOOKUP(A164,'[1]sheet1'!$A$8:$R$239,18,0)</f>
        <v>25.799999999999997</v>
      </c>
      <c r="Q164" s="13">
        <f t="shared" si="64"/>
        <v>0.6000000000000014</v>
      </c>
      <c r="R164" s="13">
        <f t="shared" si="66"/>
        <v>35.2</v>
      </c>
      <c r="S164" s="13">
        <f t="shared" si="74"/>
        <v>35.800000000000004</v>
      </c>
      <c r="T164" s="13"/>
      <c r="U164" s="13"/>
      <c r="V164" s="12"/>
    </row>
    <row r="165" spans="1:22" ht="15" customHeight="1">
      <c r="A165" s="16" t="s">
        <v>134</v>
      </c>
      <c r="B165" s="17">
        <v>617003</v>
      </c>
      <c r="C165" s="13"/>
      <c r="D165" s="13">
        <f t="shared" si="59"/>
        <v>0</v>
      </c>
      <c r="E165" s="13">
        <v>19</v>
      </c>
      <c r="F165" s="13"/>
      <c r="G165" s="13">
        <f t="shared" si="60"/>
        <v>19</v>
      </c>
      <c r="H165" s="13">
        <v>7</v>
      </c>
      <c r="I165" s="13"/>
      <c r="J165" s="13">
        <f t="shared" si="61"/>
        <v>7</v>
      </c>
      <c r="K165" s="13">
        <v>35</v>
      </c>
      <c r="L165" s="13"/>
      <c r="M165" s="13">
        <f t="shared" si="62"/>
        <v>35</v>
      </c>
      <c r="N165" s="13">
        <f t="shared" si="65"/>
        <v>61</v>
      </c>
      <c r="O165" s="13">
        <f t="shared" si="63"/>
        <v>36.6</v>
      </c>
      <c r="P165" s="13">
        <f>VLOOKUP(A165,'[1]sheet1'!$A$8:$R$239,18,0)</f>
        <v>10.2</v>
      </c>
      <c r="Q165" s="13">
        <f t="shared" si="64"/>
        <v>26.400000000000002</v>
      </c>
      <c r="R165" s="13">
        <f t="shared" si="66"/>
        <v>48.800000000000004</v>
      </c>
      <c r="S165" s="13">
        <f t="shared" si="74"/>
        <v>75.2</v>
      </c>
      <c r="T165" s="13"/>
      <c r="U165" s="13"/>
      <c r="V165" s="12"/>
    </row>
    <row r="166" spans="1:22" ht="15" customHeight="1">
      <c r="A166" s="16" t="s">
        <v>135</v>
      </c>
      <c r="B166" s="17">
        <v>617004</v>
      </c>
      <c r="C166" s="13">
        <v>10</v>
      </c>
      <c r="D166" s="13">
        <f t="shared" si="59"/>
        <v>10</v>
      </c>
      <c r="E166" s="13">
        <v>3</v>
      </c>
      <c r="F166" s="13"/>
      <c r="G166" s="13">
        <f t="shared" si="60"/>
        <v>3</v>
      </c>
      <c r="H166" s="13">
        <v>16</v>
      </c>
      <c r="I166" s="13"/>
      <c r="J166" s="13">
        <f t="shared" si="61"/>
        <v>16</v>
      </c>
      <c r="K166" s="13">
        <v>5</v>
      </c>
      <c r="L166" s="13"/>
      <c r="M166" s="13">
        <f t="shared" si="62"/>
        <v>5</v>
      </c>
      <c r="N166" s="13">
        <f t="shared" si="65"/>
        <v>34</v>
      </c>
      <c r="O166" s="13">
        <f t="shared" si="63"/>
        <v>20.4</v>
      </c>
      <c r="P166" s="13">
        <f>VLOOKUP(A166,'[1]sheet1'!$A$8:$R$239,18,0)</f>
        <v>31.199999999999996</v>
      </c>
      <c r="Q166" s="13">
        <f t="shared" si="64"/>
        <v>-10.799999999999997</v>
      </c>
      <c r="R166" s="13">
        <f t="shared" si="66"/>
        <v>27.200000000000003</v>
      </c>
      <c r="S166" s="13">
        <f t="shared" si="74"/>
        <v>16.400000000000006</v>
      </c>
      <c r="T166" s="13"/>
      <c r="U166" s="13"/>
      <c r="V166" s="12"/>
    </row>
    <row r="167" spans="1:22" ht="15" customHeight="1">
      <c r="A167" s="16" t="s">
        <v>136</v>
      </c>
      <c r="B167" s="17">
        <v>617005</v>
      </c>
      <c r="C167" s="13">
        <v>40</v>
      </c>
      <c r="D167" s="13">
        <f t="shared" si="59"/>
        <v>40</v>
      </c>
      <c r="E167" s="13">
        <v>11</v>
      </c>
      <c r="F167" s="13"/>
      <c r="G167" s="13">
        <f t="shared" si="60"/>
        <v>11</v>
      </c>
      <c r="H167" s="13">
        <v>31</v>
      </c>
      <c r="I167" s="13">
        <v>2</v>
      </c>
      <c r="J167" s="13">
        <f t="shared" si="61"/>
        <v>33</v>
      </c>
      <c r="K167" s="13">
        <v>60</v>
      </c>
      <c r="L167" s="13">
        <v>2</v>
      </c>
      <c r="M167" s="13">
        <f t="shared" si="62"/>
        <v>62</v>
      </c>
      <c r="N167" s="13">
        <f t="shared" si="65"/>
        <v>146</v>
      </c>
      <c r="O167" s="13">
        <f t="shared" si="63"/>
        <v>87.6</v>
      </c>
      <c r="P167" s="13">
        <f>VLOOKUP(A167,'[1]sheet1'!$A$8:$R$239,18,0)</f>
        <v>103.62</v>
      </c>
      <c r="Q167" s="13">
        <f t="shared" si="64"/>
        <v>-16.02000000000001</v>
      </c>
      <c r="R167" s="13">
        <f t="shared" si="66"/>
        <v>116.80000000000001</v>
      </c>
      <c r="S167" s="13">
        <f t="shared" si="74"/>
        <v>100.78</v>
      </c>
      <c r="T167" s="13"/>
      <c r="U167" s="13"/>
      <c r="V167" s="12"/>
    </row>
    <row r="168" spans="1:22" ht="15" customHeight="1">
      <c r="A168" s="16" t="s">
        <v>39</v>
      </c>
      <c r="B168" s="17"/>
      <c r="C168" s="13">
        <f>SUM(C163:C167)</f>
        <v>61</v>
      </c>
      <c r="D168" s="13">
        <f aca="true" t="shared" si="76" ref="D168:M168">SUM(D163:D167)</f>
        <v>61</v>
      </c>
      <c r="E168" s="13">
        <f t="shared" si="76"/>
        <v>47</v>
      </c>
      <c r="F168" s="13">
        <f t="shared" si="76"/>
        <v>2</v>
      </c>
      <c r="G168" s="13">
        <f t="shared" si="76"/>
        <v>49</v>
      </c>
      <c r="H168" s="13">
        <f t="shared" si="76"/>
        <v>62</v>
      </c>
      <c r="I168" s="13">
        <f t="shared" si="76"/>
        <v>3</v>
      </c>
      <c r="J168" s="13">
        <f t="shared" si="76"/>
        <v>65</v>
      </c>
      <c r="K168" s="13">
        <f t="shared" si="76"/>
        <v>112</v>
      </c>
      <c r="L168" s="13">
        <f t="shared" si="76"/>
        <v>3</v>
      </c>
      <c r="M168" s="13">
        <f t="shared" si="76"/>
        <v>115</v>
      </c>
      <c r="N168" s="13">
        <f aca="true" t="shared" si="77" ref="N168:N197">D168+G168+J168+M168</f>
        <v>290</v>
      </c>
      <c r="O168" s="13">
        <f t="shared" si="63"/>
        <v>174</v>
      </c>
      <c r="P168" s="13">
        <f>SUM(P163:P167)</f>
        <v>173.22</v>
      </c>
      <c r="Q168" s="13">
        <f t="shared" si="64"/>
        <v>0.7800000000000011</v>
      </c>
      <c r="R168" s="13">
        <f t="shared" si="66"/>
        <v>232</v>
      </c>
      <c r="S168" s="13">
        <f>S163+S164+S165+S167+S166</f>
        <v>232.78</v>
      </c>
      <c r="T168" s="13"/>
      <c r="U168" s="13"/>
      <c r="V168" s="12"/>
    </row>
    <row r="169" spans="1:22" ht="15" customHeight="1">
      <c r="A169" s="14" t="s">
        <v>137</v>
      </c>
      <c r="B169" s="17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2"/>
    </row>
    <row r="170" spans="1:22" ht="15" customHeight="1">
      <c r="A170" s="16" t="s">
        <v>137</v>
      </c>
      <c r="B170" s="17">
        <v>617007</v>
      </c>
      <c r="C170" s="13"/>
      <c r="D170" s="13">
        <f t="shared" si="59"/>
        <v>0</v>
      </c>
      <c r="E170" s="13">
        <v>10</v>
      </c>
      <c r="F170" s="13"/>
      <c r="G170" s="13">
        <f t="shared" si="60"/>
        <v>10</v>
      </c>
      <c r="H170" s="13">
        <v>13</v>
      </c>
      <c r="I170" s="13">
        <v>8</v>
      </c>
      <c r="J170" s="13">
        <f t="shared" si="61"/>
        <v>21</v>
      </c>
      <c r="K170" s="13">
        <v>2</v>
      </c>
      <c r="L170" s="13">
        <v>2</v>
      </c>
      <c r="M170" s="13">
        <f t="shared" si="62"/>
        <v>4</v>
      </c>
      <c r="N170" s="13">
        <f t="shared" si="77"/>
        <v>35</v>
      </c>
      <c r="O170" s="13">
        <f t="shared" si="63"/>
        <v>21</v>
      </c>
      <c r="P170" s="13">
        <v>26.04</v>
      </c>
      <c r="Q170" s="13">
        <f t="shared" si="64"/>
        <v>-5.039999999999999</v>
      </c>
      <c r="R170" s="13">
        <f t="shared" si="66"/>
        <v>28</v>
      </c>
      <c r="S170" s="13">
        <f>Q170+R170</f>
        <v>22.96</v>
      </c>
      <c r="T170" s="13"/>
      <c r="U170" s="13"/>
      <c r="V170" s="12"/>
    </row>
    <row r="171" spans="1:22" ht="15" customHeight="1">
      <c r="A171" s="16" t="s">
        <v>39</v>
      </c>
      <c r="B171" s="17"/>
      <c r="C171" s="13">
        <f>C170</f>
        <v>0</v>
      </c>
      <c r="D171" s="13">
        <f aca="true" t="shared" si="78" ref="D171:M171">D170</f>
        <v>0</v>
      </c>
      <c r="E171" s="13">
        <f t="shared" si="78"/>
        <v>10</v>
      </c>
      <c r="F171" s="13">
        <f t="shared" si="78"/>
        <v>0</v>
      </c>
      <c r="G171" s="13">
        <f t="shared" si="78"/>
        <v>10</v>
      </c>
      <c r="H171" s="13">
        <f t="shared" si="78"/>
        <v>13</v>
      </c>
      <c r="I171" s="13">
        <f t="shared" si="78"/>
        <v>8</v>
      </c>
      <c r="J171" s="13">
        <f t="shared" si="78"/>
        <v>21</v>
      </c>
      <c r="K171" s="13">
        <f t="shared" si="78"/>
        <v>2</v>
      </c>
      <c r="L171" s="13">
        <f t="shared" si="78"/>
        <v>2</v>
      </c>
      <c r="M171" s="13">
        <f t="shared" si="78"/>
        <v>4</v>
      </c>
      <c r="N171" s="13">
        <f t="shared" si="77"/>
        <v>35</v>
      </c>
      <c r="O171" s="13">
        <f t="shared" si="63"/>
        <v>21</v>
      </c>
      <c r="P171" s="13">
        <f>P170</f>
        <v>26.04</v>
      </c>
      <c r="Q171" s="13">
        <f t="shared" si="64"/>
        <v>-5.039999999999999</v>
      </c>
      <c r="R171" s="13">
        <f t="shared" si="66"/>
        <v>28</v>
      </c>
      <c r="S171" s="13">
        <f>S170</f>
        <v>22.96</v>
      </c>
      <c r="T171" s="13"/>
      <c r="U171" s="13"/>
      <c r="V171" s="12"/>
    </row>
    <row r="172" spans="1:22" ht="15" customHeight="1">
      <c r="A172" s="14" t="s">
        <v>138</v>
      </c>
      <c r="B172" s="17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2"/>
    </row>
    <row r="173" spans="1:22" ht="15" customHeight="1">
      <c r="A173" s="16" t="s">
        <v>138</v>
      </c>
      <c r="B173" s="17">
        <v>617006</v>
      </c>
      <c r="C173" s="13">
        <v>3</v>
      </c>
      <c r="D173" s="13">
        <f t="shared" si="59"/>
        <v>3</v>
      </c>
      <c r="E173" s="13">
        <v>6</v>
      </c>
      <c r="F173" s="13">
        <v>3</v>
      </c>
      <c r="G173" s="13">
        <f t="shared" si="60"/>
        <v>9</v>
      </c>
      <c r="H173" s="13">
        <v>8</v>
      </c>
      <c r="I173" s="13"/>
      <c r="J173" s="13">
        <f t="shared" si="61"/>
        <v>8</v>
      </c>
      <c r="K173" s="13">
        <v>8</v>
      </c>
      <c r="L173" s="13">
        <v>1</v>
      </c>
      <c r="M173" s="13">
        <f t="shared" si="62"/>
        <v>9</v>
      </c>
      <c r="N173" s="13">
        <f t="shared" si="77"/>
        <v>29</v>
      </c>
      <c r="O173" s="13">
        <f t="shared" si="63"/>
        <v>17.4</v>
      </c>
      <c r="P173" s="13">
        <v>6.66</v>
      </c>
      <c r="Q173" s="13">
        <f t="shared" si="64"/>
        <v>10.739999999999998</v>
      </c>
      <c r="R173" s="13">
        <f t="shared" si="66"/>
        <v>23.200000000000003</v>
      </c>
      <c r="S173" s="13">
        <f>Q173+R173</f>
        <v>33.94</v>
      </c>
      <c r="T173" s="13"/>
      <c r="U173" s="13"/>
      <c r="V173" s="12"/>
    </row>
    <row r="174" spans="1:22" ht="15" customHeight="1">
      <c r="A174" s="16" t="s">
        <v>39</v>
      </c>
      <c r="B174" s="17"/>
      <c r="C174" s="13">
        <f>C173</f>
        <v>3</v>
      </c>
      <c r="D174" s="13">
        <f aca="true" t="shared" si="79" ref="D174:M174">D173</f>
        <v>3</v>
      </c>
      <c r="E174" s="13">
        <f t="shared" si="79"/>
        <v>6</v>
      </c>
      <c r="F174" s="13">
        <f t="shared" si="79"/>
        <v>3</v>
      </c>
      <c r="G174" s="13">
        <f t="shared" si="79"/>
        <v>9</v>
      </c>
      <c r="H174" s="13">
        <f t="shared" si="79"/>
        <v>8</v>
      </c>
      <c r="I174" s="13">
        <f t="shared" si="79"/>
        <v>0</v>
      </c>
      <c r="J174" s="13">
        <f t="shared" si="79"/>
        <v>8</v>
      </c>
      <c r="K174" s="13">
        <f t="shared" si="79"/>
        <v>8</v>
      </c>
      <c r="L174" s="13">
        <f t="shared" si="79"/>
        <v>1</v>
      </c>
      <c r="M174" s="13">
        <f t="shared" si="79"/>
        <v>9</v>
      </c>
      <c r="N174" s="13">
        <f t="shared" si="77"/>
        <v>29</v>
      </c>
      <c r="O174" s="13">
        <f t="shared" si="63"/>
        <v>17.4</v>
      </c>
      <c r="P174" s="13">
        <f>P173</f>
        <v>6.66</v>
      </c>
      <c r="Q174" s="13">
        <f t="shared" si="64"/>
        <v>10.739999999999998</v>
      </c>
      <c r="R174" s="13">
        <f t="shared" si="66"/>
        <v>23.200000000000003</v>
      </c>
      <c r="S174" s="13">
        <f>S173</f>
        <v>33.94</v>
      </c>
      <c r="T174" s="13"/>
      <c r="U174" s="13"/>
      <c r="V174" s="12"/>
    </row>
    <row r="175" spans="1:22" ht="15" customHeight="1">
      <c r="A175" s="14" t="s">
        <v>139</v>
      </c>
      <c r="B175" s="15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2"/>
    </row>
    <row r="176" spans="1:22" ht="31.5">
      <c r="A176" s="16" t="s">
        <v>139</v>
      </c>
      <c r="B176" s="17">
        <v>617008</v>
      </c>
      <c r="C176" s="13">
        <v>26</v>
      </c>
      <c r="D176" s="13">
        <f t="shared" si="59"/>
        <v>26</v>
      </c>
      <c r="E176" s="13">
        <v>12</v>
      </c>
      <c r="F176" s="13">
        <v>6</v>
      </c>
      <c r="G176" s="13">
        <f t="shared" si="60"/>
        <v>18</v>
      </c>
      <c r="H176" s="13">
        <v>5</v>
      </c>
      <c r="I176" s="13"/>
      <c r="J176" s="13">
        <f t="shared" si="61"/>
        <v>5</v>
      </c>
      <c r="K176" s="13">
        <v>7</v>
      </c>
      <c r="L176" s="13"/>
      <c r="M176" s="13">
        <f t="shared" si="62"/>
        <v>7</v>
      </c>
      <c r="N176" s="13">
        <f t="shared" si="77"/>
        <v>56</v>
      </c>
      <c r="O176" s="13">
        <f t="shared" si="63"/>
        <v>33.6</v>
      </c>
      <c r="P176" s="13">
        <v>97.02</v>
      </c>
      <c r="Q176" s="13">
        <f t="shared" si="64"/>
        <v>-63.419999999999995</v>
      </c>
      <c r="R176" s="13">
        <f t="shared" si="66"/>
        <v>44.800000000000004</v>
      </c>
      <c r="S176" s="13">
        <v>0</v>
      </c>
      <c r="T176" s="13"/>
      <c r="U176" s="13">
        <v>18.62</v>
      </c>
      <c r="V176" s="12" t="s">
        <v>140</v>
      </c>
    </row>
    <row r="177" spans="1:22" ht="15" customHeight="1">
      <c r="A177" s="16" t="s">
        <v>39</v>
      </c>
      <c r="B177" s="17"/>
      <c r="C177" s="13">
        <f>C176</f>
        <v>26</v>
      </c>
      <c r="D177" s="13">
        <f aca="true" t="shared" si="80" ref="D177:M177">D176</f>
        <v>26</v>
      </c>
      <c r="E177" s="13">
        <f t="shared" si="80"/>
        <v>12</v>
      </c>
      <c r="F177" s="13">
        <f t="shared" si="80"/>
        <v>6</v>
      </c>
      <c r="G177" s="13">
        <f t="shared" si="80"/>
        <v>18</v>
      </c>
      <c r="H177" s="13">
        <f t="shared" si="80"/>
        <v>5</v>
      </c>
      <c r="I177" s="13">
        <f t="shared" si="80"/>
        <v>0</v>
      </c>
      <c r="J177" s="13">
        <f t="shared" si="80"/>
        <v>5</v>
      </c>
      <c r="K177" s="13">
        <f t="shared" si="80"/>
        <v>7</v>
      </c>
      <c r="L177" s="13">
        <f t="shared" si="80"/>
        <v>0</v>
      </c>
      <c r="M177" s="13">
        <f t="shared" si="80"/>
        <v>7</v>
      </c>
      <c r="N177" s="13">
        <f t="shared" si="77"/>
        <v>56</v>
      </c>
      <c r="O177" s="13">
        <f t="shared" si="63"/>
        <v>33.6</v>
      </c>
      <c r="P177" s="13">
        <f>P176</f>
        <v>97.02</v>
      </c>
      <c r="Q177" s="13">
        <f t="shared" si="64"/>
        <v>-63.419999999999995</v>
      </c>
      <c r="R177" s="13">
        <f t="shared" si="66"/>
        <v>44.800000000000004</v>
      </c>
      <c r="S177" s="13">
        <f>S176</f>
        <v>0</v>
      </c>
      <c r="T177" s="13"/>
      <c r="U177" s="13"/>
      <c r="V177" s="12"/>
    </row>
    <row r="178" spans="1:22" ht="15" customHeight="1">
      <c r="A178" s="14" t="s">
        <v>141</v>
      </c>
      <c r="B178" s="15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2"/>
    </row>
    <row r="179" spans="1:22" ht="15" customHeight="1">
      <c r="A179" s="16" t="s">
        <v>141</v>
      </c>
      <c r="B179" s="17">
        <v>617009</v>
      </c>
      <c r="C179" s="13">
        <v>41</v>
      </c>
      <c r="D179" s="13">
        <f t="shared" si="59"/>
        <v>41</v>
      </c>
      <c r="E179" s="13">
        <v>15</v>
      </c>
      <c r="F179" s="13">
        <v>24</v>
      </c>
      <c r="G179" s="13">
        <f t="shared" si="60"/>
        <v>39</v>
      </c>
      <c r="H179" s="13">
        <v>15</v>
      </c>
      <c r="I179" s="13">
        <v>1</v>
      </c>
      <c r="J179" s="13">
        <f t="shared" si="61"/>
        <v>16</v>
      </c>
      <c r="K179" s="13"/>
      <c r="L179" s="13"/>
      <c r="M179" s="13">
        <f t="shared" si="62"/>
        <v>0</v>
      </c>
      <c r="N179" s="13">
        <f t="shared" si="77"/>
        <v>96</v>
      </c>
      <c r="O179" s="13">
        <f t="shared" si="63"/>
        <v>57.6</v>
      </c>
      <c r="P179" s="13">
        <v>35.88</v>
      </c>
      <c r="Q179" s="13">
        <f t="shared" si="64"/>
        <v>21.72</v>
      </c>
      <c r="R179" s="13">
        <f t="shared" si="66"/>
        <v>76.80000000000001</v>
      </c>
      <c r="S179" s="13">
        <f aca="true" t="shared" si="81" ref="S179:S187">Q179+R179</f>
        <v>98.52000000000001</v>
      </c>
      <c r="T179" s="13"/>
      <c r="U179" s="13"/>
      <c r="V179" s="12"/>
    </row>
    <row r="180" spans="1:22" ht="15" customHeight="1">
      <c r="A180" s="16" t="s">
        <v>39</v>
      </c>
      <c r="B180" s="17"/>
      <c r="C180" s="13">
        <f>C179</f>
        <v>41</v>
      </c>
      <c r="D180" s="13">
        <f aca="true" t="shared" si="82" ref="D180:M180">D179</f>
        <v>41</v>
      </c>
      <c r="E180" s="13">
        <f t="shared" si="82"/>
        <v>15</v>
      </c>
      <c r="F180" s="13">
        <f t="shared" si="82"/>
        <v>24</v>
      </c>
      <c r="G180" s="13">
        <f t="shared" si="82"/>
        <v>39</v>
      </c>
      <c r="H180" s="13">
        <f t="shared" si="82"/>
        <v>15</v>
      </c>
      <c r="I180" s="13">
        <f t="shared" si="82"/>
        <v>1</v>
      </c>
      <c r="J180" s="13">
        <f t="shared" si="82"/>
        <v>16</v>
      </c>
      <c r="K180" s="13">
        <f t="shared" si="82"/>
        <v>0</v>
      </c>
      <c r="L180" s="13">
        <f t="shared" si="82"/>
        <v>0</v>
      </c>
      <c r="M180" s="13">
        <f t="shared" si="82"/>
        <v>0</v>
      </c>
      <c r="N180" s="13">
        <f t="shared" si="77"/>
        <v>96</v>
      </c>
      <c r="O180" s="13">
        <f t="shared" si="63"/>
        <v>57.6</v>
      </c>
      <c r="P180" s="13">
        <f>P179</f>
        <v>35.88</v>
      </c>
      <c r="Q180" s="13">
        <f t="shared" si="64"/>
        <v>21.72</v>
      </c>
      <c r="R180" s="13">
        <f t="shared" si="66"/>
        <v>76.80000000000001</v>
      </c>
      <c r="S180" s="13">
        <f>S179</f>
        <v>98.52000000000001</v>
      </c>
      <c r="T180" s="13"/>
      <c r="U180" s="13"/>
      <c r="V180" s="12"/>
    </row>
    <row r="181" spans="1:22" ht="15" customHeight="1">
      <c r="A181" s="14" t="s">
        <v>142</v>
      </c>
      <c r="B181" s="15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2"/>
    </row>
    <row r="182" spans="1:22" ht="15" customHeight="1">
      <c r="A182" s="16" t="s">
        <v>43</v>
      </c>
      <c r="B182" s="17">
        <v>618001</v>
      </c>
      <c r="C182" s="13"/>
      <c r="D182" s="13">
        <f t="shared" si="59"/>
        <v>0</v>
      </c>
      <c r="E182" s="13"/>
      <c r="F182" s="13"/>
      <c r="G182" s="13">
        <f t="shared" si="60"/>
        <v>0</v>
      </c>
      <c r="H182" s="13">
        <v>1</v>
      </c>
      <c r="I182" s="13"/>
      <c r="J182" s="13">
        <f t="shared" si="61"/>
        <v>1</v>
      </c>
      <c r="K182" s="13"/>
      <c r="L182" s="13"/>
      <c r="M182" s="13">
        <f t="shared" si="62"/>
        <v>0</v>
      </c>
      <c r="N182" s="13">
        <f t="shared" si="77"/>
        <v>1</v>
      </c>
      <c r="O182" s="13">
        <f t="shared" si="63"/>
        <v>0.6</v>
      </c>
      <c r="P182" s="13">
        <v>1.2</v>
      </c>
      <c r="Q182" s="13">
        <f t="shared" si="64"/>
        <v>-0.6</v>
      </c>
      <c r="R182" s="13">
        <f t="shared" si="66"/>
        <v>0.8</v>
      </c>
      <c r="S182" s="13">
        <f t="shared" si="81"/>
        <v>0.20000000000000007</v>
      </c>
      <c r="T182" s="13"/>
      <c r="U182" s="13"/>
      <c r="V182" s="12"/>
    </row>
    <row r="183" spans="1:22" ht="15" customHeight="1">
      <c r="A183" s="16" t="s">
        <v>143</v>
      </c>
      <c r="B183" s="17">
        <v>618002</v>
      </c>
      <c r="C183" s="13">
        <v>22</v>
      </c>
      <c r="D183" s="13">
        <f t="shared" si="59"/>
        <v>22</v>
      </c>
      <c r="E183" s="13"/>
      <c r="F183" s="13">
        <v>0</v>
      </c>
      <c r="G183" s="13">
        <f t="shared" si="60"/>
        <v>0</v>
      </c>
      <c r="H183" s="13">
        <v>21</v>
      </c>
      <c r="I183" s="13">
        <v>1</v>
      </c>
      <c r="J183" s="13">
        <f t="shared" si="61"/>
        <v>22</v>
      </c>
      <c r="K183" s="13">
        <v>20</v>
      </c>
      <c r="L183" s="13">
        <v>3</v>
      </c>
      <c r="M183" s="13">
        <f t="shared" si="62"/>
        <v>23</v>
      </c>
      <c r="N183" s="13">
        <f t="shared" si="77"/>
        <v>67</v>
      </c>
      <c r="O183" s="13">
        <f t="shared" si="63"/>
        <v>40.2</v>
      </c>
      <c r="P183" s="13">
        <f>VLOOKUP(A183,'[1]sheet1'!$A$8:$R$239,18,0)</f>
        <v>49.019999999999996</v>
      </c>
      <c r="Q183" s="13">
        <f t="shared" si="64"/>
        <v>-8.819999999999993</v>
      </c>
      <c r="R183" s="13">
        <f t="shared" si="66"/>
        <v>53.6</v>
      </c>
      <c r="S183" s="13">
        <f t="shared" si="81"/>
        <v>44.78000000000001</v>
      </c>
      <c r="T183" s="13"/>
      <c r="U183" s="13"/>
      <c r="V183" s="12"/>
    </row>
    <row r="184" spans="1:22" ht="31.5">
      <c r="A184" s="16" t="s">
        <v>144</v>
      </c>
      <c r="B184" s="17">
        <v>618003</v>
      </c>
      <c r="C184" s="13"/>
      <c r="D184" s="13">
        <f t="shared" si="59"/>
        <v>0</v>
      </c>
      <c r="E184" s="13"/>
      <c r="F184" s="13"/>
      <c r="G184" s="13">
        <f t="shared" si="60"/>
        <v>0</v>
      </c>
      <c r="H184" s="13"/>
      <c r="I184" s="13">
        <v>5</v>
      </c>
      <c r="J184" s="13">
        <f t="shared" si="61"/>
        <v>5</v>
      </c>
      <c r="K184" s="13">
        <v>7</v>
      </c>
      <c r="L184" s="13">
        <v>14</v>
      </c>
      <c r="M184" s="13">
        <f t="shared" si="62"/>
        <v>21</v>
      </c>
      <c r="N184" s="13">
        <f t="shared" si="77"/>
        <v>26</v>
      </c>
      <c r="O184" s="13">
        <f t="shared" si="63"/>
        <v>15.6</v>
      </c>
      <c r="P184" s="13">
        <f>VLOOKUP(A184,'[1]sheet1'!$A$8:$R$239,18,0)</f>
        <v>0</v>
      </c>
      <c r="Q184" s="13">
        <f t="shared" si="64"/>
        <v>15.6</v>
      </c>
      <c r="R184" s="13">
        <f t="shared" si="66"/>
        <v>20.8</v>
      </c>
      <c r="S184" s="13">
        <f>Q184+R184-T184</f>
        <v>16.119999999999997</v>
      </c>
      <c r="T184" s="13">
        <v>20.28</v>
      </c>
      <c r="U184" s="13"/>
      <c r="V184" s="12" t="s">
        <v>145</v>
      </c>
    </row>
    <row r="185" spans="1:22" ht="31.5">
      <c r="A185" s="16" t="s">
        <v>146</v>
      </c>
      <c r="B185" s="17">
        <v>618009</v>
      </c>
      <c r="C185" s="13">
        <v>17</v>
      </c>
      <c r="D185" s="13">
        <f t="shared" si="59"/>
        <v>17</v>
      </c>
      <c r="E185" s="13">
        <v>8</v>
      </c>
      <c r="F185" s="13"/>
      <c r="G185" s="13">
        <f t="shared" si="60"/>
        <v>8</v>
      </c>
      <c r="H185" s="13"/>
      <c r="I185" s="13"/>
      <c r="J185" s="13">
        <f t="shared" si="61"/>
        <v>0</v>
      </c>
      <c r="K185" s="13"/>
      <c r="L185" s="13"/>
      <c r="M185" s="13">
        <f t="shared" si="62"/>
        <v>0</v>
      </c>
      <c r="N185" s="13">
        <f t="shared" si="77"/>
        <v>25</v>
      </c>
      <c r="O185" s="13">
        <f t="shared" si="63"/>
        <v>15</v>
      </c>
      <c r="P185" s="13">
        <f>VLOOKUP(A185,'[1]sheet1'!$A$8:$R$239,18,0)</f>
        <v>0</v>
      </c>
      <c r="Q185" s="13">
        <f t="shared" si="64"/>
        <v>15</v>
      </c>
      <c r="R185" s="13">
        <f t="shared" si="66"/>
        <v>20</v>
      </c>
      <c r="S185" s="13">
        <f>Q185+R185-T185</f>
        <v>31.46</v>
      </c>
      <c r="T185" s="13">
        <v>3.54</v>
      </c>
      <c r="U185" s="13"/>
      <c r="V185" s="12" t="s">
        <v>147</v>
      </c>
    </row>
    <row r="186" spans="1:22" ht="15" customHeight="1">
      <c r="A186" s="16" t="s">
        <v>148</v>
      </c>
      <c r="B186" s="17">
        <v>618005</v>
      </c>
      <c r="C186" s="13"/>
      <c r="D186" s="13">
        <f t="shared" si="59"/>
        <v>0</v>
      </c>
      <c r="E186" s="13">
        <v>2</v>
      </c>
      <c r="F186" s="13"/>
      <c r="G186" s="13">
        <f t="shared" si="60"/>
        <v>2</v>
      </c>
      <c r="H186" s="13">
        <v>2</v>
      </c>
      <c r="I186" s="13">
        <v>1</v>
      </c>
      <c r="J186" s="13">
        <f t="shared" si="61"/>
        <v>3</v>
      </c>
      <c r="K186" s="13"/>
      <c r="L186" s="13">
        <v>11</v>
      </c>
      <c r="M186" s="13">
        <f t="shared" si="62"/>
        <v>11</v>
      </c>
      <c r="N186" s="13">
        <f t="shared" si="77"/>
        <v>16</v>
      </c>
      <c r="O186" s="13">
        <f t="shared" si="63"/>
        <v>9.6</v>
      </c>
      <c r="P186" s="13">
        <f>VLOOKUP(A186,'[1]sheet1'!$A$8:$R$239,18,0)</f>
        <v>4.14</v>
      </c>
      <c r="Q186" s="13">
        <f t="shared" si="64"/>
        <v>5.46</v>
      </c>
      <c r="R186" s="13">
        <f t="shared" si="66"/>
        <v>12.8</v>
      </c>
      <c r="S186" s="13">
        <f t="shared" si="81"/>
        <v>18.26</v>
      </c>
      <c r="T186" s="13"/>
      <c r="U186" s="13"/>
      <c r="V186" s="12"/>
    </row>
    <row r="187" spans="1:22" ht="15" customHeight="1">
      <c r="A187" s="16" t="s">
        <v>149</v>
      </c>
      <c r="B187" s="17">
        <v>618006</v>
      </c>
      <c r="C187" s="13"/>
      <c r="D187" s="13">
        <f t="shared" si="59"/>
        <v>0</v>
      </c>
      <c r="E187" s="13"/>
      <c r="F187" s="13"/>
      <c r="G187" s="13">
        <f t="shared" si="60"/>
        <v>0</v>
      </c>
      <c r="H187" s="13"/>
      <c r="I187" s="13"/>
      <c r="J187" s="13">
        <f t="shared" si="61"/>
        <v>0</v>
      </c>
      <c r="K187" s="13">
        <v>8</v>
      </c>
      <c r="L187" s="13"/>
      <c r="M187" s="13">
        <f t="shared" si="62"/>
        <v>8</v>
      </c>
      <c r="N187" s="13">
        <f t="shared" si="77"/>
        <v>8</v>
      </c>
      <c r="O187" s="13">
        <f t="shared" si="63"/>
        <v>4.8</v>
      </c>
      <c r="P187" s="13">
        <f>VLOOKUP(A187,'[1]sheet1'!$A$8:$R$239,18,0)</f>
        <v>0</v>
      </c>
      <c r="Q187" s="13">
        <f t="shared" si="64"/>
        <v>4.8</v>
      </c>
      <c r="R187" s="13">
        <f t="shared" si="66"/>
        <v>6.4</v>
      </c>
      <c r="S187" s="13">
        <f t="shared" si="81"/>
        <v>11.2</v>
      </c>
      <c r="T187" s="13"/>
      <c r="U187" s="13"/>
      <c r="V187" s="12"/>
    </row>
    <row r="188" spans="1:22" ht="15" customHeight="1">
      <c r="A188" s="16" t="s">
        <v>39</v>
      </c>
      <c r="B188" s="17"/>
      <c r="C188" s="13">
        <f aca="true" t="shared" si="83" ref="C188:M188">C182+C183+C184+C185+C186+C187</f>
        <v>39</v>
      </c>
      <c r="D188" s="13">
        <f t="shared" si="83"/>
        <v>39</v>
      </c>
      <c r="E188" s="13">
        <f t="shared" si="83"/>
        <v>10</v>
      </c>
      <c r="F188" s="13">
        <f t="shared" si="83"/>
        <v>0</v>
      </c>
      <c r="G188" s="13">
        <f t="shared" si="83"/>
        <v>10</v>
      </c>
      <c r="H188" s="13">
        <f t="shared" si="83"/>
        <v>24</v>
      </c>
      <c r="I188" s="13">
        <f t="shared" si="83"/>
        <v>7</v>
      </c>
      <c r="J188" s="13">
        <f t="shared" si="83"/>
        <v>31</v>
      </c>
      <c r="K188" s="13">
        <f t="shared" si="83"/>
        <v>35</v>
      </c>
      <c r="L188" s="13">
        <f t="shared" si="83"/>
        <v>28</v>
      </c>
      <c r="M188" s="13">
        <f t="shared" si="83"/>
        <v>63</v>
      </c>
      <c r="N188" s="13">
        <f t="shared" si="77"/>
        <v>143</v>
      </c>
      <c r="O188" s="13">
        <f t="shared" si="63"/>
        <v>85.8</v>
      </c>
      <c r="P188" s="13">
        <f>P182+P183+P184+P185+P186+P187</f>
        <v>54.36</v>
      </c>
      <c r="Q188" s="13">
        <f t="shared" si="64"/>
        <v>31.439999999999998</v>
      </c>
      <c r="R188" s="13">
        <f t="shared" si="66"/>
        <v>114.4</v>
      </c>
      <c r="S188" s="13">
        <f>S182+S183+S184+S185+S187+S186</f>
        <v>122.02000000000001</v>
      </c>
      <c r="T188" s="13"/>
      <c r="U188" s="13"/>
      <c r="V188" s="12"/>
    </row>
    <row r="189" spans="1:22" ht="15" customHeight="1">
      <c r="A189" s="14" t="s">
        <v>150</v>
      </c>
      <c r="B189" s="15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2"/>
    </row>
    <row r="190" spans="1:22" ht="15" customHeight="1">
      <c r="A190" s="16" t="s">
        <v>150</v>
      </c>
      <c r="B190" s="17">
        <v>618004</v>
      </c>
      <c r="C190" s="13">
        <v>80</v>
      </c>
      <c r="D190" s="13">
        <f t="shared" si="59"/>
        <v>80</v>
      </c>
      <c r="E190" s="13">
        <v>71</v>
      </c>
      <c r="F190" s="13">
        <v>15</v>
      </c>
      <c r="G190" s="13">
        <f t="shared" si="60"/>
        <v>86</v>
      </c>
      <c r="H190" s="13">
        <v>38</v>
      </c>
      <c r="I190" s="13">
        <v>21</v>
      </c>
      <c r="J190" s="13">
        <f t="shared" si="61"/>
        <v>59</v>
      </c>
      <c r="K190" s="13"/>
      <c r="L190" s="13"/>
      <c r="M190" s="13">
        <f t="shared" si="62"/>
        <v>0</v>
      </c>
      <c r="N190" s="13">
        <f t="shared" si="77"/>
        <v>225</v>
      </c>
      <c r="O190" s="13">
        <f t="shared" si="63"/>
        <v>135</v>
      </c>
      <c r="P190" s="13">
        <v>232.14</v>
      </c>
      <c r="Q190" s="13">
        <f t="shared" si="64"/>
        <v>-97.13999999999999</v>
      </c>
      <c r="R190" s="13">
        <f t="shared" si="66"/>
        <v>180</v>
      </c>
      <c r="S190" s="13">
        <f>Q190+R190</f>
        <v>82.86000000000001</v>
      </c>
      <c r="T190" s="13"/>
      <c r="U190" s="13"/>
      <c r="V190" s="12"/>
    </row>
    <row r="191" spans="1:22" ht="15" customHeight="1">
      <c r="A191" s="16" t="s">
        <v>39</v>
      </c>
      <c r="B191" s="17"/>
      <c r="C191" s="13">
        <f>C190</f>
        <v>80</v>
      </c>
      <c r="D191" s="13">
        <f aca="true" t="shared" si="84" ref="D191:M191">D190</f>
        <v>80</v>
      </c>
      <c r="E191" s="13">
        <f t="shared" si="84"/>
        <v>71</v>
      </c>
      <c r="F191" s="13">
        <f t="shared" si="84"/>
        <v>15</v>
      </c>
      <c r="G191" s="13">
        <f t="shared" si="84"/>
        <v>86</v>
      </c>
      <c r="H191" s="13">
        <f t="shared" si="84"/>
        <v>38</v>
      </c>
      <c r="I191" s="13">
        <f t="shared" si="84"/>
        <v>21</v>
      </c>
      <c r="J191" s="13">
        <f t="shared" si="84"/>
        <v>59</v>
      </c>
      <c r="K191" s="13">
        <f t="shared" si="84"/>
        <v>0</v>
      </c>
      <c r="L191" s="13">
        <f t="shared" si="84"/>
        <v>0</v>
      </c>
      <c r="M191" s="13">
        <f t="shared" si="84"/>
        <v>0</v>
      </c>
      <c r="N191" s="13">
        <f t="shared" si="77"/>
        <v>225</v>
      </c>
      <c r="O191" s="13">
        <f t="shared" si="63"/>
        <v>135</v>
      </c>
      <c r="P191" s="13">
        <f>P190</f>
        <v>232.14</v>
      </c>
      <c r="Q191" s="13">
        <f t="shared" si="64"/>
        <v>-97.13999999999999</v>
      </c>
      <c r="R191" s="13">
        <f t="shared" si="66"/>
        <v>180</v>
      </c>
      <c r="S191" s="13">
        <f>S190</f>
        <v>82.86000000000001</v>
      </c>
      <c r="T191" s="13"/>
      <c r="U191" s="13"/>
      <c r="V191" s="12"/>
    </row>
    <row r="192" spans="1:22" ht="15" customHeight="1">
      <c r="A192" s="14" t="s">
        <v>151</v>
      </c>
      <c r="B192" s="17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2"/>
    </row>
    <row r="193" spans="1:22" ht="15" customHeight="1">
      <c r="A193" s="16" t="s">
        <v>151</v>
      </c>
      <c r="B193" s="17">
        <v>618007</v>
      </c>
      <c r="C193" s="13">
        <v>5</v>
      </c>
      <c r="D193" s="13">
        <f t="shared" si="59"/>
        <v>5</v>
      </c>
      <c r="E193" s="13">
        <v>6</v>
      </c>
      <c r="F193" s="13">
        <v>3</v>
      </c>
      <c r="G193" s="13">
        <f t="shared" si="60"/>
        <v>9</v>
      </c>
      <c r="H193" s="13">
        <v>2</v>
      </c>
      <c r="I193" s="13">
        <v>2</v>
      </c>
      <c r="J193" s="13">
        <f t="shared" si="61"/>
        <v>4</v>
      </c>
      <c r="K193" s="13">
        <v>3</v>
      </c>
      <c r="L193" s="13">
        <v>4</v>
      </c>
      <c r="M193" s="13">
        <f t="shared" si="62"/>
        <v>7</v>
      </c>
      <c r="N193" s="13">
        <f t="shared" si="77"/>
        <v>25</v>
      </c>
      <c r="O193" s="13">
        <f t="shared" si="63"/>
        <v>15</v>
      </c>
      <c r="P193" s="13">
        <v>9.84</v>
      </c>
      <c r="Q193" s="13">
        <f t="shared" si="64"/>
        <v>5.16</v>
      </c>
      <c r="R193" s="13">
        <f t="shared" si="66"/>
        <v>20</v>
      </c>
      <c r="S193" s="13">
        <f>Q193+R193</f>
        <v>25.16</v>
      </c>
      <c r="T193" s="13"/>
      <c r="U193" s="13"/>
      <c r="V193" s="12"/>
    </row>
    <row r="194" spans="1:22" ht="15" customHeight="1">
      <c r="A194" s="16" t="s">
        <v>39</v>
      </c>
      <c r="B194" s="17"/>
      <c r="C194" s="13">
        <f>C193</f>
        <v>5</v>
      </c>
      <c r="D194" s="13">
        <f aca="true" t="shared" si="85" ref="D194:M194">D193</f>
        <v>5</v>
      </c>
      <c r="E194" s="13">
        <f t="shared" si="85"/>
        <v>6</v>
      </c>
      <c r="F194" s="13">
        <f t="shared" si="85"/>
        <v>3</v>
      </c>
      <c r="G194" s="13">
        <f t="shared" si="85"/>
        <v>9</v>
      </c>
      <c r="H194" s="13">
        <f t="shared" si="85"/>
        <v>2</v>
      </c>
      <c r="I194" s="13">
        <f t="shared" si="85"/>
        <v>2</v>
      </c>
      <c r="J194" s="13">
        <f t="shared" si="85"/>
        <v>4</v>
      </c>
      <c r="K194" s="13">
        <f t="shared" si="85"/>
        <v>3</v>
      </c>
      <c r="L194" s="13">
        <f t="shared" si="85"/>
        <v>4</v>
      </c>
      <c r="M194" s="13">
        <f t="shared" si="85"/>
        <v>7</v>
      </c>
      <c r="N194" s="13">
        <f t="shared" si="77"/>
        <v>25</v>
      </c>
      <c r="O194" s="13">
        <f t="shared" si="63"/>
        <v>15</v>
      </c>
      <c r="P194" s="13">
        <f>P193</f>
        <v>9.84</v>
      </c>
      <c r="Q194" s="13">
        <f t="shared" si="64"/>
        <v>5.16</v>
      </c>
      <c r="R194" s="13">
        <f t="shared" si="66"/>
        <v>20</v>
      </c>
      <c r="S194" s="13">
        <f>S193</f>
        <v>25.16</v>
      </c>
      <c r="T194" s="13"/>
      <c r="U194" s="13"/>
      <c r="V194" s="12"/>
    </row>
    <row r="195" spans="1:22" ht="15" customHeight="1">
      <c r="A195" s="14" t="s">
        <v>152</v>
      </c>
      <c r="B195" s="17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2"/>
    </row>
    <row r="196" spans="1:22" ht="15" customHeight="1">
      <c r="A196" s="16" t="s">
        <v>152</v>
      </c>
      <c r="B196" s="17">
        <v>618008</v>
      </c>
      <c r="C196" s="13">
        <v>8</v>
      </c>
      <c r="D196" s="13">
        <f t="shared" si="59"/>
        <v>8</v>
      </c>
      <c r="E196" s="13">
        <v>11</v>
      </c>
      <c r="F196" s="13">
        <v>6</v>
      </c>
      <c r="G196" s="13">
        <f t="shared" si="60"/>
        <v>17</v>
      </c>
      <c r="H196" s="13">
        <v>12</v>
      </c>
      <c r="I196" s="13">
        <v>2</v>
      </c>
      <c r="J196" s="13">
        <f t="shared" si="61"/>
        <v>14</v>
      </c>
      <c r="K196" s="13">
        <v>26</v>
      </c>
      <c r="L196" s="13">
        <v>2</v>
      </c>
      <c r="M196" s="13">
        <f t="shared" si="62"/>
        <v>28</v>
      </c>
      <c r="N196" s="13">
        <f t="shared" si="77"/>
        <v>67</v>
      </c>
      <c r="O196" s="13">
        <f t="shared" si="63"/>
        <v>40.2</v>
      </c>
      <c r="P196" s="13">
        <v>40.68</v>
      </c>
      <c r="Q196" s="13">
        <f t="shared" si="64"/>
        <v>-0.4799999999999969</v>
      </c>
      <c r="R196" s="13">
        <f t="shared" si="66"/>
        <v>53.6</v>
      </c>
      <c r="S196" s="13">
        <f>Q196+R196</f>
        <v>53.120000000000005</v>
      </c>
      <c r="T196" s="13"/>
      <c r="U196" s="13"/>
      <c r="V196" s="12"/>
    </row>
    <row r="197" spans="1:22" ht="15" customHeight="1">
      <c r="A197" s="16" t="s">
        <v>39</v>
      </c>
      <c r="B197" s="17"/>
      <c r="C197" s="13">
        <f>C196</f>
        <v>8</v>
      </c>
      <c r="D197" s="13">
        <f aca="true" t="shared" si="86" ref="D197:M197">D196</f>
        <v>8</v>
      </c>
      <c r="E197" s="13">
        <f t="shared" si="86"/>
        <v>11</v>
      </c>
      <c r="F197" s="13">
        <f t="shared" si="86"/>
        <v>6</v>
      </c>
      <c r="G197" s="13">
        <f t="shared" si="86"/>
        <v>17</v>
      </c>
      <c r="H197" s="13">
        <f t="shared" si="86"/>
        <v>12</v>
      </c>
      <c r="I197" s="13">
        <f t="shared" si="86"/>
        <v>2</v>
      </c>
      <c r="J197" s="13">
        <f t="shared" si="86"/>
        <v>14</v>
      </c>
      <c r="K197" s="13">
        <f t="shared" si="86"/>
        <v>26</v>
      </c>
      <c r="L197" s="13">
        <f t="shared" si="86"/>
        <v>2</v>
      </c>
      <c r="M197" s="13">
        <f t="shared" si="86"/>
        <v>28</v>
      </c>
      <c r="N197" s="13">
        <f t="shared" si="77"/>
        <v>67</v>
      </c>
      <c r="O197" s="13">
        <f aca="true" t="shared" si="87" ref="O197:O239">N197*6000/10000</f>
        <v>40.2</v>
      </c>
      <c r="P197" s="13">
        <f>P196</f>
        <v>40.68</v>
      </c>
      <c r="Q197" s="13">
        <f aca="true" t="shared" si="88" ref="Q197:Q239">O197-P197</f>
        <v>-0.4799999999999969</v>
      </c>
      <c r="R197" s="13">
        <f t="shared" si="66"/>
        <v>53.6</v>
      </c>
      <c r="S197" s="13">
        <f>S196</f>
        <v>53.120000000000005</v>
      </c>
      <c r="T197" s="13"/>
      <c r="U197" s="13"/>
      <c r="V197" s="12"/>
    </row>
    <row r="198" spans="1:22" ht="15" customHeight="1">
      <c r="A198" s="14" t="s">
        <v>153</v>
      </c>
      <c r="B198" s="17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>
        <f t="shared" si="66"/>
        <v>0</v>
      </c>
      <c r="S198" s="13"/>
      <c r="T198" s="13"/>
      <c r="U198" s="13"/>
      <c r="V198" s="12"/>
    </row>
    <row r="199" spans="1:22" ht="15" customHeight="1">
      <c r="A199" s="16" t="s">
        <v>153</v>
      </c>
      <c r="B199" s="17">
        <v>611001</v>
      </c>
      <c r="C199" s="13"/>
      <c r="D199" s="13">
        <f aca="true" t="shared" si="89" ref="D199:D238">C199</f>
        <v>0</v>
      </c>
      <c r="E199" s="13">
        <v>7</v>
      </c>
      <c r="F199" s="13"/>
      <c r="G199" s="13">
        <f aca="true" t="shared" si="90" ref="G199:G238">E199+F199</f>
        <v>7</v>
      </c>
      <c r="H199" s="13"/>
      <c r="I199" s="13"/>
      <c r="J199" s="13">
        <f aca="true" t="shared" si="91" ref="J199:J238">H199+I199</f>
        <v>0</v>
      </c>
      <c r="K199" s="13">
        <v>24</v>
      </c>
      <c r="L199" s="13"/>
      <c r="M199" s="13">
        <f aca="true" t="shared" si="92" ref="M199:M238">K199+L199</f>
        <v>24</v>
      </c>
      <c r="N199" s="13">
        <f aca="true" t="shared" si="93" ref="N199:N239">D199+G199+J199+M199</f>
        <v>31</v>
      </c>
      <c r="O199" s="13">
        <f t="shared" si="87"/>
        <v>18.6</v>
      </c>
      <c r="P199" s="13">
        <v>0</v>
      </c>
      <c r="Q199" s="13">
        <f t="shared" si="88"/>
        <v>18.6</v>
      </c>
      <c r="R199" s="13">
        <f t="shared" si="66"/>
        <v>24.8</v>
      </c>
      <c r="S199" s="13">
        <f>Q199+R199</f>
        <v>43.400000000000006</v>
      </c>
      <c r="T199" s="13"/>
      <c r="U199" s="13"/>
      <c r="V199" s="12"/>
    </row>
    <row r="200" spans="1:22" ht="15" customHeight="1">
      <c r="A200" s="16" t="s">
        <v>39</v>
      </c>
      <c r="B200" s="17"/>
      <c r="C200" s="13">
        <f>C199</f>
        <v>0</v>
      </c>
      <c r="D200" s="13">
        <f aca="true" t="shared" si="94" ref="D200:M200">D199</f>
        <v>0</v>
      </c>
      <c r="E200" s="13">
        <f t="shared" si="94"/>
        <v>7</v>
      </c>
      <c r="F200" s="13">
        <f t="shared" si="94"/>
        <v>0</v>
      </c>
      <c r="G200" s="13">
        <f t="shared" si="94"/>
        <v>7</v>
      </c>
      <c r="H200" s="13">
        <f t="shared" si="94"/>
        <v>0</v>
      </c>
      <c r="I200" s="13">
        <f t="shared" si="94"/>
        <v>0</v>
      </c>
      <c r="J200" s="13">
        <f t="shared" si="94"/>
        <v>0</v>
      </c>
      <c r="K200" s="13">
        <f t="shared" si="94"/>
        <v>24</v>
      </c>
      <c r="L200" s="13">
        <f t="shared" si="94"/>
        <v>0</v>
      </c>
      <c r="M200" s="13">
        <f t="shared" si="94"/>
        <v>24</v>
      </c>
      <c r="N200" s="13">
        <f t="shared" si="93"/>
        <v>31</v>
      </c>
      <c r="O200" s="13">
        <f t="shared" si="87"/>
        <v>18.6</v>
      </c>
      <c r="P200" s="13">
        <v>0</v>
      </c>
      <c r="Q200" s="13">
        <f t="shared" si="88"/>
        <v>18.6</v>
      </c>
      <c r="R200" s="13">
        <f aca="true" t="shared" si="95" ref="R200:R239">N200*0.8</f>
        <v>24.8</v>
      </c>
      <c r="S200" s="13">
        <f>S199</f>
        <v>43.400000000000006</v>
      </c>
      <c r="T200" s="13"/>
      <c r="U200" s="13"/>
      <c r="V200" s="12"/>
    </row>
    <row r="201" spans="1:22" ht="15" customHeight="1">
      <c r="A201" s="14" t="s">
        <v>154</v>
      </c>
      <c r="B201" s="17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2"/>
    </row>
    <row r="202" spans="1:22" ht="15" customHeight="1">
      <c r="A202" s="16" t="s">
        <v>154</v>
      </c>
      <c r="B202" s="17">
        <v>612001</v>
      </c>
      <c r="C202" s="13"/>
      <c r="D202" s="13">
        <f t="shared" si="89"/>
        <v>0</v>
      </c>
      <c r="E202" s="13">
        <v>10</v>
      </c>
      <c r="F202" s="13"/>
      <c r="G202" s="13">
        <f t="shared" si="90"/>
        <v>10</v>
      </c>
      <c r="H202" s="13">
        <v>11</v>
      </c>
      <c r="I202" s="13"/>
      <c r="J202" s="13">
        <f t="shared" si="91"/>
        <v>11</v>
      </c>
      <c r="K202" s="13">
        <v>20</v>
      </c>
      <c r="L202" s="13"/>
      <c r="M202" s="13">
        <f t="shared" si="92"/>
        <v>20</v>
      </c>
      <c r="N202" s="13">
        <f t="shared" si="93"/>
        <v>41</v>
      </c>
      <c r="O202" s="13">
        <f t="shared" si="87"/>
        <v>24.6</v>
      </c>
      <c r="P202" s="13">
        <v>13.2</v>
      </c>
      <c r="Q202" s="13">
        <f t="shared" si="88"/>
        <v>11.400000000000002</v>
      </c>
      <c r="R202" s="13">
        <f t="shared" si="95"/>
        <v>32.800000000000004</v>
      </c>
      <c r="S202" s="13">
        <f aca="true" t="shared" si="96" ref="S202:S206">Q202+R202</f>
        <v>44.2</v>
      </c>
      <c r="T202" s="13"/>
      <c r="U202" s="13"/>
      <c r="V202" s="12"/>
    </row>
    <row r="203" spans="1:22" ht="15" customHeight="1">
      <c r="A203" s="16" t="s">
        <v>39</v>
      </c>
      <c r="B203" s="17"/>
      <c r="C203" s="13">
        <f>C202</f>
        <v>0</v>
      </c>
      <c r="D203" s="13">
        <f aca="true" t="shared" si="97" ref="D203:M203">D202</f>
        <v>0</v>
      </c>
      <c r="E203" s="13">
        <f t="shared" si="97"/>
        <v>10</v>
      </c>
      <c r="F203" s="13">
        <f t="shared" si="97"/>
        <v>0</v>
      </c>
      <c r="G203" s="13">
        <f t="shared" si="97"/>
        <v>10</v>
      </c>
      <c r="H203" s="13">
        <f t="shared" si="97"/>
        <v>11</v>
      </c>
      <c r="I203" s="13">
        <f t="shared" si="97"/>
        <v>0</v>
      </c>
      <c r="J203" s="13">
        <f t="shared" si="97"/>
        <v>11</v>
      </c>
      <c r="K203" s="13">
        <f t="shared" si="97"/>
        <v>20</v>
      </c>
      <c r="L203" s="13">
        <f t="shared" si="97"/>
        <v>0</v>
      </c>
      <c r="M203" s="13">
        <f t="shared" si="97"/>
        <v>20</v>
      </c>
      <c r="N203" s="13">
        <f t="shared" si="93"/>
        <v>41</v>
      </c>
      <c r="O203" s="13">
        <f t="shared" si="87"/>
        <v>24.6</v>
      </c>
      <c r="P203" s="13">
        <f>P202</f>
        <v>13.2</v>
      </c>
      <c r="Q203" s="13">
        <f t="shared" si="88"/>
        <v>11.400000000000002</v>
      </c>
      <c r="R203" s="13">
        <f t="shared" si="95"/>
        <v>32.800000000000004</v>
      </c>
      <c r="S203" s="13">
        <f>S202</f>
        <v>44.2</v>
      </c>
      <c r="T203" s="13"/>
      <c r="U203" s="13"/>
      <c r="V203" s="12"/>
    </row>
    <row r="204" spans="1:22" ht="15" customHeight="1">
      <c r="A204" s="14" t="s">
        <v>155</v>
      </c>
      <c r="B204" s="15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2"/>
    </row>
    <row r="205" spans="1:22" ht="31.5">
      <c r="A205" s="16" t="s">
        <v>156</v>
      </c>
      <c r="B205" s="17">
        <v>619002</v>
      </c>
      <c r="C205" s="13"/>
      <c r="D205" s="13">
        <f t="shared" si="89"/>
        <v>0</v>
      </c>
      <c r="E205" s="13">
        <v>2</v>
      </c>
      <c r="F205" s="13"/>
      <c r="G205" s="13">
        <f t="shared" si="90"/>
        <v>2</v>
      </c>
      <c r="H205" s="13"/>
      <c r="I205" s="13"/>
      <c r="J205" s="13">
        <f t="shared" si="91"/>
        <v>0</v>
      </c>
      <c r="K205" s="13">
        <v>2</v>
      </c>
      <c r="L205" s="13">
        <v>2</v>
      </c>
      <c r="M205" s="13">
        <f t="shared" si="92"/>
        <v>4</v>
      </c>
      <c r="N205" s="13">
        <f t="shared" si="93"/>
        <v>6</v>
      </c>
      <c r="O205" s="13">
        <f t="shared" si="87"/>
        <v>3.6</v>
      </c>
      <c r="P205" s="13">
        <f>VLOOKUP(A205,'[1]sheet1'!$A$8:$R$239,18,0)</f>
        <v>0</v>
      </c>
      <c r="Q205" s="13">
        <f t="shared" si="88"/>
        <v>3.6</v>
      </c>
      <c r="R205" s="13">
        <f t="shared" si="95"/>
        <v>4.800000000000001</v>
      </c>
      <c r="S205" s="13">
        <f>Q205+R205-1.5</f>
        <v>6.9</v>
      </c>
      <c r="T205" s="13">
        <v>1.5</v>
      </c>
      <c r="U205" s="13"/>
      <c r="V205" s="12" t="s">
        <v>157</v>
      </c>
    </row>
    <row r="206" spans="1:22" ht="15" customHeight="1">
      <c r="A206" s="16" t="s">
        <v>158</v>
      </c>
      <c r="B206" s="17">
        <v>619004</v>
      </c>
      <c r="C206" s="13">
        <v>52</v>
      </c>
      <c r="D206" s="13">
        <f t="shared" si="89"/>
        <v>52</v>
      </c>
      <c r="E206" s="13">
        <v>12</v>
      </c>
      <c r="F206" s="13"/>
      <c r="G206" s="13">
        <f t="shared" si="90"/>
        <v>12</v>
      </c>
      <c r="H206" s="13">
        <v>17</v>
      </c>
      <c r="I206" s="13"/>
      <c r="J206" s="13">
        <f t="shared" si="91"/>
        <v>17</v>
      </c>
      <c r="K206" s="13">
        <v>45</v>
      </c>
      <c r="L206" s="13">
        <v>3</v>
      </c>
      <c r="M206" s="13">
        <f t="shared" si="92"/>
        <v>48</v>
      </c>
      <c r="N206" s="13">
        <f t="shared" si="93"/>
        <v>129</v>
      </c>
      <c r="O206" s="13">
        <f t="shared" si="87"/>
        <v>77.4</v>
      </c>
      <c r="P206" s="13">
        <f>VLOOKUP(A206,'[1]sheet1'!$A$8:$R$239,18,0)</f>
        <v>53.16</v>
      </c>
      <c r="Q206" s="13">
        <f t="shared" si="88"/>
        <v>24.24000000000001</v>
      </c>
      <c r="R206" s="13">
        <f t="shared" si="95"/>
        <v>103.2</v>
      </c>
      <c r="S206" s="13">
        <f t="shared" si="96"/>
        <v>127.44000000000001</v>
      </c>
      <c r="T206" s="13"/>
      <c r="U206" s="13"/>
      <c r="V206" s="12"/>
    </row>
    <row r="207" spans="1:22" ht="15" customHeight="1">
      <c r="A207" s="16" t="s">
        <v>39</v>
      </c>
      <c r="B207" s="17"/>
      <c r="C207" s="13">
        <f>C205+C206</f>
        <v>52</v>
      </c>
      <c r="D207" s="13">
        <f aca="true" t="shared" si="98" ref="D207:M207">D205+D206</f>
        <v>52</v>
      </c>
      <c r="E207" s="13">
        <f t="shared" si="98"/>
        <v>14</v>
      </c>
      <c r="F207" s="13">
        <f t="shared" si="98"/>
        <v>0</v>
      </c>
      <c r="G207" s="13">
        <f t="shared" si="98"/>
        <v>14</v>
      </c>
      <c r="H207" s="13">
        <f t="shared" si="98"/>
        <v>17</v>
      </c>
      <c r="I207" s="13">
        <f t="shared" si="98"/>
        <v>0</v>
      </c>
      <c r="J207" s="13">
        <f t="shared" si="98"/>
        <v>17</v>
      </c>
      <c r="K207" s="13">
        <f t="shared" si="98"/>
        <v>47</v>
      </c>
      <c r="L207" s="13">
        <f t="shared" si="98"/>
        <v>5</v>
      </c>
      <c r="M207" s="13">
        <f t="shared" si="98"/>
        <v>52</v>
      </c>
      <c r="N207" s="13">
        <f t="shared" si="93"/>
        <v>135</v>
      </c>
      <c r="O207" s="13">
        <f t="shared" si="87"/>
        <v>81</v>
      </c>
      <c r="P207" s="13">
        <f>SUM(P205:P206)</f>
        <v>53.16</v>
      </c>
      <c r="Q207" s="13">
        <f t="shared" si="88"/>
        <v>27.840000000000003</v>
      </c>
      <c r="R207" s="13">
        <f t="shared" si="95"/>
        <v>108</v>
      </c>
      <c r="S207" s="13">
        <f>S205+S206</f>
        <v>134.34</v>
      </c>
      <c r="T207" s="13"/>
      <c r="U207" s="13"/>
      <c r="V207" s="12"/>
    </row>
    <row r="208" spans="1:22" ht="15" customHeight="1">
      <c r="A208" s="14" t="s">
        <v>159</v>
      </c>
      <c r="B208" s="15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2"/>
    </row>
    <row r="209" spans="1:22" ht="15" customHeight="1">
      <c r="A209" s="16" t="s">
        <v>159</v>
      </c>
      <c r="B209" s="17">
        <v>619003</v>
      </c>
      <c r="C209" s="13">
        <v>35</v>
      </c>
      <c r="D209" s="13">
        <f t="shared" si="89"/>
        <v>35</v>
      </c>
      <c r="E209" s="13">
        <v>23</v>
      </c>
      <c r="F209" s="13">
        <v>19</v>
      </c>
      <c r="G209" s="13">
        <f t="shared" si="90"/>
        <v>42</v>
      </c>
      <c r="H209" s="13">
        <v>2</v>
      </c>
      <c r="I209" s="13"/>
      <c r="J209" s="13">
        <f t="shared" si="91"/>
        <v>2</v>
      </c>
      <c r="K209" s="13">
        <v>16</v>
      </c>
      <c r="L209" s="13">
        <v>7</v>
      </c>
      <c r="M209" s="13">
        <f t="shared" si="92"/>
        <v>23</v>
      </c>
      <c r="N209" s="13">
        <f t="shared" si="93"/>
        <v>102</v>
      </c>
      <c r="O209" s="13">
        <f t="shared" si="87"/>
        <v>61.2</v>
      </c>
      <c r="P209" s="13">
        <v>125.22</v>
      </c>
      <c r="Q209" s="13">
        <f t="shared" si="88"/>
        <v>-64.02</v>
      </c>
      <c r="R209" s="13">
        <f t="shared" si="95"/>
        <v>81.60000000000001</v>
      </c>
      <c r="S209" s="13">
        <f aca="true" t="shared" si="99" ref="S209:S218">Q209+R209</f>
        <v>17.580000000000013</v>
      </c>
      <c r="T209" s="13"/>
      <c r="U209" s="13"/>
      <c r="V209" s="12"/>
    </row>
    <row r="210" spans="1:22" ht="15" customHeight="1">
      <c r="A210" s="16" t="s">
        <v>39</v>
      </c>
      <c r="B210" s="17"/>
      <c r="C210" s="13">
        <f>C209</f>
        <v>35</v>
      </c>
      <c r="D210" s="13">
        <f aca="true" t="shared" si="100" ref="D210:M210">D209</f>
        <v>35</v>
      </c>
      <c r="E210" s="13">
        <f t="shared" si="100"/>
        <v>23</v>
      </c>
      <c r="F210" s="13">
        <f t="shared" si="100"/>
        <v>19</v>
      </c>
      <c r="G210" s="13">
        <f t="shared" si="100"/>
        <v>42</v>
      </c>
      <c r="H210" s="13">
        <f t="shared" si="100"/>
        <v>2</v>
      </c>
      <c r="I210" s="13">
        <f t="shared" si="100"/>
        <v>0</v>
      </c>
      <c r="J210" s="13">
        <f t="shared" si="100"/>
        <v>2</v>
      </c>
      <c r="K210" s="13">
        <f t="shared" si="100"/>
        <v>16</v>
      </c>
      <c r="L210" s="13">
        <f t="shared" si="100"/>
        <v>7</v>
      </c>
      <c r="M210" s="13">
        <f t="shared" si="100"/>
        <v>23</v>
      </c>
      <c r="N210" s="13">
        <f t="shared" si="93"/>
        <v>102</v>
      </c>
      <c r="O210" s="13">
        <f t="shared" si="87"/>
        <v>61.2</v>
      </c>
      <c r="P210" s="13">
        <f>P209</f>
        <v>125.22</v>
      </c>
      <c r="Q210" s="13">
        <f t="shared" si="88"/>
        <v>-64.02</v>
      </c>
      <c r="R210" s="13">
        <f t="shared" si="95"/>
        <v>81.60000000000001</v>
      </c>
      <c r="S210" s="13">
        <f>S209</f>
        <v>17.580000000000013</v>
      </c>
      <c r="T210" s="13"/>
      <c r="U210" s="13"/>
      <c r="V210" s="12"/>
    </row>
    <row r="211" spans="1:22" ht="15" customHeight="1">
      <c r="A211" s="14" t="s">
        <v>160</v>
      </c>
      <c r="B211" s="15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2"/>
    </row>
    <row r="212" spans="1:22" ht="15" customHeight="1">
      <c r="A212" s="16" t="s">
        <v>43</v>
      </c>
      <c r="B212" s="17">
        <v>620001</v>
      </c>
      <c r="C212" s="13"/>
      <c r="D212" s="13">
        <f t="shared" si="89"/>
        <v>0</v>
      </c>
      <c r="E212" s="13">
        <v>6</v>
      </c>
      <c r="F212" s="13">
        <v>14</v>
      </c>
      <c r="G212" s="13">
        <f t="shared" si="90"/>
        <v>20</v>
      </c>
      <c r="H212" s="13">
        <v>7</v>
      </c>
      <c r="I212" s="13">
        <v>10</v>
      </c>
      <c r="J212" s="13">
        <f t="shared" si="91"/>
        <v>17</v>
      </c>
      <c r="K212" s="13">
        <v>16</v>
      </c>
      <c r="L212" s="13">
        <v>19</v>
      </c>
      <c r="M212" s="13">
        <f t="shared" si="92"/>
        <v>35</v>
      </c>
      <c r="N212" s="13">
        <f t="shared" si="93"/>
        <v>72</v>
      </c>
      <c r="O212" s="13">
        <f t="shared" si="87"/>
        <v>43.2</v>
      </c>
      <c r="P212" s="13">
        <v>11.28</v>
      </c>
      <c r="Q212" s="13">
        <f t="shared" si="88"/>
        <v>31.92</v>
      </c>
      <c r="R212" s="13">
        <f t="shared" si="95"/>
        <v>57.6</v>
      </c>
      <c r="S212" s="13">
        <f t="shared" si="99"/>
        <v>89.52000000000001</v>
      </c>
      <c r="T212" s="13"/>
      <c r="U212" s="13"/>
      <c r="V212" s="12"/>
    </row>
    <row r="213" spans="1:22" ht="15" customHeight="1">
      <c r="A213" s="21" t="s">
        <v>161</v>
      </c>
      <c r="B213" s="17"/>
      <c r="C213" s="13"/>
      <c r="D213" s="13">
        <f t="shared" si="89"/>
        <v>0</v>
      </c>
      <c r="E213" s="13">
        <v>6</v>
      </c>
      <c r="F213" s="13">
        <v>7</v>
      </c>
      <c r="G213" s="13">
        <f t="shared" si="90"/>
        <v>13</v>
      </c>
      <c r="H213" s="13"/>
      <c r="I213" s="13"/>
      <c r="J213" s="13">
        <f t="shared" si="91"/>
        <v>0</v>
      </c>
      <c r="K213" s="13"/>
      <c r="L213" s="13"/>
      <c r="M213" s="13">
        <f t="shared" si="92"/>
        <v>0</v>
      </c>
      <c r="N213" s="13">
        <f t="shared" si="93"/>
        <v>13</v>
      </c>
      <c r="O213" s="13">
        <f t="shared" si="87"/>
        <v>7.8</v>
      </c>
      <c r="P213" s="13">
        <f>VLOOKUP(A213,'[1]sheet1'!$A$8:$R$239,18,0)</f>
        <v>0</v>
      </c>
      <c r="Q213" s="13">
        <f t="shared" si="88"/>
        <v>7.8</v>
      </c>
      <c r="R213" s="13">
        <f t="shared" si="95"/>
        <v>10.4</v>
      </c>
      <c r="S213" s="13">
        <f t="shared" si="99"/>
        <v>18.2</v>
      </c>
      <c r="T213" s="13"/>
      <c r="U213" s="13"/>
      <c r="V213" s="12"/>
    </row>
    <row r="214" spans="1:22" ht="15" customHeight="1">
      <c r="A214" s="21" t="s">
        <v>162</v>
      </c>
      <c r="B214" s="17"/>
      <c r="C214" s="13"/>
      <c r="D214" s="13">
        <f t="shared" si="89"/>
        <v>0</v>
      </c>
      <c r="E214" s="13"/>
      <c r="F214" s="13"/>
      <c r="G214" s="13">
        <f t="shared" si="90"/>
        <v>0</v>
      </c>
      <c r="H214" s="13">
        <v>2</v>
      </c>
      <c r="I214" s="13">
        <v>7</v>
      </c>
      <c r="J214" s="13">
        <f t="shared" si="91"/>
        <v>9</v>
      </c>
      <c r="K214" s="13">
        <v>13</v>
      </c>
      <c r="L214" s="13">
        <v>13</v>
      </c>
      <c r="M214" s="13">
        <f t="shared" si="92"/>
        <v>26</v>
      </c>
      <c r="N214" s="13">
        <f t="shared" si="93"/>
        <v>35</v>
      </c>
      <c r="O214" s="13">
        <f t="shared" si="87"/>
        <v>21</v>
      </c>
      <c r="P214" s="13">
        <f>VLOOKUP(A214,'[1]sheet1'!$A$8:$R$239,18,0)</f>
        <v>12</v>
      </c>
      <c r="Q214" s="13">
        <f t="shared" si="88"/>
        <v>9</v>
      </c>
      <c r="R214" s="13">
        <f t="shared" si="95"/>
        <v>28</v>
      </c>
      <c r="S214" s="13">
        <f t="shared" si="99"/>
        <v>37</v>
      </c>
      <c r="T214" s="13"/>
      <c r="U214" s="13"/>
      <c r="V214" s="12"/>
    </row>
    <row r="215" spans="1:22" ht="15" customHeight="1">
      <c r="A215" s="21" t="s">
        <v>163</v>
      </c>
      <c r="B215" s="17"/>
      <c r="C215" s="13"/>
      <c r="D215" s="13">
        <f t="shared" si="89"/>
        <v>0</v>
      </c>
      <c r="E215" s="13"/>
      <c r="F215" s="13">
        <v>2</v>
      </c>
      <c r="G215" s="13">
        <f t="shared" si="90"/>
        <v>2</v>
      </c>
      <c r="H215" s="13">
        <v>4</v>
      </c>
      <c r="I215" s="13">
        <v>1</v>
      </c>
      <c r="J215" s="13">
        <f t="shared" si="91"/>
        <v>5</v>
      </c>
      <c r="K215" s="13">
        <v>2</v>
      </c>
      <c r="L215" s="13">
        <v>1</v>
      </c>
      <c r="M215" s="13">
        <f t="shared" si="92"/>
        <v>3</v>
      </c>
      <c r="N215" s="13">
        <f t="shared" si="93"/>
        <v>10</v>
      </c>
      <c r="O215" s="13">
        <f t="shared" si="87"/>
        <v>6</v>
      </c>
      <c r="P215" s="13">
        <f>VLOOKUP(A215,'[1]sheet1'!$A$8:$R$239,18,0)</f>
        <v>6</v>
      </c>
      <c r="Q215" s="13">
        <f t="shared" si="88"/>
        <v>0</v>
      </c>
      <c r="R215" s="13">
        <f t="shared" si="95"/>
        <v>8</v>
      </c>
      <c r="S215" s="13">
        <f t="shared" si="99"/>
        <v>8</v>
      </c>
      <c r="T215" s="13"/>
      <c r="U215" s="13"/>
      <c r="V215" s="12"/>
    </row>
    <row r="216" spans="1:22" ht="31.5">
      <c r="A216" s="16" t="s">
        <v>164</v>
      </c>
      <c r="B216" s="17">
        <v>620003</v>
      </c>
      <c r="C216" s="13"/>
      <c r="D216" s="13">
        <f t="shared" si="89"/>
        <v>0</v>
      </c>
      <c r="E216" s="13">
        <v>30</v>
      </c>
      <c r="F216" s="13">
        <v>13</v>
      </c>
      <c r="G216" s="13">
        <f t="shared" si="90"/>
        <v>43</v>
      </c>
      <c r="H216" s="13">
        <v>12</v>
      </c>
      <c r="I216" s="13">
        <v>10</v>
      </c>
      <c r="J216" s="13">
        <f t="shared" si="91"/>
        <v>22</v>
      </c>
      <c r="K216" s="13">
        <v>24</v>
      </c>
      <c r="L216" s="13">
        <v>11</v>
      </c>
      <c r="M216" s="13">
        <f t="shared" si="92"/>
        <v>35</v>
      </c>
      <c r="N216" s="13">
        <f t="shared" si="93"/>
        <v>100</v>
      </c>
      <c r="O216" s="13">
        <f t="shared" si="87"/>
        <v>60</v>
      </c>
      <c r="P216" s="13">
        <v>0</v>
      </c>
      <c r="Q216" s="13">
        <f t="shared" si="88"/>
        <v>60</v>
      </c>
      <c r="R216" s="13">
        <f t="shared" si="95"/>
        <v>80</v>
      </c>
      <c r="S216" s="13">
        <f>Q216+R216-T216</f>
        <v>138.92</v>
      </c>
      <c r="T216" s="13">
        <v>1.08</v>
      </c>
      <c r="U216" s="13"/>
      <c r="V216" s="12" t="s">
        <v>165</v>
      </c>
    </row>
    <row r="217" spans="1:22" ht="15" customHeight="1">
      <c r="A217" s="22" t="s">
        <v>166</v>
      </c>
      <c r="B217" s="13"/>
      <c r="C217" s="13"/>
      <c r="D217" s="13">
        <f t="shared" si="89"/>
        <v>0</v>
      </c>
      <c r="E217" s="13">
        <v>12</v>
      </c>
      <c r="F217" s="13">
        <v>0</v>
      </c>
      <c r="G217" s="13">
        <f t="shared" si="90"/>
        <v>12</v>
      </c>
      <c r="H217" s="13">
        <v>7</v>
      </c>
      <c r="I217" s="13">
        <v>1</v>
      </c>
      <c r="J217" s="13">
        <f t="shared" si="91"/>
        <v>8</v>
      </c>
      <c r="K217" s="13">
        <v>11</v>
      </c>
      <c r="L217" s="13">
        <v>2</v>
      </c>
      <c r="M217" s="13">
        <f t="shared" si="92"/>
        <v>13</v>
      </c>
      <c r="N217" s="13">
        <f t="shared" si="93"/>
        <v>33</v>
      </c>
      <c r="O217" s="13">
        <f t="shared" si="87"/>
        <v>19.8</v>
      </c>
      <c r="P217" s="13">
        <v>68.4</v>
      </c>
      <c r="Q217" s="13">
        <f t="shared" si="88"/>
        <v>-48.60000000000001</v>
      </c>
      <c r="R217" s="13">
        <f t="shared" si="95"/>
        <v>26.400000000000002</v>
      </c>
      <c r="S217" s="13">
        <f t="shared" si="99"/>
        <v>-22.200000000000006</v>
      </c>
      <c r="T217" s="13"/>
      <c r="U217" s="13"/>
      <c r="V217" s="12"/>
    </row>
    <row r="218" spans="1:22" ht="15" customHeight="1">
      <c r="A218" s="22" t="s">
        <v>167</v>
      </c>
      <c r="B218" s="13"/>
      <c r="C218" s="13"/>
      <c r="D218" s="13">
        <f t="shared" si="89"/>
        <v>0</v>
      </c>
      <c r="E218" s="13">
        <v>11</v>
      </c>
      <c r="F218" s="13">
        <v>2</v>
      </c>
      <c r="G218" s="13">
        <f t="shared" si="90"/>
        <v>13</v>
      </c>
      <c r="H218" s="13"/>
      <c r="I218" s="13"/>
      <c r="J218" s="13">
        <f t="shared" si="91"/>
        <v>0</v>
      </c>
      <c r="K218" s="13">
        <v>7</v>
      </c>
      <c r="L218" s="13"/>
      <c r="M218" s="13">
        <f t="shared" si="92"/>
        <v>7</v>
      </c>
      <c r="N218" s="13">
        <f t="shared" si="93"/>
        <v>20</v>
      </c>
      <c r="O218" s="13">
        <f t="shared" si="87"/>
        <v>12</v>
      </c>
      <c r="P218" s="13">
        <f>VLOOKUP(A218,'[1]sheet1'!$A$8:$R$239,18,0)</f>
        <v>45.6</v>
      </c>
      <c r="Q218" s="13">
        <f t="shared" si="88"/>
        <v>-33.6</v>
      </c>
      <c r="R218" s="13">
        <f t="shared" si="95"/>
        <v>16</v>
      </c>
      <c r="S218" s="13">
        <f t="shared" si="99"/>
        <v>-17.6</v>
      </c>
      <c r="T218" s="13"/>
      <c r="U218" s="13"/>
      <c r="V218" s="12"/>
    </row>
    <row r="219" spans="1:22" ht="15" customHeight="1">
      <c r="A219" s="22" t="s">
        <v>39</v>
      </c>
      <c r="B219" s="13"/>
      <c r="C219" s="13">
        <f>C212+C216</f>
        <v>0</v>
      </c>
      <c r="D219" s="13">
        <f aca="true" t="shared" si="101" ref="D219:M219">D212+D216</f>
        <v>0</v>
      </c>
      <c r="E219" s="13">
        <f t="shared" si="101"/>
        <v>36</v>
      </c>
      <c r="F219" s="13">
        <f t="shared" si="101"/>
        <v>27</v>
      </c>
      <c r="G219" s="13">
        <f t="shared" si="101"/>
        <v>63</v>
      </c>
      <c r="H219" s="13">
        <f t="shared" si="101"/>
        <v>19</v>
      </c>
      <c r="I219" s="13">
        <f t="shared" si="101"/>
        <v>20</v>
      </c>
      <c r="J219" s="13">
        <f t="shared" si="101"/>
        <v>39</v>
      </c>
      <c r="K219" s="13">
        <f t="shared" si="101"/>
        <v>40</v>
      </c>
      <c r="L219" s="13">
        <f t="shared" si="101"/>
        <v>30</v>
      </c>
      <c r="M219" s="13">
        <f t="shared" si="101"/>
        <v>70</v>
      </c>
      <c r="N219" s="13">
        <f t="shared" si="93"/>
        <v>172</v>
      </c>
      <c r="O219" s="13">
        <f t="shared" si="87"/>
        <v>103.2</v>
      </c>
      <c r="P219" s="13">
        <v>11.28</v>
      </c>
      <c r="Q219" s="13">
        <f t="shared" si="88"/>
        <v>91.92</v>
      </c>
      <c r="R219" s="13">
        <f t="shared" si="95"/>
        <v>137.6</v>
      </c>
      <c r="S219" s="13">
        <f>S212+S216</f>
        <v>228.44</v>
      </c>
      <c r="T219" s="13"/>
      <c r="U219" s="13"/>
      <c r="V219" s="12"/>
    </row>
    <row r="220" spans="1:22" ht="15" customHeight="1">
      <c r="A220" s="14" t="s">
        <v>168</v>
      </c>
      <c r="B220" s="15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2"/>
    </row>
    <row r="221" spans="1:22" ht="15" customHeight="1">
      <c r="A221" s="16" t="s">
        <v>168</v>
      </c>
      <c r="B221" s="17">
        <v>620005</v>
      </c>
      <c r="C221" s="13">
        <v>73</v>
      </c>
      <c r="D221" s="13">
        <f t="shared" si="89"/>
        <v>73</v>
      </c>
      <c r="E221" s="13">
        <v>87</v>
      </c>
      <c r="F221" s="13">
        <v>31</v>
      </c>
      <c r="G221" s="13">
        <f t="shared" si="90"/>
        <v>118</v>
      </c>
      <c r="H221" s="13">
        <v>49</v>
      </c>
      <c r="I221" s="13">
        <v>29</v>
      </c>
      <c r="J221" s="13">
        <f t="shared" si="91"/>
        <v>78</v>
      </c>
      <c r="K221" s="13">
        <v>37</v>
      </c>
      <c r="L221" s="13">
        <v>58</v>
      </c>
      <c r="M221" s="13">
        <f t="shared" si="92"/>
        <v>95</v>
      </c>
      <c r="N221" s="13">
        <f t="shared" si="93"/>
        <v>364</v>
      </c>
      <c r="O221" s="13">
        <f t="shared" si="87"/>
        <v>218.4</v>
      </c>
      <c r="P221" s="13">
        <v>171.6</v>
      </c>
      <c r="Q221" s="13">
        <f t="shared" si="88"/>
        <v>46.80000000000001</v>
      </c>
      <c r="R221" s="13">
        <f t="shared" si="95"/>
        <v>291.2</v>
      </c>
      <c r="S221" s="13">
        <f>Q221+R221</f>
        <v>338</v>
      </c>
      <c r="T221" s="13"/>
      <c r="U221" s="13"/>
      <c r="V221" s="12"/>
    </row>
    <row r="222" spans="1:22" ht="15" customHeight="1">
      <c r="A222" s="16" t="s">
        <v>39</v>
      </c>
      <c r="B222" s="17"/>
      <c r="C222" s="13">
        <f>C221</f>
        <v>73</v>
      </c>
      <c r="D222" s="13">
        <f aca="true" t="shared" si="102" ref="D222:M222">D221</f>
        <v>73</v>
      </c>
      <c r="E222" s="13">
        <f t="shared" si="102"/>
        <v>87</v>
      </c>
      <c r="F222" s="13">
        <f t="shared" si="102"/>
        <v>31</v>
      </c>
      <c r="G222" s="13">
        <f t="shared" si="102"/>
        <v>118</v>
      </c>
      <c r="H222" s="13">
        <f t="shared" si="102"/>
        <v>49</v>
      </c>
      <c r="I222" s="13">
        <f t="shared" si="102"/>
        <v>29</v>
      </c>
      <c r="J222" s="13">
        <f t="shared" si="102"/>
        <v>78</v>
      </c>
      <c r="K222" s="13">
        <f t="shared" si="102"/>
        <v>37</v>
      </c>
      <c r="L222" s="13">
        <f t="shared" si="102"/>
        <v>58</v>
      </c>
      <c r="M222" s="13">
        <f t="shared" si="102"/>
        <v>95</v>
      </c>
      <c r="N222" s="13">
        <f t="shared" si="93"/>
        <v>364</v>
      </c>
      <c r="O222" s="13">
        <f t="shared" si="87"/>
        <v>218.4</v>
      </c>
      <c r="P222" s="13">
        <f>P221</f>
        <v>171.6</v>
      </c>
      <c r="Q222" s="13">
        <f t="shared" si="88"/>
        <v>46.80000000000001</v>
      </c>
      <c r="R222" s="13">
        <f t="shared" si="95"/>
        <v>291.2</v>
      </c>
      <c r="S222" s="13">
        <f>S221</f>
        <v>338</v>
      </c>
      <c r="T222" s="13"/>
      <c r="U222" s="13"/>
      <c r="V222" s="12"/>
    </row>
    <row r="223" spans="1:22" ht="15" customHeight="1">
      <c r="A223" s="14" t="s">
        <v>169</v>
      </c>
      <c r="B223" s="15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2"/>
    </row>
    <row r="224" spans="1:22" ht="15" customHeight="1">
      <c r="A224" s="16" t="s">
        <v>169</v>
      </c>
      <c r="B224" s="17">
        <v>620004</v>
      </c>
      <c r="C224" s="13">
        <v>136</v>
      </c>
      <c r="D224" s="13">
        <f t="shared" si="89"/>
        <v>136</v>
      </c>
      <c r="E224" s="13">
        <v>59</v>
      </c>
      <c r="F224" s="13"/>
      <c r="G224" s="13">
        <f t="shared" si="90"/>
        <v>59</v>
      </c>
      <c r="H224" s="13">
        <v>105</v>
      </c>
      <c r="I224" s="13">
        <v>34</v>
      </c>
      <c r="J224" s="13">
        <f t="shared" si="91"/>
        <v>139</v>
      </c>
      <c r="K224" s="13">
        <v>8</v>
      </c>
      <c r="L224" s="13">
        <v>2</v>
      </c>
      <c r="M224" s="13">
        <f t="shared" si="92"/>
        <v>10</v>
      </c>
      <c r="N224" s="13">
        <f t="shared" si="93"/>
        <v>344</v>
      </c>
      <c r="O224" s="13">
        <f t="shared" si="87"/>
        <v>206.4</v>
      </c>
      <c r="P224" s="13">
        <v>308.4</v>
      </c>
      <c r="Q224" s="13">
        <f t="shared" si="88"/>
        <v>-101.99999999999997</v>
      </c>
      <c r="R224" s="13">
        <f t="shared" si="95"/>
        <v>275.2</v>
      </c>
      <c r="S224" s="13">
        <f>Q224+R224</f>
        <v>173.20000000000002</v>
      </c>
      <c r="T224" s="13"/>
      <c r="U224" s="13"/>
      <c r="V224" s="12"/>
    </row>
    <row r="225" spans="1:22" ht="15" customHeight="1">
      <c r="A225" s="16" t="s">
        <v>39</v>
      </c>
      <c r="B225" s="17"/>
      <c r="C225" s="13">
        <f>C224</f>
        <v>136</v>
      </c>
      <c r="D225" s="13">
        <f aca="true" t="shared" si="103" ref="D225:M225">D224</f>
        <v>136</v>
      </c>
      <c r="E225" s="13">
        <f t="shared" si="103"/>
        <v>59</v>
      </c>
      <c r="F225" s="13">
        <f t="shared" si="103"/>
        <v>0</v>
      </c>
      <c r="G225" s="13">
        <f t="shared" si="103"/>
        <v>59</v>
      </c>
      <c r="H225" s="13">
        <f t="shared" si="103"/>
        <v>105</v>
      </c>
      <c r="I225" s="13">
        <f t="shared" si="103"/>
        <v>34</v>
      </c>
      <c r="J225" s="13">
        <f t="shared" si="103"/>
        <v>139</v>
      </c>
      <c r="K225" s="13">
        <f t="shared" si="103"/>
        <v>8</v>
      </c>
      <c r="L225" s="13">
        <f t="shared" si="103"/>
        <v>2</v>
      </c>
      <c r="M225" s="13">
        <f t="shared" si="103"/>
        <v>10</v>
      </c>
      <c r="N225" s="13">
        <f t="shared" si="93"/>
        <v>344</v>
      </c>
      <c r="O225" s="13">
        <f t="shared" si="87"/>
        <v>206.4</v>
      </c>
      <c r="P225" s="13">
        <f>P224</f>
        <v>308.4</v>
      </c>
      <c r="Q225" s="13">
        <f t="shared" si="88"/>
        <v>-101.99999999999997</v>
      </c>
      <c r="R225" s="13">
        <f t="shared" si="95"/>
        <v>275.2</v>
      </c>
      <c r="S225" s="13">
        <f>S224</f>
        <v>173.20000000000002</v>
      </c>
      <c r="T225" s="13"/>
      <c r="U225" s="13"/>
      <c r="V225" s="12"/>
    </row>
    <row r="226" spans="1:22" ht="15" customHeight="1">
      <c r="A226" s="14" t="s">
        <v>170</v>
      </c>
      <c r="B226" s="17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2"/>
    </row>
    <row r="227" spans="1:22" ht="15" customHeight="1">
      <c r="A227" s="16" t="s">
        <v>170</v>
      </c>
      <c r="B227" s="17">
        <v>620006</v>
      </c>
      <c r="C227" s="13">
        <v>37</v>
      </c>
      <c r="D227" s="13">
        <f t="shared" si="89"/>
        <v>37</v>
      </c>
      <c r="E227" s="13">
        <v>45</v>
      </c>
      <c r="F227" s="13">
        <v>109</v>
      </c>
      <c r="G227" s="13">
        <f t="shared" si="90"/>
        <v>154</v>
      </c>
      <c r="H227" s="13">
        <v>65</v>
      </c>
      <c r="I227" s="13">
        <v>84</v>
      </c>
      <c r="J227" s="13">
        <f t="shared" si="91"/>
        <v>149</v>
      </c>
      <c r="K227" s="13">
        <v>24</v>
      </c>
      <c r="L227" s="13">
        <v>85</v>
      </c>
      <c r="M227" s="13">
        <f t="shared" si="92"/>
        <v>109</v>
      </c>
      <c r="N227" s="13">
        <f t="shared" si="93"/>
        <v>449</v>
      </c>
      <c r="O227" s="13">
        <f t="shared" si="87"/>
        <v>269.4</v>
      </c>
      <c r="P227" s="13">
        <v>515.76</v>
      </c>
      <c r="Q227" s="13">
        <f t="shared" si="88"/>
        <v>-246.36</v>
      </c>
      <c r="R227" s="13">
        <f t="shared" si="95"/>
        <v>359.20000000000005</v>
      </c>
      <c r="S227" s="13">
        <f aca="true" t="shared" si="104" ref="S227:S233">Q227+R227</f>
        <v>112.84000000000003</v>
      </c>
      <c r="T227" s="13"/>
      <c r="U227" s="13"/>
      <c r="V227" s="12"/>
    </row>
    <row r="228" spans="1:22" ht="15" customHeight="1">
      <c r="A228" s="16" t="s">
        <v>39</v>
      </c>
      <c r="B228" s="17"/>
      <c r="C228" s="13">
        <f>C227</f>
        <v>37</v>
      </c>
      <c r="D228" s="13">
        <f aca="true" t="shared" si="105" ref="D228:M228">D227</f>
        <v>37</v>
      </c>
      <c r="E228" s="13">
        <f t="shared" si="105"/>
        <v>45</v>
      </c>
      <c r="F228" s="13">
        <f t="shared" si="105"/>
        <v>109</v>
      </c>
      <c r="G228" s="13">
        <f t="shared" si="105"/>
        <v>154</v>
      </c>
      <c r="H228" s="13">
        <f t="shared" si="105"/>
        <v>65</v>
      </c>
      <c r="I228" s="13">
        <f t="shared" si="105"/>
        <v>84</v>
      </c>
      <c r="J228" s="13">
        <f t="shared" si="105"/>
        <v>149</v>
      </c>
      <c r="K228" s="13">
        <f t="shared" si="105"/>
        <v>24</v>
      </c>
      <c r="L228" s="13">
        <f t="shared" si="105"/>
        <v>85</v>
      </c>
      <c r="M228" s="13">
        <f t="shared" si="105"/>
        <v>109</v>
      </c>
      <c r="N228" s="13">
        <f t="shared" si="93"/>
        <v>449</v>
      </c>
      <c r="O228" s="13">
        <f t="shared" si="87"/>
        <v>269.4</v>
      </c>
      <c r="P228" s="13">
        <f>P227</f>
        <v>515.76</v>
      </c>
      <c r="Q228" s="13">
        <f t="shared" si="88"/>
        <v>-246.36</v>
      </c>
      <c r="R228" s="13">
        <f t="shared" si="95"/>
        <v>359.20000000000005</v>
      </c>
      <c r="S228" s="13">
        <f>S227</f>
        <v>112.84000000000003</v>
      </c>
      <c r="T228" s="13"/>
      <c r="U228" s="13"/>
      <c r="V228" s="12"/>
    </row>
    <row r="229" spans="1:22" ht="15" customHeight="1">
      <c r="A229" s="14" t="s">
        <v>171</v>
      </c>
      <c r="B229" s="15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2"/>
    </row>
    <row r="230" spans="1:22" ht="31.5">
      <c r="A230" s="16" t="s">
        <v>172</v>
      </c>
      <c r="B230" s="17">
        <v>621002</v>
      </c>
      <c r="C230" s="13"/>
      <c r="D230" s="13">
        <f t="shared" si="89"/>
        <v>0</v>
      </c>
      <c r="E230" s="13"/>
      <c r="F230" s="13">
        <v>2</v>
      </c>
      <c r="G230" s="13">
        <f t="shared" si="90"/>
        <v>2</v>
      </c>
      <c r="H230" s="13">
        <v>3</v>
      </c>
      <c r="I230" s="13">
        <v>2</v>
      </c>
      <c r="J230" s="13">
        <f t="shared" si="91"/>
        <v>5</v>
      </c>
      <c r="K230" s="13">
        <v>17</v>
      </c>
      <c r="L230" s="13"/>
      <c r="M230" s="13">
        <f t="shared" si="92"/>
        <v>17</v>
      </c>
      <c r="N230" s="13">
        <f t="shared" si="93"/>
        <v>24</v>
      </c>
      <c r="O230" s="13">
        <f t="shared" si="87"/>
        <v>14.4</v>
      </c>
      <c r="P230" s="13">
        <f>VLOOKUP(A230,'[1]sheet1'!$A$8:$R$239,18,0)</f>
        <v>0</v>
      </c>
      <c r="Q230" s="13">
        <f t="shared" si="88"/>
        <v>14.4</v>
      </c>
      <c r="R230" s="13">
        <f t="shared" si="95"/>
        <v>19.200000000000003</v>
      </c>
      <c r="S230" s="13">
        <f>Q230+R230-T230</f>
        <v>31.380000000000003</v>
      </c>
      <c r="T230" s="13">
        <v>2.22</v>
      </c>
      <c r="U230" s="13"/>
      <c r="V230" s="12" t="s">
        <v>173</v>
      </c>
    </row>
    <row r="231" spans="1:22" ht="15" customHeight="1">
      <c r="A231" s="16" t="s">
        <v>174</v>
      </c>
      <c r="B231" s="17">
        <v>621005</v>
      </c>
      <c r="C231" s="13">
        <v>5</v>
      </c>
      <c r="D231" s="13">
        <f t="shared" si="89"/>
        <v>5</v>
      </c>
      <c r="E231" s="13">
        <v>4</v>
      </c>
      <c r="F231" s="13"/>
      <c r="G231" s="13">
        <f t="shared" si="90"/>
        <v>4</v>
      </c>
      <c r="H231" s="13">
        <v>4</v>
      </c>
      <c r="I231" s="13">
        <v>8</v>
      </c>
      <c r="J231" s="13">
        <f t="shared" si="91"/>
        <v>12</v>
      </c>
      <c r="K231" s="13">
        <v>2</v>
      </c>
      <c r="L231" s="13">
        <v>12</v>
      </c>
      <c r="M231" s="13">
        <f t="shared" si="92"/>
        <v>14</v>
      </c>
      <c r="N231" s="13">
        <f t="shared" si="93"/>
        <v>35</v>
      </c>
      <c r="O231" s="13">
        <f t="shared" si="87"/>
        <v>21</v>
      </c>
      <c r="P231" s="13">
        <f>VLOOKUP(A231,'[1]sheet1'!$A$8:$R$239,18,0)</f>
        <v>11.459999999999997</v>
      </c>
      <c r="Q231" s="13">
        <f t="shared" si="88"/>
        <v>9.540000000000003</v>
      </c>
      <c r="R231" s="13">
        <f t="shared" si="95"/>
        <v>28</v>
      </c>
      <c r="S231" s="13">
        <f t="shared" si="104"/>
        <v>37.540000000000006</v>
      </c>
      <c r="T231" s="13"/>
      <c r="U231" s="13"/>
      <c r="V231" s="12"/>
    </row>
    <row r="232" spans="1:22" ht="15" customHeight="1">
      <c r="A232" s="16" t="s">
        <v>175</v>
      </c>
      <c r="B232" s="17">
        <v>621006</v>
      </c>
      <c r="C232" s="13"/>
      <c r="D232" s="13">
        <f t="shared" si="89"/>
        <v>0</v>
      </c>
      <c r="E232" s="13">
        <v>3</v>
      </c>
      <c r="F232" s="13">
        <v>18</v>
      </c>
      <c r="G232" s="13">
        <f t="shared" si="90"/>
        <v>21</v>
      </c>
      <c r="H232" s="13">
        <v>4</v>
      </c>
      <c r="I232" s="13">
        <v>9</v>
      </c>
      <c r="J232" s="13">
        <f t="shared" si="91"/>
        <v>13</v>
      </c>
      <c r="K232" s="13">
        <v>8</v>
      </c>
      <c r="L232" s="13">
        <v>9</v>
      </c>
      <c r="M232" s="13">
        <f t="shared" si="92"/>
        <v>17</v>
      </c>
      <c r="N232" s="13">
        <f t="shared" si="93"/>
        <v>51</v>
      </c>
      <c r="O232" s="13">
        <f t="shared" si="87"/>
        <v>30.6</v>
      </c>
      <c r="P232" s="13">
        <f>VLOOKUP(A232,'[1]sheet1'!$A$8:$R$239,18,0)</f>
        <v>10.259999999999998</v>
      </c>
      <c r="Q232" s="13">
        <f t="shared" si="88"/>
        <v>20.340000000000003</v>
      </c>
      <c r="R232" s="13">
        <f t="shared" si="95"/>
        <v>40.800000000000004</v>
      </c>
      <c r="S232" s="13">
        <f t="shared" si="104"/>
        <v>61.14000000000001</v>
      </c>
      <c r="T232" s="13"/>
      <c r="U232" s="13"/>
      <c r="V232" s="12"/>
    </row>
    <row r="233" spans="1:22" ht="15" customHeight="1">
      <c r="A233" s="16" t="s">
        <v>39</v>
      </c>
      <c r="B233" s="17"/>
      <c r="C233" s="13">
        <f>SUM(C230:C232)</f>
        <v>5</v>
      </c>
      <c r="D233" s="13">
        <f aca="true" t="shared" si="106" ref="D233:M233">SUM(D230:D232)</f>
        <v>5</v>
      </c>
      <c r="E233" s="13">
        <f t="shared" si="106"/>
        <v>7</v>
      </c>
      <c r="F233" s="13">
        <f t="shared" si="106"/>
        <v>20</v>
      </c>
      <c r="G233" s="13">
        <f t="shared" si="106"/>
        <v>27</v>
      </c>
      <c r="H233" s="13">
        <f t="shared" si="106"/>
        <v>11</v>
      </c>
      <c r="I233" s="13">
        <f t="shared" si="106"/>
        <v>19</v>
      </c>
      <c r="J233" s="13">
        <f t="shared" si="106"/>
        <v>30</v>
      </c>
      <c r="K233" s="13">
        <f t="shared" si="106"/>
        <v>27</v>
      </c>
      <c r="L233" s="13">
        <f t="shared" si="106"/>
        <v>21</v>
      </c>
      <c r="M233" s="13">
        <f t="shared" si="106"/>
        <v>48</v>
      </c>
      <c r="N233" s="13">
        <f t="shared" si="93"/>
        <v>110</v>
      </c>
      <c r="O233" s="13">
        <f t="shared" si="87"/>
        <v>66</v>
      </c>
      <c r="P233" s="13">
        <f>SUM(P230:P232)</f>
        <v>21.719999999999995</v>
      </c>
      <c r="Q233" s="13">
        <f t="shared" si="88"/>
        <v>44.28</v>
      </c>
      <c r="R233" s="13">
        <f t="shared" si="95"/>
        <v>88</v>
      </c>
      <c r="S233" s="13">
        <f>S230+S231+S232</f>
        <v>130.06000000000003</v>
      </c>
      <c r="T233" s="13"/>
      <c r="U233" s="13"/>
      <c r="V233" s="12"/>
    </row>
    <row r="234" spans="1:22" ht="15" customHeight="1">
      <c r="A234" s="14" t="s">
        <v>176</v>
      </c>
      <c r="B234" s="15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2"/>
    </row>
    <row r="235" spans="1:22" ht="15" customHeight="1">
      <c r="A235" s="16" t="s">
        <v>176</v>
      </c>
      <c r="B235" s="17">
        <v>621003</v>
      </c>
      <c r="C235" s="13">
        <v>29</v>
      </c>
      <c r="D235" s="13">
        <f t="shared" si="89"/>
        <v>29</v>
      </c>
      <c r="E235" s="13">
        <v>28</v>
      </c>
      <c r="F235" s="13">
        <v>97</v>
      </c>
      <c r="G235" s="13">
        <f t="shared" si="90"/>
        <v>125</v>
      </c>
      <c r="H235" s="13">
        <v>39</v>
      </c>
      <c r="I235" s="13">
        <v>38</v>
      </c>
      <c r="J235" s="13">
        <f t="shared" si="91"/>
        <v>77</v>
      </c>
      <c r="K235" s="13">
        <v>30</v>
      </c>
      <c r="L235" s="13">
        <v>104</v>
      </c>
      <c r="M235" s="13">
        <f t="shared" si="92"/>
        <v>134</v>
      </c>
      <c r="N235" s="13">
        <f t="shared" si="93"/>
        <v>365</v>
      </c>
      <c r="O235" s="13">
        <f t="shared" si="87"/>
        <v>219</v>
      </c>
      <c r="P235" s="13">
        <v>272.04</v>
      </c>
      <c r="Q235" s="13">
        <f t="shared" si="88"/>
        <v>-53.04000000000002</v>
      </c>
      <c r="R235" s="13">
        <f t="shared" si="95"/>
        <v>292</v>
      </c>
      <c r="S235" s="13">
        <f>Q235+R235</f>
        <v>238.95999999999998</v>
      </c>
      <c r="T235" s="13"/>
      <c r="U235" s="13"/>
      <c r="V235" s="12"/>
    </row>
    <row r="236" spans="1:22" ht="15" customHeight="1">
      <c r="A236" s="16" t="s">
        <v>39</v>
      </c>
      <c r="B236" s="17"/>
      <c r="C236" s="13">
        <f>C235</f>
        <v>29</v>
      </c>
      <c r="D236" s="13">
        <f aca="true" t="shared" si="107" ref="D236:M236">D235</f>
        <v>29</v>
      </c>
      <c r="E236" s="13">
        <f t="shared" si="107"/>
        <v>28</v>
      </c>
      <c r="F236" s="13">
        <f t="shared" si="107"/>
        <v>97</v>
      </c>
      <c r="G236" s="13">
        <f t="shared" si="107"/>
        <v>125</v>
      </c>
      <c r="H236" s="13">
        <f t="shared" si="107"/>
        <v>39</v>
      </c>
      <c r="I236" s="13">
        <f t="shared" si="107"/>
        <v>38</v>
      </c>
      <c r="J236" s="13">
        <f t="shared" si="107"/>
        <v>77</v>
      </c>
      <c r="K236" s="13">
        <f t="shared" si="107"/>
        <v>30</v>
      </c>
      <c r="L236" s="13">
        <f t="shared" si="107"/>
        <v>104</v>
      </c>
      <c r="M236" s="13">
        <f t="shared" si="107"/>
        <v>134</v>
      </c>
      <c r="N236" s="13">
        <f t="shared" si="93"/>
        <v>365</v>
      </c>
      <c r="O236" s="13">
        <f t="shared" si="87"/>
        <v>219</v>
      </c>
      <c r="P236" s="13">
        <f>P235</f>
        <v>272.04</v>
      </c>
      <c r="Q236" s="13">
        <f t="shared" si="88"/>
        <v>-53.04000000000002</v>
      </c>
      <c r="R236" s="13">
        <f t="shared" si="95"/>
        <v>292</v>
      </c>
      <c r="S236" s="13">
        <f>S235</f>
        <v>238.95999999999998</v>
      </c>
      <c r="T236" s="13"/>
      <c r="U236" s="13"/>
      <c r="V236" s="12"/>
    </row>
    <row r="237" spans="1:22" ht="15" customHeight="1">
      <c r="A237" s="14" t="s">
        <v>177</v>
      </c>
      <c r="B237" s="17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2"/>
    </row>
    <row r="238" spans="1:22" ht="15" customHeight="1">
      <c r="A238" s="16" t="s">
        <v>177</v>
      </c>
      <c r="B238" s="17">
        <v>621004</v>
      </c>
      <c r="C238" s="13">
        <v>1</v>
      </c>
      <c r="D238" s="13">
        <f t="shared" si="89"/>
        <v>1</v>
      </c>
      <c r="E238" s="13">
        <v>10</v>
      </c>
      <c r="F238" s="13">
        <v>4</v>
      </c>
      <c r="G238" s="13">
        <f t="shared" si="90"/>
        <v>14</v>
      </c>
      <c r="H238" s="13">
        <v>8</v>
      </c>
      <c r="I238" s="13">
        <v>5</v>
      </c>
      <c r="J238" s="13">
        <f t="shared" si="91"/>
        <v>13</v>
      </c>
      <c r="K238" s="13">
        <v>4</v>
      </c>
      <c r="L238" s="13">
        <v>3</v>
      </c>
      <c r="M238" s="13">
        <f t="shared" si="92"/>
        <v>7</v>
      </c>
      <c r="N238" s="13">
        <f t="shared" si="93"/>
        <v>35</v>
      </c>
      <c r="O238" s="13">
        <f t="shared" si="87"/>
        <v>21</v>
      </c>
      <c r="P238" s="13">
        <v>22.08</v>
      </c>
      <c r="Q238" s="13">
        <f t="shared" si="88"/>
        <v>-1.0799999999999983</v>
      </c>
      <c r="R238" s="13">
        <f t="shared" si="95"/>
        <v>28</v>
      </c>
      <c r="S238" s="13">
        <f>Q238+R238</f>
        <v>26.92</v>
      </c>
      <c r="T238" s="13"/>
      <c r="U238" s="13"/>
      <c r="V238" s="12"/>
    </row>
    <row r="239" spans="1:22" ht="15" customHeight="1">
      <c r="A239" s="16" t="s">
        <v>39</v>
      </c>
      <c r="B239" s="17"/>
      <c r="C239" s="13">
        <f>C238</f>
        <v>1</v>
      </c>
      <c r="D239" s="13">
        <f aca="true" t="shared" si="108" ref="D239:M239">D238</f>
        <v>1</v>
      </c>
      <c r="E239" s="13">
        <f t="shared" si="108"/>
        <v>10</v>
      </c>
      <c r="F239" s="13">
        <f t="shared" si="108"/>
        <v>4</v>
      </c>
      <c r="G239" s="13">
        <f t="shared" si="108"/>
        <v>14</v>
      </c>
      <c r="H239" s="13">
        <f t="shared" si="108"/>
        <v>8</v>
      </c>
      <c r="I239" s="13">
        <f t="shared" si="108"/>
        <v>5</v>
      </c>
      <c r="J239" s="13">
        <f t="shared" si="108"/>
        <v>13</v>
      </c>
      <c r="K239" s="13">
        <f t="shared" si="108"/>
        <v>4</v>
      </c>
      <c r="L239" s="13">
        <f t="shared" si="108"/>
        <v>3</v>
      </c>
      <c r="M239" s="13">
        <f t="shared" si="108"/>
        <v>7</v>
      </c>
      <c r="N239" s="13">
        <f t="shared" si="93"/>
        <v>35</v>
      </c>
      <c r="O239" s="13">
        <f t="shared" si="87"/>
        <v>21</v>
      </c>
      <c r="P239" s="13">
        <f>P238</f>
        <v>22.08</v>
      </c>
      <c r="Q239" s="13">
        <f t="shared" si="88"/>
        <v>-1.0799999999999983</v>
      </c>
      <c r="R239" s="13">
        <f t="shared" si="95"/>
        <v>28</v>
      </c>
      <c r="S239" s="13">
        <f>S238</f>
        <v>26.92</v>
      </c>
      <c r="T239" s="13"/>
      <c r="U239" s="13"/>
      <c r="V239" s="12"/>
    </row>
  </sheetData>
  <sheetProtection formatCells="0" formatColumns="0" formatRows="0" insertColumns="0" insertRows="0" insertHyperlinks="0" deleteColumns="0" deleteRows="0" sort="0" autoFilter="0" pivotTables="0"/>
  <protectedRanges>
    <protectedRange sqref="A2:B2" name="区域1"/>
  </protectedRanges>
  <mergeCells count="6">
    <mergeCell ref="A2:V2"/>
    <mergeCell ref="C3:D3"/>
    <mergeCell ref="E3:G3"/>
    <mergeCell ref="H3:J3"/>
    <mergeCell ref="K3:M3"/>
    <mergeCell ref="A6:B6"/>
  </mergeCells>
  <printOptions/>
  <pageMargins left="0.4" right="0" top="0.28" bottom="0.47" header="0.24" footer="0.24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GJTSZC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黑暗骑士</cp:lastModifiedBy>
  <cp:lastPrinted>2017-10-30T04:13:12Z</cp:lastPrinted>
  <dcterms:created xsi:type="dcterms:W3CDTF">2011-12-21T06:57:33Z</dcterms:created>
  <dcterms:modified xsi:type="dcterms:W3CDTF">2017-12-19T03:25:26Z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