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45" windowHeight="12285" activeTab="0"/>
  </bookViews>
  <sheets>
    <sheet name="附件2" sheetId="1" r:id="rId1"/>
  </sheets>
  <definedNames>
    <definedName name="_xlnm.Print_Titles" localSheetId="0">'附件2'!$3:$5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8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含江东新区</t>
        </r>
      </text>
    </comment>
    <comment ref="B7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含红海湾区</t>
        </r>
      </text>
    </comment>
    <comment ref="B7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含华侨区</t>
        </r>
      </text>
    </comment>
    <comment ref="B5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含高新区</t>
        </r>
      </text>
    </comment>
    <comment ref="B5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含滨海新区</t>
        </r>
      </text>
    </comment>
    <comment ref="B11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含空港区和产业园区</t>
        </r>
      </text>
    </comment>
    <comment ref="B11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含华侨区</t>
        </r>
      </text>
    </comment>
    <comment ref="B11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含大南山侨区和大南海石化区</t>
        </r>
      </text>
    </comment>
    <comment ref="B2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含南三区
</t>
        </r>
      </text>
    </comment>
  </commentList>
</comments>
</file>

<file path=xl/sharedStrings.xml><?xml version="1.0" encoding="utf-8"?>
<sst xmlns="http://schemas.openxmlformats.org/spreadsheetml/2006/main" count="394" uniqueCount="299">
  <si>
    <t>附件1</t>
  </si>
  <si>
    <t>2018年山区和农村边远地区学校教师生活补助资金提前下达表</t>
  </si>
  <si>
    <t>序号</t>
  </si>
  <si>
    <t>县区</t>
  </si>
  <si>
    <t>地区编码</t>
  </si>
  <si>
    <t>合计
（2015年底）</t>
  </si>
  <si>
    <t>合计
（2016年底）</t>
  </si>
  <si>
    <t>普通高中</t>
  </si>
  <si>
    <t>完全中学</t>
  </si>
  <si>
    <t>初中</t>
  </si>
  <si>
    <t>小学</t>
  </si>
  <si>
    <t>幼儿园</t>
  </si>
  <si>
    <t>省补助比例</t>
  </si>
  <si>
    <t>2018年省财政提前下达补助资金（万元）</t>
  </si>
  <si>
    <t>2017年省财政已提前下达补助资金（万元）</t>
  </si>
  <si>
    <t>核准2017年省财政应下达补助资金（万元）</t>
  </si>
  <si>
    <t>2018年省财政应清算下达补助资金（万元）</t>
  </si>
  <si>
    <t>备注</t>
  </si>
  <si>
    <t>教职工</t>
  </si>
  <si>
    <t>专任教师</t>
  </si>
  <si>
    <t>(1)</t>
  </si>
  <si>
    <t>(2)</t>
  </si>
  <si>
    <t>（1）=（3）+（5）+（7）（9）+（11）</t>
  </si>
  <si>
    <t>（2）=（4）+（6）+（8）+（10）+（12）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</si>
  <si>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</si>
  <si>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</si>
  <si>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</si>
  <si>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</si>
  <si>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</si>
  <si>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</si>
  <si>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</si>
  <si>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</si>
  <si>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</si>
  <si>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</si>
  <si>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（13）</t>
  </si>
  <si>
    <t>（14）=（1）*1000*12*（13）/10000</t>
  </si>
  <si>
    <t>（15）</t>
  </si>
  <si>
    <t>（16）=(1)*900*12*(13)/10000</t>
  </si>
  <si>
    <t>（17）=(14)-(15)+(16)</t>
  </si>
  <si>
    <t>汕头市</t>
  </si>
  <si>
    <t>1</t>
  </si>
  <si>
    <t>潮南区</t>
  </si>
  <si>
    <t>657</t>
  </si>
  <si>
    <t>643</t>
  </si>
  <si>
    <t>917</t>
  </si>
  <si>
    <t>906</t>
  </si>
  <si>
    <t>2546</t>
  </si>
  <si>
    <t>2512</t>
  </si>
  <si>
    <t>4334</t>
  </si>
  <si>
    <t>4264</t>
  </si>
  <si>
    <t>46</t>
  </si>
  <si>
    <t>2</t>
  </si>
  <si>
    <t>潮阳区</t>
  </si>
  <si>
    <t>3</t>
  </si>
  <si>
    <t>澄海区</t>
  </si>
  <si>
    <t>168</t>
  </si>
  <si>
    <t>164</t>
  </si>
  <si>
    <t>1025</t>
  </si>
  <si>
    <t>1021</t>
  </si>
  <si>
    <t>910</t>
  </si>
  <si>
    <t>905</t>
  </si>
  <si>
    <t>1798</t>
  </si>
  <si>
    <t>1795</t>
  </si>
  <si>
    <t>0</t>
  </si>
  <si>
    <t>南澳县</t>
  </si>
  <si>
    <t xml:space="preserve"> </t>
  </si>
  <si>
    <t>韶关市</t>
  </si>
  <si>
    <t>曲江区</t>
  </si>
  <si>
    <t>433</t>
  </si>
  <si>
    <t>515</t>
  </si>
  <si>
    <t>始兴县</t>
  </si>
  <si>
    <t>525</t>
  </si>
  <si>
    <t>615</t>
  </si>
  <si>
    <t>新丰县</t>
  </si>
  <si>
    <t>乐昌市</t>
  </si>
  <si>
    <t>188</t>
  </si>
  <si>
    <t>184</t>
  </si>
  <si>
    <t>1267</t>
  </si>
  <si>
    <t>1258</t>
  </si>
  <si>
    <t>1148</t>
  </si>
  <si>
    <t>1136</t>
  </si>
  <si>
    <t>仁化县</t>
  </si>
  <si>
    <t>854</t>
  </si>
  <si>
    <t>853</t>
  </si>
  <si>
    <t>749</t>
  </si>
  <si>
    <t>747</t>
  </si>
  <si>
    <t>121</t>
  </si>
  <si>
    <t>翁源县</t>
  </si>
  <si>
    <t>726</t>
  </si>
  <si>
    <t>719</t>
  </si>
  <si>
    <t>977</t>
  </si>
  <si>
    <t>971</t>
  </si>
  <si>
    <t>乳源县</t>
  </si>
  <si>
    <t>377</t>
  </si>
  <si>
    <t>367</t>
  </si>
  <si>
    <t>734</t>
  </si>
  <si>
    <t>706</t>
  </si>
  <si>
    <t>68</t>
  </si>
  <si>
    <t>南雄市</t>
  </si>
  <si>
    <t>185</t>
  </si>
  <si>
    <t>179</t>
  </si>
  <si>
    <t>691</t>
  </si>
  <si>
    <t>679</t>
  </si>
  <si>
    <t>1338</t>
  </si>
  <si>
    <t>1331</t>
  </si>
  <si>
    <t>73</t>
  </si>
  <si>
    <t>湛江市</t>
  </si>
  <si>
    <t>麻章区</t>
  </si>
  <si>
    <t>88</t>
  </si>
  <si>
    <t>82</t>
  </si>
  <si>
    <t>764</t>
  </si>
  <si>
    <t>762</t>
  </si>
  <si>
    <t>1174</t>
  </si>
  <si>
    <t>1168</t>
  </si>
  <si>
    <t>76</t>
  </si>
  <si>
    <t>坡头区</t>
  </si>
  <si>
    <t>其中南三区354万元</t>
  </si>
  <si>
    <t>吴川市</t>
  </si>
  <si>
    <t>遂溪县</t>
  </si>
  <si>
    <t>750</t>
  </si>
  <si>
    <t>1888</t>
  </si>
  <si>
    <t>1858</t>
  </si>
  <si>
    <t>3912</t>
  </si>
  <si>
    <t>3907</t>
  </si>
  <si>
    <t>114</t>
  </si>
  <si>
    <t>100</t>
  </si>
  <si>
    <t>雷州市</t>
  </si>
  <si>
    <t>廉江市</t>
  </si>
  <si>
    <t>1002</t>
  </si>
  <si>
    <t>975</t>
  </si>
  <si>
    <t>3039</t>
  </si>
  <si>
    <t>2979</t>
  </si>
  <si>
    <t>6169</t>
  </si>
  <si>
    <t>5857</t>
  </si>
  <si>
    <t>337</t>
  </si>
  <si>
    <t>徐闻县</t>
  </si>
  <si>
    <t>204</t>
  </si>
  <si>
    <t>201</t>
  </si>
  <si>
    <t>1393</t>
  </si>
  <si>
    <t>1355</t>
  </si>
  <si>
    <t>2469</t>
  </si>
  <si>
    <t>2457</t>
  </si>
  <si>
    <t>95</t>
  </si>
  <si>
    <t>肇庆市</t>
  </si>
  <si>
    <t>高要区</t>
  </si>
  <si>
    <t>四会市</t>
  </si>
  <si>
    <t>610</t>
  </si>
  <si>
    <t>382</t>
  </si>
  <si>
    <t>5</t>
  </si>
  <si>
    <t>德庆县</t>
  </si>
  <si>
    <t>135</t>
  </si>
  <si>
    <t>127</t>
  </si>
  <si>
    <t>736</t>
  </si>
  <si>
    <t>677</t>
  </si>
  <si>
    <t>1336</t>
  </si>
  <si>
    <t>1276</t>
  </si>
  <si>
    <t>广宁县</t>
  </si>
  <si>
    <t>849</t>
  </si>
  <si>
    <t>825</t>
  </si>
  <si>
    <t>1330</t>
  </si>
  <si>
    <t>1324</t>
  </si>
  <si>
    <t>封开县</t>
  </si>
  <si>
    <t>怀集县</t>
  </si>
  <si>
    <t>2977</t>
  </si>
  <si>
    <t>3980</t>
  </si>
  <si>
    <t>3724</t>
  </si>
  <si>
    <t>江门市</t>
  </si>
  <si>
    <t>台山市</t>
  </si>
  <si>
    <t>123</t>
  </si>
  <si>
    <t>1622</t>
  </si>
  <si>
    <t>1599</t>
  </si>
  <si>
    <t>1730</t>
  </si>
  <si>
    <t>1726</t>
  </si>
  <si>
    <t>开平市</t>
  </si>
  <si>
    <t>恩平市</t>
  </si>
  <si>
    <t>茂名市</t>
  </si>
  <si>
    <t>茂南区</t>
  </si>
  <si>
    <t>其中高新区275万元</t>
  </si>
  <si>
    <t>电白区</t>
  </si>
  <si>
    <t>其中滨海新区1152万元</t>
  </si>
  <si>
    <t>信宜市</t>
  </si>
  <si>
    <t>高州市</t>
  </si>
  <si>
    <t>化州市</t>
  </si>
  <si>
    <t>惠州市</t>
  </si>
  <si>
    <t>惠东县</t>
  </si>
  <si>
    <t>龙门县</t>
  </si>
  <si>
    <t>博罗县</t>
  </si>
  <si>
    <t>梅州市</t>
  </si>
  <si>
    <t>丰顺县</t>
  </si>
  <si>
    <t>794</t>
  </si>
  <si>
    <t>1054</t>
  </si>
  <si>
    <t>2163</t>
  </si>
  <si>
    <t>25</t>
  </si>
  <si>
    <t>蕉岭县</t>
  </si>
  <si>
    <t>292</t>
  </si>
  <si>
    <t>257</t>
  </si>
  <si>
    <t>442</t>
  </si>
  <si>
    <t>398</t>
  </si>
  <si>
    <t>753</t>
  </si>
  <si>
    <t>695</t>
  </si>
  <si>
    <t>115</t>
  </si>
  <si>
    <t>105</t>
  </si>
  <si>
    <t>梅县区</t>
  </si>
  <si>
    <t>887</t>
  </si>
  <si>
    <t>859</t>
  </si>
  <si>
    <t>805</t>
  </si>
  <si>
    <t>760</t>
  </si>
  <si>
    <t>1153</t>
  </si>
  <si>
    <t>1029</t>
  </si>
  <si>
    <t>平远县</t>
  </si>
  <si>
    <t>514</t>
  </si>
  <si>
    <t>496</t>
  </si>
  <si>
    <t>576</t>
  </si>
  <si>
    <t>574</t>
  </si>
  <si>
    <t>兴宁市</t>
  </si>
  <si>
    <t>1164</t>
  </si>
  <si>
    <t>1036</t>
  </si>
  <si>
    <t>1675</t>
  </si>
  <si>
    <t>1522</t>
  </si>
  <si>
    <t>2957</t>
  </si>
  <si>
    <t>2878</t>
  </si>
  <si>
    <t>大埔县</t>
  </si>
  <si>
    <t>467</t>
  </si>
  <si>
    <t>455</t>
  </si>
  <si>
    <t>909</t>
  </si>
  <si>
    <t>901</t>
  </si>
  <si>
    <t>1141</t>
  </si>
  <si>
    <t>1140</t>
  </si>
  <si>
    <t>64</t>
  </si>
  <si>
    <t>58</t>
  </si>
  <si>
    <t>五华县</t>
  </si>
  <si>
    <t>74</t>
  </si>
  <si>
    <t>72</t>
  </si>
  <si>
    <t>1442</t>
  </si>
  <si>
    <t>1385</t>
  </si>
  <si>
    <t>2951</t>
  </si>
  <si>
    <t>2892</t>
  </si>
  <si>
    <t>4450</t>
  </si>
  <si>
    <t>4364</t>
  </si>
  <si>
    <t>汕尾市</t>
  </si>
  <si>
    <t>陆丰市</t>
  </si>
  <si>
    <t>其中华侨区138万元</t>
  </si>
  <si>
    <t>海丰县</t>
  </si>
  <si>
    <t>其中红海区499万元</t>
  </si>
  <si>
    <t>陆河县</t>
  </si>
  <si>
    <t>河源市</t>
  </si>
  <si>
    <t>东源县</t>
  </si>
  <si>
    <t>和平县</t>
  </si>
  <si>
    <t>龙川县</t>
  </si>
  <si>
    <t>紫金县</t>
  </si>
  <si>
    <t>其中江东新区503万元</t>
  </si>
  <si>
    <t>连平县</t>
  </si>
  <si>
    <t>阳江市</t>
  </si>
  <si>
    <t>阳东区</t>
  </si>
  <si>
    <t>阳西县</t>
  </si>
  <si>
    <t>阳春市</t>
  </si>
  <si>
    <t>清远市</t>
  </si>
  <si>
    <t>连州市</t>
  </si>
  <si>
    <t>佛冈县</t>
  </si>
  <si>
    <t>阳山县</t>
  </si>
  <si>
    <t>清新区</t>
  </si>
  <si>
    <t>英德市</t>
  </si>
  <si>
    <t>连山县</t>
  </si>
  <si>
    <t>连南县</t>
  </si>
  <si>
    <t>潮州市</t>
  </si>
  <si>
    <t>潮安区</t>
  </si>
  <si>
    <t>8799</t>
  </si>
  <si>
    <t>8692</t>
  </si>
  <si>
    <t>1023</t>
  </si>
  <si>
    <t>1155</t>
  </si>
  <si>
    <t>1133</t>
  </si>
  <si>
    <t>2266</t>
  </si>
  <si>
    <t>2238</t>
  </si>
  <si>
    <t>4213</t>
  </si>
  <si>
    <t>4187</t>
  </si>
  <si>
    <t>饶平县</t>
  </si>
  <si>
    <t>揭阳市</t>
  </si>
  <si>
    <t>揭东区</t>
  </si>
  <si>
    <t>其中空港区1521万元，产业园区1923万元</t>
  </si>
  <si>
    <t>普宁市</t>
  </si>
  <si>
    <t>其中普侨区78万元</t>
  </si>
  <si>
    <t>揭西县</t>
  </si>
  <si>
    <t>惠来县</t>
  </si>
  <si>
    <t>其中大南山侨区98万元，大南海石化区444万元</t>
  </si>
  <si>
    <t>云浮市</t>
  </si>
  <si>
    <t>郁南县</t>
  </si>
  <si>
    <t>141</t>
  </si>
  <si>
    <t>1157</t>
  </si>
  <si>
    <t>1142</t>
  </si>
  <si>
    <t>1310</t>
  </si>
  <si>
    <t>1290</t>
  </si>
  <si>
    <t>云安区</t>
  </si>
  <si>
    <t>罗定市</t>
  </si>
  <si>
    <t>新兴县</t>
  </si>
  <si>
    <t>208</t>
  </si>
  <si>
    <t>1126</t>
  </si>
  <si>
    <t>1757</t>
  </si>
  <si>
    <t>1749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</si>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</sst>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5">
    <font>
      <sz val="12"/>
      <name val="宋体"/>
      <family val="0"/>
    </font>
    <font>
      <sz val="9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8"/>
      <name val="方正小标宋简体"/>
      <family val="0"/>
    </font>
    <font>
      <b/>
      <sz val="9"/>
      <name val="仿宋_GB2312"/>
      <family val="3"/>
    </font>
    <font>
      <sz val="8"/>
      <name val="仿宋_GB2312"/>
      <family val="3"/>
    </font>
    <font>
      <b/>
      <sz val="8"/>
      <name val="仿宋_GB2312"/>
      <family val="3"/>
    </font>
    <font>
      <sz val="8"/>
      <color indexed="8"/>
      <name val="仿宋_GB2312"/>
      <family val="3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3" fillId="0" borderId="4" applyNumberFormat="0" applyFill="0" applyAlignment="0" applyProtection="0"/>
    <xf numFmtId="0" fontId="19" fillId="8" borderId="0" applyNumberFormat="0" applyBorder="0" applyAlignment="0" applyProtection="0"/>
    <xf numFmtId="0" fontId="16" fillId="0" borderId="5" applyNumberFormat="0" applyFill="0" applyAlignment="0" applyProtection="0"/>
    <xf numFmtId="0" fontId="19" fillId="9" borderId="0" applyNumberFormat="0" applyBorder="0" applyAlignment="0" applyProtection="0"/>
    <xf numFmtId="0" fontId="24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4" fillId="3" borderId="0" applyNumberFormat="0" applyBorder="0" applyAlignment="0" applyProtection="0"/>
    <xf numFmtId="0" fontId="19" fillId="12" borderId="0" applyNumberFormat="0" applyBorder="0" applyAlignment="0" applyProtection="0"/>
    <xf numFmtId="0" fontId="25" fillId="0" borderId="8" applyNumberFormat="0" applyFill="0" applyAlignment="0" applyProtection="0"/>
    <xf numFmtId="0" fontId="29" fillId="0" borderId="9" applyNumberFormat="0" applyFill="0" applyAlignment="0" applyProtection="0"/>
    <xf numFmtId="0" fontId="23" fillId="2" borderId="0" applyNumberFormat="0" applyBorder="0" applyAlignment="0" applyProtection="0"/>
    <xf numFmtId="0" fontId="28" fillId="13" borderId="0" applyNumberFormat="0" applyBorder="0" applyAlignment="0" applyProtection="0"/>
    <xf numFmtId="0" fontId="14" fillId="14" borderId="0" applyNumberFormat="0" applyBorder="0" applyAlignment="0" applyProtection="0"/>
    <xf numFmtId="0" fontId="19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9" fillId="20" borderId="0" applyNumberFormat="0" applyBorder="0" applyAlignment="0" applyProtection="0"/>
    <xf numFmtId="0" fontId="14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9" fillId="23" borderId="0" applyNumberFormat="0" applyBorder="0" applyAlignment="0" applyProtection="0"/>
    <xf numFmtId="0" fontId="15" fillId="0" borderId="0">
      <alignment/>
      <protection/>
    </xf>
  </cellStyleXfs>
  <cellXfs count="39">
    <xf numFmtId="0" fontId="0" fillId="0" borderId="0" xfId="0" applyAlignment="1">
      <alignment/>
    </xf>
    <xf numFmtId="49" fontId="1" fillId="0" borderId="0" xfId="62" applyNumberFormat="1" applyFont="1" applyAlignment="1">
      <alignment horizontal="center" vertical="center" wrapText="1"/>
      <protection/>
    </xf>
    <xf numFmtId="0" fontId="2" fillId="0" borderId="0" xfId="62" applyFont="1" applyAlignment="1">
      <alignment vertical="center" wrapText="1"/>
      <protection/>
    </xf>
    <xf numFmtId="176" fontId="2" fillId="0" borderId="0" xfId="62" applyNumberFormat="1" applyFont="1" applyAlignment="1">
      <alignment vertical="center" wrapText="1"/>
      <protection/>
    </xf>
    <xf numFmtId="0" fontId="2" fillId="0" borderId="0" xfId="62" applyFont="1" applyFill="1" applyAlignment="1">
      <alignment vertical="center" wrapText="1"/>
      <protection/>
    </xf>
    <xf numFmtId="177" fontId="2" fillId="0" borderId="0" xfId="62" applyNumberFormat="1" applyFont="1" applyAlignment="1">
      <alignment vertical="center" wrapText="1"/>
      <protection/>
    </xf>
    <xf numFmtId="49" fontId="3" fillId="0" borderId="0" xfId="62" applyNumberFormat="1" applyFont="1" applyAlignment="1">
      <alignment vertical="center" wrapText="1"/>
      <protection/>
    </xf>
    <xf numFmtId="0" fontId="3" fillId="0" borderId="0" xfId="62" applyFont="1" applyAlignment="1">
      <alignment vertical="center" wrapText="1"/>
      <protection/>
    </xf>
    <xf numFmtId="0" fontId="4" fillId="0" borderId="0" xfId="62" applyFont="1" applyAlignment="1">
      <alignment horizontal="left" vertical="center" wrapText="1"/>
      <protection/>
    </xf>
    <xf numFmtId="0" fontId="5" fillId="0" borderId="10" xfId="62" applyFont="1" applyBorder="1" applyAlignment="1">
      <alignment horizontal="center" vertical="center" wrapText="1"/>
      <protection/>
    </xf>
    <xf numFmtId="0" fontId="1" fillId="0" borderId="11" xfId="62" applyFont="1" applyBorder="1" applyAlignment="1">
      <alignment horizontal="center" vertical="center" wrapText="1"/>
      <protection/>
    </xf>
    <xf numFmtId="176" fontId="6" fillId="0" borderId="11" xfId="62" applyNumberFormat="1" applyFont="1" applyBorder="1" applyAlignment="1">
      <alignment horizontal="center" vertical="center" wrapText="1"/>
      <protection/>
    </xf>
    <xf numFmtId="176" fontId="1" fillId="0" borderId="11" xfId="0" applyNumberFormat="1" applyFont="1" applyBorder="1" applyAlignment="1">
      <alignment horizontal="center" vertical="center" wrapText="1"/>
    </xf>
    <xf numFmtId="0" fontId="1" fillId="0" borderId="11" xfId="62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49" fontId="7" fillId="0" borderId="11" xfId="62" applyNumberFormat="1" applyFont="1" applyBorder="1" applyAlignment="1">
      <alignment horizontal="center" vertical="center" wrapText="1"/>
      <protection/>
    </xf>
    <xf numFmtId="49" fontId="7" fillId="0" borderId="11" xfId="62" applyNumberFormat="1" applyFont="1" applyFill="1" applyBorder="1" applyAlignment="1">
      <alignment horizontal="center" vertical="center" wrapText="1"/>
      <protection/>
    </xf>
    <xf numFmtId="49" fontId="1" fillId="0" borderId="11" xfId="62" applyNumberFormat="1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62" applyFont="1" applyBorder="1" applyAlignment="1">
      <alignment horizontal="center" vertical="center" wrapText="1"/>
      <protection/>
    </xf>
    <xf numFmtId="176" fontId="8" fillId="0" borderId="11" xfId="62" applyNumberFormat="1" applyFont="1" applyBorder="1" applyAlignment="1">
      <alignment horizontal="center" vertical="center" wrapText="1"/>
      <protection/>
    </xf>
    <xf numFmtId="0" fontId="1" fillId="0" borderId="11" xfId="62" applyFont="1" applyBorder="1" applyAlignment="1">
      <alignment horizontal="center" vertical="center" wrapText="1"/>
      <protection/>
    </xf>
    <xf numFmtId="176" fontId="7" fillId="0" borderId="11" xfId="62" applyNumberFormat="1" applyFont="1" applyBorder="1" applyAlignment="1">
      <alignment horizontal="center" vertical="center" wrapText="1"/>
      <protection/>
    </xf>
    <xf numFmtId="0" fontId="7" fillId="0" borderId="11" xfId="62" applyFont="1" applyFill="1" applyBorder="1" applyAlignment="1">
      <alignment horizontal="center" vertical="center" wrapText="1"/>
      <protection/>
    </xf>
    <xf numFmtId="0" fontId="7" fillId="0" borderId="11" xfId="62" applyFont="1" applyBorder="1" applyAlignment="1">
      <alignment horizontal="center" vertical="center" wrapText="1"/>
      <protection/>
    </xf>
    <xf numFmtId="0" fontId="9" fillId="0" borderId="11" xfId="62" applyFont="1" applyFill="1" applyBorder="1" applyAlignment="1">
      <alignment horizontal="center" vertical="center" wrapText="1"/>
      <protection/>
    </xf>
    <xf numFmtId="0" fontId="1" fillId="0" borderId="11" xfId="62" applyFont="1" applyFill="1" applyBorder="1" applyAlignment="1">
      <alignment horizontal="center" vertical="center" wrapText="1"/>
      <protection/>
    </xf>
    <xf numFmtId="176" fontId="7" fillId="0" borderId="11" xfId="62" applyNumberFormat="1" applyFont="1" applyFill="1" applyBorder="1" applyAlignment="1">
      <alignment horizontal="center" vertical="center" wrapText="1"/>
      <protection/>
    </xf>
    <xf numFmtId="0" fontId="6" fillId="0" borderId="11" xfId="62" applyFont="1" applyFill="1" applyBorder="1" applyAlignment="1">
      <alignment horizontal="center" vertical="center" wrapText="1"/>
      <protection/>
    </xf>
    <xf numFmtId="177" fontId="1" fillId="0" borderId="11" xfId="62" applyNumberFormat="1" applyFont="1" applyFill="1" applyBorder="1" applyAlignment="1">
      <alignment horizontal="center" vertical="center" wrapText="1"/>
      <protection/>
    </xf>
    <xf numFmtId="0" fontId="1" fillId="0" borderId="12" xfId="62" applyFont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177" fontId="7" fillId="0" borderId="11" xfId="62" applyNumberFormat="1" applyFont="1" applyBorder="1" applyAlignment="1">
      <alignment horizontal="center" vertical="center" wrapText="1"/>
      <protection/>
    </xf>
    <xf numFmtId="0" fontId="7" fillId="0" borderId="11" xfId="62" applyFont="1" applyBorder="1" applyAlignment="1">
      <alignment vertical="center" wrapText="1"/>
      <protection/>
    </xf>
    <xf numFmtId="49" fontId="6" fillId="0" borderId="11" xfId="62" applyNumberFormat="1" applyFont="1" applyBorder="1" applyAlignment="1">
      <alignment horizontal="center" vertical="center" wrapText="1"/>
      <protection/>
    </xf>
    <xf numFmtId="176" fontId="8" fillId="0" borderId="11" xfId="0" applyNumberFormat="1" applyFont="1" applyBorder="1" applyAlignment="1">
      <alignment horizontal="center" vertical="center" wrapText="1"/>
    </xf>
    <xf numFmtId="0" fontId="2" fillId="0" borderId="0" xfId="62" applyFont="1" applyAlignment="1">
      <alignment horizontal="center" vertical="center" wrapText="1"/>
      <protection/>
    </xf>
    <xf numFmtId="176" fontId="2" fillId="0" borderId="0" xfId="62" applyNumberFormat="1" applyFont="1" applyAlignment="1">
      <alignment horizontal="center" vertical="center" wrapText="1"/>
      <protection/>
    </xf>
    <xf numFmtId="0" fontId="2" fillId="0" borderId="0" xfId="62" applyFont="1" applyFill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农村教师测算" xfId="62"/>
    <cellStyle name="60% - 强调文字颜色 6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9"/>
  <sheetViews>
    <sheetView tabSelected="1" workbookViewId="0" topLeftCell="A1">
      <selection activeCell="A2" sqref="A2:W2"/>
    </sheetView>
  </sheetViews>
  <sheetFormatPr defaultColWidth="9.00390625" defaultRowHeight="14.25"/>
  <cols>
    <col min="1" max="1" width="2.75390625" style="2" customWidth="1"/>
    <col min="2" max="2" width="6.125" style="2" customWidth="1"/>
    <col min="3" max="3" width="6.25390625" style="2" customWidth="1"/>
    <col min="4" max="4" width="8.25390625" style="3" hidden="1" customWidth="1"/>
    <col min="5" max="5" width="7.25390625" style="3" hidden="1" customWidth="1"/>
    <col min="6" max="6" width="7.375" style="4" customWidth="1"/>
    <col min="7" max="7" width="6.50390625" style="4" customWidth="1"/>
    <col min="8" max="8" width="11.125" style="2" customWidth="1"/>
    <col min="9" max="9" width="10.00390625" style="2" customWidth="1"/>
    <col min="10" max="11" width="7.125" style="2" customWidth="1"/>
    <col min="12" max="12" width="7.00390625" style="2" customWidth="1"/>
    <col min="13" max="13" width="7.125" style="2" customWidth="1"/>
    <col min="14" max="14" width="7.625" style="2" bestFit="1" customWidth="1"/>
    <col min="15" max="15" width="7.125" style="2" customWidth="1"/>
    <col min="16" max="16" width="6.375" style="2" bestFit="1" customWidth="1"/>
    <col min="17" max="17" width="7.125" style="2" customWidth="1"/>
    <col min="18" max="18" width="5.00390625" style="2" customWidth="1"/>
    <col min="19" max="19" width="10.375" style="5" customWidth="1"/>
    <col min="20" max="20" width="11.625" style="6" customWidth="1"/>
    <col min="21" max="21" width="11.625" style="7" customWidth="1"/>
    <col min="22" max="22" width="12.50390625" style="7" customWidth="1"/>
    <col min="23" max="23" width="8.625" style="2" customWidth="1"/>
    <col min="24" max="16384" width="9.00390625" style="7" customWidth="1"/>
  </cols>
  <sheetData>
    <row r="1" spans="1:23" ht="1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37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24" customHeight="1">
      <c r="A3" s="10" t="s">
        <v>2</v>
      </c>
      <c r="B3" s="10" t="s">
        <v>3</v>
      </c>
      <c r="C3" s="10" t="s">
        <v>4</v>
      </c>
      <c r="D3" s="11" t="s">
        <v>5</v>
      </c>
      <c r="E3" s="12"/>
      <c r="F3" s="13" t="s">
        <v>6</v>
      </c>
      <c r="G3" s="14"/>
      <c r="H3" s="13" t="s">
        <v>7</v>
      </c>
      <c r="I3" s="13"/>
      <c r="J3" s="13" t="s">
        <v>8</v>
      </c>
      <c r="K3" s="13"/>
      <c r="L3" s="13" t="s">
        <v>9</v>
      </c>
      <c r="M3" s="13"/>
      <c r="N3" s="13" t="s">
        <v>10</v>
      </c>
      <c r="O3" s="13"/>
      <c r="P3" s="13" t="s">
        <v>11</v>
      </c>
      <c r="Q3" s="13"/>
      <c r="R3" s="10" t="s">
        <v>12</v>
      </c>
      <c r="S3" s="29" t="s">
        <v>13</v>
      </c>
      <c r="T3" s="10" t="s">
        <v>14</v>
      </c>
      <c r="U3" s="10" t="s">
        <v>15</v>
      </c>
      <c r="V3" s="10" t="s">
        <v>16</v>
      </c>
      <c r="W3" s="30" t="s">
        <v>17</v>
      </c>
    </row>
    <row r="4" spans="1:23" ht="26.25" customHeight="1">
      <c r="A4" s="14"/>
      <c r="B4" s="14"/>
      <c r="C4" s="10"/>
      <c r="D4" s="11" t="s">
        <v>18</v>
      </c>
      <c r="E4" s="11" t="s">
        <v>19</v>
      </c>
      <c r="F4" s="13" t="s">
        <v>18</v>
      </c>
      <c r="G4" s="13" t="s">
        <v>19</v>
      </c>
      <c r="H4" s="13" t="s">
        <v>18</v>
      </c>
      <c r="I4" s="13" t="s">
        <v>19</v>
      </c>
      <c r="J4" s="13" t="s">
        <v>18</v>
      </c>
      <c r="K4" s="13" t="s">
        <v>19</v>
      </c>
      <c r="L4" s="13" t="s">
        <v>18</v>
      </c>
      <c r="M4" s="13" t="s">
        <v>19</v>
      </c>
      <c r="N4" s="13" t="s">
        <v>18</v>
      </c>
      <c r="O4" s="13" t="s">
        <v>19</v>
      </c>
      <c r="P4" s="13" t="s">
        <v>18</v>
      </c>
      <c r="Q4" s="13" t="s">
        <v>19</v>
      </c>
      <c r="R4" s="10"/>
      <c r="S4" s="29"/>
      <c r="T4" s="14"/>
      <c r="U4" s="14"/>
      <c r="V4" s="14"/>
      <c r="W4" s="31"/>
    </row>
    <row r="5" spans="1:23" s="1" customFormat="1" ht="42">
      <c r="A5" s="14"/>
      <c r="B5" s="14"/>
      <c r="C5" s="10"/>
      <c r="D5" s="15" t="s">
        <v>20</v>
      </c>
      <c r="E5" s="15" t="s">
        <v>21</v>
      </c>
      <c r="F5" s="16" t="s">
        <v>22</v>
      </c>
      <c r="G5" s="16" t="s">
        <v>23</v>
      </c>
      <c r="H5" s="16" t="s">
        <v>24</v>
      </c>
      <c r="I5" s="16" t="s">
        <v>25</v>
      </c>
      <c r="J5" s="16" t="s">
        <v>26</v>
      </c>
      <c r="K5" s="16" t="s">
        <v>27</v>
      </c>
      <c r="L5" s="16" t="s">
        <v>28</v>
      </c>
      <c r="M5" s="16" t="s">
        <v>29</v>
      </c>
      <c r="N5" s="16" t="s">
        <v>30</v>
      </c>
      <c r="O5" s="16" t="s">
        <v>31</v>
      </c>
      <c r="P5" s="16" t="s">
        <v>32</v>
      </c>
      <c r="Q5" s="16" t="s">
        <v>33</v>
      </c>
      <c r="R5" s="16" t="s">
        <v>34</v>
      </c>
      <c r="S5" s="16" t="s">
        <v>35</v>
      </c>
      <c r="T5" s="16" t="s">
        <v>36</v>
      </c>
      <c r="U5" s="16" t="s">
        <v>37</v>
      </c>
      <c r="V5" s="16" t="s">
        <v>38</v>
      </c>
      <c r="W5" s="15"/>
    </row>
    <row r="6" spans="1:23" s="1" customFormat="1" ht="15.75" customHeight="1">
      <c r="A6" s="17"/>
      <c r="B6" s="18" t="s">
        <v>39</v>
      </c>
      <c r="C6" s="19"/>
      <c r="D6" s="20"/>
      <c r="E6" s="20"/>
      <c r="F6" s="16"/>
      <c r="G6" s="16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32"/>
      <c r="T6" s="15"/>
      <c r="U6" s="15"/>
      <c r="V6" s="15"/>
      <c r="W6" s="15"/>
    </row>
    <row r="7" spans="1:23" s="1" customFormat="1" ht="15.75" customHeight="1">
      <c r="A7" s="17" t="s">
        <v>40</v>
      </c>
      <c r="B7" s="21" t="s">
        <v>41</v>
      </c>
      <c r="C7" s="21">
        <v>604007</v>
      </c>
      <c r="D7" s="22">
        <v>8364</v>
      </c>
      <c r="E7" s="22">
        <v>8235</v>
      </c>
      <c r="F7" s="23">
        <f aca="true" t="shared" si="0" ref="F7:G9">H7+J7+L7+N7+P7</f>
        <v>8500</v>
      </c>
      <c r="G7" s="23">
        <f t="shared" si="0"/>
        <v>8371</v>
      </c>
      <c r="H7" s="24" t="s">
        <v>42</v>
      </c>
      <c r="I7" s="24" t="s">
        <v>43</v>
      </c>
      <c r="J7" s="24" t="s">
        <v>44</v>
      </c>
      <c r="K7" s="24" t="s">
        <v>45</v>
      </c>
      <c r="L7" s="24" t="s">
        <v>46</v>
      </c>
      <c r="M7" s="24" t="s">
        <v>47</v>
      </c>
      <c r="N7" s="24" t="s">
        <v>48</v>
      </c>
      <c r="O7" s="24" t="s">
        <v>49</v>
      </c>
      <c r="P7" s="24" t="s">
        <v>50</v>
      </c>
      <c r="Q7" s="24" t="s">
        <v>50</v>
      </c>
      <c r="R7" s="15">
        <v>0.5</v>
      </c>
      <c r="S7" s="32">
        <f>ROUND(F7*R7*1000*12/10000,0)</f>
        <v>5100</v>
      </c>
      <c r="T7" s="32">
        <f>ROUND(D7*900*12*R7/10000,0)</f>
        <v>4517</v>
      </c>
      <c r="U7" s="32">
        <f>ROUND(F7*R7*12*900/10000,0)</f>
        <v>4590</v>
      </c>
      <c r="V7" s="32">
        <f>U7-T7+S7</f>
        <v>5173</v>
      </c>
      <c r="W7" s="15"/>
    </row>
    <row r="8" spans="1:23" ht="14.25">
      <c r="A8" s="17" t="s">
        <v>51</v>
      </c>
      <c r="B8" s="21" t="s">
        <v>52</v>
      </c>
      <c r="C8" s="21">
        <v>604006</v>
      </c>
      <c r="D8" s="22">
        <v>12187</v>
      </c>
      <c r="E8" s="22">
        <v>12036</v>
      </c>
      <c r="F8" s="23">
        <f t="shared" si="0"/>
        <v>12028</v>
      </c>
      <c r="G8" s="23">
        <f>I8+K8+M8+O8+Q8</f>
        <v>11921</v>
      </c>
      <c r="H8" s="24">
        <v>375</v>
      </c>
      <c r="I8" s="24">
        <v>350</v>
      </c>
      <c r="J8" s="24">
        <v>2197</v>
      </c>
      <c r="K8" s="24">
        <v>2166</v>
      </c>
      <c r="L8" s="24">
        <v>2992</v>
      </c>
      <c r="M8" s="24">
        <v>2977</v>
      </c>
      <c r="N8" s="24">
        <v>6464</v>
      </c>
      <c r="O8" s="24">
        <v>6428</v>
      </c>
      <c r="P8" s="24"/>
      <c r="Q8" s="24"/>
      <c r="R8" s="24">
        <v>0.5</v>
      </c>
      <c r="S8" s="32">
        <f aca="true" t="shared" si="1" ref="S8:S71">ROUND(F8*R8*1000*12/10000,0)</f>
        <v>7217</v>
      </c>
      <c r="T8" s="32">
        <f>ROUND(D8*900*12*R8/10000,0)</f>
        <v>6581</v>
      </c>
      <c r="U8" s="32">
        <f>ROUND(F8*R8*12*900/10000,0)</f>
        <v>6495</v>
      </c>
      <c r="V8" s="32">
        <f>U8-T8+S8</f>
        <v>7131</v>
      </c>
      <c r="W8" s="33"/>
    </row>
    <row r="9" spans="1:23" ht="14.25">
      <c r="A9" s="17" t="s">
        <v>53</v>
      </c>
      <c r="B9" s="21" t="s">
        <v>54</v>
      </c>
      <c r="C9" s="21">
        <v>604004</v>
      </c>
      <c r="D9" s="22">
        <v>3980</v>
      </c>
      <c r="E9" s="22">
        <v>3831</v>
      </c>
      <c r="F9" s="25">
        <f t="shared" si="0"/>
        <v>3901</v>
      </c>
      <c r="G9" s="23">
        <f t="shared" si="0"/>
        <v>3885</v>
      </c>
      <c r="H9" s="24" t="s">
        <v>55</v>
      </c>
      <c r="I9" s="24" t="s">
        <v>56</v>
      </c>
      <c r="J9" s="24" t="s">
        <v>57</v>
      </c>
      <c r="K9" s="24" t="s">
        <v>58</v>
      </c>
      <c r="L9" s="24" t="s">
        <v>59</v>
      </c>
      <c r="M9" s="24" t="s">
        <v>60</v>
      </c>
      <c r="N9" s="24" t="s">
        <v>61</v>
      </c>
      <c r="O9" s="24" t="s">
        <v>62</v>
      </c>
      <c r="P9" s="24" t="s">
        <v>63</v>
      </c>
      <c r="Q9" s="24" t="s">
        <v>63</v>
      </c>
      <c r="R9" s="24">
        <v>0.5</v>
      </c>
      <c r="S9" s="32">
        <f t="shared" si="1"/>
        <v>2341</v>
      </c>
      <c r="T9" s="32">
        <f>ROUND(D9*900*12*R9/10000,0)</f>
        <v>2149</v>
      </c>
      <c r="U9" s="32">
        <f>ROUND(F9*R9*12*900/10000,0)</f>
        <v>2107</v>
      </c>
      <c r="V9" s="32">
        <f>U9-T9+S9</f>
        <v>2299</v>
      </c>
      <c r="W9" s="33"/>
    </row>
    <row r="10" spans="1:23" ht="14.25">
      <c r="A10" s="21"/>
      <c r="B10" s="19" t="s">
        <v>64</v>
      </c>
      <c r="C10" s="21"/>
      <c r="D10" s="22"/>
      <c r="E10" s="22"/>
      <c r="F10" s="23"/>
      <c r="G10" s="23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32"/>
      <c r="T10" s="32"/>
      <c r="U10" s="32"/>
      <c r="V10" s="32"/>
      <c r="W10" s="33"/>
    </row>
    <row r="11" spans="1:23" ht="14.25">
      <c r="A11" s="21">
        <v>4</v>
      </c>
      <c r="B11" s="21" t="s">
        <v>64</v>
      </c>
      <c r="C11" s="21">
        <v>604008</v>
      </c>
      <c r="D11" s="22">
        <v>222</v>
      </c>
      <c r="E11" s="22">
        <v>205</v>
      </c>
      <c r="F11" s="23">
        <v>219</v>
      </c>
      <c r="G11" s="23">
        <f>I11+K11+M11+O11+Q11</f>
        <v>205</v>
      </c>
      <c r="H11" s="24" t="s">
        <v>65</v>
      </c>
      <c r="I11" s="24"/>
      <c r="J11" s="24"/>
      <c r="K11" s="24"/>
      <c r="L11" s="24">
        <v>97</v>
      </c>
      <c r="M11" s="24">
        <v>87</v>
      </c>
      <c r="N11" s="24">
        <v>122</v>
      </c>
      <c r="O11" s="24">
        <v>118</v>
      </c>
      <c r="P11" s="24"/>
      <c r="Q11" s="24"/>
      <c r="R11" s="24">
        <v>0.5</v>
      </c>
      <c r="S11" s="32">
        <f t="shared" si="1"/>
        <v>131</v>
      </c>
      <c r="T11" s="32">
        <f>ROUND(D11*900*12*R11/10000,0)</f>
        <v>120</v>
      </c>
      <c r="U11" s="32">
        <f>ROUND(F11*R11*12*900/10000,0)</f>
        <v>118</v>
      </c>
      <c r="V11" s="32">
        <f>U11-T11+S11</f>
        <v>129</v>
      </c>
      <c r="W11" s="33"/>
    </row>
    <row r="12" spans="1:23" ht="14.25">
      <c r="A12" s="21"/>
      <c r="B12" s="19" t="s">
        <v>66</v>
      </c>
      <c r="C12" s="21"/>
      <c r="D12" s="22"/>
      <c r="E12" s="22"/>
      <c r="F12" s="23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32"/>
      <c r="T12" s="32"/>
      <c r="U12" s="32"/>
      <c r="V12" s="32"/>
      <c r="W12" s="33"/>
    </row>
    <row r="13" spans="1:23" ht="14.25">
      <c r="A13" s="21">
        <v>5</v>
      </c>
      <c r="B13" s="26" t="s">
        <v>67</v>
      </c>
      <c r="C13" s="26">
        <v>606004</v>
      </c>
      <c r="D13" s="27">
        <v>1002</v>
      </c>
      <c r="E13" s="27">
        <v>934</v>
      </c>
      <c r="F13" s="23">
        <f aca="true" t="shared" si="2" ref="F13:G16">H13+J13+L13+N13+P13</f>
        <v>948</v>
      </c>
      <c r="G13" s="23">
        <f t="shared" si="2"/>
        <v>948</v>
      </c>
      <c r="H13" s="24"/>
      <c r="I13" s="24"/>
      <c r="J13" s="24"/>
      <c r="K13" s="24"/>
      <c r="L13" s="24" t="s">
        <v>68</v>
      </c>
      <c r="M13" s="24" t="s">
        <v>68</v>
      </c>
      <c r="N13" s="24" t="s">
        <v>69</v>
      </c>
      <c r="O13" s="24" t="s">
        <v>69</v>
      </c>
      <c r="P13" s="24"/>
      <c r="Q13" s="24"/>
      <c r="R13" s="24">
        <v>0.5</v>
      </c>
      <c r="S13" s="32">
        <f t="shared" si="1"/>
        <v>569</v>
      </c>
      <c r="T13" s="32">
        <f>ROUND(D13*900*12*R13/10000,0)</f>
        <v>541</v>
      </c>
      <c r="U13" s="32">
        <f>ROUND(F13*R13*12*900/10000,0)</f>
        <v>512</v>
      </c>
      <c r="V13" s="32">
        <f>U13-T13+S13</f>
        <v>540</v>
      </c>
      <c r="W13" s="33"/>
    </row>
    <row r="14" spans="1:23" ht="14.25">
      <c r="A14" s="21">
        <v>6</v>
      </c>
      <c r="B14" s="26" t="s">
        <v>70</v>
      </c>
      <c r="C14" s="26">
        <v>606008</v>
      </c>
      <c r="D14" s="27">
        <v>1218</v>
      </c>
      <c r="E14" s="27">
        <v>1218</v>
      </c>
      <c r="F14" s="23">
        <f t="shared" si="2"/>
        <v>1142</v>
      </c>
      <c r="G14" s="23">
        <f t="shared" si="2"/>
        <v>1142</v>
      </c>
      <c r="H14" s="24"/>
      <c r="I14" s="24"/>
      <c r="J14" s="24"/>
      <c r="K14" s="24"/>
      <c r="L14" s="24" t="s">
        <v>71</v>
      </c>
      <c r="M14" s="24" t="s">
        <v>71</v>
      </c>
      <c r="N14" s="24" t="s">
        <v>72</v>
      </c>
      <c r="O14" s="24" t="s">
        <v>72</v>
      </c>
      <c r="P14" s="24" t="s">
        <v>51</v>
      </c>
      <c r="Q14" s="24" t="s">
        <v>51</v>
      </c>
      <c r="R14" s="24">
        <v>0.8</v>
      </c>
      <c r="S14" s="32">
        <f t="shared" si="1"/>
        <v>1096</v>
      </c>
      <c r="T14" s="32">
        <f>ROUND(D14*900*12*R14/10000,0)</f>
        <v>1052</v>
      </c>
      <c r="U14" s="32">
        <f>ROUND(F14*R14*12*900/10000,0)</f>
        <v>987</v>
      </c>
      <c r="V14" s="32">
        <f>U14-T14+S14</f>
        <v>1031</v>
      </c>
      <c r="W14" s="33"/>
    </row>
    <row r="15" spans="1:23" ht="14.25">
      <c r="A15" s="21">
        <v>7</v>
      </c>
      <c r="B15" s="26" t="s">
        <v>73</v>
      </c>
      <c r="C15" s="26">
        <v>606010</v>
      </c>
      <c r="D15" s="27">
        <v>1025</v>
      </c>
      <c r="E15" s="27">
        <v>1011</v>
      </c>
      <c r="F15" s="23">
        <f t="shared" si="2"/>
        <v>1020</v>
      </c>
      <c r="G15" s="23">
        <f t="shared" si="2"/>
        <v>1010</v>
      </c>
      <c r="H15" s="24"/>
      <c r="I15" s="24"/>
      <c r="J15" s="24"/>
      <c r="K15" s="24"/>
      <c r="L15" s="24">
        <v>340</v>
      </c>
      <c r="M15" s="24">
        <v>337</v>
      </c>
      <c r="N15" s="24">
        <v>602</v>
      </c>
      <c r="O15" s="24">
        <v>595</v>
      </c>
      <c r="P15" s="24">
        <v>78</v>
      </c>
      <c r="Q15" s="24">
        <v>78</v>
      </c>
      <c r="R15" s="24">
        <v>0.8</v>
      </c>
      <c r="S15" s="32">
        <f t="shared" si="1"/>
        <v>979</v>
      </c>
      <c r="T15" s="32">
        <f>ROUND(D15*900*12*R15/10000,0)</f>
        <v>886</v>
      </c>
      <c r="U15" s="32">
        <f>ROUND(F15*R15*12*900/10000,0)</f>
        <v>881</v>
      </c>
      <c r="V15" s="32">
        <f>U15-T15+S15</f>
        <v>974</v>
      </c>
      <c r="W15" s="33"/>
    </row>
    <row r="16" spans="1:23" ht="14.25">
      <c r="A16" s="21">
        <v>8</v>
      </c>
      <c r="B16" s="26" t="s">
        <v>74</v>
      </c>
      <c r="C16" s="26">
        <v>606005</v>
      </c>
      <c r="D16" s="27">
        <v>2646</v>
      </c>
      <c r="E16" s="27">
        <v>2613</v>
      </c>
      <c r="F16" s="23">
        <f t="shared" si="2"/>
        <v>2603</v>
      </c>
      <c r="G16" s="23">
        <f t="shared" si="2"/>
        <v>2578</v>
      </c>
      <c r="H16" s="24"/>
      <c r="I16" s="24"/>
      <c r="J16" s="24" t="s">
        <v>75</v>
      </c>
      <c r="K16" s="24" t="s">
        <v>76</v>
      </c>
      <c r="L16" s="24" t="s">
        <v>77</v>
      </c>
      <c r="M16" s="24" t="s">
        <v>78</v>
      </c>
      <c r="N16" s="24" t="s">
        <v>79</v>
      </c>
      <c r="O16" s="24" t="s">
        <v>80</v>
      </c>
      <c r="P16" s="24"/>
      <c r="Q16" s="24"/>
      <c r="R16" s="24">
        <v>0.8</v>
      </c>
      <c r="S16" s="32">
        <f t="shared" si="1"/>
        <v>2499</v>
      </c>
      <c r="T16" s="32">
        <f>ROUND(D16*900*12*R16/10000,0)</f>
        <v>2286</v>
      </c>
      <c r="U16" s="32">
        <f>ROUND(F16*R16*12*900/10000,0)</f>
        <v>2249</v>
      </c>
      <c r="V16" s="32">
        <f>U16-T16+S16</f>
        <v>2462</v>
      </c>
      <c r="W16" s="33"/>
    </row>
    <row r="17" spans="1:23" ht="14.25">
      <c r="A17" s="21"/>
      <c r="B17" s="28" t="s">
        <v>81</v>
      </c>
      <c r="C17" s="26"/>
      <c r="D17" s="27"/>
      <c r="E17" s="27"/>
      <c r="F17" s="23"/>
      <c r="G17" s="23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32"/>
      <c r="T17" s="32"/>
      <c r="U17" s="32"/>
      <c r="V17" s="32"/>
      <c r="W17" s="33"/>
    </row>
    <row r="18" spans="1:23" ht="14.25">
      <c r="A18" s="21">
        <v>9</v>
      </c>
      <c r="B18" s="26" t="s">
        <v>81</v>
      </c>
      <c r="C18" s="26">
        <v>606007</v>
      </c>
      <c r="D18" s="27">
        <v>1538</v>
      </c>
      <c r="E18" s="27">
        <v>1529</v>
      </c>
      <c r="F18" s="23">
        <f>H18+J18+L18+N18+P18</f>
        <v>1724</v>
      </c>
      <c r="G18" s="23">
        <f>I18+K18+M18+O18+Q18</f>
        <v>1721</v>
      </c>
      <c r="H18" s="24"/>
      <c r="I18" s="24"/>
      <c r="J18" s="24"/>
      <c r="K18" s="24"/>
      <c r="L18" s="24" t="s">
        <v>82</v>
      </c>
      <c r="M18" s="24" t="s">
        <v>83</v>
      </c>
      <c r="N18" s="24" t="s">
        <v>84</v>
      </c>
      <c r="O18" s="24" t="s">
        <v>85</v>
      </c>
      <c r="P18" s="24" t="s">
        <v>86</v>
      </c>
      <c r="Q18" s="24" t="s">
        <v>86</v>
      </c>
      <c r="R18" s="24">
        <v>0.8</v>
      </c>
      <c r="S18" s="32">
        <f t="shared" si="1"/>
        <v>1655</v>
      </c>
      <c r="T18" s="32">
        <f>ROUND(D18*900*12*R18/10000,0)</f>
        <v>1329</v>
      </c>
      <c r="U18" s="32">
        <f>ROUND(F18*R18*12*900/10000,0)</f>
        <v>1490</v>
      </c>
      <c r="V18" s="32">
        <f>U18-T18+S18</f>
        <v>1816</v>
      </c>
      <c r="W18" s="33"/>
    </row>
    <row r="19" spans="1:23" ht="14.25">
      <c r="A19" s="21"/>
      <c r="B19" s="28" t="s">
        <v>87</v>
      </c>
      <c r="C19" s="26"/>
      <c r="D19" s="27"/>
      <c r="E19" s="27"/>
      <c r="F19" s="23"/>
      <c r="G19" s="23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32"/>
      <c r="T19" s="32"/>
      <c r="U19" s="32"/>
      <c r="V19" s="32"/>
      <c r="W19" s="33"/>
    </row>
    <row r="20" spans="1:23" ht="14.25">
      <c r="A20" s="21">
        <v>10</v>
      </c>
      <c r="B20" s="26" t="s">
        <v>87</v>
      </c>
      <c r="C20" s="26">
        <v>606009</v>
      </c>
      <c r="D20" s="27">
        <v>1935</v>
      </c>
      <c r="E20" s="27">
        <v>1921</v>
      </c>
      <c r="F20" s="23">
        <f>H20+J20+L20+N20+P20</f>
        <v>1703</v>
      </c>
      <c r="G20" s="23">
        <f>I20+K20+M20+O20+Q20</f>
        <v>1690</v>
      </c>
      <c r="H20" s="24" t="s">
        <v>63</v>
      </c>
      <c r="I20" s="24" t="s">
        <v>63</v>
      </c>
      <c r="J20" s="24" t="s">
        <v>63</v>
      </c>
      <c r="K20" s="24" t="s">
        <v>63</v>
      </c>
      <c r="L20" s="24" t="s">
        <v>88</v>
      </c>
      <c r="M20" s="24" t="s">
        <v>89</v>
      </c>
      <c r="N20" s="24" t="s">
        <v>90</v>
      </c>
      <c r="O20" s="24" t="s">
        <v>91</v>
      </c>
      <c r="P20" s="24" t="s">
        <v>63</v>
      </c>
      <c r="Q20" s="24" t="s">
        <v>63</v>
      </c>
      <c r="R20" s="24">
        <v>0.8</v>
      </c>
      <c r="S20" s="32">
        <f t="shared" si="1"/>
        <v>1635</v>
      </c>
      <c r="T20" s="32">
        <f>ROUND(D20*900*12*R20/10000,0)</f>
        <v>1672</v>
      </c>
      <c r="U20" s="32">
        <f>ROUND(F20*R20*12*900/10000,0)</f>
        <v>1471</v>
      </c>
      <c r="V20" s="32">
        <f>U20-T20+S20</f>
        <v>1434</v>
      </c>
      <c r="W20" s="33"/>
    </row>
    <row r="21" spans="1:23" ht="14.25">
      <c r="A21" s="21"/>
      <c r="B21" s="28" t="s">
        <v>92</v>
      </c>
      <c r="C21" s="26"/>
      <c r="D21" s="27"/>
      <c r="E21" s="27"/>
      <c r="F21" s="23"/>
      <c r="G21" s="23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32"/>
      <c r="T21" s="32"/>
      <c r="U21" s="32"/>
      <c r="V21" s="32"/>
      <c r="W21" s="33"/>
    </row>
    <row r="22" spans="1:23" ht="14.25">
      <c r="A22" s="21">
        <v>11</v>
      </c>
      <c r="B22" s="26" t="s">
        <v>92</v>
      </c>
      <c r="C22" s="26">
        <v>606011</v>
      </c>
      <c r="D22" s="27">
        <v>1161</v>
      </c>
      <c r="E22" s="27">
        <v>1107</v>
      </c>
      <c r="F22" s="23">
        <f>H22+J22+L22+N22+P22</f>
        <v>1179</v>
      </c>
      <c r="G22" s="23">
        <f>I22+K22+M22+O22+Q22</f>
        <v>1141</v>
      </c>
      <c r="H22" s="24"/>
      <c r="I22" s="24"/>
      <c r="J22" s="24"/>
      <c r="K22" s="24"/>
      <c r="L22" s="24" t="s">
        <v>93</v>
      </c>
      <c r="M22" s="24" t="s">
        <v>94</v>
      </c>
      <c r="N22" s="24" t="s">
        <v>95</v>
      </c>
      <c r="O22" s="24" t="s">
        <v>96</v>
      </c>
      <c r="P22" s="24" t="s">
        <v>97</v>
      </c>
      <c r="Q22" s="24" t="s">
        <v>97</v>
      </c>
      <c r="R22" s="24">
        <v>0.8</v>
      </c>
      <c r="S22" s="32">
        <f t="shared" si="1"/>
        <v>1132</v>
      </c>
      <c r="T22" s="32">
        <f>ROUND(D22*900*12*R22/10000,0)</f>
        <v>1003</v>
      </c>
      <c r="U22" s="32">
        <f>ROUND(F22*R22*12*900/10000,0)</f>
        <v>1019</v>
      </c>
      <c r="V22" s="32">
        <f>U22-T22+S22</f>
        <v>1148</v>
      </c>
      <c r="W22" s="33"/>
    </row>
    <row r="23" spans="1:23" ht="14.25">
      <c r="A23" s="21"/>
      <c r="B23" s="28" t="s">
        <v>98</v>
      </c>
      <c r="C23" s="26"/>
      <c r="D23" s="27"/>
      <c r="E23" s="27"/>
      <c r="F23" s="23"/>
      <c r="G23" s="23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32"/>
      <c r="T23" s="32"/>
      <c r="U23" s="32"/>
      <c r="V23" s="32"/>
      <c r="W23" s="33"/>
    </row>
    <row r="24" spans="1:23" ht="14.25">
      <c r="A24" s="21">
        <v>12</v>
      </c>
      <c r="B24" s="26" t="s">
        <v>98</v>
      </c>
      <c r="C24" s="26">
        <v>606006</v>
      </c>
      <c r="D24" s="27">
        <v>2295</v>
      </c>
      <c r="E24" s="27">
        <v>2276</v>
      </c>
      <c r="F24" s="23">
        <f>H24+J24+L24+N24+P24</f>
        <v>2287</v>
      </c>
      <c r="G24" s="23">
        <f>I24+K24+M24+O24+Q24</f>
        <v>2262</v>
      </c>
      <c r="H24" s="24" t="s">
        <v>63</v>
      </c>
      <c r="I24" s="24" t="s">
        <v>63</v>
      </c>
      <c r="J24" s="24" t="s">
        <v>99</v>
      </c>
      <c r="K24" s="24" t="s">
        <v>100</v>
      </c>
      <c r="L24" s="24" t="s">
        <v>101</v>
      </c>
      <c r="M24" s="24" t="s">
        <v>102</v>
      </c>
      <c r="N24" s="24" t="s">
        <v>103</v>
      </c>
      <c r="O24" s="24" t="s">
        <v>104</v>
      </c>
      <c r="P24" s="24" t="s">
        <v>105</v>
      </c>
      <c r="Q24" s="24" t="s">
        <v>105</v>
      </c>
      <c r="R24" s="24">
        <v>0.8</v>
      </c>
      <c r="S24" s="32">
        <f t="shared" si="1"/>
        <v>2196</v>
      </c>
      <c r="T24" s="32">
        <f>ROUND(D24*900*12*R24/10000,0)</f>
        <v>1983</v>
      </c>
      <c r="U24" s="32">
        <f>ROUND(F24*R24*12*900/10000,0)</f>
        <v>1976</v>
      </c>
      <c r="V24" s="32">
        <f>U24-T24+S24</f>
        <v>2189</v>
      </c>
      <c r="W24" s="33"/>
    </row>
    <row r="25" spans="1:23" ht="14.25">
      <c r="A25" s="21"/>
      <c r="B25" s="28" t="s">
        <v>106</v>
      </c>
      <c r="C25" s="26"/>
      <c r="D25" s="27"/>
      <c r="E25" s="27"/>
      <c r="F25" s="23"/>
      <c r="G25" s="23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32"/>
      <c r="T25" s="32"/>
      <c r="U25" s="32"/>
      <c r="V25" s="32"/>
      <c r="W25" s="33"/>
    </row>
    <row r="26" spans="1:23" ht="14.25">
      <c r="A26" s="21">
        <v>13</v>
      </c>
      <c r="B26" s="21" t="s">
        <v>107</v>
      </c>
      <c r="C26" s="21">
        <v>615004</v>
      </c>
      <c r="D26" s="22">
        <v>1763</v>
      </c>
      <c r="E26" s="22">
        <v>1750</v>
      </c>
      <c r="F26" s="23">
        <f>H26+J26+L26+N26+P26</f>
        <v>2102</v>
      </c>
      <c r="G26" s="23">
        <f>I26+K26+M26+O26+Q26</f>
        <v>2088</v>
      </c>
      <c r="H26" s="24" t="s">
        <v>108</v>
      </c>
      <c r="I26" s="24" t="s">
        <v>109</v>
      </c>
      <c r="J26" s="24"/>
      <c r="K26" s="24"/>
      <c r="L26" s="24" t="s">
        <v>110</v>
      </c>
      <c r="M26" s="24" t="s">
        <v>111</v>
      </c>
      <c r="N26" s="24" t="s">
        <v>112</v>
      </c>
      <c r="O26" s="24" t="s">
        <v>113</v>
      </c>
      <c r="P26" s="24" t="s">
        <v>114</v>
      </c>
      <c r="Q26" s="24" t="s">
        <v>114</v>
      </c>
      <c r="R26" s="24">
        <v>0.5</v>
      </c>
      <c r="S26" s="32">
        <f t="shared" si="1"/>
        <v>1261</v>
      </c>
      <c r="T26" s="32">
        <f>ROUND(D26*900*12*R26/10000,0)</f>
        <v>952</v>
      </c>
      <c r="U26" s="32">
        <f>ROUND(F26*R26*12*900/10000,0)</f>
        <v>1135</v>
      </c>
      <c r="V26" s="32">
        <f>U26-T26+S26</f>
        <v>1444</v>
      </c>
      <c r="W26" s="33"/>
    </row>
    <row r="27" spans="1:23" ht="21">
      <c r="A27" s="21">
        <v>14</v>
      </c>
      <c r="B27" s="21" t="s">
        <v>115</v>
      </c>
      <c r="C27" s="21">
        <v>615005</v>
      </c>
      <c r="D27" s="22">
        <v>2824</v>
      </c>
      <c r="E27" s="22">
        <v>2807</v>
      </c>
      <c r="F27" s="23">
        <v>2780</v>
      </c>
      <c r="G27" s="23">
        <v>2766</v>
      </c>
      <c r="H27" s="24">
        <v>0</v>
      </c>
      <c r="I27" s="24">
        <v>0</v>
      </c>
      <c r="J27" s="24">
        <v>557</v>
      </c>
      <c r="K27" s="24">
        <v>551</v>
      </c>
      <c r="L27" s="24">
        <v>769</v>
      </c>
      <c r="M27" s="24">
        <v>761</v>
      </c>
      <c r="N27" s="24">
        <v>1454</v>
      </c>
      <c r="O27" s="24">
        <v>1454</v>
      </c>
      <c r="P27" s="24">
        <v>0</v>
      </c>
      <c r="Q27" s="24">
        <v>0</v>
      </c>
      <c r="R27" s="24">
        <v>0.5</v>
      </c>
      <c r="S27" s="32">
        <f t="shared" si="1"/>
        <v>1668</v>
      </c>
      <c r="T27" s="32">
        <f>ROUND(D27*900*12*R27/10000,0)</f>
        <v>1525</v>
      </c>
      <c r="U27" s="32">
        <f>ROUND(F27*R27*12*900/10000,0)</f>
        <v>1501</v>
      </c>
      <c r="V27" s="32">
        <f>U27-T27+S27</f>
        <v>1644</v>
      </c>
      <c r="W27" s="33" t="s">
        <v>116</v>
      </c>
    </row>
    <row r="28" spans="1:23" ht="14.25">
      <c r="A28" s="21">
        <v>15</v>
      </c>
      <c r="B28" s="21" t="s">
        <v>117</v>
      </c>
      <c r="C28" s="21">
        <v>615008</v>
      </c>
      <c r="D28" s="22">
        <v>6460</v>
      </c>
      <c r="E28" s="22">
        <v>5903</v>
      </c>
      <c r="F28" s="23">
        <f>H28+J28+L28+N28+P28</f>
        <v>6460</v>
      </c>
      <c r="G28" s="23">
        <f>I28+K28+M28+O28+Q28</f>
        <v>5909</v>
      </c>
      <c r="H28" s="24"/>
      <c r="I28" s="24"/>
      <c r="J28" s="24">
        <v>1126</v>
      </c>
      <c r="K28" s="24">
        <v>992</v>
      </c>
      <c r="L28" s="24">
        <v>1547</v>
      </c>
      <c r="M28" s="24">
        <v>1378</v>
      </c>
      <c r="N28" s="24">
        <v>3765</v>
      </c>
      <c r="O28" s="24">
        <v>3520</v>
      </c>
      <c r="P28" s="24">
        <v>22</v>
      </c>
      <c r="Q28" s="24">
        <v>19</v>
      </c>
      <c r="R28" s="24">
        <v>0.5</v>
      </c>
      <c r="S28" s="32">
        <f t="shared" si="1"/>
        <v>3876</v>
      </c>
      <c r="T28" s="32">
        <f>ROUND(D28*900*12*R28/10000,0)</f>
        <v>3488</v>
      </c>
      <c r="U28" s="32">
        <f>ROUND(F28*R28*12*900/10000,0)</f>
        <v>3488</v>
      </c>
      <c r="V28" s="32">
        <f>U28-T28+S28</f>
        <v>3876</v>
      </c>
      <c r="W28" s="33"/>
    </row>
    <row r="29" spans="1:23" ht="14.25">
      <c r="A29" s="21">
        <v>16</v>
      </c>
      <c r="B29" s="21" t="s">
        <v>118</v>
      </c>
      <c r="C29" s="21">
        <v>615009</v>
      </c>
      <c r="D29" s="22">
        <v>6781</v>
      </c>
      <c r="E29" s="22">
        <v>6600</v>
      </c>
      <c r="F29" s="23">
        <f>H29+J29+L29+N29+P29</f>
        <v>6664</v>
      </c>
      <c r="G29" s="23">
        <f>I29+K29+M29+O29+Q29</f>
        <v>6591</v>
      </c>
      <c r="H29" s="24" t="s">
        <v>63</v>
      </c>
      <c r="I29" s="24" t="s">
        <v>63</v>
      </c>
      <c r="J29" s="24" t="s">
        <v>119</v>
      </c>
      <c r="K29" s="24" t="s">
        <v>88</v>
      </c>
      <c r="L29" s="24" t="s">
        <v>120</v>
      </c>
      <c r="M29" s="24" t="s">
        <v>121</v>
      </c>
      <c r="N29" s="24" t="s">
        <v>122</v>
      </c>
      <c r="O29" s="24" t="s">
        <v>123</v>
      </c>
      <c r="P29" s="24" t="s">
        <v>124</v>
      </c>
      <c r="Q29" s="24" t="s">
        <v>125</v>
      </c>
      <c r="R29" s="24">
        <v>0.5</v>
      </c>
      <c r="S29" s="32">
        <f t="shared" si="1"/>
        <v>3998</v>
      </c>
      <c r="T29" s="32">
        <f>ROUND(D29*900*12*R29/10000,0)</f>
        <v>3662</v>
      </c>
      <c r="U29" s="32">
        <f>ROUND(F29*R29*12*900/10000,0)</f>
        <v>3599</v>
      </c>
      <c r="V29" s="32">
        <f>U29-T29+S29</f>
        <v>3935</v>
      </c>
      <c r="W29" s="33"/>
    </row>
    <row r="30" spans="1:23" ht="13.5" customHeight="1">
      <c r="A30" s="21"/>
      <c r="B30" s="19" t="s">
        <v>126</v>
      </c>
      <c r="C30" s="21"/>
      <c r="D30" s="22"/>
      <c r="E30" s="22"/>
      <c r="F30" s="23"/>
      <c r="G30" s="23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2"/>
      <c r="T30" s="32"/>
      <c r="U30" s="32"/>
      <c r="V30" s="32"/>
      <c r="W30" s="33"/>
    </row>
    <row r="31" spans="1:23" ht="14.25">
      <c r="A31" s="21">
        <v>17</v>
      </c>
      <c r="B31" s="21" t="s">
        <v>126</v>
      </c>
      <c r="C31" s="21">
        <v>615006</v>
      </c>
      <c r="D31" s="22">
        <v>11098</v>
      </c>
      <c r="E31" s="22">
        <v>10769</v>
      </c>
      <c r="F31" s="23">
        <f>H31+J31+L31+N31+P31</f>
        <v>11098</v>
      </c>
      <c r="G31" s="23">
        <f>I31+K31+M31+O31+Q31</f>
        <v>10931</v>
      </c>
      <c r="H31" s="24"/>
      <c r="I31" s="24"/>
      <c r="J31" s="24">
        <v>2211</v>
      </c>
      <c r="K31" s="24">
        <v>2182</v>
      </c>
      <c r="L31" s="24">
        <v>1889</v>
      </c>
      <c r="M31" s="24">
        <v>1867</v>
      </c>
      <c r="N31" s="24">
        <v>6998</v>
      </c>
      <c r="O31" s="24">
        <v>6882</v>
      </c>
      <c r="P31" s="24"/>
      <c r="Q31" s="24"/>
      <c r="R31" s="24">
        <v>0.5</v>
      </c>
      <c r="S31" s="32">
        <f t="shared" si="1"/>
        <v>6659</v>
      </c>
      <c r="T31" s="32">
        <f>ROUND(D31*900*12*R31/10000,0)</f>
        <v>5993</v>
      </c>
      <c r="U31" s="32">
        <f>ROUND(F31*R31*12*900/10000,0)</f>
        <v>5993</v>
      </c>
      <c r="V31" s="32">
        <f>U31-T31+S31</f>
        <v>6659</v>
      </c>
      <c r="W31" s="33"/>
    </row>
    <row r="32" spans="1:23" ht="14.25">
      <c r="A32" s="21"/>
      <c r="B32" s="19" t="s">
        <v>127</v>
      </c>
      <c r="C32" s="21"/>
      <c r="D32" s="22"/>
      <c r="E32" s="22"/>
      <c r="F32" s="23"/>
      <c r="G32" s="23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32"/>
      <c r="T32" s="32"/>
      <c r="U32" s="32"/>
      <c r="V32" s="32"/>
      <c r="W32" s="33"/>
    </row>
    <row r="33" spans="1:23" ht="17.25" customHeight="1">
      <c r="A33" s="21">
        <v>18</v>
      </c>
      <c r="B33" s="21" t="s">
        <v>127</v>
      </c>
      <c r="C33" s="21">
        <v>615007</v>
      </c>
      <c r="D33" s="22">
        <v>10812</v>
      </c>
      <c r="E33" s="22">
        <v>10144</v>
      </c>
      <c r="F33" s="23">
        <f>H33+J33+L33+N33+P33</f>
        <v>10547</v>
      </c>
      <c r="G33" s="23">
        <f>I33+K33+M33+O33+Q33</f>
        <v>10148</v>
      </c>
      <c r="H33" s="24"/>
      <c r="I33" s="24"/>
      <c r="J33" s="24" t="s">
        <v>128</v>
      </c>
      <c r="K33" s="24" t="s">
        <v>129</v>
      </c>
      <c r="L33" s="24" t="s">
        <v>130</v>
      </c>
      <c r="M33" s="24" t="s">
        <v>131</v>
      </c>
      <c r="N33" s="24" t="s">
        <v>132</v>
      </c>
      <c r="O33" s="24" t="s">
        <v>133</v>
      </c>
      <c r="P33" s="24" t="s">
        <v>134</v>
      </c>
      <c r="Q33" s="24" t="s">
        <v>134</v>
      </c>
      <c r="R33" s="24">
        <v>0.5</v>
      </c>
      <c r="S33" s="32">
        <f t="shared" si="1"/>
        <v>6328</v>
      </c>
      <c r="T33" s="32">
        <f>ROUND(D33*900*12*R33/10000,0)</f>
        <v>5838</v>
      </c>
      <c r="U33" s="32">
        <f>ROUND(F33*R33*12*900/10000,0)</f>
        <v>5695</v>
      </c>
      <c r="V33" s="32">
        <f>U33-T33+S33</f>
        <v>6185</v>
      </c>
      <c r="W33" s="33"/>
    </row>
    <row r="34" spans="1:23" ht="17.25" customHeight="1">
      <c r="A34" s="21"/>
      <c r="B34" s="19" t="s">
        <v>135</v>
      </c>
      <c r="C34" s="21"/>
      <c r="D34" s="22"/>
      <c r="E34" s="22"/>
      <c r="F34" s="23"/>
      <c r="G34" s="23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32"/>
      <c r="T34" s="32"/>
      <c r="U34" s="32"/>
      <c r="V34" s="32"/>
      <c r="W34" s="33"/>
    </row>
    <row r="35" spans="1:23" ht="14.25">
      <c r="A35" s="21">
        <v>19</v>
      </c>
      <c r="B35" s="21" t="s">
        <v>135</v>
      </c>
      <c r="C35" s="21">
        <v>615010</v>
      </c>
      <c r="D35" s="22">
        <v>4025</v>
      </c>
      <c r="E35" s="22">
        <v>3828</v>
      </c>
      <c r="F35" s="23">
        <f>H35+J35+L35+N35+P35</f>
        <v>4161</v>
      </c>
      <c r="G35" s="23">
        <f>I35+K35+M35+O35+Q35</f>
        <v>4108</v>
      </c>
      <c r="H35" s="24" t="s">
        <v>136</v>
      </c>
      <c r="I35" s="24" t="s">
        <v>137</v>
      </c>
      <c r="J35" s="24"/>
      <c r="K35" s="24"/>
      <c r="L35" s="24" t="s">
        <v>138</v>
      </c>
      <c r="M35" s="24" t="s">
        <v>139</v>
      </c>
      <c r="N35" s="24" t="s">
        <v>140</v>
      </c>
      <c r="O35" s="24" t="s">
        <v>141</v>
      </c>
      <c r="P35" s="24" t="s">
        <v>142</v>
      </c>
      <c r="Q35" s="24" t="s">
        <v>142</v>
      </c>
      <c r="R35" s="24">
        <v>0.5</v>
      </c>
      <c r="S35" s="32">
        <f t="shared" si="1"/>
        <v>2497</v>
      </c>
      <c r="T35" s="32">
        <f>ROUND(D35*900*12*R35/10000,0)</f>
        <v>2174</v>
      </c>
      <c r="U35" s="32">
        <f>ROUND(F35*R35*12*900/10000,0)</f>
        <v>2247</v>
      </c>
      <c r="V35" s="32">
        <f>U35-T35+S35</f>
        <v>2570</v>
      </c>
      <c r="W35" s="33"/>
    </row>
    <row r="36" spans="1:23" ht="14.25">
      <c r="A36" s="21"/>
      <c r="B36" s="19" t="s">
        <v>143</v>
      </c>
      <c r="C36" s="21"/>
      <c r="D36" s="22"/>
      <c r="E36" s="22"/>
      <c r="F36" s="23"/>
      <c r="G36" s="23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32"/>
      <c r="T36" s="32"/>
      <c r="U36" s="32"/>
      <c r="V36" s="32"/>
      <c r="W36" s="33"/>
    </row>
    <row r="37" spans="1:23" ht="14.25">
      <c r="A37" s="21">
        <v>20</v>
      </c>
      <c r="B37" s="21" t="s">
        <v>144</v>
      </c>
      <c r="C37" s="21">
        <v>617005</v>
      </c>
      <c r="D37" s="22">
        <v>4172</v>
      </c>
      <c r="E37" s="22">
        <v>4121</v>
      </c>
      <c r="F37" s="23">
        <f aca="true" t="shared" si="3" ref="F37:G39">H37+J37+L37+N37+P37</f>
        <v>4259</v>
      </c>
      <c r="G37" s="23">
        <f t="shared" si="3"/>
        <v>4205</v>
      </c>
      <c r="H37" s="24">
        <v>241</v>
      </c>
      <c r="I37" s="24">
        <v>233</v>
      </c>
      <c r="J37" s="24"/>
      <c r="K37" s="24"/>
      <c r="L37" s="24">
        <v>1610</v>
      </c>
      <c r="M37" s="24">
        <v>1586</v>
      </c>
      <c r="N37" s="24">
        <v>2408</v>
      </c>
      <c r="O37" s="24">
        <v>2386</v>
      </c>
      <c r="P37" s="24"/>
      <c r="Q37" s="24"/>
      <c r="R37" s="24">
        <v>0.5</v>
      </c>
      <c r="S37" s="32">
        <f t="shared" si="1"/>
        <v>2555</v>
      </c>
      <c r="T37" s="32">
        <f>ROUND(D37*900*12*R37/10000,0)</f>
        <v>2253</v>
      </c>
      <c r="U37" s="32">
        <f>ROUND(F37*R37*12*900/10000,0)</f>
        <v>2300</v>
      </c>
      <c r="V37" s="32">
        <f>U37-T37+S37</f>
        <v>2602</v>
      </c>
      <c r="W37" s="33"/>
    </row>
    <row r="38" spans="1:23" ht="14.25">
      <c r="A38" s="21">
        <v>21</v>
      </c>
      <c r="B38" s="21" t="s">
        <v>145</v>
      </c>
      <c r="C38" s="21">
        <v>617004</v>
      </c>
      <c r="D38" s="22">
        <v>1009</v>
      </c>
      <c r="E38" s="22">
        <v>1009</v>
      </c>
      <c r="F38" s="23">
        <f t="shared" si="3"/>
        <v>997</v>
      </c>
      <c r="G38" s="23">
        <f t="shared" si="3"/>
        <v>997</v>
      </c>
      <c r="H38" s="24"/>
      <c r="I38" s="24"/>
      <c r="J38" s="24"/>
      <c r="K38" s="24"/>
      <c r="L38" s="24" t="s">
        <v>146</v>
      </c>
      <c r="M38" s="24" t="s">
        <v>146</v>
      </c>
      <c r="N38" s="24" t="s">
        <v>147</v>
      </c>
      <c r="O38" s="24" t="s">
        <v>147</v>
      </c>
      <c r="P38" s="24" t="s">
        <v>148</v>
      </c>
      <c r="Q38" s="24" t="s">
        <v>148</v>
      </c>
      <c r="R38" s="24">
        <v>0.5</v>
      </c>
      <c r="S38" s="32">
        <f t="shared" si="1"/>
        <v>598</v>
      </c>
      <c r="T38" s="32">
        <f>ROUND(D38*900*12*R38/10000,0)</f>
        <v>545</v>
      </c>
      <c r="U38" s="32">
        <f>ROUND(F38*R38*12*900/10000,0)</f>
        <v>538</v>
      </c>
      <c r="V38" s="32">
        <f>U38-T38+S38</f>
        <v>591</v>
      </c>
      <c r="W38" s="33"/>
    </row>
    <row r="39" spans="1:23" ht="14.25">
      <c r="A39" s="21">
        <v>22</v>
      </c>
      <c r="B39" s="21" t="s">
        <v>149</v>
      </c>
      <c r="C39" s="21">
        <v>617007</v>
      </c>
      <c r="D39" s="22">
        <v>2435</v>
      </c>
      <c r="E39" s="22">
        <v>2411</v>
      </c>
      <c r="F39" s="23">
        <f t="shared" si="3"/>
        <v>2207</v>
      </c>
      <c r="G39" s="23">
        <f t="shared" si="3"/>
        <v>2080</v>
      </c>
      <c r="H39" s="24"/>
      <c r="I39" s="24"/>
      <c r="J39" s="24" t="s">
        <v>150</v>
      </c>
      <c r="K39" s="24" t="s">
        <v>151</v>
      </c>
      <c r="L39" s="24" t="s">
        <v>152</v>
      </c>
      <c r="M39" s="24" t="s">
        <v>153</v>
      </c>
      <c r="N39" s="24" t="s">
        <v>154</v>
      </c>
      <c r="O39" s="24" t="s">
        <v>155</v>
      </c>
      <c r="P39" s="24"/>
      <c r="Q39" s="24"/>
      <c r="R39" s="24">
        <v>0.8</v>
      </c>
      <c r="S39" s="32">
        <f t="shared" si="1"/>
        <v>2119</v>
      </c>
      <c r="T39" s="32">
        <f>ROUND(D39*900*12*R39/10000,0)</f>
        <v>2104</v>
      </c>
      <c r="U39" s="32">
        <f>ROUND(F39*R39*12*900/10000,0)</f>
        <v>1907</v>
      </c>
      <c r="V39" s="32">
        <f>U39-T39+S39</f>
        <v>1922</v>
      </c>
      <c r="W39" s="33"/>
    </row>
    <row r="40" spans="1:23" ht="14.25">
      <c r="A40" s="21"/>
      <c r="B40" s="19" t="s">
        <v>156</v>
      </c>
      <c r="C40" s="21"/>
      <c r="D40" s="22"/>
      <c r="E40" s="22"/>
      <c r="F40" s="23"/>
      <c r="G40" s="23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32"/>
      <c r="T40" s="32"/>
      <c r="U40" s="32"/>
      <c r="V40" s="32"/>
      <c r="W40" s="33"/>
    </row>
    <row r="41" spans="1:23" ht="14.25">
      <c r="A41" s="21">
        <v>23</v>
      </c>
      <c r="B41" s="21" t="s">
        <v>156</v>
      </c>
      <c r="C41" s="21">
        <v>617006</v>
      </c>
      <c r="D41" s="22">
        <v>2314</v>
      </c>
      <c r="E41" s="22">
        <v>2283</v>
      </c>
      <c r="F41" s="23">
        <f>H41+J41+L41+N41+P41</f>
        <v>2179</v>
      </c>
      <c r="G41" s="23">
        <f>I41+K41+M41+O41+Q41</f>
        <v>2149</v>
      </c>
      <c r="H41" s="24"/>
      <c r="I41" s="24"/>
      <c r="J41" s="24"/>
      <c r="K41" s="24"/>
      <c r="L41" s="24" t="s">
        <v>157</v>
      </c>
      <c r="M41" s="24" t="s">
        <v>158</v>
      </c>
      <c r="N41" s="24" t="s">
        <v>159</v>
      </c>
      <c r="O41" s="24" t="s">
        <v>160</v>
      </c>
      <c r="P41" s="24"/>
      <c r="Q41" s="24"/>
      <c r="R41" s="24">
        <v>0.8</v>
      </c>
      <c r="S41" s="32">
        <f t="shared" si="1"/>
        <v>2092</v>
      </c>
      <c r="T41" s="32">
        <f>ROUND(D41*900*12*R41/10000,0)</f>
        <v>1999</v>
      </c>
      <c r="U41" s="32">
        <f>ROUND(F41*R41*12*900/10000,0)</f>
        <v>1883</v>
      </c>
      <c r="V41" s="32">
        <f>U41-T41+S41</f>
        <v>1976</v>
      </c>
      <c r="W41" s="33"/>
    </row>
    <row r="42" spans="1:23" ht="14.25">
      <c r="A42" s="21"/>
      <c r="B42" s="19" t="s">
        <v>161</v>
      </c>
      <c r="C42" s="21"/>
      <c r="D42" s="22"/>
      <c r="E42" s="22"/>
      <c r="F42" s="23"/>
      <c r="G42" s="23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32"/>
      <c r="T42" s="32"/>
      <c r="U42" s="32"/>
      <c r="V42" s="32"/>
      <c r="W42" s="33"/>
    </row>
    <row r="43" spans="1:23" ht="14.25">
      <c r="A43" s="21">
        <v>24</v>
      </c>
      <c r="B43" s="21" t="s">
        <v>161</v>
      </c>
      <c r="C43" s="21">
        <v>617008</v>
      </c>
      <c r="D43" s="22">
        <v>3427</v>
      </c>
      <c r="E43" s="22">
        <v>3400</v>
      </c>
      <c r="F43" s="23">
        <f>H43+J43+L43+N43+P43</f>
        <v>3206</v>
      </c>
      <c r="G43" s="23">
        <f>I43+K43+M43+O43+Q43</f>
        <v>3184</v>
      </c>
      <c r="H43" s="24"/>
      <c r="I43" s="24"/>
      <c r="J43" s="24">
        <v>277</v>
      </c>
      <c r="K43" s="24">
        <v>273</v>
      </c>
      <c r="L43" s="24">
        <v>1434</v>
      </c>
      <c r="M43" s="24">
        <v>1423</v>
      </c>
      <c r="N43" s="24">
        <v>1452</v>
      </c>
      <c r="O43" s="24">
        <v>1445</v>
      </c>
      <c r="P43" s="24">
        <v>43</v>
      </c>
      <c r="Q43" s="24">
        <v>43</v>
      </c>
      <c r="R43" s="24">
        <v>0.8</v>
      </c>
      <c r="S43" s="32">
        <f t="shared" si="1"/>
        <v>3078</v>
      </c>
      <c r="T43" s="32">
        <f>ROUND(D43*900*12*R43/10000,0)</f>
        <v>2961</v>
      </c>
      <c r="U43" s="32">
        <f>ROUND(F43*R43*12*900/10000,0)</f>
        <v>2770</v>
      </c>
      <c r="V43" s="32">
        <f>U43-T43+S43</f>
        <v>2887</v>
      </c>
      <c r="W43" s="33"/>
    </row>
    <row r="44" spans="1:23" ht="14.25">
      <c r="A44" s="21"/>
      <c r="B44" s="19" t="s">
        <v>162</v>
      </c>
      <c r="C44" s="21"/>
      <c r="D44" s="22"/>
      <c r="E44" s="22"/>
      <c r="F44" s="23"/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32"/>
      <c r="T44" s="32"/>
      <c r="U44" s="32"/>
      <c r="V44" s="32"/>
      <c r="W44" s="33"/>
    </row>
    <row r="45" spans="1:23" ht="14.25">
      <c r="A45" s="21">
        <v>25</v>
      </c>
      <c r="B45" s="21" t="s">
        <v>162</v>
      </c>
      <c r="C45" s="21">
        <v>617009</v>
      </c>
      <c r="D45" s="22">
        <v>7137</v>
      </c>
      <c r="E45" s="22">
        <v>6868</v>
      </c>
      <c r="F45" s="23">
        <f>H45+J45+L45+N45+P45</f>
        <v>6959</v>
      </c>
      <c r="G45" s="23">
        <f>I45+K45+M45+O45+Q45</f>
        <v>6701</v>
      </c>
      <c r="H45" s="24"/>
      <c r="I45" s="24"/>
      <c r="J45" s="24"/>
      <c r="K45" s="24"/>
      <c r="L45" s="24" t="s">
        <v>131</v>
      </c>
      <c r="M45" s="24" t="s">
        <v>163</v>
      </c>
      <c r="N45" s="24" t="s">
        <v>164</v>
      </c>
      <c r="O45" s="24" t="s">
        <v>165</v>
      </c>
      <c r="P45" s="24"/>
      <c r="Q45" s="24"/>
      <c r="R45" s="24">
        <v>0.5</v>
      </c>
      <c r="S45" s="32">
        <f t="shared" si="1"/>
        <v>4175</v>
      </c>
      <c r="T45" s="32">
        <f>ROUND(D45*900*12*R45/10000,0)</f>
        <v>3854</v>
      </c>
      <c r="U45" s="32">
        <f>ROUND(F45*R45*12*900/10000,0)</f>
        <v>3758</v>
      </c>
      <c r="V45" s="32">
        <f>U45-T45+S45</f>
        <v>4079</v>
      </c>
      <c r="W45" s="33"/>
    </row>
    <row r="46" spans="1:23" ht="14.25">
      <c r="A46" s="21"/>
      <c r="B46" s="19" t="s">
        <v>166</v>
      </c>
      <c r="C46" s="21"/>
      <c r="D46" s="22"/>
      <c r="E46" s="22"/>
      <c r="F46" s="23"/>
      <c r="G46" s="23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32"/>
      <c r="T46" s="32"/>
      <c r="U46" s="32"/>
      <c r="V46" s="32"/>
      <c r="W46" s="33"/>
    </row>
    <row r="47" spans="1:23" ht="14.25">
      <c r="A47" s="21">
        <v>26</v>
      </c>
      <c r="B47" s="21" t="s">
        <v>167</v>
      </c>
      <c r="C47" s="21">
        <v>613005</v>
      </c>
      <c r="D47" s="22">
        <v>3575</v>
      </c>
      <c r="E47" s="22">
        <v>3493</v>
      </c>
      <c r="F47" s="23">
        <f aca="true" t="shared" si="4" ref="F47:G49">H47+J47+L47+N47+P47</f>
        <v>3475</v>
      </c>
      <c r="G47" s="23">
        <f t="shared" si="4"/>
        <v>3448</v>
      </c>
      <c r="H47" s="24" t="s">
        <v>63</v>
      </c>
      <c r="I47" s="24" t="s">
        <v>63</v>
      </c>
      <c r="J47" s="24">
        <v>123</v>
      </c>
      <c r="K47" s="24" t="s">
        <v>168</v>
      </c>
      <c r="L47" s="24" t="s">
        <v>169</v>
      </c>
      <c r="M47" s="24" t="s">
        <v>170</v>
      </c>
      <c r="N47" s="24" t="s">
        <v>171</v>
      </c>
      <c r="O47" s="24" t="s">
        <v>172</v>
      </c>
      <c r="P47" s="24" t="s">
        <v>63</v>
      </c>
      <c r="Q47" s="24" t="s">
        <v>63</v>
      </c>
      <c r="R47" s="24">
        <v>0.5</v>
      </c>
      <c r="S47" s="32">
        <f t="shared" si="1"/>
        <v>2085</v>
      </c>
      <c r="T47" s="32">
        <f>ROUND(D47*900*12*R47/10000,0)</f>
        <v>1931</v>
      </c>
      <c r="U47" s="32">
        <f>ROUND(F47*R47*12*900/10000,0)</f>
        <v>1877</v>
      </c>
      <c r="V47" s="32">
        <f>U47-T47+S47</f>
        <v>2031</v>
      </c>
      <c r="W47" s="33"/>
    </row>
    <row r="48" spans="1:23" ht="14.25">
      <c r="A48" s="21">
        <v>27</v>
      </c>
      <c r="B48" s="21" t="s">
        <v>173</v>
      </c>
      <c r="C48" s="21">
        <v>613006</v>
      </c>
      <c r="D48" s="22">
        <v>3240</v>
      </c>
      <c r="E48" s="22">
        <v>2884</v>
      </c>
      <c r="F48" s="23">
        <f t="shared" si="4"/>
        <v>3211</v>
      </c>
      <c r="G48" s="23">
        <f t="shared" si="4"/>
        <v>2980</v>
      </c>
      <c r="H48" s="24">
        <v>633</v>
      </c>
      <c r="I48" s="24">
        <v>558</v>
      </c>
      <c r="J48" s="24">
        <v>132</v>
      </c>
      <c r="K48" s="24">
        <v>103</v>
      </c>
      <c r="L48" s="24">
        <v>1015</v>
      </c>
      <c r="M48" s="24">
        <v>940</v>
      </c>
      <c r="N48" s="24">
        <v>1431</v>
      </c>
      <c r="O48" s="24">
        <v>1379</v>
      </c>
      <c r="P48" s="24">
        <v>0</v>
      </c>
      <c r="Q48" s="24">
        <v>0</v>
      </c>
      <c r="R48" s="24">
        <v>0.5</v>
      </c>
      <c r="S48" s="32">
        <f t="shared" si="1"/>
        <v>1927</v>
      </c>
      <c r="T48" s="32">
        <f>ROUND(D48*900*12*R48/10000,0)</f>
        <v>1750</v>
      </c>
      <c r="U48" s="32">
        <f>ROUND(F48*R48*12*900/10000,0)</f>
        <v>1734</v>
      </c>
      <c r="V48" s="32">
        <f>U48-T48+S48</f>
        <v>1911</v>
      </c>
      <c r="W48" s="33"/>
    </row>
    <row r="49" spans="1:23" ht="14.25">
      <c r="A49" s="21">
        <v>28</v>
      </c>
      <c r="B49" s="21" t="s">
        <v>174</v>
      </c>
      <c r="C49" s="21">
        <v>613008</v>
      </c>
      <c r="D49" s="22">
        <v>2049</v>
      </c>
      <c r="E49" s="22">
        <v>1925</v>
      </c>
      <c r="F49" s="23">
        <f t="shared" si="4"/>
        <v>1871</v>
      </c>
      <c r="G49" s="23">
        <f t="shared" si="4"/>
        <v>1868</v>
      </c>
      <c r="H49" s="24">
        <v>0</v>
      </c>
      <c r="I49" s="24">
        <v>0</v>
      </c>
      <c r="J49" s="24">
        <v>215</v>
      </c>
      <c r="K49" s="24">
        <v>214</v>
      </c>
      <c r="L49" s="24">
        <v>521</v>
      </c>
      <c r="M49" s="24">
        <v>519</v>
      </c>
      <c r="N49" s="24">
        <v>948</v>
      </c>
      <c r="O49" s="24">
        <v>948</v>
      </c>
      <c r="P49" s="24">
        <v>187</v>
      </c>
      <c r="Q49" s="24">
        <v>187</v>
      </c>
      <c r="R49" s="24">
        <v>0.5</v>
      </c>
      <c r="S49" s="32">
        <f t="shared" si="1"/>
        <v>1123</v>
      </c>
      <c r="T49" s="32">
        <f>ROUND(D49*900*12*R49/10000,0)</f>
        <v>1106</v>
      </c>
      <c r="U49" s="32">
        <f>ROUND(F49*R49*12*900/10000,0)</f>
        <v>1010</v>
      </c>
      <c r="V49" s="32">
        <f>U49-T49+S49</f>
        <v>1027</v>
      </c>
      <c r="W49" s="33"/>
    </row>
    <row r="50" spans="1:23" ht="14.25">
      <c r="A50" s="21"/>
      <c r="B50" s="19" t="s">
        <v>175</v>
      </c>
      <c r="C50" s="21"/>
      <c r="D50" s="22"/>
      <c r="E50" s="22"/>
      <c r="F50" s="23"/>
      <c r="G50" s="23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32"/>
      <c r="T50" s="32"/>
      <c r="U50" s="32"/>
      <c r="V50" s="32"/>
      <c r="W50" s="33"/>
    </row>
    <row r="51" spans="1:23" ht="21">
      <c r="A51" s="21">
        <v>29</v>
      </c>
      <c r="B51" s="21" t="s">
        <v>176</v>
      </c>
      <c r="C51" s="21">
        <v>616002</v>
      </c>
      <c r="D51" s="22">
        <v>3440</v>
      </c>
      <c r="E51" s="22">
        <v>3400</v>
      </c>
      <c r="F51" s="23">
        <f aca="true" t="shared" si="5" ref="F51:G53">H51+J51+L51+N51+P51</f>
        <v>4683</v>
      </c>
      <c r="G51" s="23">
        <f t="shared" si="5"/>
        <v>4375</v>
      </c>
      <c r="H51" s="24">
        <v>181</v>
      </c>
      <c r="I51" s="24">
        <v>157</v>
      </c>
      <c r="J51" s="24">
        <v>678</v>
      </c>
      <c r="K51" s="24">
        <v>654</v>
      </c>
      <c r="L51" s="24">
        <v>1385</v>
      </c>
      <c r="M51" s="24">
        <v>1214</v>
      </c>
      <c r="N51" s="24">
        <v>2387</v>
      </c>
      <c r="O51" s="24">
        <v>2307</v>
      </c>
      <c r="P51" s="24">
        <v>52</v>
      </c>
      <c r="Q51" s="24">
        <v>43</v>
      </c>
      <c r="R51" s="24">
        <v>0.5</v>
      </c>
      <c r="S51" s="32">
        <f t="shared" si="1"/>
        <v>2810</v>
      </c>
      <c r="T51" s="32">
        <f>ROUND(D51*900*12*R51/10000,0)</f>
        <v>1858</v>
      </c>
      <c r="U51" s="32">
        <f>ROUND(F51*R51*12*900/10000,0)</f>
        <v>2529</v>
      </c>
      <c r="V51" s="32">
        <f>U51-T51+S51</f>
        <v>3481</v>
      </c>
      <c r="W51" s="33" t="s">
        <v>177</v>
      </c>
    </row>
    <row r="52" spans="1:23" ht="21">
      <c r="A52" s="21">
        <v>30</v>
      </c>
      <c r="B52" s="21" t="s">
        <v>178</v>
      </c>
      <c r="C52" s="21">
        <v>616007</v>
      </c>
      <c r="D52" s="22">
        <v>13660</v>
      </c>
      <c r="E52" s="22">
        <v>13185</v>
      </c>
      <c r="F52" s="23">
        <f t="shared" si="5"/>
        <v>13115</v>
      </c>
      <c r="G52" s="23">
        <f t="shared" si="5"/>
        <v>12921</v>
      </c>
      <c r="H52" s="24">
        <v>828</v>
      </c>
      <c r="I52" s="24">
        <v>809</v>
      </c>
      <c r="J52" s="24">
        <v>912</v>
      </c>
      <c r="K52" s="24">
        <v>865</v>
      </c>
      <c r="L52" s="24">
        <v>3565</v>
      </c>
      <c r="M52" s="24">
        <v>3504</v>
      </c>
      <c r="N52" s="24">
        <v>7810</v>
      </c>
      <c r="O52" s="24">
        <v>7743</v>
      </c>
      <c r="P52" s="24">
        <v>0</v>
      </c>
      <c r="Q52" s="24">
        <v>0</v>
      </c>
      <c r="R52" s="24">
        <v>0.5</v>
      </c>
      <c r="S52" s="32">
        <f t="shared" si="1"/>
        <v>7869</v>
      </c>
      <c r="T52" s="32">
        <f>ROUND(D52*900*12*R52/10000,0)</f>
        <v>7376</v>
      </c>
      <c r="U52" s="32">
        <f>ROUND(F52*R52*12*900/10000,0)</f>
        <v>7082</v>
      </c>
      <c r="V52" s="32">
        <f>U52-T52+S52</f>
        <v>7575</v>
      </c>
      <c r="W52" s="33" t="s">
        <v>179</v>
      </c>
    </row>
    <row r="53" spans="1:23" ht="14.25">
      <c r="A53" s="21">
        <v>31</v>
      </c>
      <c r="B53" s="21" t="s">
        <v>180</v>
      </c>
      <c r="C53" s="21">
        <v>616004</v>
      </c>
      <c r="D53" s="22">
        <v>9998</v>
      </c>
      <c r="E53" s="22">
        <v>9614</v>
      </c>
      <c r="F53" s="23">
        <f t="shared" si="5"/>
        <v>10154</v>
      </c>
      <c r="G53" s="23">
        <f t="shared" si="5"/>
        <v>9697</v>
      </c>
      <c r="H53" s="24">
        <v>0</v>
      </c>
      <c r="I53" s="24">
        <v>0</v>
      </c>
      <c r="J53" s="24">
        <v>527</v>
      </c>
      <c r="K53" s="24">
        <v>496</v>
      </c>
      <c r="L53" s="24">
        <v>3759</v>
      </c>
      <c r="M53" s="24">
        <v>3605</v>
      </c>
      <c r="N53" s="24">
        <v>5822</v>
      </c>
      <c r="O53" s="24">
        <v>5552</v>
      </c>
      <c r="P53" s="24">
        <v>46</v>
      </c>
      <c r="Q53" s="24">
        <v>44</v>
      </c>
      <c r="R53" s="24">
        <v>0.8</v>
      </c>
      <c r="S53" s="32">
        <f t="shared" si="1"/>
        <v>9748</v>
      </c>
      <c r="T53" s="32">
        <f>ROUND(D53*900*12*R53/10000,0)</f>
        <v>8638</v>
      </c>
      <c r="U53" s="32">
        <f>ROUND(F53*R53*12*900/10000,0)</f>
        <v>8773</v>
      </c>
      <c r="V53" s="32">
        <f>U53-T53+S53</f>
        <v>9883</v>
      </c>
      <c r="W53" s="33"/>
    </row>
    <row r="54" spans="1:23" ht="14.25">
      <c r="A54" s="21"/>
      <c r="B54" s="19" t="s">
        <v>181</v>
      </c>
      <c r="C54" s="21"/>
      <c r="D54" s="22"/>
      <c r="E54" s="22"/>
      <c r="F54" s="23"/>
      <c r="G54" s="23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32"/>
      <c r="T54" s="32"/>
      <c r="U54" s="32"/>
      <c r="V54" s="32"/>
      <c r="W54" s="33"/>
    </row>
    <row r="55" spans="1:23" ht="14.25">
      <c r="A55" s="21">
        <v>32</v>
      </c>
      <c r="B55" s="21" t="s">
        <v>181</v>
      </c>
      <c r="C55" s="21">
        <v>616005</v>
      </c>
      <c r="D55" s="22">
        <v>13316</v>
      </c>
      <c r="E55" s="22">
        <v>13158</v>
      </c>
      <c r="F55" s="23">
        <f>H55+J55+L55+N55+P55</f>
        <v>12815</v>
      </c>
      <c r="G55" s="23">
        <f>I55+K55+M55+O55+Q55</f>
        <v>12688</v>
      </c>
      <c r="H55" s="24">
        <v>0</v>
      </c>
      <c r="I55" s="24">
        <v>0</v>
      </c>
      <c r="J55" s="24">
        <v>2457</v>
      </c>
      <c r="K55" s="24">
        <v>2428</v>
      </c>
      <c r="L55" s="24">
        <v>4342</v>
      </c>
      <c r="M55" s="24">
        <v>4310</v>
      </c>
      <c r="N55" s="24">
        <v>5651</v>
      </c>
      <c r="O55" s="24">
        <v>5588</v>
      </c>
      <c r="P55" s="24">
        <v>365</v>
      </c>
      <c r="Q55" s="24">
        <v>362</v>
      </c>
      <c r="R55" s="24">
        <v>0.5</v>
      </c>
      <c r="S55" s="32">
        <f t="shared" si="1"/>
        <v>7689</v>
      </c>
      <c r="T55" s="32">
        <f>ROUND(D55*900*12*R55/10000,0)</f>
        <v>7191</v>
      </c>
      <c r="U55" s="32">
        <f>ROUND(F55*R55*12*900/10000,0)</f>
        <v>6920</v>
      </c>
      <c r="V55" s="32">
        <f>U55-T55+S55</f>
        <v>7418</v>
      </c>
      <c r="W55" s="33"/>
    </row>
    <row r="56" spans="1:23" ht="14.25">
      <c r="A56" s="21"/>
      <c r="B56" s="19" t="s">
        <v>182</v>
      </c>
      <c r="C56" s="21"/>
      <c r="D56" s="22"/>
      <c r="E56" s="22"/>
      <c r="F56" s="23"/>
      <c r="G56" s="23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32"/>
      <c r="T56" s="32"/>
      <c r="U56" s="32"/>
      <c r="V56" s="32"/>
      <c r="W56" s="33"/>
    </row>
    <row r="57" spans="1:23" ht="14.25">
      <c r="A57" s="21">
        <v>33</v>
      </c>
      <c r="B57" s="21" t="s">
        <v>182</v>
      </c>
      <c r="C57" s="21">
        <v>616006</v>
      </c>
      <c r="D57" s="22">
        <v>10652</v>
      </c>
      <c r="E57" s="22">
        <v>10599</v>
      </c>
      <c r="F57" s="23">
        <f>H57+J57+L57+N57+P57</f>
        <v>10629</v>
      </c>
      <c r="G57" s="23">
        <f>I57+K57+M57+O57+Q57</f>
        <v>10588</v>
      </c>
      <c r="H57" s="24">
        <v>0</v>
      </c>
      <c r="I57" s="24">
        <v>0</v>
      </c>
      <c r="J57" s="24">
        <v>1913</v>
      </c>
      <c r="K57" s="24">
        <v>1894</v>
      </c>
      <c r="L57" s="24">
        <v>1932</v>
      </c>
      <c r="M57" s="24">
        <v>1921</v>
      </c>
      <c r="N57" s="24">
        <v>6759</v>
      </c>
      <c r="O57" s="24">
        <v>6748</v>
      </c>
      <c r="P57" s="24">
        <v>25</v>
      </c>
      <c r="Q57" s="24">
        <v>25</v>
      </c>
      <c r="R57" s="24">
        <v>0.5</v>
      </c>
      <c r="S57" s="32">
        <f t="shared" si="1"/>
        <v>6377</v>
      </c>
      <c r="T57" s="32">
        <f>ROUND(D57*900*12*R57/10000,0)</f>
        <v>5752</v>
      </c>
      <c r="U57" s="32">
        <f>ROUND(F57*R57*12*900/10000,0)</f>
        <v>5740</v>
      </c>
      <c r="V57" s="32">
        <f>U57-T57+S57</f>
        <v>6365</v>
      </c>
      <c r="W57" s="33"/>
    </row>
    <row r="58" spans="1:23" ht="14.25">
      <c r="A58" s="21"/>
      <c r="B58" s="19" t="s">
        <v>183</v>
      </c>
      <c r="C58" s="21"/>
      <c r="D58" s="22"/>
      <c r="E58" s="22"/>
      <c r="F58" s="23"/>
      <c r="G58" s="23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32"/>
      <c r="T58" s="32"/>
      <c r="U58" s="32"/>
      <c r="V58" s="32"/>
      <c r="W58" s="33"/>
    </row>
    <row r="59" spans="1:23" ht="14.25">
      <c r="A59" s="21">
        <v>34</v>
      </c>
      <c r="B59" s="21" t="s">
        <v>184</v>
      </c>
      <c r="C59" s="21">
        <v>609004</v>
      </c>
      <c r="D59" s="22">
        <v>6378</v>
      </c>
      <c r="E59" s="22">
        <v>5941</v>
      </c>
      <c r="F59" s="23">
        <f>H59+J59+L59+N59+P59</f>
        <v>6083</v>
      </c>
      <c r="G59" s="23">
        <f>I59+K59+M59+O59+Q59</f>
        <v>5910</v>
      </c>
      <c r="H59" s="24">
        <v>612</v>
      </c>
      <c r="I59" s="24">
        <v>587</v>
      </c>
      <c r="J59" s="24">
        <v>0</v>
      </c>
      <c r="K59" s="24">
        <v>0</v>
      </c>
      <c r="L59" s="24">
        <v>2030</v>
      </c>
      <c r="M59" s="24">
        <v>1959</v>
      </c>
      <c r="N59" s="24">
        <v>3377</v>
      </c>
      <c r="O59" s="24">
        <v>3302</v>
      </c>
      <c r="P59" s="24">
        <v>64</v>
      </c>
      <c r="Q59" s="24">
        <v>62</v>
      </c>
      <c r="R59" s="24">
        <v>0.5</v>
      </c>
      <c r="S59" s="32">
        <f t="shared" si="1"/>
        <v>3650</v>
      </c>
      <c r="T59" s="32">
        <f>ROUND(D59*900*12*R59/10000,0)</f>
        <v>3444</v>
      </c>
      <c r="U59" s="32">
        <f>ROUND(F59*R59*12*900/10000,0)</f>
        <v>3285</v>
      </c>
      <c r="V59" s="32">
        <f>U59-T59+S59</f>
        <v>3491</v>
      </c>
      <c r="W59" s="33"/>
    </row>
    <row r="60" spans="1:23" ht="14.25">
      <c r="A60" s="21">
        <v>35</v>
      </c>
      <c r="B60" s="21" t="s">
        <v>185</v>
      </c>
      <c r="C60" s="21">
        <v>609006</v>
      </c>
      <c r="D60" s="22">
        <v>2269</v>
      </c>
      <c r="E60" s="22">
        <v>2112</v>
      </c>
      <c r="F60" s="23">
        <f>H60+J60+L60+N60+P60</f>
        <v>2225</v>
      </c>
      <c r="G60" s="23">
        <f>I60+K60+M60+O60+Q60</f>
        <v>2194</v>
      </c>
      <c r="H60" s="24">
        <v>0</v>
      </c>
      <c r="I60" s="24">
        <v>0</v>
      </c>
      <c r="J60" s="24">
        <v>182</v>
      </c>
      <c r="K60" s="24">
        <v>179</v>
      </c>
      <c r="L60" s="24">
        <v>1123</v>
      </c>
      <c r="M60" s="24">
        <v>1103</v>
      </c>
      <c r="N60" s="24">
        <v>920</v>
      </c>
      <c r="O60" s="24">
        <v>912</v>
      </c>
      <c r="P60" s="24">
        <v>0</v>
      </c>
      <c r="Q60" s="24">
        <v>0</v>
      </c>
      <c r="R60" s="24">
        <v>0.5</v>
      </c>
      <c r="S60" s="32">
        <f t="shared" si="1"/>
        <v>1335</v>
      </c>
      <c r="T60" s="32">
        <f>ROUND(D60*900*12*R60/10000,0)</f>
        <v>1225</v>
      </c>
      <c r="U60" s="32">
        <f>ROUND(F60*R60*12*900/10000,0)</f>
        <v>1202</v>
      </c>
      <c r="V60" s="32">
        <f>U60-T60+S60</f>
        <v>1312</v>
      </c>
      <c r="W60" s="33"/>
    </row>
    <row r="61" spans="1:23" ht="14.25">
      <c r="A61" s="21"/>
      <c r="B61" s="19" t="s">
        <v>186</v>
      </c>
      <c r="C61" s="21"/>
      <c r="D61" s="22"/>
      <c r="E61" s="22"/>
      <c r="F61" s="23"/>
      <c r="G61" s="23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32"/>
      <c r="T61" s="32"/>
      <c r="U61" s="32"/>
      <c r="V61" s="32"/>
      <c r="W61" s="33"/>
    </row>
    <row r="62" spans="1:23" ht="14.25">
      <c r="A62" s="21">
        <v>36</v>
      </c>
      <c r="B62" s="21" t="s">
        <v>186</v>
      </c>
      <c r="C62" s="21">
        <v>609005</v>
      </c>
      <c r="D62" s="22">
        <v>5736</v>
      </c>
      <c r="E62" s="22">
        <v>5719</v>
      </c>
      <c r="F62" s="23">
        <f>H62+J62+L62+N62+P62</f>
        <v>6126</v>
      </c>
      <c r="G62" s="23">
        <f>I62+K62+M62+O62+Q62</f>
        <v>6090</v>
      </c>
      <c r="H62" s="24">
        <v>0</v>
      </c>
      <c r="I62" s="24">
        <v>0</v>
      </c>
      <c r="J62" s="24">
        <v>158</v>
      </c>
      <c r="K62" s="24">
        <v>158</v>
      </c>
      <c r="L62" s="24">
        <v>2221</v>
      </c>
      <c r="M62" s="24">
        <v>2202</v>
      </c>
      <c r="N62" s="24">
        <v>3747</v>
      </c>
      <c r="O62" s="24">
        <v>3730</v>
      </c>
      <c r="P62" s="24">
        <v>0</v>
      </c>
      <c r="Q62" s="24">
        <v>0</v>
      </c>
      <c r="R62" s="24">
        <v>0.5</v>
      </c>
      <c r="S62" s="32">
        <f t="shared" si="1"/>
        <v>3676</v>
      </c>
      <c r="T62" s="32">
        <f>ROUND(D62*900*12*R62/10000,0)</f>
        <v>3097</v>
      </c>
      <c r="U62" s="32">
        <f>ROUND(F62*R62*12*900/10000,0)</f>
        <v>3308</v>
      </c>
      <c r="V62" s="32">
        <f>U62-T62+S62</f>
        <v>3887</v>
      </c>
      <c r="W62" s="33"/>
    </row>
    <row r="63" spans="1:23" ht="14.25">
      <c r="A63" s="21"/>
      <c r="B63" s="19" t="s">
        <v>187</v>
      </c>
      <c r="C63" s="21"/>
      <c r="D63" s="22"/>
      <c r="E63" s="22"/>
      <c r="F63" s="23"/>
      <c r="G63" s="23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32"/>
      <c r="T63" s="32"/>
      <c r="U63" s="32"/>
      <c r="V63" s="32"/>
      <c r="W63" s="33"/>
    </row>
    <row r="64" spans="1:23" ht="14.25">
      <c r="A64" s="21">
        <v>37</v>
      </c>
      <c r="B64" s="21" t="s">
        <v>188</v>
      </c>
      <c r="C64" s="21">
        <v>608008</v>
      </c>
      <c r="D64" s="22">
        <v>4032</v>
      </c>
      <c r="E64" s="22">
        <v>3892</v>
      </c>
      <c r="F64" s="23">
        <f>H64+J64+L64+N64+P64</f>
        <v>4036</v>
      </c>
      <c r="G64" s="23">
        <v>4036</v>
      </c>
      <c r="H64" s="24"/>
      <c r="I64" s="24"/>
      <c r="J64" s="24" t="s">
        <v>189</v>
      </c>
      <c r="K64" s="24" t="s">
        <v>189</v>
      </c>
      <c r="L64" s="24" t="s">
        <v>190</v>
      </c>
      <c r="M64" s="24">
        <v>1054</v>
      </c>
      <c r="N64" s="24" t="s">
        <v>191</v>
      </c>
      <c r="O64" s="24" t="s">
        <v>191</v>
      </c>
      <c r="P64" s="24" t="s">
        <v>192</v>
      </c>
      <c r="Q64" s="24" t="s">
        <v>192</v>
      </c>
      <c r="R64" s="24">
        <v>0.8</v>
      </c>
      <c r="S64" s="32">
        <f t="shared" si="1"/>
        <v>3875</v>
      </c>
      <c r="T64" s="32">
        <f>ROUND(D64*900*12*R64/10000,0)</f>
        <v>3484</v>
      </c>
      <c r="U64" s="32">
        <f>ROUND(F64*R64*12*900/10000,0)</f>
        <v>3487</v>
      </c>
      <c r="V64" s="32">
        <f>U64-T64+S64</f>
        <v>3878</v>
      </c>
      <c r="W64" s="33"/>
    </row>
    <row r="65" spans="1:23" ht="14.25">
      <c r="A65" s="21">
        <v>38</v>
      </c>
      <c r="B65" s="21" t="s">
        <v>193</v>
      </c>
      <c r="C65" s="21">
        <v>608006</v>
      </c>
      <c r="D65" s="22">
        <v>1602</v>
      </c>
      <c r="E65" s="22">
        <v>1526</v>
      </c>
      <c r="F65" s="23">
        <f>H65+J65+L65+N65+P65</f>
        <v>1602</v>
      </c>
      <c r="G65" s="23">
        <f>I65+K65+M65+O65+Q65</f>
        <v>1455</v>
      </c>
      <c r="H65" s="24" t="s">
        <v>63</v>
      </c>
      <c r="I65" s="24" t="s">
        <v>63</v>
      </c>
      <c r="J65" s="24" t="s">
        <v>194</v>
      </c>
      <c r="K65" s="24" t="s">
        <v>195</v>
      </c>
      <c r="L65" s="24" t="s">
        <v>196</v>
      </c>
      <c r="M65" s="24" t="s">
        <v>197</v>
      </c>
      <c r="N65" s="24" t="s">
        <v>198</v>
      </c>
      <c r="O65" s="24" t="s">
        <v>199</v>
      </c>
      <c r="P65" s="24" t="s">
        <v>200</v>
      </c>
      <c r="Q65" s="24" t="s">
        <v>201</v>
      </c>
      <c r="R65" s="24">
        <v>0.8</v>
      </c>
      <c r="S65" s="32">
        <f t="shared" si="1"/>
        <v>1538</v>
      </c>
      <c r="T65" s="32">
        <f>ROUND(D65*900*12*R65/10000,0)</f>
        <v>1384</v>
      </c>
      <c r="U65" s="32">
        <f>ROUND(F65*R65*12*900/10000,0)</f>
        <v>1384</v>
      </c>
      <c r="V65" s="32">
        <f>U65-T65+S65</f>
        <v>1538</v>
      </c>
      <c r="W65" s="33"/>
    </row>
    <row r="66" spans="1:23" ht="14.25">
      <c r="A66" s="21">
        <v>39</v>
      </c>
      <c r="B66" s="21" t="s">
        <v>202</v>
      </c>
      <c r="C66" s="21">
        <v>608004</v>
      </c>
      <c r="D66" s="22">
        <v>2933</v>
      </c>
      <c r="E66" s="22">
        <v>2707</v>
      </c>
      <c r="F66" s="23">
        <f>H66+J66+L66+N66+P66</f>
        <v>2845</v>
      </c>
      <c r="G66" s="23">
        <f>I66+K66+M66+O66+Q66</f>
        <v>2648</v>
      </c>
      <c r="H66" s="24"/>
      <c r="I66" s="24"/>
      <c r="J66" s="24" t="s">
        <v>203</v>
      </c>
      <c r="K66" s="24" t="s">
        <v>204</v>
      </c>
      <c r="L66" s="24" t="s">
        <v>205</v>
      </c>
      <c r="M66" s="24" t="s">
        <v>206</v>
      </c>
      <c r="N66" s="24" t="s">
        <v>207</v>
      </c>
      <c r="O66" s="24" t="s">
        <v>208</v>
      </c>
      <c r="P66" s="24"/>
      <c r="Q66" s="24"/>
      <c r="R66" s="24">
        <v>0.8</v>
      </c>
      <c r="S66" s="32">
        <f t="shared" si="1"/>
        <v>2731</v>
      </c>
      <c r="T66" s="32">
        <f>ROUND(D66*900*12*R66/10000,0)</f>
        <v>2534</v>
      </c>
      <c r="U66" s="32">
        <f>ROUND(F66*R66*12*900/10000,0)</f>
        <v>2458</v>
      </c>
      <c r="V66" s="32">
        <f>U66-T66+S66</f>
        <v>2655</v>
      </c>
      <c r="W66" s="33"/>
    </row>
    <row r="67" spans="1:23" ht="14.25">
      <c r="A67" s="21">
        <v>40</v>
      </c>
      <c r="B67" s="21" t="s">
        <v>209</v>
      </c>
      <c r="C67" s="21">
        <v>608005</v>
      </c>
      <c r="D67" s="22">
        <v>1110</v>
      </c>
      <c r="E67" s="22">
        <v>1079</v>
      </c>
      <c r="F67" s="23">
        <f>H67+J67+L67+N67+P67</f>
        <v>1090</v>
      </c>
      <c r="G67" s="23">
        <f>I67+K67+M67+O67+Q67</f>
        <v>1070</v>
      </c>
      <c r="H67" s="24"/>
      <c r="I67" s="24"/>
      <c r="J67" s="24"/>
      <c r="K67" s="24"/>
      <c r="L67" s="24" t="s">
        <v>210</v>
      </c>
      <c r="M67" s="24" t="s">
        <v>211</v>
      </c>
      <c r="N67" s="24" t="s">
        <v>212</v>
      </c>
      <c r="O67" s="24" t="s">
        <v>213</v>
      </c>
      <c r="P67" s="24"/>
      <c r="Q67" s="24"/>
      <c r="R67" s="24">
        <v>0.8</v>
      </c>
      <c r="S67" s="32">
        <f t="shared" si="1"/>
        <v>1046</v>
      </c>
      <c r="T67" s="32">
        <f>ROUND(D67*900*12*R67/10000,0)</f>
        <v>959</v>
      </c>
      <c r="U67" s="32">
        <f>ROUND(F67*R67*12*900/10000,0)</f>
        <v>942</v>
      </c>
      <c r="V67" s="32">
        <f>U67-T67+S67</f>
        <v>1029</v>
      </c>
      <c r="W67" s="33"/>
    </row>
    <row r="68" spans="1:23" ht="14.25">
      <c r="A68" s="21"/>
      <c r="B68" s="19" t="s">
        <v>214</v>
      </c>
      <c r="C68" s="21"/>
      <c r="D68" s="22"/>
      <c r="E68" s="22"/>
      <c r="F68" s="23"/>
      <c r="G68" s="23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32"/>
      <c r="T68" s="32"/>
      <c r="U68" s="32"/>
      <c r="V68" s="32"/>
      <c r="W68" s="33"/>
    </row>
    <row r="69" spans="1:23" ht="14.25">
      <c r="A69" s="21">
        <v>41</v>
      </c>
      <c r="B69" s="21" t="s">
        <v>214</v>
      </c>
      <c r="C69" s="21">
        <v>608003</v>
      </c>
      <c r="D69" s="22">
        <v>6222</v>
      </c>
      <c r="E69" s="22">
        <v>6019</v>
      </c>
      <c r="F69" s="23">
        <f>H69+J69+L69+N69+P69</f>
        <v>5796</v>
      </c>
      <c r="G69" s="23">
        <f>I69+K69+M69+O69+Q69</f>
        <v>5436</v>
      </c>
      <c r="H69" s="24"/>
      <c r="I69" s="24"/>
      <c r="J69" s="24" t="s">
        <v>215</v>
      </c>
      <c r="K69" s="24" t="s">
        <v>216</v>
      </c>
      <c r="L69" s="24" t="s">
        <v>217</v>
      </c>
      <c r="M69" s="24" t="s">
        <v>218</v>
      </c>
      <c r="N69" s="24" t="s">
        <v>219</v>
      </c>
      <c r="O69" s="24" t="s">
        <v>220</v>
      </c>
      <c r="P69" s="24"/>
      <c r="Q69" s="24"/>
      <c r="R69" s="24">
        <v>0.8</v>
      </c>
      <c r="S69" s="32">
        <f t="shared" si="1"/>
        <v>5564</v>
      </c>
      <c r="T69" s="32">
        <f>ROUND(D69*900*12*R69/10000,0)</f>
        <v>5376</v>
      </c>
      <c r="U69" s="32">
        <f>ROUND(F69*R69*12*900/10000,0)</f>
        <v>5008</v>
      </c>
      <c r="V69" s="32">
        <f>U69-T69+S69</f>
        <v>5196</v>
      </c>
      <c r="W69" s="33"/>
    </row>
    <row r="70" spans="1:23" ht="14.25">
      <c r="A70" s="21"/>
      <c r="B70" s="19" t="s">
        <v>221</v>
      </c>
      <c r="C70" s="21"/>
      <c r="D70" s="22"/>
      <c r="E70" s="22"/>
      <c r="F70" s="23"/>
      <c r="G70" s="23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32"/>
      <c r="T70" s="32"/>
      <c r="U70" s="32"/>
      <c r="V70" s="32"/>
      <c r="W70" s="33"/>
    </row>
    <row r="71" spans="1:23" ht="14.25">
      <c r="A71" s="21">
        <v>42</v>
      </c>
      <c r="B71" s="21" t="s">
        <v>221</v>
      </c>
      <c r="C71" s="21">
        <v>608007</v>
      </c>
      <c r="D71" s="22">
        <v>2608</v>
      </c>
      <c r="E71" s="22">
        <v>2585</v>
      </c>
      <c r="F71" s="23">
        <f>H71+J71+L71+N71+P71</f>
        <v>2581</v>
      </c>
      <c r="G71" s="23">
        <f>I71+K71+M71+O71+Q71</f>
        <v>2554</v>
      </c>
      <c r="H71" s="24"/>
      <c r="I71" s="24"/>
      <c r="J71" s="24" t="s">
        <v>222</v>
      </c>
      <c r="K71" s="24" t="s">
        <v>223</v>
      </c>
      <c r="L71" s="24" t="s">
        <v>224</v>
      </c>
      <c r="M71" s="24" t="s">
        <v>225</v>
      </c>
      <c r="N71" s="24" t="s">
        <v>226</v>
      </c>
      <c r="O71" s="24" t="s">
        <v>227</v>
      </c>
      <c r="P71" s="24" t="s">
        <v>228</v>
      </c>
      <c r="Q71" s="24" t="s">
        <v>229</v>
      </c>
      <c r="R71" s="24">
        <v>0.8</v>
      </c>
      <c r="S71" s="32">
        <f t="shared" si="1"/>
        <v>2478</v>
      </c>
      <c r="T71" s="32">
        <f>ROUND(D71*900*12*R71/10000,0)</f>
        <v>2253</v>
      </c>
      <c r="U71" s="32">
        <f>ROUND(F71*R71*12*900/10000,0)</f>
        <v>2230</v>
      </c>
      <c r="V71" s="32">
        <f>U71-T71+S71</f>
        <v>2455</v>
      </c>
      <c r="W71" s="33"/>
    </row>
    <row r="72" spans="1:23" ht="14.25">
      <c r="A72" s="21"/>
      <c r="B72" s="19" t="s">
        <v>230</v>
      </c>
      <c r="C72" s="21"/>
      <c r="D72" s="22"/>
      <c r="E72" s="22"/>
      <c r="F72" s="23"/>
      <c r="G72" s="23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32"/>
      <c r="T72" s="32"/>
      <c r="U72" s="32"/>
      <c r="V72" s="32"/>
      <c r="W72" s="33"/>
    </row>
    <row r="73" spans="1:23" ht="14.25">
      <c r="A73" s="21">
        <v>43</v>
      </c>
      <c r="B73" s="21" t="s">
        <v>230</v>
      </c>
      <c r="C73" s="21">
        <v>608009</v>
      </c>
      <c r="D73" s="22">
        <v>9105</v>
      </c>
      <c r="E73" s="22">
        <v>8901</v>
      </c>
      <c r="F73" s="23">
        <f>H73+J73+L73+N73+P73</f>
        <v>8917</v>
      </c>
      <c r="G73" s="23">
        <f>I73+K73+M73+O73+Q73</f>
        <v>8713</v>
      </c>
      <c r="H73" s="24" t="s">
        <v>231</v>
      </c>
      <c r="I73" s="24" t="s">
        <v>232</v>
      </c>
      <c r="J73" s="24" t="s">
        <v>233</v>
      </c>
      <c r="K73" s="24" t="s">
        <v>234</v>
      </c>
      <c r="L73" s="24" t="s">
        <v>235</v>
      </c>
      <c r="M73" s="24" t="s">
        <v>236</v>
      </c>
      <c r="N73" s="24" t="s">
        <v>237</v>
      </c>
      <c r="O73" s="24" t="s">
        <v>238</v>
      </c>
      <c r="P73" s="24" t="s">
        <v>63</v>
      </c>
      <c r="Q73" s="24" t="s">
        <v>63</v>
      </c>
      <c r="R73" s="24">
        <v>0.8</v>
      </c>
      <c r="S73" s="32">
        <f aca="true" t="shared" si="6" ref="S73:S124">ROUND(F73*R73*1000*12/10000,0)</f>
        <v>8560</v>
      </c>
      <c r="T73" s="32">
        <f>ROUND(D73*900*12*R73/10000,0)</f>
        <v>7867</v>
      </c>
      <c r="U73" s="32">
        <f>ROUND(F73*R73*12*900/10000,0)</f>
        <v>7704</v>
      </c>
      <c r="V73" s="32">
        <f>U73-T73+S73</f>
        <v>8397</v>
      </c>
      <c r="W73" s="33"/>
    </row>
    <row r="74" spans="1:23" ht="14.25">
      <c r="A74" s="21"/>
      <c r="B74" s="19" t="s">
        <v>239</v>
      </c>
      <c r="C74" s="21"/>
      <c r="D74" s="22"/>
      <c r="E74" s="22"/>
      <c r="F74" s="23"/>
      <c r="G74" s="23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32"/>
      <c r="T74" s="32"/>
      <c r="U74" s="32"/>
      <c r="V74" s="32"/>
      <c r="W74" s="33"/>
    </row>
    <row r="75" spans="1:23" ht="14.25">
      <c r="A75" s="21"/>
      <c r="B75" s="19" t="s">
        <v>240</v>
      </c>
      <c r="C75" s="21"/>
      <c r="D75" s="22"/>
      <c r="E75" s="22"/>
      <c r="F75" s="23"/>
      <c r="G75" s="23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32"/>
      <c r="T75" s="32"/>
      <c r="U75" s="32"/>
      <c r="V75" s="32"/>
      <c r="W75" s="33"/>
    </row>
    <row r="76" spans="1:23" ht="21">
      <c r="A76" s="21">
        <v>44</v>
      </c>
      <c r="B76" s="21" t="s">
        <v>240</v>
      </c>
      <c r="C76" s="21">
        <v>610003</v>
      </c>
      <c r="D76" s="22">
        <v>10250</v>
      </c>
      <c r="E76" s="22">
        <v>10020</v>
      </c>
      <c r="F76" s="23">
        <f>H76+J76+L76+N76+P76</f>
        <v>9785</v>
      </c>
      <c r="G76" s="23">
        <f>I76+K76+M76+O76+Q76</f>
        <v>9434</v>
      </c>
      <c r="H76" s="24">
        <v>450</v>
      </c>
      <c r="I76" s="24">
        <v>437</v>
      </c>
      <c r="J76" s="24">
        <v>766</v>
      </c>
      <c r="K76" s="24">
        <v>764</v>
      </c>
      <c r="L76" s="24">
        <v>3057</v>
      </c>
      <c r="M76" s="24">
        <v>2979</v>
      </c>
      <c r="N76" s="24">
        <v>5396</v>
      </c>
      <c r="O76" s="24">
        <v>5149</v>
      </c>
      <c r="P76" s="24">
        <v>116</v>
      </c>
      <c r="Q76" s="24">
        <v>105</v>
      </c>
      <c r="R76" s="24">
        <v>0.8</v>
      </c>
      <c r="S76" s="32">
        <f t="shared" si="6"/>
        <v>9394</v>
      </c>
      <c r="T76" s="32">
        <f>ROUND(D76*900*12*R76/10000,0)</f>
        <v>8856</v>
      </c>
      <c r="U76" s="32">
        <f>ROUND(F76*R76*12*900/10000,0)</f>
        <v>8454</v>
      </c>
      <c r="V76" s="32">
        <f>U76-T76+S76</f>
        <v>8992</v>
      </c>
      <c r="W76" s="33" t="s">
        <v>241</v>
      </c>
    </row>
    <row r="77" spans="1:23" ht="14.25">
      <c r="A77" s="21"/>
      <c r="B77" s="19" t="s">
        <v>242</v>
      </c>
      <c r="C77" s="21"/>
      <c r="D77" s="22"/>
      <c r="E77" s="22"/>
      <c r="F77" s="23"/>
      <c r="G77" s="23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32"/>
      <c r="T77" s="32"/>
      <c r="U77" s="32"/>
      <c r="V77" s="32"/>
      <c r="W77" s="33"/>
    </row>
    <row r="78" spans="1:23" ht="21">
      <c r="A78" s="21">
        <v>45</v>
      </c>
      <c r="B78" s="21" t="s">
        <v>242</v>
      </c>
      <c r="C78" s="21">
        <v>610004</v>
      </c>
      <c r="D78" s="22">
        <v>4799</v>
      </c>
      <c r="E78" s="22">
        <v>4719</v>
      </c>
      <c r="F78" s="23">
        <f>H78+J78+L78+N78+P78</f>
        <v>4715</v>
      </c>
      <c r="G78" s="23">
        <f>I78+K78+M78+O78+Q78</f>
        <v>4670</v>
      </c>
      <c r="H78" s="24">
        <v>122</v>
      </c>
      <c r="I78" s="24">
        <v>122</v>
      </c>
      <c r="J78" s="24">
        <v>316</v>
      </c>
      <c r="K78" s="24">
        <v>307</v>
      </c>
      <c r="L78" s="24">
        <v>1372</v>
      </c>
      <c r="M78" s="24">
        <v>1356</v>
      </c>
      <c r="N78" s="24">
        <v>2883</v>
      </c>
      <c r="O78" s="24">
        <v>2863</v>
      </c>
      <c r="P78" s="24">
        <v>22</v>
      </c>
      <c r="Q78" s="24">
        <v>22</v>
      </c>
      <c r="R78" s="24">
        <v>0.8</v>
      </c>
      <c r="S78" s="32">
        <f t="shared" si="6"/>
        <v>4526</v>
      </c>
      <c r="T78" s="32">
        <f>ROUND(D78*900*12*R78/10000,0)</f>
        <v>4146</v>
      </c>
      <c r="U78" s="32">
        <f>ROUND(F78*R78*12*900/10000,0)</f>
        <v>4074</v>
      </c>
      <c r="V78" s="32">
        <f>U78-T78+S78</f>
        <v>4454</v>
      </c>
      <c r="W78" s="33" t="s">
        <v>243</v>
      </c>
    </row>
    <row r="79" spans="1:23" ht="14.25">
      <c r="A79" s="21"/>
      <c r="B79" s="19" t="s">
        <v>244</v>
      </c>
      <c r="C79" s="21"/>
      <c r="D79" s="22"/>
      <c r="E79" s="22"/>
      <c r="F79" s="23"/>
      <c r="G79" s="23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32"/>
      <c r="T79" s="32"/>
      <c r="U79" s="32"/>
      <c r="V79" s="32"/>
      <c r="W79" s="33"/>
    </row>
    <row r="80" spans="1:23" ht="14.25">
      <c r="A80" s="21">
        <v>46</v>
      </c>
      <c r="B80" s="21" t="s">
        <v>244</v>
      </c>
      <c r="C80" s="21">
        <v>610005</v>
      </c>
      <c r="D80" s="22">
        <v>2350</v>
      </c>
      <c r="E80" s="22">
        <v>2266</v>
      </c>
      <c r="F80" s="23">
        <f>H80+J80+L80+N80+P80</f>
        <v>2348</v>
      </c>
      <c r="G80" s="23">
        <f>I80+K80+M80+O80+Q80</f>
        <v>2265</v>
      </c>
      <c r="H80" s="24"/>
      <c r="I80" s="24"/>
      <c r="J80" s="24">
        <v>183</v>
      </c>
      <c r="K80" s="24">
        <v>175</v>
      </c>
      <c r="L80" s="24">
        <v>781</v>
      </c>
      <c r="M80" s="24">
        <v>761</v>
      </c>
      <c r="N80" s="24">
        <v>1384</v>
      </c>
      <c r="O80" s="24">
        <v>1329</v>
      </c>
      <c r="P80" s="24"/>
      <c r="Q80" s="24"/>
      <c r="R80" s="24">
        <v>0.8</v>
      </c>
      <c r="S80" s="32">
        <f t="shared" si="6"/>
        <v>2254</v>
      </c>
      <c r="T80" s="32">
        <f>ROUND(D80*900*12*R80/10000,0)</f>
        <v>2030</v>
      </c>
      <c r="U80" s="32">
        <f>ROUND(F80*R80*12*900/10000,0)</f>
        <v>2029</v>
      </c>
      <c r="V80" s="32">
        <f>U80-T80+S80</f>
        <v>2253</v>
      </c>
      <c r="W80" s="33"/>
    </row>
    <row r="81" spans="1:23" ht="14.25">
      <c r="A81" s="21"/>
      <c r="B81" s="19" t="s">
        <v>245</v>
      </c>
      <c r="C81" s="21"/>
      <c r="D81" s="22"/>
      <c r="E81" s="22"/>
      <c r="F81" s="23"/>
      <c r="G81" s="23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32"/>
      <c r="T81" s="32"/>
      <c r="U81" s="32"/>
      <c r="V81" s="32"/>
      <c r="W81" s="33"/>
    </row>
    <row r="82" spans="1:23" ht="14.25">
      <c r="A82" s="21">
        <v>47</v>
      </c>
      <c r="B82" s="21" t="s">
        <v>246</v>
      </c>
      <c r="C82" s="21">
        <v>607003</v>
      </c>
      <c r="D82" s="22">
        <v>2830</v>
      </c>
      <c r="E82" s="22">
        <v>2830</v>
      </c>
      <c r="F82" s="23">
        <f>H82+J82+L82+N82+P82</f>
        <v>2900</v>
      </c>
      <c r="G82" s="23">
        <f>I82+K82+M82+O82+Q82</f>
        <v>2868</v>
      </c>
      <c r="H82" s="24">
        <v>0</v>
      </c>
      <c r="I82" s="24">
        <v>0</v>
      </c>
      <c r="J82" s="24">
        <v>96</v>
      </c>
      <c r="K82" s="24">
        <v>93</v>
      </c>
      <c r="L82" s="24">
        <v>1217</v>
      </c>
      <c r="M82" s="24">
        <v>1205</v>
      </c>
      <c r="N82" s="24">
        <v>1587</v>
      </c>
      <c r="O82" s="24">
        <v>1570</v>
      </c>
      <c r="P82" s="24" t="s">
        <v>63</v>
      </c>
      <c r="Q82" s="24" t="s">
        <v>63</v>
      </c>
      <c r="R82" s="24">
        <v>0.8</v>
      </c>
      <c r="S82" s="32">
        <f t="shared" si="6"/>
        <v>2784</v>
      </c>
      <c r="T82" s="32">
        <f>ROUND(D82*900*12*R82/10000,0)</f>
        <v>2445</v>
      </c>
      <c r="U82" s="32">
        <f>ROUND(F82*R82*12*900/10000,0)</f>
        <v>2506</v>
      </c>
      <c r="V82" s="32">
        <f>U82-T82+S82</f>
        <v>2845</v>
      </c>
      <c r="W82" s="33"/>
    </row>
    <row r="83" spans="1:23" ht="14.25">
      <c r="A83" s="21">
        <v>48</v>
      </c>
      <c r="B83" s="21" t="s">
        <v>247</v>
      </c>
      <c r="C83" s="21">
        <v>607004</v>
      </c>
      <c r="D83" s="22">
        <v>3017</v>
      </c>
      <c r="E83" s="22">
        <v>3017</v>
      </c>
      <c r="F83" s="23">
        <f>H83+J83+L83+N83+P83</f>
        <v>3017</v>
      </c>
      <c r="G83" s="23">
        <f>I83+K83+M83+O83+Q83</f>
        <v>3017</v>
      </c>
      <c r="H83" s="24">
        <v>0</v>
      </c>
      <c r="I83" s="24">
        <v>0</v>
      </c>
      <c r="J83" s="24">
        <v>158</v>
      </c>
      <c r="K83" s="24">
        <v>158</v>
      </c>
      <c r="L83" s="24">
        <v>1002</v>
      </c>
      <c r="M83" s="24">
        <v>1002</v>
      </c>
      <c r="N83" s="24">
        <v>1857</v>
      </c>
      <c r="O83" s="24">
        <v>1857</v>
      </c>
      <c r="P83" s="24" t="s">
        <v>63</v>
      </c>
      <c r="Q83" s="24" t="s">
        <v>63</v>
      </c>
      <c r="R83" s="24">
        <v>0.8</v>
      </c>
      <c r="S83" s="32">
        <f t="shared" si="6"/>
        <v>2896</v>
      </c>
      <c r="T83" s="32">
        <f>ROUND(D83*900*12*R83/10000,0)</f>
        <v>2607</v>
      </c>
      <c r="U83" s="32">
        <f>ROUND(F83*R83*12*900/10000,0)</f>
        <v>2607</v>
      </c>
      <c r="V83" s="32">
        <f>U83-T83+S83</f>
        <v>2896</v>
      </c>
      <c r="W83" s="33"/>
    </row>
    <row r="84" spans="1:23" ht="14.25">
      <c r="A84" s="21"/>
      <c r="B84" s="19" t="s">
        <v>248</v>
      </c>
      <c r="C84" s="21"/>
      <c r="D84" s="22"/>
      <c r="E84" s="22"/>
      <c r="F84" s="23"/>
      <c r="G84" s="23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32"/>
      <c r="T84" s="32"/>
      <c r="U84" s="32"/>
      <c r="V84" s="32"/>
      <c r="W84" s="33"/>
    </row>
    <row r="85" spans="1:23" ht="14.25">
      <c r="A85" s="21">
        <v>49</v>
      </c>
      <c r="B85" s="21" t="s">
        <v>248</v>
      </c>
      <c r="C85" s="21">
        <v>607005</v>
      </c>
      <c r="D85" s="22">
        <v>5513</v>
      </c>
      <c r="E85" s="22">
        <v>5473</v>
      </c>
      <c r="F85" s="23">
        <f>H85+J85+L85+N85+P85</f>
        <v>4934</v>
      </c>
      <c r="G85" s="23">
        <f>I85+K85+M85+O85+Q85</f>
        <v>4934</v>
      </c>
      <c r="H85" s="24">
        <v>0</v>
      </c>
      <c r="I85" s="24">
        <v>0</v>
      </c>
      <c r="J85" s="24">
        <v>767</v>
      </c>
      <c r="K85" s="24">
        <v>767</v>
      </c>
      <c r="L85" s="24">
        <v>1141</v>
      </c>
      <c r="M85" s="24">
        <v>1141</v>
      </c>
      <c r="N85" s="24">
        <v>3026</v>
      </c>
      <c r="O85" s="24">
        <v>3026</v>
      </c>
      <c r="P85" s="24">
        <v>0</v>
      </c>
      <c r="Q85" s="24">
        <v>0</v>
      </c>
      <c r="R85" s="24">
        <v>0.8</v>
      </c>
      <c r="S85" s="32">
        <f t="shared" si="6"/>
        <v>4737</v>
      </c>
      <c r="T85" s="32">
        <f>ROUND(D85*900*12*R85/10000,0)</f>
        <v>4763</v>
      </c>
      <c r="U85" s="32">
        <f>ROUND(F85*R85*12*900/10000,0)</f>
        <v>4263</v>
      </c>
      <c r="V85" s="32">
        <f>U85-T85+S85</f>
        <v>4237</v>
      </c>
      <c r="W85" s="33"/>
    </row>
    <row r="86" spans="1:23" ht="14.25">
      <c r="A86" s="21"/>
      <c r="B86" s="19" t="s">
        <v>249</v>
      </c>
      <c r="C86" s="21"/>
      <c r="D86" s="22"/>
      <c r="E86" s="22"/>
      <c r="F86" s="23"/>
      <c r="G86" s="23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32"/>
      <c r="T86" s="32"/>
      <c r="U86" s="32"/>
      <c r="V86" s="32"/>
      <c r="W86" s="33"/>
    </row>
    <row r="87" spans="1:23" ht="21">
      <c r="A87" s="21">
        <v>50</v>
      </c>
      <c r="B87" s="21" t="s">
        <v>249</v>
      </c>
      <c r="C87" s="21">
        <v>607006</v>
      </c>
      <c r="D87" s="22">
        <v>5615</v>
      </c>
      <c r="E87" s="22">
        <v>5598</v>
      </c>
      <c r="F87" s="23">
        <f>H87+J87+L87+N87+P87</f>
        <v>5302</v>
      </c>
      <c r="G87" s="23">
        <f>I87+K87+M87+O87+Q87</f>
        <v>5280</v>
      </c>
      <c r="H87" s="24">
        <v>0</v>
      </c>
      <c r="I87" s="24">
        <v>0</v>
      </c>
      <c r="J87" s="24">
        <v>216</v>
      </c>
      <c r="K87" s="24">
        <v>214</v>
      </c>
      <c r="L87" s="24">
        <v>1747</v>
      </c>
      <c r="M87" s="24">
        <v>1731</v>
      </c>
      <c r="N87" s="24">
        <v>3339</v>
      </c>
      <c r="O87" s="24">
        <v>3335</v>
      </c>
      <c r="P87" s="24"/>
      <c r="Q87" s="24"/>
      <c r="R87" s="24">
        <v>0.8</v>
      </c>
      <c r="S87" s="32">
        <f t="shared" si="6"/>
        <v>5090</v>
      </c>
      <c r="T87" s="32">
        <f>ROUND(D87*900*12*R87/10000,0)</f>
        <v>4851</v>
      </c>
      <c r="U87" s="32">
        <f>ROUND(F87*R87*12*900/10000,0)</f>
        <v>4581</v>
      </c>
      <c r="V87" s="32">
        <f>U87-T87+S87</f>
        <v>4820</v>
      </c>
      <c r="W87" s="33" t="s">
        <v>250</v>
      </c>
    </row>
    <row r="88" spans="1:23" ht="14.25">
      <c r="A88" s="21"/>
      <c r="B88" s="19" t="s">
        <v>251</v>
      </c>
      <c r="C88" s="21"/>
      <c r="D88" s="22"/>
      <c r="E88" s="22"/>
      <c r="F88" s="23"/>
      <c r="G88" s="23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32"/>
      <c r="T88" s="32"/>
      <c r="U88" s="32"/>
      <c r="V88" s="32"/>
      <c r="W88" s="33"/>
    </row>
    <row r="89" spans="1:23" ht="14.25">
      <c r="A89" s="21">
        <v>51</v>
      </c>
      <c r="B89" s="21" t="s">
        <v>251</v>
      </c>
      <c r="C89" s="21">
        <v>607007</v>
      </c>
      <c r="D89" s="22">
        <v>2333</v>
      </c>
      <c r="E89" s="22">
        <v>2249</v>
      </c>
      <c r="F89" s="23">
        <f>H89+J89+L89+N89+P89</f>
        <v>2328</v>
      </c>
      <c r="G89" s="23">
        <f>I89+K89+M89+O89+Q89</f>
        <v>2249</v>
      </c>
      <c r="H89" s="24">
        <v>138</v>
      </c>
      <c r="I89" s="24">
        <v>128</v>
      </c>
      <c r="J89" s="24">
        <v>77</v>
      </c>
      <c r="K89" s="24">
        <v>74</v>
      </c>
      <c r="L89" s="24">
        <v>935</v>
      </c>
      <c r="M89" s="24">
        <v>884</v>
      </c>
      <c r="N89" s="24">
        <v>1178</v>
      </c>
      <c r="O89" s="24">
        <v>1163</v>
      </c>
      <c r="P89" s="24">
        <v>0</v>
      </c>
      <c r="Q89" s="24">
        <v>0</v>
      </c>
      <c r="R89" s="24">
        <v>0.8</v>
      </c>
      <c r="S89" s="32">
        <f t="shared" si="6"/>
        <v>2235</v>
      </c>
      <c r="T89" s="32">
        <f>ROUND(D89*900*12*R89/10000,0)</f>
        <v>2016</v>
      </c>
      <c r="U89" s="32">
        <f>ROUND(F89*R89*12*900/10000,0)</f>
        <v>2011</v>
      </c>
      <c r="V89" s="32">
        <f>U89-T89+S89</f>
        <v>2230</v>
      </c>
      <c r="W89" s="33"/>
    </row>
    <row r="90" spans="1:23" ht="14.25">
      <c r="A90" s="21"/>
      <c r="B90" s="19" t="s">
        <v>252</v>
      </c>
      <c r="C90" s="21"/>
      <c r="D90" s="22"/>
      <c r="E90" s="22"/>
      <c r="F90" s="23"/>
      <c r="G90" s="23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32"/>
      <c r="T90" s="32"/>
      <c r="U90" s="32"/>
      <c r="V90" s="32"/>
      <c r="W90" s="33"/>
    </row>
    <row r="91" spans="1:23" ht="14.25">
      <c r="A91" s="21">
        <v>52</v>
      </c>
      <c r="B91" s="21" t="s">
        <v>253</v>
      </c>
      <c r="C91" s="21">
        <v>614004</v>
      </c>
      <c r="D91" s="22">
        <v>3022</v>
      </c>
      <c r="E91" s="22">
        <v>2964</v>
      </c>
      <c r="F91" s="23">
        <f>H91+J91+L91+N91+P91</f>
        <v>2996</v>
      </c>
      <c r="G91" s="23">
        <f>I91+K91+M91+O91+Q91</f>
        <v>2989</v>
      </c>
      <c r="H91" s="24">
        <v>97</v>
      </c>
      <c r="I91" s="24">
        <v>97</v>
      </c>
      <c r="J91" s="24"/>
      <c r="K91" s="24"/>
      <c r="L91" s="24">
        <v>1103</v>
      </c>
      <c r="M91" s="24">
        <v>1101</v>
      </c>
      <c r="N91" s="24">
        <v>1788</v>
      </c>
      <c r="O91" s="24">
        <v>1783</v>
      </c>
      <c r="P91" s="24">
        <v>8</v>
      </c>
      <c r="Q91" s="24">
        <v>8</v>
      </c>
      <c r="R91" s="24">
        <v>0.5</v>
      </c>
      <c r="S91" s="32">
        <f t="shared" si="6"/>
        <v>1798</v>
      </c>
      <c r="T91" s="32">
        <f>ROUND(D91*900*12*R91/10000,0)</f>
        <v>1632</v>
      </c>
      <c r="U91" s="32">
        <f>ROUND(F91*R91*12*900/10000,0)</f>
        <v>1618</v>
      </c>
      <c r="V91" s="32">
        <f>U91-T91+S91</f>
        <v>1784</v>
      </c>
      <c r="W91" s="33"/>
    </row>
    <row r="92" spans="1:23" ht="14.25">
      <c r="A92" s="21">
        <v>53</v>
      </c>
      <c r="B92" s="21" t="s">
        <v>254</v>
      </c>
      <c r="C92" s="21">
        <v>614005</v>
      </c>
      <c r="D92" s="22">
        <v>2405</v>
      </c>
      <c r="E92" s="22">
        <v>2405</v>
      </c>
      <c r="F92" s="23">
        <f>H92+J92+L92+N92+P92</f>
        <v>2350</v>
      </c>
      <c r="G92" s="23">
        <f>I92+K92+M92+O92+Q92</f>
        <v>2350</v>
      </c>
      <c r="H92" s="24"/>
      <c r="I92" s="24"/>
      <c r="J92" s="24"/>
      <c r="K92" s="24"/>
      <c r="L92" s="24">
        <v>979</v>
      </c>
      <c r="M92" s="24">
        <v>979</v>
      </c>
      <c r="N92" s="24">
        <v>1371</v>
      </c>
      <c r="O92" s="24">
        <v>1371</v>
      </c>
      <c r="P92" s="24"/>
      <c r="Q92" s="24"/>
      <c r="R92" s="24">
        <v>0.5</v>
      </c>
      <c r="S92" s="32">
        <f t="shared" si="6"/>
        <v>1410</v>
      </c>
      <c r="T92" s="32">
        <f>ROUND(D92*900*12*R92/10000,0)</f>
        <v>1299</v>
      </c>
      <c r="U92" s="32">
        <f>ROUND(F92*R92*12*900/10000,0)</f>
        <v>1269</v>
      </c>
      <c r="V92" s="32">
        <f>U92-T92+S92</f>
        <v>1380</v>
      </c>
      <c r="W92" s="33"/>
    </row>
    <row r="93" spans="1:23" ht="14.25">
      <c r="A93" s="21"/>
      <c r="B93" s="19" t="s">
        <v>255</v>
      </c>
      <c r="C93" s="21"/>
      <c r="D93" s="22"/>
      <c r="E93" s="22"/>
      <c r="F93" s="23"/>
      <c r="G93" s="23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32"/>
      <c r="T93" s="32"/>
      <c r="U93" s="32"/>
      <c r="V93" s="32"/>
      <c r="W93" s="33"/>
    </row>
    <row r="94" spans="1:23" ht="14.25">
      <c r="A94" s="21">
        <v>54</v>
      </c>
      <c r="B94" s="21" t="s">
        <v>255</v>
      </c>
      <c r="C94" s="21">
        <v>614003</v>
      </c>
      <c r="D94" s="22">
        <v>5529</v>
      </c>
      <c r="E94" s="22">
        <v>5306</v>
      </c>
      <c r="F94" s="23">
        <f>H94+J94+L94+N94+P94</f>
        <v>5016</v>
      </c>
      <c r="G94" s="23">
        <f>I94+K94+M94+O94+Q94</f>
        <v>4781</v>
      </c>
      <c r="H94" s="24"/>
      <c r="I94" s="24"/>
      <c r="J94" s="24"/>
      <c r="K94" s="24"/>
      <c r="L94" s="24">
        <v>1756</v>
      </c>
      <c r="M94" s="24">
        <v>1685</v>
      </c>
      <c r="N94" s="24">
        <v>3260</v>
      </c>
      <c r="O94" s="24">
        <v>3096</v>
      </c>
      <c r="P94" s="24"/>
      <c r="Q94" s="24"/>
      <c r="R94" s="24">
        <v>0.5</v>
      </c>
      <c r="S94" s="32">
        <f t="shared" si="6"/>
        <v>3010</v>
      </c>
      <c r="T94" s="32">
        <f>ROUND(D94*900*12*R94/10000,0)</f>
        <v>2986</v>
      </c>
      <c r="U94" s="32">
        <f>ROUND(F94*R94*12*900/10000,0)</f>
        <v>2709</v>
      </c>
      <c r="V94" s="32">
        <f>U94-T94+S94</f>
        <v>2733</v>
      </c>
      <c r="W94" s="33"/>
    </row>
    <row r="95" spans="1:23" ht="14.25">
      <c r="A95" s="21"/>
      <c r="B95" s="19" t="s">
        <v>256</v>
      </c>
      <c r="C95" s="21"/>
      <c r="D95" s="22"/>
      <c r="E95" s="22"/>
      <c r="F95" s="23"/>
      <c r="G95" s="23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32"/>
      <c r="T95" s="32"/>
      <c r="U95" s="32"/>
      <c r="V95" s="32"/>
      <c r="W95" s="33"/>
    </row>
    <row r="96" spans="1:23" ht="14.25">
      <c r="A96" s="21">
        <v>55</v>
      </c>
      <c r="B96" s="21" t="s">
        <v>257</v>
      </c>
      <c r="C96" s="21">
        <v>618005</v>
      </c>
      <c r="D96" s="22">
        <v>1666</v>
      </c>
      <c r="E96" s="22">
        <v>1657</v>
      </c>
      <c r="F96" s="23">
        <f aca="true" t="shared" si="7" ref="F96:G99">H96+J96+L96+N96+P96</f>
        <v>1595</v>
      </c>
      <c r="G96" s="23">
        <f t="shared" si="7"/>
        <v>1595</v>
      </c>
      <c r="H96" s="24"/>
      <c r="I96" s="24"/>
      <c r="J96" s="24"/>
      <c r="K96" s="24"/>
      <c r="L96" s="24">
        <v>418</v>
      </c>
      <c r="M96" s="24">
        <v>418</v>
      </c>
      <c r="N96" s="24">
        <v>1155</v>
      </c>
      <c r="O96" s="24">
        <v>1155</v>
      </c>
      <c r="P96" s="24">
        <v>22</v>
      </c>
      <c r="Q96" s="24">
        <v>22</v>
      </c>
      <c r="R96" s="24">
        <v>0.8</v>
      </c>
      <c r="S96" s="32">
        <f t="shared" si="6"/>
        <v>1531</v>
      </c>
      <c r="T96" s="32">
        <f>ROUND(D96*900*12*R96/10000,0)</f>
        <v>1439</v>
      </c>
      <c r="U96" s="32">
        <f>ROUND(F96*R96*12*900/10000,0)</f>
        <v>1378</v>
      </c>
      <c r="V96" s="32">
        <f>U96-T96+S96</f>
        <v>1470</v>
      </c>
      <c r="W96" s="33"/>
    </row>
    <row r="97" spans="1:23" ht="14.25">
      <c r="A97" s="21">
        <v>56</v>
      </c>
      <c r="B97" s="21" t="s">
        <v>258</v>
      </c>
      <c r="C97" s="21">
        <v>618006</v>
      </c>
      <c r="D97" s="22">
        <v>1086</v>
      </c>
      <c r="E97" s="22">
        <v>1052</v>
      </c>
      <c r="F97" s="23">
        <f t="shared" si="7"/>
        <v>1084</v>
      </c>
      <c r="G97" s="23">
        <f t="shared" si="7"/>
        <v>1059</v>
      </c>
      <c r="H97" s="24">
        <v>41</v>
      </c>
      <c r="I97" s="24">
        <v>41</v>
      </c>
      <c r="J97" s="24"/>
      <c r="K97" s="24"/>
      <c r="L97" s="24">
        <v>514</v>
      </c>
      <c r="M97" s="24">
        <v>498</v>
      </c>
      <c r="N97" s="24">
        <v>528</v>
      </c>
      <c r="O97" s="24">
        <v>519</v>
      </c>
      <c r="P97" s="24">
        <v>1</v>
      </c>
      <c r="Q97" s="24">
        <v>1</v>
      </c>
      <c r="R97" s="24">
        <v>0.5</v>
      </c>
      <c r="S97" s="32">
        <f t="shared" si="6"/>
        <v>650</v>
      </c>
      <c r="T97" s="32">
        <f>ROUND(D97*900*12*R97/10000,0)</f>
        <v>586</v>
      </c>
      <c r="U97" s="32">
        <f>ROUND(F97*R97*12*900/10000,0)</f>
        <v>585</v>
      </c>
      <c r="V97" s="32">
        <f>U97-T97+S97</f>
        <v>649</v>
      </c>
      <c r="W97" s="33"/>
    </row>
    <row r="98" spans="1:23" ht="14.25">
      <c r="A98" s="21">
        <v>57</v>
      </c>
      <c r="B98" s="26" t="s">
        <v>259</v>
      </c>
      <c r="C98" s="26">
        <v>618009</v>
      </c>
      <c r="D98" s="27">
        <v>2780</v>
      </c>
      <c r="E98" s="27">
        <v>2762</v>
      </c>
      <c r="F98" s="23">
        <f t="shared" si="7"/>
        <v>2699</v>
      </c>
      <c r="G98" s="23">
        <f t="shared" si="7"/>
        <v>2681</v>
      </c>
      <c r="H98" s="24"/>
      <c r="I98" s="24"/>
      <c r="J98" s="24"/>
      <c r="K98" s="24"/>
      <c r="L98" s="24">
        <v>1408</v>
      </c>
      <c r="M98" s="24">
        <v>1396</v>
      </c>
      <c r="N98" s="24">
        <v>1291</v>
      </c>
      <c r="O98" s="24">
        <v>1285</v>
      </c>
      <c r="P98" s="24"/>
      <c r="Q98" s="24"/>
      <c r="R98" s="24">
        <v>0.8</v>
      </c>
      <c r="S98" s="32">
        <f t="shared" si="6"/>
        <v>2591</v>
      </c>
      <c r="T98" s="32">
        <f>ROUND(D98*900*12*R98/10000,0)</f>
        <v>2402</v>
      </c>
      <c r="U98" s="32">
        <f>ROUND(F98*R98*12*900/10000,0)</f>
        <v>2332</v>
      </c>
      <c r="V98" s="32">
        <f>U98-T98+S98</f>
        <v>2521</v>
      </c>
      <c r="W98" s="33"/>
    </row>
    <row r="99" spans="1:23" ht="14.25">
      <c r="A99" s="21">
        <v>58</v>
      </c>
      <c r="B99" s="26" t="s">
        <v>260</v>
      </c>
      <c r="C99" s="26">
        <v>618003</v>
      </c>
      <c r="D99" s="27">
        <v>3121</v>
      </c>
      <c r="E99" s="27">
        <v>2949</v>
      </c>
      <c r="F99" s="23">
        <f t="shared" si="7"/>
        <v>2740</v>
      </c>
      <c r="G99" s="23">
        <f t="shared" si="7"/>
        <v>2579</v>
      </c>
      <c r="H99" s="24"/>
      <c r="I99" s="24"/>
      <c r="J99" s="24">
        <v>157</v>
      </c>
      <c r="K99" s="24">
        <v>145</v>
      </c>
      <c r="L99" s="24">
        <v>882</v>
      </c>
      <c r="M99" s="24">
        <v>812</v>
      </c>
      <c r="N99" s="24">
        <v>1592</v>
      </c>
      <c r="O99" s="24">
        <v>1513</v>
      </c>
      <c r="P99" s="24">
        <v>109</v>
      </c>
      <c r="Q99" s="24">
        <v>109</v>
      </c>
      <c r="R99" s="24">
        <v>0.8</v>
      </c>
      <c r="S99" s="32">
        <f t="shared" si="6"/>
        <v>2630</v>
      </c>
      <c r="T99" s="32">
        <f>ROUND(D99*900*12*R99/10000,0)</f>
        <v>2697</v>
      </c>
      <c r="U99" s="32">
        <f>ROUND(F99*R99*12*900/10000,0)</f>
        <v>2367</v>
      </c>
      <c r="V99" s="32">
        <f>U99-T99+S99</f>
        <v>2300</v>
      </c>
      <c r="W99" s="33"/>
    </row>
    <row r="100" spans="1:23" ht="14.25">
      <c r="A100" s="21"/>
      <c r="B100" s="28" t="s">
        <v>261</v>
      </c>
      <c r="C100" s="26"/>
      <c r="D100" s="27"/>
      <c r="E100" s="27"/>
      <c r="F100" s="23"/>
      <c r="G100" s="23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32"/>
      <c r="T100" s="32"/>
      <c r="U100" s="32"/>
      <c r="V100" s="32"/>
      <c r="W100" s="33"/>
    </row>
    <row r="101" spans="1:23" ht="14.25">
      <c r="A101" s="21">
        <v>59</v>
      </c>
      <c r="B101" s="21" t="s">
        <v>261</v>
      </c>
      <c r="C101" s="21">
        <v>618004</v>
      </c>
      <c r="D101" s="22">
        <v>6323</v>
      </c>
      <c r="E101" s="22">
        <v>6255</v>
      </c>
      <c r="F101" s="23">
        <f>H101+J101+L101+N101+P101</f>
        <v>6088</v>
      </c>
      <c r="G101" s="23">
        <f>I101+K101+M101+O101+Q101</f>
        <v>6049</v>
      </c>
      <c r="H101" s="24">
        <v>510</v>
      </c>
      <c r="I101" s="24">
        <v>502</v>
      </c>
      <c r="J101" s="24">
        <v>403</v>
      </c>
      <c r="K101" s="24">
        <v>402</v>
      </c>
      <c r="L101" s="24">
        <v>2176</v>
      </c>
      <c r="M101" s="24">
        <v>2147</v>
      </c>
      <c r="N101" s="24">
        <v>2999</v>
      </c>
      <c r="O101" s="24">
        <v>2998</v>
      </c>
      <c r="P101" s="24"/>
      <c r="Q101" s="24"/>
      <c r="R101" s="24">
        <v>0.5</v>
      </c>
      <c r="S101" s="32">
        <f t="shared" si="6"/>
        <v>3653</v>
      </c>
      <c r="T101" s="32">
        <f>ROUND(D101*900*12*R101/10000,0)</f>
        <v>3414</v>
      </c>
      <c r="U101" s="32">
        <f>ROUND(F101*R101*12*900/10000,0)</f>
        <v>3288</v>
      </c>
      <c r="V101" s="32">
        <f>U101-T101+S101</f>
        <v>3527</v>
      </c>
      <c r="W101" s="33"/>
    </row>
    <row r="102" spans="1:23" ht="14.25">
      <c r="A102" s="21"/>
      <c r="B102" s="19" t="s">
        <v>262</v>
      </c>
      <c r="C102" s="21"/>
      <c r="D102" s="22"/>
      <c r="E102" s="22"/>
      <c r="F102" s="23"/>
      <c r="G102" s="23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32"/>
      <c r="T102" s="32"/>
      <c r="U102" s="32"/>
      <c r="V102" s="32"/>
      <c r="W102" s="33"/>
    </row>
    <row r="103" spans="1:23" ht="14.25">
      <c r="A103" s="21">
        <v>60</v>
      </c>
      <c r="B103" s="21" t="s">
        <v>262</v>
      </c>
      <c r="C103" s="21">
        <v>618007</v>
      </c>
      <c r="D103" s="22">
        <v>627</v>
      </c>
      <c r="E103" s="22">
        <v>622</v>
      </c>
      <c r="F103" s="23">
        <f>H103+J103+L103+N103+P103</f>
        <v>614</v>
      </c>
      <c r="G103" s="23">
        <f>I103+K103+M103+O103+Q103</f>
        <v>612</v>
      </c>
      <c r="H103" s="24"/>
      <c r="I103" s="24"/>
      <c r="J103" s="24"/>
      <c r="K103" s="24"/>
      <c r="L103" s="24">
        <v>320</v>
      </c>
      <c r="M103" s="24">
        <v>319</v>
      </c>
      <c r="N103" s="24">
        <v>249</v>
      </c>
      <c r="O103" s="24">
        <v>248</v>
      </c>
      <c r="P103" s="24">
        <v>45</v>
      </c>
      <c r="Q103" s="24">
        <v>45</v>
      </c>
      <c r="R103" s="24">
        <v>0.8</v>
      </c>
      <c r="S103" s="32">
        <f t="shared" si="6"/>
        <v>589</v>
      </c>
      <c r="T103" s="32">
        <f>ROUND(D103*900*12*R103/10000,0)</f>
        <v>542</v>
      </c>
      <c r="U103" s="32">
        <f>ROUND(F103*R103*12*900/10000,0)</f>
        <v>530</v>
      </c>
      <c r="V103" s="32">
        <f>U103-T103+S103</f>
        <v>577</v>
      </c>
      <c r="W103" s="33"/>
    </row>
    <row r="104" spans="1:23" ht="14.25">
      <c r="A104" s="21"/>
      <c r="B104" s="19" t="s">
        <v>263</v>
      </c>
      <c r="C104" s="21"/>
      <c r="D104" s="22"/>
      <c r="E104" s="22"/>
      <c r="F104" s="23"/>
      <c r="G104" s="23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32"/>
      <c r="T104" s="32"/>
      <c r="U104" s="32"/>
      <c r="V104" s="32"/>
      <c r="W104" s="33"/>
    </row>
    <row r="105" spans="1:23" ht="14.25">
      <c r="A105" s="21">
        <v>61</v>
      </c>
      <c r="B105" s="21" t="s">
        <v>263</v>
      </c>
      <c r="C105" s="21">
        <v>618008</v>
      </c>
      <c r="D105" s="22">
        <v>1002</v>
      </c>
      <c r="E105" s="22">
        <v>974</v>
      </c>
      <c r="F105" s="23">
        <f>H105+J105+L105+N105+P105</f>
        <v>1002</v>
      </c>
      <c r="G105" s="23">
        <f>I105+K105+M105+O105+Q105</f>
        <v>974</v>
      </c>
      <c r="H105" s="24"/>
      <c r="I105" s="24"/>
      <c r="J105" s="24"/>
      <c r="K105" s="24"/>
      <c r="L105" s="24">
        <v>279</v>
      </c>
      <c r="M105" s="24">
        <v>275</v>
      </c>
      <c r="N105" s="24">
        <v>676</v>
      </c>
      <c r="O105" s="24">
        <v>669</v>
      </c>
      <c r="P105" s="24">
        <v>47</v>
      </c>
      <c r="Q105" s="24">
        <v>30</v>
      </c>
      <c r="R105" s="24">
        <v>0.8</v>
      </c>
      <c r="S105" s="32">
        <f t="shared" si="6"/>
        <v>962</v>
      </c>
      <c r="T105" s="32">
        <f>ROUND(D105*900*12*R105/10000,0)</f>
        <v>866</v>
      </c>
      <c r="U105" s="32">
        <f>ROUND(F105*R105*12*900/10000,0)</f>
        <v>866</v>
      </c>
      <c r="V105" s="32">
        <f>U105-T105+S105</f>
        <v>962</v>
      </c>
      <c r="W105" s="33"/>
    </row>
    <row r="106" spans="1:23" ht="14.25">
      <c r="A106" s="21"/>
      <c r="B106" s="19" t="s">
        <v>264</v>
      </c>
      <c r="C106" s="21"/>
      <c r="D106" s="22"/>
      <c r="E106" s="22"/>
      <c r="F106" s="23"/>
      <c r="G106" s="23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32"/>
      <c r="T106" s="32"/>
      <c r="U106" s="32"/>
      <c r="V106" s="32"/>
      <c r="W106" s="33"/>
    </row>
    <row r="107" spans="1:23" ht="14.25">
      <c r="A107" s="21">
        <v>62</v>
      </c>
      <c r="B107" s="17" t="s">
        <v>265</v>
      </c>
      <c r="C107" s="17">
        <v>619004</v>
      </c>
      <c r="D107" s="22" t="s">
        <v>266</v>
      </c>
      <c r="E107" s="22" t="s">
        <v>267</v>
      </c>
      <c r="F107" s="23">
        <f>H107+J107+L107+N107+P107</f>
        <v>8688</v>
      </c>
      <c r="G107" s="23">
        <f>I107+K107+M107+O107+Q107</f>
        <v>8581</v>
      </c>
      <c r="H107" s="15" t="s">
        <v>190</v>
      </c>
      <c r="I107" s="15" t="s">
        <v>268</v>
      </c>
      <c r="J107" s="15" t="s">
        <v>269</v>
      </c>
      <c r="K107" s="15" t="s">
        <v>270</v>
      </c>
      <c r="L107" s="15" t="s">
        <v>271</v>
      </c>
      <c r="M107" s="15" t="s">
        <v>272</v>
      </c>
      <c r="N107" s="15" t="s">
        <v>273</v>
      </c>
      <c r="O107" s="15" t="s">
        <v>274</v>
      </c>
      <c r="P107" s="15"/>
      <c r="Q107" s="15"/>
      <c r="R107" s="24">
        <v>0.5</v>
      </c>
      <c r="S107" s="32">
        <f t="shared" si="6"/>
        <v>5213</v>
      </c>
      <c r="T107" s="32">
        <f>ROUND(D107*900*12*R107/10000,0)</f>
        <v>4751</v>
      </c>
      <c r="U107" s="32">
        <f>ROUND(F107*R107*12*900/10000,0)</f>
        <v>4692</v>
      </c>
      <c r="V107" s="32">
        <f>U107-T107+S107</f>
        <v>5154</v>
      </c>
      <c r="W107" s="33"/>
    </row>
    <row r="108" spans="1:23" ht="14.25">
      <c r="A108" s="21"/>
      <c r="B108" s="34" t="s">
        <v>275</v>
      </c>
      <c r="C108" s="17"/>
      <c r="D108" s="22"/>
      <c r="E108" s="22"/>
      <c r="F108" s="23"/>
      <c r="G108" s="23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24"/>
      <c r="S108" s="32"/>
      <c r="T108" s="32"/>
      <c r="U108" s="32"/>
      <c r="V108" s="32"/>
      <c r="W108" s="33"/>
    </row>
    <row r="109" spans="1:23" ht="14.25">
      <c r="A109" s="21">
        <v>63</v>
      </c>
      <c r="B109" s="21" t="s">
        <v>275</v>
      </c>
      <c r="C109" s="21">
        <v>619003</v>
      </c>
      <c r="D109" s="22">
        <v>5944</v>
      </c>
      <c r="E109" s="22">
        <v>5652</v>
      </c>
      <c r="F109" s="23">
        <f>H109+J109+L109+N109+P109</f>
        <v>5687</v>
      </c>
      <c r="G109" s="23">
        <f>I109+K109+M109+O109+Q109</f>
        <v>5079</v>
      </c>
      <c r="H109" s="24"/>
      <c r="I109" s="24"/>
      <c r="J109" s="24">
        <v>1316</v>
      </c>
      <c r="K109" s="24">
        <v>1119</v>
      </c>
      <c r="L109" s="24">
        <v>1524</v>
      </c>
      <c r="M109" s="24">
        <v>1341</v>
      </c>
      <c r="N109" s="24">
        <v>2847</v>
      </c>
      <c r="O109" s="24">
        <v>2619</v>
      </c>
      <c r="P109" s="24"/>
      <c r="Q109" s="24"/>
      <c r="R109" s="24">
        <v>0.8</v>
      </c>
      <c r="S109" s="32">
        <f t="shared" si="6"/>
        <v>5460</v>
      </c>
      <c r="T109" s="32">
        <f>ROUND(D109*900*12*R109/10000,0)</f>
        <v>5136</v>
      </c>
      <c r="U109" s="32">
        <f>ROUND(F109*R109*12*900/10000,0)</f>
        <v>4914</v>
      </c>
      <c r="V109" s="32">
        <f>U109-T109+S109</f>
        <v>5238</v>
      </c>
      <c r="W109" s="33"/>
    </row>
    <row r="110" spans="1:23" ht="14.25">
      <c r="A110" s="21"/>
      <c r="B110" s="19" t="s">
        <v>276</v>
      </c>
      <c r="C110" s="21"/>
      <c r="D110" s="22"/>
      <c r="E110" s="22"/>
      <c r="F110" s="23"/>
      <c r="G110" s="23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32"/>
      <c r="T110" s="32"/>
      <c r="U110" s="32"/>
      <c r="V110" s="32"/>
      <c r="W110" s="33"/>
    </row>
    <row r="111" spans="1:23" ht="31.5">
      <c r="A111" s="21">
        <v>64</v>
      </c>
      <c r="B111" s="21" t="s">
        <v>277</v>
      </c>
      <c r="C111" s="21">
        <v>620003</v>
      </c>
      <c r="D111" s="22">
        <v>9563</v>
      </c>
      <c r="E111" s="22">
        <v>9413</v>
      </c>
      <c r="F111" s="23">
        <f>H111+J111+L111+N111</f>
        <v>9449</v>
      </c>
      <c r="G111" s="23">
        <f>I111+K111+M111+O111+Q111</f>
        <v>9324</v>
      </c>
      <c r="H111" s="24">
        <v>927</v>
      </c>
      <c r="I111" s="24">
        <v>909</v>
      </c>
      <c r="J111" s="24">
        <v>830</v>
      </c>
      <c r="K111" s="24">
        <v>814</v>
      </c>
      <c r="L111" s="24">
        <v>3315</v>
      </c>
      <c r="M111" s="24">
        <v>3300</v>
      </c>
      <c r="N111" s="24">
        <v>4377</v>
      </c>
      <c r="O111" s="24">
        <v>4301</v>
      </c>
      <c r="P111" s="24">
        <v>0</v>
      </c>
      <c r="Q111" s="24">
        <v>0</v>
      </c>
      <c r="R111" s="24">
        <v>0.8</v>
      </c>
      <c r="S111" s="32">
        <f t="shared" si="6"/>
        <v>9071</v>
      </c>
      <c r="T111" s="32">
        <f>ROUND(D111*900*12*R111/10000,0)</f>
        <v>8262</v>
      </c>
      <c r="U111" s="32">
        <f>ROUND(F111*R111*12*900/10000,0)</f>
        <v>8164</v>
      </c>
      <c r="V111" s="32">
        <f>U111-T111+S111</f>
        <v>8973</v>
      </c>
      <c r="W111" s="33" t="s">
        <v>278</v>
      </c>
    </row>
    <row r="112" spans="1:23" ht="14.25">
      <c r="A112" s="21"/>
      <c r="B112" s="19" t="s">
        <v>279</v>
      </c>
      <c r="C112" s="21"/>
      <c r="D112" s="22"/>
      <c r="E112" s="22"/>
      <c r="F112" s="23"/>
      <c r="G112" s="23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32"/>
      <c r="T112" s="32"/>
      <c r="U112" s="32"/>
      <c r="V112" s="32"/>
      <c r="W112" s="33"/>
    </row>
    <row r="113" spans="1:23" ht="14.25">
      <c r="A113" s="21">
        <v>65</v>
      </c>
      <c r="B113" s="26" t="s">
        <v>279</v>
      </c>
      <c r="C113" s="21">
        <v>620004</v>
      </c>
      <c r="D113" s="22">
        <v>13378</v>
      </c>
      <c r="E113" s="22">
        <v>12612</v>
      </c>
      <c r="F113" s="23">
        <f>H113+J113+L113+N113+P113</f>
        <v>13170</v>
      </c>
      <c r="G113" s="23">
        <f>I113+K113+M113+O113+Q113</f>
        <v>12439</v>
      </c>
      <c r="H113" s="24">
        <v>418</v>
      </c>
      <c r="I113" s="24">
        <v>376</v>
      </c>
      <c r="J113" s="24">
        <v>1608</v>
      </c>
      <c r="K113" s="24">
        <v>1447</v>
      </c>
      <c r="L113" s="24">
        <v>3536</v>
      </c>
      <c r="M113" s="24">
        <v>3362</v>
      </c>
      <c r="N113" s="24">
        <v>7585</v>
      </c>
      <c r="O113" s="24">
        <v>7231</v>
      </c>
      <c r="P113" s="24">
        <v>23</v>
      </c>
      <c r="Q113" s="24">
        <v>23</v>
      </c>
      <c r="R113" s="24">
        <v>0.8</v>
      </c>
      <c r="S113" s="32">
        <f t="shared" si="6"/>
        <v>12643</v>
      </c>
      <c r="T113" s="32">
        <f>ROUND(D113*900*12*R113/10000,0)</f>
        <v>11559</v>
      </c>
      <c r="U113" s="32">
        <f>ROUND(F113*R113*12*900/10000,0)</f>
        <v>11379</v>
      </c>
      <c r="V113" s="32">
        <f>U113-T113+S113</f>
        <v>12463</v>
      </c>
      <c r="W113" s="33" t="s">
        <v>280</v>
      </c>
    </row>
    <row r="114" spans="1:23" ht="14.25">
      <c r="A114" s="21"/>
      <c r="B114" s="28" t="s">
        <v>281</v>
      </c>
      <c r="C114" s="21"/>
      <c r="D114" s="22"/>
      <c r="E114" s="22"/>
      <c r="F114" s="23"/>
      <c r="G114" s="23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32"/>
      <c r="T114" s="32"/>
      <c r="U114" s="32"/>
      <c r="V114" s="32"/>
      <c r="W114" s="33"/>
    </row>
    <row r="115" spans="1:23" ht="14.25">
      <c r="A115" s="21">
        <v>66</v>
      </c>
      <c r="B115" s="21" t="s">
        <v>281</v>
      </c>
      <c r="C115" s="21">
        <v>620005</v>
      </c>
      <c r="D115" s="22">
        <v>6570</v>
      </c>
      <c r="E115" s="22">
        <v>6320</v>
      </c>
      <c r="F115" s="23">
        <f aca="true" t="shared" si="8" ref="F115:F120">H115+J115+L115+N115+P115</f>
        <v>6651</v>
      </c>
      <c r="G115" s="23">
        <f aca="true" t="shared" si="9" ref="G115:G120">I115+K115+M115+O115+Q115</f>
        <v>6632</v>
      </c>
      <c r="H115" s="24">
        <v>253</v>
      </c>
      <c r="I115" s="24">
        <v>250</v>
      </c>
      <c r="J115" s="24">
        <v>996</v>
      </c>
      <c r="K115" s="24">
        <v>980</v>
      </c>
      <c r="L115" s="24">
        <v>1656</v>
      </c>
      <c r="M115" s="24">
        <v>1656</v>
      </c>
      <c r="N115" s="24">
        <v>3564</v>
      </c>
      <c r="O115" s="24">
        <v>3564</v>
      </c>
      <c r="P115" s="24">
        <v>182</v>
      </c>
      <c r="Q115" s="24">
        <v>182</v>
      </c>
      <c r="R115" s="24">
        <v>0.8</v>
      </c>
      <c r="S115" s="32">
        <f t="shared" si="6"/>
        <v>6385</v>
      </c>
      <c r="T115" s="32">
        <f>ROUND(D115*900*12*R115/10000,0)</f>
        <v>5676</v>
      </c>
      <c r="U115" s="32">
        <f>ROUND(F115*R115*12*900/10000,0)</f>
        <v>5746</v>
      </c>
      <c r="V115" s="32">
        <f>U115-T115+S115</f>
        <v>6455</v>
      </c>
      <c r="W115" s="33"/>
    </row>
    <row r="116" spans="1:23" ht="14.25">
      <c r="A116" s="21"/>
      <c r="B116" s="19" t="s">
        <v>282</v>
      </c>
      <c r="C116" s="21"/>
      <c r="D116" s="22"/>
      <c r="E116" s="22"/>
      <c r="F116" s="23"/>
      <c r="G116" s="23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32"/>
      <c r="T116" s="32"/>
      <c r="U116" s="32"/>
      <c r="V116" s="32"/>
      <c r="W116" s="33"/>
    </row>
    <row r="117" spans="1:23" ht="31.5">
      <c r="A117" s="21">
        <v>67</v>
      </c>
      <c r="B117" s="21" t="s">
        <v>282</v>
      </c>
      <c r="C117" s="21">
        <v>620006</v>
      </c>
      <c r="D117" s="22">
        <v>8053</v>
      </c>
      <c r="E117" s="22">
        <v>7654</v>
      </c>
      <c r="F117" s="23">
        <f t="shared" si="8"/>
        <v>8044</v>
      </c>
      <c r="G117" s="23">
        <f t="shared" si="9"/>
        <v>7677</v>
      </c>
      <c r="H117" s="32">
        <v>0</v>
      </c>
      <c r="I117" s="24">
        <v>0</v>
      </c>
      <c r="J117" s="24">
        <v>907</v>
      </c>
      <c r="K117" s="24">
        <v>862</v>
      </c>
      <c r="L117" s="24">
        <v>2484</v>
      </c>
      <c r="M117" s="24">
        <v>2393</v>
      </c>
      <c r="N117" s="24">
        <v>4442</v>
      </c>
      <c r="O117" s="24">
        <v>4211</v>
      </c>
      <c r="P117" s="24">
        <v>211</v>
      </c>
      <c r="Q117" s="24">
        <v>211</v>
      </c>
      <c r="R117" s="24">
        <v>0.8</v>
      </c>
      <c r="S117" s="32">
        <f t="shared" si="6"/>
        <v>7722</v>
      </c>
      <c r="T117" s="32">
        <f>ROUND(D117*900*12*R117/10000,0)</f>
        <v>6958</v>
      </c>
      <c r="U117" s="32">
        <f>ROUND(F117*R117*12*900/10000,0)</f>
        <v>6950</v>
      </c>
      <c r="V117" s="32">
        <f>U117-T117+S117</f>
        <v>7714</v>
      </c>
      <c r="W117" s="33" t="s">
        <v>283</v>
      </c>
    </row>
    <row r="118" spans="1:23" ht="14.25">
      <c r="A118" s="21"/>
      <c r="B118" s="19" t="s">
        <v>284</v>
      </c>
      <c r="C118" s="21"/>
      <c r="D118" s="22"/>
      <c r="E118" s="22"/>
      <c r="F118" s="23"/>
      <c r="G118" s="23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32"/>
      <c r="T118" s="32"/>
      <c r="U118" s="32"/>
      <c r="V118" s="32"/>
      <c r="W118" s="33"/>
    </row>
    <row r="119" spans="1:23" ht="14.25">
      <c r="A119" s="21">
        <v>68</v>
      </c>
      <c r="B119" s="21" t="s">
        <v>285</v>
      </c>
      <c r="C119" s="21">
        <v>621005</v>
      </c>
      <c r="D119" s="22">
        <v>2695</v>
      </c>
      <c r="E119" s="22">
        <v>2618</v>
      </c>
      <c r="F119" s="23">
        <f t="shared" si="8"/>
        <v>2608</v>
      </c>
      <c r="G119" s="23">
        <f t="shared" si="9"/>
        <v>2573</v>
      </c>
      <c r="H119" s="24"/>
      <c r="I119" s="24"/>
      <c r="J119" s="24" t="s">
        <v>286</v>
      </c>
      <c r="K119" s="24" t="s">
        <v>286</v>
      </c>
      <c r="L119" s="24" t="s">
        <v>287</v>
      </c>
      <c r="M119" s="24" t="s">
        <v>288</v>
      </c>
      <c r="N119" s="24" t="s">
        <v>289</v>
      </c>
      <c r="O119" s="24" t="s">
        <v>290</v>
      </c>
      <c r="P119" s="24"/>
      <c r="Q119" s="24"/>
      <c r="R119" s="24">
        <v>0.5</v>
      </c>
      <c r="S119" s="32">
        <f t="shared" si="6"/>
        <v>1565</v>
      </c>
      <c r="T119" s="32">
        <f>ROUND(D119*900*12*R119/10000,0)</f>
        <v>1455</v>
      </c>
      <c r="U119" s="32">
        <f>ROUND(F119*R119*12*900/10000,0)</f>
        <v>1408</v>
      </c>
      <c r="V119" s="32">
        <f>U119-T119+S119</f>
        <v>1518</v>
      </c>
      <c r="W119" s="33"/>
    </row>
    <row r="120" spans="1:23" ht="14.25">
      <c r="A120" s="21">
        <v>69</v>
      </c>
      <c r="B120" s="21" t="s">
        <v>291</v>
      </c>
      <c r="C120" s="21">
        <v>621006</v>
      </c>
      <c r="D120" s="22">
        <v>1755</v>
      </c>
      <c r="E120" s="22">
        <v>1752</v>
      </c>
      <c r="F120" s="23">
        <f t="shared" si="8"/>
        <v>1734</v>
      </c>
      <c r="G120" s="23">
        <f t="shared" si="9"/>
        <v>1734</v>
      </c>
      <c r="H120" s="24"/>
      <c r="I120" s="24"/>
      <c r="J120" s="24"/>
      <c r="K120" s="24"/>
      <c r="L120" s="24">
        <v>735</v>
      </c>
      <c r="M120" s="24">
        <v>735</v>
      </c>
      <c r="N120" s="24">
        <v>983</v>
      </c>
      <c r="O120" s="24">
        <v>983</v>
      </c>
      <c r="P120" s="24">
        <v>16</v>
      </c>
      <c r="Q120" s="24">
        <v>16</v>
      </c>
      <c r="R120" s="24">
        <v>0.5</v>
      </c>
      <c r="S120" s="32">
        <f t="shared" si="6"/>
        <v>1040</v>
      </c>
      <c r="T120" s="32">
        <f>ROUND(D120*900*12*R120/10000,0)</f>
        <v>948</v>
      </c>
      <c r="U120" s="32">
        <f>ROUND(F120*R120*12*900/10000,0)</f>
        <v>936</v>
      </c>
      <c r="V120" s="32">
        <f>U120-T120+S120</f>
        <v>1028</v>
      </c>
      <c r="W120" s="33"/>
    </row>
    <row r="121" spans="1:23" ht="14.25">
      <c r="A121" s="21"/>
      <c r="B121" s="19" t="s">
        <v>292</v>
      </c>
      <c r="C121" s="21"/>
      <c r="D121" s="22"/>
      <c r="E121" s="22"/>
      <c r="F121" s="23"/>
      <c r="G121" s="23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32"/>
      <c r="T121" s="32"/>
      <c r="U121" s="32"/>
      <c r="V121" s="32"/>
      <c r="W121" s="33"/>
    </row>
    <row r="122" spans="1:23" ht="14.25">
      <c r="A122" s="21">
        <v>70</v>
      </c>
      <c r="B122" s="21" t="s">
        <v>292</v>
      </c>
      <c r="C122" s="21">
        <v>621003</v>
      </c>
      <c r="D122" s="22">
        <v>8484</v>
      </c>
      <c r="E122" s="22">
        <v>8449</v>
      </c>
      <c r="F122" s="23">
        <f>H122+J122+L122+N122+P122</f>
        <v>8484</v>
      </c>
      <c r="G122" s="23">
        <f>I122+K122+M122+O122+Q122</f>
        <v>8449</v>
      </c>
      <c r="H122" s="24"/>
      <c r="I122" s="24"/>
      <c r="J122" s="24">
        <v>506</v>
      </c>
      <c r="K122" s="24">
        <v>499</v>
      </c>
      <c r="L122" s="24">
        <v>2923</v>
      </c>
      <c r="M122" s="24">
        <v>2908</v>
      </c>
      <c r="N122" s="24">
        <v>5036</v>
      </c>
      <c r="O122" s="24">
        <v>5023</v>
      </c>
      <c r="P122" s="24">
        <v>19</v>
      </c>
      <c r="Q122" s="24">
        <v>19</v>
      </c>
      <c r="R122" s="24">
        <v>0.5</v>
      </c>
      <c r="S122" s="32">
        <f t="shared" si="6"/>
        <v>5090</v>
      </c>
      <c r="T122" s="32">
        <f>ROUND(D122*900*12*R122/10000,0)</f>
        <v>4581</v>
      </c>
      <c r="U122" s="32">
        <f>ROUND(F122*R122*12*900/10000,0)</f>
        <v>4581</v>
      </c>
      <c r="V122" s="32">
        <f>U122-T122+S122</f>
        <v>5090</v>
      </c>
      <c r="W122" s="33"/>
    </row>
    <row r="123" spans="1:23" ht="14.25">
      <c r="A123" s="21"/>
      <c r="B123" s="19" t="s">
        <v>293</v>
      </c>
      <c r="C123" s="21"/>
      <c r="D123" s="22"/>
      <c r="E123" s="22"/>
      <c r="F123" s="23"/>
      <c r="G123" s="23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32"/>
      <c r="T123" s="32"/>
      <c r="U123" s="32"/>
      <c r="V123" s="32"/>
      <c r="W123" s="33"/>
    </row>
    <row r="124" spans="1:23" ht="14.25">
      <c r="A124" s="21">
        <v>71</v>
      </c>
      <c r="B124" s="21" t="s">
        <v>293</v>
      </c>
      <c r="C124" s="21">
        <v>621004</v>
      </c>
      <c r="D124" s="22">
        <v>3199</v>
      </c>
      <c r="E124" s="22">
        <v>3171</v>
      </c>
      <c r="F124" s="23">
        <f>H124+J124+L124+N124+P124</f>
        <v>3101</v>
      </c>
      <c r="G124" s="23">
        <f>I124+K124+M124+O124+Q124</f>
        <v>3079</v>
      </c>
      <c r="H124" s="24"/>
      <c r="I124" s="24"/>
      <c r="J124" s="24" t="s">
        <v>294</v>
      </c>
      <c r="K124" s="24" t="s">
        <v>136</v>
      </c>
      <c r="L124" s="24" t="s">
        <v>80</v>
      </c>
      <c r="M124" s="24" t="s">
        <v>295</v>
      </c>
      <c r="N124" s="24" t="s">
        <v>296</v>
      </c>
      <c r="O124" s="24" t="s">
        <v>297</v>
      </c>
      <c r="P124" s="24" t="s">
        <v>63</v>
      </c>
      <c r="Q124" s="24" t="s">
        <v>63</v>
      </c>
      <c r="R124" s="24">
        <v>0.5</v>
      </c>
      <c r="S124" s="32">
        <f t="shared" si="6"/>
        <v>1861</v>
      </c>
      <c r="T124" s="32">
        <f>ROUND(D124*900*12*R124/10000,0)</f>
        <v>1727</v>
      </c>
      <c r="U124" s="32">
        <f>ROUND(F124*R124*12*900/10000,0)</f>
        <v>1675</v>
      </c>
      <c r="V124" s="32">
        <f>U124-T124+S124</f>
        <v>1809</v>
      </c>
      <c r="W124" s="33"/>
    </row>
    <row r="125" spans="1:23" ht="14.25">
      <c r="A125" s="19" t="s">
        <v>298</v>
      </c>
      <c r="B125" s="18"/>
      <c r="C125" s="18"/>
      <c r="D125" s="35">
        <f>D7+D8+D9+D11+D13+D14+D15+D16+D18+D20+D22+D24+D26+D27+D28+D29+D31+D33+D35+D37+D38+D39+D41+D43+D45+D47+D48+D49+D51+D52+D53+D55+D57+D59+D60+D62+D64+D65+D66+D67+D69+D71+D73+D76+D78+D80+D82+D83+D85+D87+D89+D91+D92+D94+D96+D97+D98+D99+D101+D103+D105+D107+D109+D111+D113+D115+D117+D119+D120+D122+D124</f>
        <v>336463</v>
      </c>
      <c r="E125" s="35">
        <f>E7+E8+E9+E11+E13+E14+E15+E16+E18+E20+E22+E24+E26+E27+E28+E29+E31+E33+E35+E37+E38+E39+E41+E43+E45+E47+E48+E49+E51+E52+E53+E55+E57+E59+E60+E62+E64+E65+E66+E67+E69+E71+E73+E76+E78+E80+E82+E83+E85+E87+E89+E91+E92+E94+E96+E97+E98+E99+E101+E103+E105+E107+E109+E111+E113+E115+E117+E119+E120+E122+E124</f>
        <v>326999</v>
      </c>
      <c r="F125" s="35">
        <f aca="true" t="shared" si="10" ref="F125:V125">F7+F8+F9+F11+F13+F14+F15+F16+F18+F20+F22+F24+F26+F27+F28+F29+F31+F33+F35+F37+F38+F39+F41+F43+F45+F47+F48+F49+F51+F52+F53+F55+F57+F59+F60+F62+F64+F65+F66+F67+F69+F71+F73+F76+F78+F80+F82+F83+F85+F87+F89+F91+F92+F94+F96+F97+F98+F99+F101+F103+F105+F107+F109+F111+F113+F115+F117+F119+F120+F122+F124</f>
        <v>331256</v>
      </c>
      <c r="G125" s="35">
        <f t="shared" si="10"/>
        <v>323355</v>
      </c>
      <c r="H125" s="35">
        <f>H7+H8+H9+H26+H35+H37+H48+H51+H52+H59+H73+H76+H78+H89+H91+H97+H101+H107+H111+H113+H115</f>
        <v>8071</v>
      </c>
      <c r="I125" s="35">
        <f t="shared" si="10"/>
        <v>7741</v>
      </c>
      <c r="J125" s="35">
        <f t="shared" si="10"/>
        <v>33719</v>
      </c>
      <c r="K125" s="35">
        <f t="shared" si="10"/>
        <v>32480</v>
      </c>
      <c r="L125" s="35">
        <f t="shared" si="10"/>
        <v>104949</v>
      </c>
      <c r="M125" s="35">
        <f t="shared" si="10"/>
        <v>102499</v>
      </c>
      <c r="N125" s="35">
        <f t="shared" si="10"/>
        <v>181673</v>
      </c>
      <c r="O125" s="35">
        <f t="shared" si="10"/>
        <v>177868</v>
      </c>
      <c r="P125" s="35">
        <f t="shared" si="10"/>
        <v>2844</v>
      </c>
      <c r="Q125" s="35">
        <f t="shared" si="10"/>
        <v>2767</v>
      </c>
      <c r="R125" s="35"/>
      <c r="S125" s="35">
        <f t="shared" si="10"/>
        <v>250325</v>
      </c>
      <c r="T125" s="35">
        <f t="shared" si="10"/>
        <v>229322</v>
      </c>
      <c r="U125" s="35">
        <f t="shared" si="10"/>
        <v>225294</v>
      </c>
      <c r="V125" s="35">
        <f t="shared" si="10"/>
        <v>246297</v>
      </c>
      <c r="W125" s="33"/>
    </row>
    <row r="126" spans="2:17" ht="14.25">
      <c r="B126" s="36"/>
      <c r="C126" s="36"/>
      <c r="D126" s="37"/>
      <c r="E126" s="37"/>
      <c r="F126" s="38"/>
      <c r="G126" s="38"/>
      <c r="H126" s="36"/>
      <c r="I126" s="36"/>
      <c r="J126" s="36"/>
      <c r="K126" s="36"/>
      <c r="L126" s="36"/>
      <c r="M126" s="36"/>
      <c r="N126" s="36"/>
      <c r="O126" s="36"/>
      <c r="P126" s="36"/>
      <c r="Q126" s="36"/>
    </row>
    <row r="127" spans="2:17" ht="14.25">
      <c r="B127" s="36"/>
      <c r="C127" s="36"/>
      <c r="D127" s="37"/>
      <c r="E127" s="37"/>
      <c r="F127" s="38"/>
      <c r="G127" s="38"/>
      <c r="H127" s="37"/>
      <c r="I127" s="36"/>
      <c r="J127" s="36"/>
      <c r="K127" s="36"/>
      <c r="L127" s="36"/>
      <c r="M127" s="36"/>
      <c r="N127" s="36"/>
      <c r="O127" s="36"/>
      <c r="P127" s="36"/>
      <c r="Q127" s="36"/>
    </row>
    <row r="128" spans="2:17" ht="14.25">
      <c r="B128" s="36"/>
      <c r="C128" s="36"/>
      <c r="D128" s="37"/>
      <c r="E128" s="37"/>
      <c r="F128" s="38"/>
      <c r="G128" s="38"/>
      <c r="H128" s="36"/>
      <c r="I128" s="36"/>
      <c r="J128" s="36"/>
      <c r="K128" s="36"/>
      <c r="L128" s="36"/>
      <c r="M128" s="36"/>
      <c r="N128" s="36"/>
      <c r="O128" s="36"/>
      <c r="P128" s="36"/>
      <c r="Q128" s="36"/>
    </row>
    <row r="129" spans="2:17" ht="14.25">
      <c r="B129" s="36"/>
      <c r="C129" s="36"/>
      <c r="D129" s="37"/>
      <c r="E129" s="37"/>
      <c r="F129" s="38"/>
      <c r="G129" s="38"/>
      <c r="H129" s="37"/>
      <c r="I129" s="37"/>
      <c r="J129" s="36"/>
      <c r="K129" s="36"/>
      <c r="L129" s="36"/>
      <c r="M129" s="36"/>
      <c r="N129" s="36"/>
      <c r="O129" s="36"/>
      <c r="P129" s="36"/>
      <c r="Q129" s="36"/>
    </row>
    <row r="130" spans="2:17" ht="14.25">
      <c r="B130" s="36"/>
      <c r="C130" s="36"/>
      <c r="D130" s="37"/>
      <c r="E130" s="37"/>
      <c r="F130" s="38"/>
      <c r="G130" s="38"/>
      <c r="H130" s="36"/>
      <c r="I130" s="36"/>
      <c r="J130" s="36"/>
      <c r="K130" s="36"/>
      <c r="L130" s="36"/>
      <c r="M130" s="36"/>
      <c r="N130" s="36"/>
      <c r="O130" s="36"/>
      <c r="P130" s="36"/>
      <c r="Q130" s="36"/>
    </row>
    <row r="131" spans="2:17" ht="14.25">
      <c r="B131" s="36"/>
      <c r="C131" s="36"/>
      <c r="D131" s="37"/>
      <c r="E131" s="37"/>
      <c r="F131" s="38"/>
      <c r="G131" s="38"/>
      <c r="H131" s="36"/>
      <c r="I131" s="36"/>
      <c r="J131" s="36"/>
      <c r="K131" s="36"/>
      <c r="L131" s="36"/>
      <c r="M131" s="36"/>
      <c r="N131" s="36"/>
      <c r="O131" s="36"/>
      <c r="P131" s="36"/>
      <c r="Q131" s="36"/>
    </row>
    <row r="132" spans="2:17" ht="14.25">
      <c r="B132" s="36"/>
      <c r="C132" s="36"/>
      <c r="D132" s="37"/>
      <c r="E132" s="37"/>
      <c r="F132" s="38"/>
      <c r="G132" s="38"/>
      <c r="H132" s="36"/>
      <c r="I132" s="36"/>
      <c r="J132" s="36"/>
      <c r="K132" s="36"/>
      <c r="L132" s="36"/>
      <c r="M132" s="36"/>
      <c r="N132" s="36"/>
      <c r="O132" s="36"/>
      <c r="P132" s="36"/>
      <c r="Q132" s="36"/>
    </row>
    <row r="133" spans="2:17" ht="14.25">
      <c r="B133" s="36"/>
      <c r="C133" s="36"/>
      <c r="D133" s="37"/>
      <c r="E133" s="37"/>
      <c r="F133" s="38"/>
      <c r="G133" s="38"/>
      <c r="H133" s="36"/>
      <c r="I133" s="36"/>
      <c r="J133" s="36"/>
      <c r="K133" s="36"/>
      <c r="L133" s="36"/>
      <c r="M133" s="36"/>
      <c r="N133" s="36"/>
      <c r="O133" s="36"/>
      <c r="P133" s="36"/>
      <c r="Q133" s="36"/>
    </row>
    <row r="134" spans="2:17" ht="14.25">
      <c r="B134" s="36"/>
      <c r="C134" s="36"/>
      <c r="D134" s="37"/>
      <c r="E134" s="37"/>
      <c r="F134" s="38"/>
      <c r="G134" s="38"/>
      <c r="H134" s="36"/>
      <c r="I134" s="36"/>
      <c r="J134" s="36"/>
      <c r="K134" s="36"/>
      <c r="L134" s="36"/>
      <c r="M134" s="36"/>
      <c r="N134" s="36"/>
      <c r="O134" s="36"/>
      <c r="P134" s="36"/>
      <c r="Q134" s="36"/>
    </row>
    <row r="135" spans="2:17" ht="14.25">
      <c r="B135" s="36"/>
      <c r="C135" s="36"/>
      <c r="D135" s="37"/>
      <c r="E135" s="37"/>
      <c r="F135" s="38"/>
      <c r="G135" s="38"/>
      <c r="H135" s="36"/>
      <c r="I135" s="36"/>
      <c r="J135" s="36"/>
      <c r="K135" s="36"/>
      <c r="L135" s="36"/>
      <c r="M135" s="36"/>
      <c r="N135" s="36"/>
      <c r="O135" s="36"/>
      <c r="P135" s="36"/>
      <c r="Q135" s="36"/>
    </row>
    <row r="136" spans="2:17" ht="14.25">
      <c r="B136" s="36"/>
      <c r="C136" s="36"/>
      <c r="D136" s="37"/>
      <c r="E136" s="37"/>
      <c r="F136" s="38"/>
      <c r="G136" s="38"/>
      <c r="H136" s="36"/>
      <c r="I136" s="36"/>
      <c r="J136" s="36"/>
      <c r="K136" s="36"/>
      <c r="L136" s="36"/>
      <c r="M136" s="36"/>
      <c r="N136" s="36"/>
      <c r="O136" s="36"/>
      <c r="P136" s="36"/>
      <c r="Q136" s="36"/>
    </row>
    <row r="137" spans="2:17" ht="14.25">
      <c r="B137" s="36"/>
      <c r="C137" s="36"/>
      <c r="D137" s="37"/>
      <c r="E137" s="37"/>
      <c r="F137" s="38"/>
      <c r="G137" s="38"/>
      <c r="H137" s="36"/>
      <c r="I137" s="36"/>
      <c r="J137" s="36"/>
      <c r="K137" s="36"/>
      <c r="L137" s="36"/>
      <c r="M137" s="36"/>
      <c r="N137" s="36"/>
      <c r="O137" s="36"/>
      <c r="P137" s="36"/>
      <c r="Q137" s="36"/>
    </row>
    <row r="138" spans="2:17" ht="14.25">
      <c r="B138" s="36"/>
      <c r="C138" s="36"/>
      <c r="D138" s="37"/>
      <c r="E138" s="37"/>
      <c r="F138" s="38"/>
      <c r="G138" s="38"/>
      <c r="H138" s="36"/>
      <c r="I138" s="36"/>
      <c r="J138" s="36"/>
      <c r="K138" s="36"/>
      <c r="L138" s="36"/>
      <c r="M138" s="36"/>
      <c r="N138" s="36"/>
      <c r="O138" s="36"/>
      <c r="P138" s="36"/>
      <c r="Q138" s="36"/>
    </row>
    <row r="139" spans="2:17" ht="14.25">
      <c r="B139" s="36"/>
      <c r="C139" s="36"/>
      <c r="D139" s="37"/>
      <c r="E139" s="37"/>
      <c r="F139" s="38"/>
      <c r="G139" s="38"/>
      <c r="H139" s="36"/>
      <c r="I139" s="36"/>
      <c r="J139" s="36"/>
      <c r="K139" s="36"/>
      <c r="L139" s="36"/>
      <c r="M139" s="36"/>
      <c r="N139" s="36"/>
      <c r="O139" s="36"/>
      <c r="P139" s="36"/>
      <c r="Q139" s="36"/>
    </row>
    <row r="140" spans="2:17" ht="14.25">
      <c r="B140" s="36"/>
      <c r="C140" s="36"/>
      <c r="D140" s="37"/>
      <c r="E140" s="37"/>
      <c r="F140" s="38"/>
      <c r="G140" s="38"/>
      <c r="H140" s="36"/>
      <c r="I140" s="36"/>
      <c r="J140" s="36"/>
      <c r="K140" s="36"/>
      <c r="L140" s="36"/>
      <c r="M140" s="36"/>
      <c r="N140" s="36"/>
      <c r="O140" s="36"/>
      <c r="P140" s="36"/>
      <c r="Q140" s="36"/>
    </row>
    <row r="141" spans="2:17" ht="14.25">
      <c r="B141" s="36"/>
      <c r="C141" s="36"/>
      <c r="D141" s="37"/>
      <c r="E141" s="37"/>
      <c r="F141" s="38"/>
      <c r="G141" s="38"/>
      <c r="H141" s="36"/>
      <c r="I141" s="36"/>
      <c r="J141" s="36"/>
      <c r="K141" s="36"/>
      <c r="L141" s="36"/>
      <c r="M141" s="36"/>
      <c r="N141" s="36"/>
      <c r="O141" s="36"/>
      <c r="P141" s="36"/>
      <c r="Q141" s="36"/>
    </row>
    <row r="142" spans="2:17" ht="14.25">
      <c r="B142" s="36"/>
      <c r="C142" s="36"/>
      <c r="D142" s="37"/>
      <c r="E142" s="37"/>
      <c r="F142" s="38"/>
      <c r="G142" s="38"/>
      <c r="H142" s="36"/>
      <c r="I142" s="36"/>
      <c r="J142" s="36"/>
      <c r="K142" s="36"/>
      <c r="L142" s="36"/>
      <c r="M142" s="36"/>
      <c r="N142" s="36"/>
      <c r="O142" s="36"/>
      <c r="P142" s="36"/>
      <c r="Q142" s="36"/>
    </row>
    <row r="143" spans="2:17" ht="14.25">
      <c r="B143" s="36"/>
      <c r="C143" s="36"/>
      <c r="D143" s="37"/>
      <c r="E143" s="37"/>
      <c r="F143" s="38"/>
      <c r="G143" s="38"/>
      <c r="H143" s="36"/>
      <c r="I143" s="36"/>
      <c r="J143" s="36"/>
      <c r="K143" s="36"/>
      <c r="L143" s="36"/>
      <c r="M143" s="36"/>
      <c r="N143" s="36"/>
      <c r="O143" s="36"/>
      <c r="P143" s="36"/>
      <c r="Q143" s="36"/>
    </row>
    <row r="144" spans="2:17" ht="14.25">
      <c r="B144" s="36"/>
      <c r="C144" s="36"/>
      <c r="D144" s="37"/>
      <c r="E144" s="37"/>
      <c r="F144" s="38"/>
      <c r="G144" s="38"/>
      <c r="H144" s="36"/>
      <c r="I144" s="36"/>
      <c r="J144" s="36"/>
      <c r="K144" s="36"/>
      <c r="L144" s="36"/>
      <c r="M144" s="36"/>
      <c r="N144" s="36"/>
      <c r="O144" s="36"/>
      <c r="P144" s="36"/>
      <c r="Q144" s="36"/>
    </row>
    <row r="145" spans="2:17" ht="14.25">
      <c r="B145" s="36"/>
      <c r="C145" s="36"/>
      <c r="D145" s="37"/>
      <c r="E145" s="37"/>
      <c r="F145" s="38"/>
      <c r="G145" s="38"/>
      <c r="H145" s="36"/>
      <c r="I145" s="36"/>
      <c r="J145" s="36"/>
      <c r="K145" s="36"/>
      <c r="L145" s="36"/>
      <c r="M145" s="36"/>
      <c r="N145" s="36"/>
      <c r="O145" s="36"/>
      <c r="P145" s="36"/>
      <c r="Q145" s="36"/>
    </row>
    <row r="146" spans="2:17" ht="14.25">
      <c r="B146" s="36"/>
      <c r="C146" s="36"/>
      <c r="D146" s="37"/>
      <c r="E146" s="37"/>
      <c r="F146" s="38"/>
      <c r="G146" s="38"/>
      <c r="H146" s="36"/>
      <c r="I146" s="36"/>
      <c r="J146" s="36"/>
      <c r="K146" s="36"/>
      <c r="L146" s="36"/>
      <c r="M146" s="36"/>
      <c r="N146" s="36"/>
      <c r="O146" s="36"/>
      <c r="P146" s="36"/>
      <c r="Q146" s="36"/>
    </row>
    <row r="147" spans="2:17" ht="14.25">
      <c r="B147" s="36"/>
      <c r="C147" s="36"/>
      <c r="D147" s="37"/>
      <c r="E147" s="37"/>
      <c r="F147" s="38"/>
      <c r="G147" s="38"/>
      <c r="H147" s="36"/>
      <c r="I147" s="36"/>
      <c r="J147" s="36"/>
      <c r="K147" s="36"/>
      <c r="L147" s="36"/>
      <c r="M147" s="36"/>
      <c r="N147" s="36"/>
      <c r="O147" s="36"/>
      <c r="P147" s="36"/>
      <c r="Q147" s="36"/>
    </row>
    <row r="148" spans="2:17" ht="14.25">
      <c r="B148" s="36"/>
      <c r="C148" s="36"/>
      <c r="D148" s="37"/>
      <c r="E148" s="37"/>
      <c r="F148" s="38"/>
      <c r="G148" s="38"/>
      <c r="H148" s="36"/>
      <c r="I148" s="36"/>
      <c r="J148" s="36"/>
      <c r="K148" s="36"/>
      <c r="L148" s="36"/>
      <c r="M148" s="36"/>
      <c r="N148" s="36"/>
      <c r="O148" s="36"/>
      <c r="P148" s="36"/>
      <c r="Q148" s="36"/>
    </row>
    <row r="149" spans="2:17" ht="14.25">
      <c r="B149" s="36"/>
      <c r="C149" s="36"/>
      <c r="D149" s="37"/>
      <c r="E149" s="37"/>
      <c r="F149" s="38"/>
      <c r="G149" s="38"/>
      <c r="H149" s="36"/>
      <c r="I149" s="36"/>
      <c r="J149" s="36"/>
      <c r="K149" s="36"/>
      <c r="L149" s="36"/>
      <c r="M149" s="36"/>
      <c r="N149" s="36"/>
      <c r="O149" s="36"/>
      <c r="P149" s="36"/>
      <c r="Q149" s="36"/>
    </row>
    <row r="150" spans="2:17" ht="14.25">
      <c r="B150" s="36"/>
      <c r="C150" s="36"/>
      <c r="D150" s="37"/>
      <c r="E150" s="37"/>
      <c r="F150" s="38"/>
      <c r="G150" s="38"/>
      <c r="H150" s="36"/>
      <c r="I150" s="36"/>
      <c r="J150" s="36"/>
      <c r="K150" s="36"/>
      <c r="L150" s="36"/>
      <c r="M150" s="36"/>
      <c r="N150" s="36"/>
      <c r="O150" s="36"/>
      <c r="P150" s="36"/>
      <c r="Q150" s="36"/>
    </row>
    <row r="151" spans="2:17" ht="14.25">
      <c r="B151" s="36"/>
      <c r="C151" s="36"/>
      <c r="D151" s="37"/>
      <c r="E151" s="37"/>
      <c r="F151" s="38"/>
      <c r="G151" s="38"/>
      <c r="H151" s="36"/>
      <c r="I151" s="36"/>
      <c r="J151" s="36"/>
      <c r="K151" s="36"/>
      <c r="L151" s="36"/>
      <c r="M151" s="36"/>
      <c r="N151" s="36"/>
      <c r="O151" s="36"/>
      <c r="P151" s="36"/>
      <c r="Q151" s="36"/>
    </row>
    <row r="152" spans="2:17" ht="14.25">
      <c r="B152" s="36"/>
      <c r="C152" s="36"/>
      <c r="D152" s="37"/>
      <c r="E152" s="37"/>
      <c r="F152" s="38"/>
      <c r="G152" s="38"/>
      <c r="H152" s="36"/>
      <c r="I152" s="36"/>
      <c r="J152" s="36"/>
      <c r="K152" s="36"/>
      <c r="L152" s="36"/>
      <c r="M152" s="36"/>
      <c r="N152" s="36"/>
      <c r="O152" s="36"/>
      <c r="P152" s="36"/>
      <c r="Q152" s="36"/>
    </row>
    <row r="153" spans="2:17" ht="14.25">
      <c r="B153" s="36"/>
      <c r="C153" s="36"/>
      <c r="D153" s="37"/>
      <c r="E153" s="37"/>
      <c r="F153" s="38"/>
      <c r="G153" s="38"/>
      <c r="H153" s="36"/>
      <c r="I153" s="36"/>
      <c r="J153" s="36"/>
      <c r="K153" s="36"/>
      <c r="L153" s="36"/>
      <c r="M153" s="36"/>
      <c r="N153" s="36"/>
      <c r="O153" s="36"/>
      <c r="P153" s="36"/>
      <c r="Q153" s="36"/>
    </row>
    <row r="154" spans="2:17" ht="14.25">
      <c r="B154" s="36"/>
      <c r="C154" s="36"/>
      <c r="D154" s="37"/>
      <c r="E154" s="37"/>
      <c r="F154" s="38"/>
      <c r="G154" s="38"/>
      <c r="H154" s="36"/>
      <c r="I154" s="36"/>
      <c r="J154" s="36"/>
      <c r="K154" s="36"/>
      <c r="L154" s="36"/>
      <c r="M154" s="36"/>
      <c r="N154" s="36"/>
      <c r="O154" s="36"/>
      <c r="P154" s="36"/>
      <c r="Q154" s="36"/>
    </row>
    <row r="155" spans="2:17" ht="14.25">
      <c r="B155" s="36"/>
      <c r="C155" s="36"/>
      <c r="D155" s="37"/>
      <c r="E155" s="37"/>
      <c r="F155" s="38"/>
      <c r="G155" s="38"/>
      <c r="H155" s="36"/>
      <c r="I155" s="36"/>
      <c r="J155" s="36"/>
      <c r="K155" s="36"/>
      <c r="L155" s="36"/>
      <c r="M155" s="36"/>
      <c r="N155" s="36"/>
      <c r="O155" s="36"/>
      <c r="P155" s="36"/>
      <c r="Q155" s="36"/>
    </row>
    <row r="156" spans="2:17" ht="14.25">
      <c r="B156" s="36"/>
      <c r="C156" s="36"/>
      <c r="D156" s="37"/>
      <c r="E156" s="37"/>
      <c r="F156" s="38"/>
      <c r="G156" s="38"/>
      <c r="H156" s="36"/>
      <c r="I156" s="36"/>
      <c r="J156" s="36"/>
      <c r="K156" s="36"/>
      <c r="L156" s="36"/>
      <c r="M156" s="36"/>
      <c r="N156" s="36"/>
      <c r="O156" s="36"/>
      <c r="P156" s="36"/>
      <c r="Q156" s="36"/>
    </row>
    <row r="157" spans="2:17" ht="14.25">
      <c r="B157" s="36"/>
      <c r="C157" s="36"/>
      <c r="D157" s="37"/>
      <c r="E157" s="37"/>
      <c r="F157" s="38"/>
      <c r="G157" s="38"/>
      <c r="H157" s="36"/>
      <c r="I157" s="36"/>
      <c r="J157" s="36"/>
      <c r="K157" s="36"/>
      <c r="L157" s="36"/>
      <c r="M157" s="36"/>
      <c r="N157" s="36"/>
      <c r="O157" s="36"/>
      <c r="P157" s="36"/>
      <c r="Q157" s="36"/>
    </row>
    <row r="158" spans="2:17" ht="14.25">
      <c r="B158" s="36"/>
      <c r="C158" s="36"/>
      <c r="D158" s="37"/>
      <c r="E158" s="37"/>
      <c r="F158" s="38"/>
      <c r="G158" s="38"/>
      <c r="H158" s="36"/>
      <c r="I158" s="36"/>
      <c r="J158" s="36"/>
      <c r="K158" s="36"/>
      <c r="L158" s="36"/>
      <c r="M158" s="36"/>
      <c r="N158" s="36"/>
      <c r="O158" s="36"/>
      <c r="P158" s="36"/>
      <c r="Q158" s="36"/>
    </row>
    <row r="159" spans="2:17" ht="14.25">
      <c r="B159" s="36"/>
      <c r="C159" s="36"/>
      <c r="D159" s="37"/>
      <c r="E159" s="37"/>
      <c r="F159" s="38"/>
      <c r="G159" s="38"/>
      <c r="H159" s="36"/>
      <c r="I159" s="36"/>
      <c r="J159" s="36"/>
      <c r="K159" s="36"/>
      <c r="L159" s="36"/>
      <c r="M159" s="36"/>
      <c r="N159" s="36"/>
      <c r="O159" s="36"/>
      <c r="P159" s="36"/>
      <c r="Q159" s="36"/>
    </row>
    <row r="160" spans="2:17" ht="14.25">
      <c r="B160" s="36"/>
      <c r="C160" s="36"/>
      <c r="D160" s="37"/>
      <c r="E160" s="37"/>
      <c r="F160" s="38"/>
      <c r="G160" s="38"/>
      <c r="H160" s="36"/>
      <c r="I160" s="36"/>
      <c r="J160" s="36"/>
      <c r="K160" s="36"/>
      <c r="L160" s="36"/>
      <c r="M160" s="36"/>
      <c r="N160" s="36"/>
      <c r="O160" s="36"/>
      <c r="P160" s="36"/>
      <c r="Q160" s="36"/>
    </row>
    <row r="161" spans="2:17" ht="14.25">
      <c r="B161" s="36"/>
      <c r="C161" s="36"/>
      <c r="D161" s="37"/>
      <c r="E161" s="37"/>
      <c r="F161" s="38"/>
      <c r="G161" s="38"/>
      <c r="H161" s="36"/>
      <c r="I161" s="36"/>
      <c r="J161" s="36"/>
      <c r="K161" s="36"/>
      <c r="L161" s="36"/>
      <c r="M161" s="36"/>
      <c r="N161" s="36"/>
      <c r="O161" s="36"/>
      <c r="P161" s="36"/>
      <c r="Q161" s="36"/>
    </row>
    <row r="162" spans="2:17" ht="14.25">
      <c r="B162" s="36"/>
      <c r="C162" s="36"/>
      <c r="D162" s="37"/>
      <c r="E162" s="37"/>
      <c r="F162" s="38"/>
      <c r="G162" s="38"/>
      <c r="H162" s="36"/>
      <c r="I162" s="36"/>
      <c r="J162" s="36"/>
      <c r="K162" s="36"/>
      <c r="L162" s="36"/>
      <c r="M162" s="36"/>
      <c r="N162" s="36"/>
      <c r="O162" s="36"/>
      <c r="P162" s="36"/>
      <c r="Q162" s="36"/>
    </row>
    <row r="163" spans="2:17" ht="14.25">
      <c r="B163" s="36"/>
      <c r="C163" s="36"/>
      <c r="D163" s="37"/>
      <c r="E163" s="37"/>
      <c r="F163" s="38"/>
      <c r="G163" s="38"/>
      <c r="H163" s="36"/>
      <c r="I163" s="36"/>
      <c r="J163" s="36"/>
      <c r="K163" s="36"/>
      <c r="L163" s="36"/>
      <c r="M163" s="36"/>
      <c r="N163" s="36"/>
      <c r="O163" s="36"/>
      <c r="P163" s="36"/>
      <c r="Q163" s="36"/>
    </row>
    <row r="164" spans="2:17" ht="14.25">
      <c r="B164" s="36"/>
      <c r="C164" s="36"/>
      <c r="D164" s="37"/>
      <c r="E164" s="37"/>
      <c r="F164" s="38"/>
      <c r="G164" s="38"/>
      <c r="H164" s="36"/>
      <c r="I164" s="36"/>
      <c r="J164" s="36"/>
      <c r="K164" s="36"/>
      <c r="L164" s="36"/>
      <c r="M164" s="36"/>
      <c r="N164" s="36"/>
      <c r="O164" s="36"/>
      <c r="P164" s="36"/>
      <c r="Q164" s="36"/>
    </row>
    <row r="165" spans="2:17" ht="14.25">
      <c r="B165" s="36"/>
      <c r="C165" s="36"/>
      <c r="D165" s="37"/>
      <c r="E165" s="37"/>
      <c r="F165" s="38"/>
      <c r="G165" s="38"/>
      <c r="H165" s="36"/>
      <c r="I165" s="36"/>
      <c r="J165" s="36"/>
      <c r="K165" s="36"/>
      <c r="L165" s="36"/>
      <c r="M165" s="36"/>
      <c r="N165" s="36"/>
      <c r="O165" s="36"/>
      <c r="P165" s="36"/>
      <c r="Q165" s="36"/>
    </row>
    <row r="166" spans="2:17" ht="14.25">
      <c r="B166" s="36"/>
      <c r="C166" s="36"/>
      <c r="D166" s="37"/>
      <c r="E166" s="37"/>
      <c r="F166" s="38"/>
      <c r="G166" s="38"/>
      <c r="H166" s="36"/>
      <c r="I166" s="36"/>
      <c r="J166" s="36"/>
      <c r="K166" s="36"/>
      <c r="L166" s="36"/>
      <c r="M166" s="36"/>
      <c r="N166" s="36"/>
      <c r="O166" s="36"/>
      <c r="P166" s="36"/>
      <c r="Q166" s="36"/>
    </row>
    <row r="167" spans="2:17" ht="14.25">
      <c r="B167" s="36"/>
      <c r="C167" s="36"/>
      <c r="D167" s="37"/>
      <c r="E167" s="37"/>
      <c r="F167" s="38"/>
      <c r="G167" s="38"/>
      <c r="H167" s="36"/>
      <c r="I167" s="36"/>
      <c r="J167" s="36"/>
      <c r="K167" s="36"/>
      <c r="L167" s="36"/>
      <c r="M167" s="36"/>
      <c r="N167" s="36"/>
      <c r="O167" s="36"/>
      <c r="P167" s="36"/>
      <c r="Q167" s="36"/>
    </row>
    <row r="168" spans="2:17" ht="14.25">
      <c r="B168" s="36"/>
      <c r="C168" s="36"/>
      <c r="D168" s="37"/>
      <c r="E168" s="37"/>
      <c r="F168" s="38"/>
      <c r="G168" s="38"/>
      <c r="H168" s="36"/>
      <c r="I168" s="36"/>
      <c r="J168" s="36"/>
      <c r="K168" s="36"/>
      <c r="L168" s="36"/>
      <c r="M168" s="36"/>
      <c r="N168" s="36"/>
      <c r="O168" s="36"/>
      <c r="P168" s="36"/>
      <c r="Q168" s="36"/>
    </row>
    <row r="169" spans="2:17" ht="14.25">
      <c r="B169" s="36"/>
      <c r="C169" s="36"/>
      <c r="D169" s="37"/>
      <c r="E169" s="37"/>
      <c r="F169" s="38"/>
      <c r="G169" s="38"/>
      <c r="H169" s="36"/>
      <c r="I169" s="36"/>
      <c r="J169" s="36"/>
      <c r="K169" s="36"/>
      <c r="L169" s="36"/>
      <c r="M169" s="36"/>
      <c r="N169" s="36"/>
      <c r="O169" s="36"/>
      <c r="P169" s="36"/>
      <c r="Q169" s="36"/>
    </row>
    <row r="170" spans="2:17" ht="14.25">
      <c r="B170" s="36"/>
      <c r="C170" s="36"/>
      <c r="D170" s="37"/>
      <c r="E170" s="37"/>
      <c r="F170" s="38"/>
      <c r="G170" s="38"/>
      <c r="H170" s="36"/>
      <c r="I170" s="36"/>
      <c r="J170" s="36"/>
      <c r="K170" s="36"/>
      <c r="L170" s="36"/>
      <c r="M170" s="36"/>
      <c r="N170" s="36"/>
      <c r="O170" s="36"/>
      <c r="P170" s="36"/>
      <c r="Q170" s="36"/>
    </row>
    <row r="171" spans="2:17" ht="14.25">
      <c r="B171" s="36"/>
      <c r="C171" s="36"/>
      <c r="D171" s="37"/>
      <c r="E171" s="37"/>
      <c r="F171" s="38"/>
      <c r="G171" s="38"/>
      <c r="H171" s="36"/>
      <c r="I171" s="36"/>
      <c r="J171" s="36"/>
      <c r="K171" s="36"/>
      <c r="L171" s="36"/>
      <c r="M171" s="36"/>
      <c r="N171" s="36"/>
      <c r="O171" s="36"/>
      <c r="P171" s="36"/>
      <c r="Q171" s="36"/>
    </row>
    <row r="172" spans="2:17" ht="14.25">
      <c r="B172" s="36"/>
      <c r="C172" s="36"/>
      <c r="D172" s="37"/>
      <c r="E172" s="37"/>
      <c r="F172" s="38"/>
      <c r="G172" s="38"/>
      <c r="H172" s="36"/>
      <c r="I172" s="36"/>
      <c r="J172" s="36"/>
      <c r="K172" s="36"/>
      <c r="L172" s="36"/>
      <c r="M172" s="36"/>
      <c r="N172" s="36"/>
      <c r="O172" s="36"/>
      <c r="P172" s="36"/>
      <c r="Q172" s="36"/>
    </row>
    <row r="173" spans="2:17" ht="14.25">
      <c r="B173" s="36"/>
      <c r="C173" s="36"/>
      <c r="D173" s="37"/>
      <c r="E173" s="37"/>
      <c r="F173" s="38"/>
      <c r="G173" s="38"/>
      <c r="H173" s="36"/>
      <c r="I173" s="36"/>
      <c r="J173" s="36"/>
      <c r="K173" s="36"/>
      <c r="L173" s="36"/>
      <c r="M173" s="36"/>
      <c r="N173" s="36"/>
      <c r="O173" s="36"/>
      <c r="P173" s="36"/>
      <c r="Q173" s="36"/>
    </row>
    <row r="174" spans="2:17" ht="14.25">
      <c r="B174" s="36"/>
      <c r="C174" s="36"/>
      <c r="D174" s="37"/>
      <c r="E174" s="37"/>
      <c r="F174" s="38"/>
      <c r="G174" s="38"/>
      <c r="H174" s="36"/>
      <c r="I174" s="36"/>
      <c r="J174" s="36"/>
      <c r="K174" s="36"/>
      <c r="L174" s="36"/>
      <c r="M174" s="36"/>
      <c r="N174" s="36"/>
      <c r="O174" s="36"/>
      <c r="P174" s="36"/>
      <c r="Q174" s="36"/>
    </row>
    <row r="175" spans="2:17" ht="14.25">
      <c r="B175" s="36"/>
      <c r="C175" s="36"/>
      <c r="D175" s="37"/>
      <c r="E175" s="37"/>
      <c r="F175" s="38"/>
      <c r="G175" s="38"/>
      <c r="H175" s="36"/>
      <c r="I175" s="36"/>
      <c r="J175" s="36"/>
      <c r="K175" s="36"/>
      <c r="L175" s="36"/>
      <c r="M175" s="36"/>
      <c r="N175" s="36"/>
      <c r="O175" s="36"/>
      <c r="P175" s="36"/>
      <c r="Q175" s="36"/>
    </row>
    <row r="176" spans="2:17" ht="14.25">
      <c r="B176" s="36"/>
      <c r="C176" s="36"/>
      <c r="D176" s="37"/>
      <c r="E176" s="37"/>
      <c r="F176" s="38"/>
      <c r="G176" s="38"/>
      <c r="H176" s="36"/>
      <c r="I176" s="36"/>
      <c r="J176" s="36"/>
      <c r="K176" s="36"/>
      <c r="L176" s="36"/>
      <c r="M176" s="36"/>
      <c r="N176" s="36"/>
      <c r="O176" s="36"/>
      <c r="P176" s="36"/>
      <c r="Q176" s="36"/>
    </row>
    <row r="177" spans="2:17" ht="14.25">
      <c r="B177" s="36"/>
      <c r="C177" s="36"/>
      <c r="D177" s="37"/>
      <c r="E177" s="37"/>
      <c r="F177" s="38"/>
      <c r="G177" s="38"/>
      <c r="H177" s="36"/>
      <c r="I177" s="36"/>
      <c r="J177" s="36"/>
      <c r="K177" s="36"/>
      <c r="L177" s="36"/>
      <c r="M177" s="36"/>
      <c r="N177" s="36"/>
      <c r="O177" s="36"/>
      <c r="P177" s="36"/>
      <c r="Q177" s="36"/>
    </row>
    <row r="178" spans="2:17" ht="14.25">
      <c r="B178" s="36"/>
      <c r="C178" s="36"/>
      <c r="D178" s="37"/>
      <c r="E178" s="37"/>
      <c r="F178" s="38"/>
      <c r="G178" s="38"/>
      <c r="H178" s="36"/>
      <c r="I178" s="36"/>
      <c r="J178" s="36"/>
      <c r="K178" s="36"/>
      <c r="L178" s="36"/>
      <c r="M178" s="36"/>
      <c r="N178" s="36"/>
      <c r="O178" s="36"/>
      <c r="P178" s="36"/>
      <c r="Q178" s="36"/>
    </row>
    <row r="179" spans="2:17" ht="14.25">
      <c r="B179" s="36"/>
      <c r="C179" s="36"/>
      <c r="D179" s="37"/>
      <c r="E179" s="37"/>
      <c r="F179" s="38"/>
      <c r="G179" s="38"/>
      <c r="H179" s="36"/>
      <c r="I179" s="36"/>
      <c r="J179" s="36"/>
      <c r="K179" s="36"/>
      <c r="L179" s="36"/>
      <c r="M179" s="36"/>
      <c r="N179" s="36"/>
      <c r="O179" s="36"/>
      <c r="P179" s="36"/>
      <c r="Q179" s="36"/>
    </row>
    <row r="180" spans="2:17" ht="14.25">
      <c r="B180" s="36"/>
      <c r="C180" s="36"/>
      <c r="D180" s="37"/>
      <c r="E180" s="37"/>
      <c r="F180" s="38"/>
      <c r="G180" s="38"/>
      <c r="H180" s="36"/>
      <c r="I180" s="36"/>
      <c r="J180" s="36"/>
      <c r="K180" s="36"/>
      <c r="L180" s="36"/>
      <c r="M180" s="36"/>
      <c r="N180" s="36"/>
      <c r="O180" s="36"/>
      <c r="P180" s="36"/>
      <c r="Q180" s="36"/>
    </row>
    <row r="181" spans="2:17" ht="14.25">
      <c r="B181" s="36"/>
      <c r="C181" s="36"/>
      <c r="D181" s="37"/>
      <c r="E181" s="37"/>
      <c r="F181" s="38"/>
      <c r="G181" s="38"/>
      <c r="H181" s="36"/>
      <c r="I181" s="36"/>
      <c r="J181" s="36"/>
      <c r="K181" s="36"/>
      <c r="L181" s="36"/>
      <c r="M181" s="36"/>
      <c r="N181" s="36"/>
      <c r="O181" s="36"/>
      <c r="P181" s="36"/>
      <c r="Q181" s="36"/>
    </row>
    <row r="182" spans="2:17" ht="14.25">
      <c r="B182" s="36"/>
      <c r="C182" s="36"/>
      <c r="D182" s="37"/>
      <c r="E182" s="37"/>
      <c r="F182" s="38"/>
      <c r="G182" s="38"/>
      <c r="H182" s="36"/>
      <c r="I182" s="36"/>
      <c r="J182" s="36"/>
      <c r="K182" s="36"/>
      <c r="L182" s="36"/>
      <c r="M182" s="36"/>
      <c r="N182" s="36"/>
      <c r="O182" s="36"/>
      <c r="P182" s="36"/>
      <c r="Q182" s="36"/>
    </row>
    <row r="183" spans="2:17" ht="14.25">
      <c r="B183" s="36"/>
      <c r="C183" s="36"/>
      <c r="D183" s="37"/>
      <c r="E183" s="37"/>
      <c r="F183" s="38"/>
      <c r="G183" s="38"/>
      <c r="H183" s="36"/>
      <c r="I183" s="36"/>
      <c r="J183" s="36"/>
      <c r="K183" s="36"/>
      <c r="L183" s="36"/>
      <c r="M183" s="36"/>
      <c r="N183" s="36"/>
      <c r="O183" s="36"/>
      <c r="P183" s="36"/>
      <c r="Q183" s="36"/>
    </row>
    <row r="184" spans="2:17" ht="14.25">
      <c r="B184" s="36"/>
      <c r="C184" s="36"/>
      <c r="D184" s="37"/>
      <c r="E184" s="37"/>
      <c r="F184" s="38"/>
      <c r="G184" s="38"/>
      <c r="H184" s="36"/>
      <c r="I184" s="36"/>
      <c r="J184" s="36"/>
      <c r="K184" s="36"/>
      <c r="L184" s="36"/>
      <c r="M184" s="36"/>
      <c r="N184" s="36"/>
      <c r="O184" s="36"/>
      <c r="P184" s="36"/>
      <c r="Q184" s="36"/>
    </row>
    <row r="185" spans="2:17" ht="14.25">
      <c r="B185" s="36"/>
      <c r="C185" s="36"/>
      <c r="D185" s="37"/>
      <c r="E185" s="37"/>
      <c r="F185" s="38"/>
      <c r="G185" s="38"/>
      <c r="H185" s="36"/>
      <c r="I185" s="36"/>
      <c r="J185" s="36"/>
      <c r="K185" s="36"/>
      <c r="L185" s="36"/>
      <c r="M185" s="36"/>
      <c r="N185" s="36"/>
      <c r="O185" s="36"/>
      <c r="P185" s="36"/>
      <c r="Q185" s="36"/>
    </row>
    <row r="186" spans="2:17" ht="14.25">
      <c r="B186" s="36"/>
      <c r="C186" s="36"/>
      <c r="D186" s="37"/>
      <c r="E186" s="37"/>
      <c r="F186" s="38"/>
      <c r="G186" s="38"/>
      <c r="H186" s="36"/>
      <c r="I186" s="36"/>
      <c r="J186" s="36"/>
      <c r="K186" s="36"/>
      <c r="L186" s="36"/>
      <c r="M186" s="36"/>
      <c r="N186" s="36"/>
      <c r="O186" s="36"/>
      <c r="P186" s="36"/>
      <c r="Q186" s="36"/>
    </row>
    <row r="187" spans="2:17" ht="14.25">
      <c r="B187" s="36"/>
      <c r="C187" s="36"/>
      <c r="D187" s="37"/>
      <c r="E187" s="37"/>
      <c r="F187" s="38"/>
      <c r="G187" s="38"/>
      <c r="H187" s="36"/>
      <c r="I187" s="36"/>
      <c r="J187" s="36"/>
      <c r="K187" s="36"/>
      <c r="L187" s="36"/>
      <c r="M187" s="36"/>
      <c r="N187" s="36"/>
      <c r="O187" s="36"/>
      <c r="P187" s="36"/>
      <c r="Q187" s="36"/>
    </row>
    <row r="188" spans="2:17" ht="14.25">
      <c r="B188" s="36"/>
      <c r="C188" s="36"/>
      <c r="D188" s="37"/>
      <c r="E188" s="37"/>
      <c r="F188" s="38"/>
      <c r="G188" s="38"/>
      <c r="H188" s="36"/>
      <c r="I188" s="36"/>
      <c r="J188" s="36"/>
      <c r="K188" s="36"/>
      <c r="L188" s="36"/>
      <c r="M188" s="36"/>
      <c r="N188" s="36"/>
      <c r="O188" s="36"/>
      <c r="P188" s="36"/>
      <c r="Q188" s="36"/>
    </row>
    <row r="189" spans="2:17" ht="14.25">
      <c r="B189" s="36"/>
      <c r="C189" s="36"/>
      <c r="D189" s="37"/>
      <c r="E189" s="37"/>
      <c r="F189" s="38"/>
      <c r="G189" s="38"/>
      <c r="H189" s="36"/>
      <c r="I189" s="36"/>
      <c r="J189" s="36"/>
      <c r="K189" s="36"/>
      <c r="L189" s="36"/>
      <c r="M189" s="36"/>
      <c r="N189" s="36"/>
      <c r="O189" s="36"/>
      <c r="P189" s="36"/>
      <c r="Q189" s="36"/>
    </row>
    <row r="190" spans="2:17" ht="14.25">
      <c r="B190" s="36"/>
      <c r="C190" s="36"/>
      <c r="D190" s="37"/>
      <c r="E190" s="37"/>
      <c r="F190" s="38"/>
      <c r="G190" s="38"/>
      <c r="H190" s="36"/>
      <c r="I190" s="36"/>
      <c r="J190" s="36"/>
      <c r="K190" s="36"/>
      <c r="L190" s="36"/>
      <c r="M190" s="36"/>
      <c r="N190" s="36"/>
      <c r="O190" s="36"/>
      <c r="P190" s="36"/>
      <c r="Q190" s="36"/>
    </row>
    <row r="191" spans="2:17" ht="14.25">
      <c r="B191" s="36"/>
      <c r="C191" s="36"/>
      <c r="D191" s="37"/>
      <c r="E191" s="37"/>
      <c r="F191" s="38"/>
      <c r="G191" s="38"/>
      <c r="H191" s="36"/>
      <c r="I191" s="36"/>
      <c r="J191" s="36"/>
      <c r="K191" s="36"/>
      <c r="L191" s="36"/>
      <c r="M191" s="36"/>
      <c r="N191" s="36"/>
      <c r="O191" s="36"/>
      <c r="P191" s="36"/>
      <c r="Q191" s="36"/>
    </row>
    <row r="192" spans="2:17" ht="14.25">
      <c r="B192" s="36"/>
      <c r="C192" s="36"/>
      <c r="D192" s="37"/>
      <c r="E192" s="37"/>
      <c r="F192" s="38"/>
      <c r="G192" s="38"/>
      <c r="H192" s="36"/>
      <c r="I192" s="36"/>
      <c r="J192" s="36"/>
      <c r="K192" s="36"/>
      <c r="L192" s="36"/>
      <c r="M192" s="36"/>
      <c r="N192" s="36"/>
      <c r="O192" s="36"/>
      <c r="P192" s="36"/>
      <c r="Q192" s="36"/>
    </row>
    <row r="193" spans="2:17" ht="14.25">
      <c r="B193" s="36"/>
      <c r="C193" s="36"/>
      <c r="D193" s="37"/>
      <c r="E193" s="37"/>
      <c r="F193" s="38"/>
      <c r="G193" s="38"/>
      <c r="H193" s="36"/>
      <c r="I193" s="36"/>
      <c r="J193" s="36"/>
      <c r="K193" s="36"/>
      <c r="L193" s="36"/>
      <c r="M193" s="36"/>
      <c r="N193" s="36"/>
      <c r="O193" s="36"/>
      <c r="P193" s="36"/>
      <c r="Q193" s="36"/>
    </row>
    <row r="194" spans="2:17" ht="14.25">
      <c r="B194" s="36"/>
      <c r="C194" s="36"/>
      <c r="D194" s="37"/>
      <c r="E194" s="37"/>
      <c r="F194" s="38"/>
      <c r="G194" s="38"/>
      <c r="H194" s="36"/>
      <c r="I194" s="36"/>
      <c r="J194" s="36"/>
      <c r="K194" s="36"/>
      <c r="L194" s="36"/>
      <c r="M194" s="36"/>
      <c r="N194" s="36"/>
      <c r="O194" s="36"/>
      <c r="P194" s="36"/>
      <c r="Q194" s="36"/>
    </row>
    <row r="195" spans="2:17" ht="14.25">
      <c r="B195" s="36"/>
      <c r="C195" s="36"/>
      <c r="D195" s="37"/>
      <c r="E195" s="37"/>
      <c r="F195" s="38"/>
      <c r="G195" s="38"/>
      <c r="H195" s="36"/>
      <c r="I195" s="36"/>
      <c r="J195" s="36"/>
      <c r="K195" s="36"/>
      <c r="L195" s="36"/>
      <c r="M195" s="36"/>
      <c r="N195" s="36"/>
      <c r="O195" s="36"/>
      <c r="P195" s="36"/>
      <c r="Q195" s="36"/>
    </row>
    <row r="196" spans="2:17" ht="14.25">
      <c r="B196" s="36"/>
      <c r="C196" s="36"/>
      <c r="D196" s="37"/>
      <c r="E196" s="37"/>
      <c r="F196" s="38"/>
      <c r="G196" s="38"/>
      <c r="H196" s="36"/>
      <c r="I196" s="36"/>
      <c r="J196" s="36"/>
      <c r="K196" s="36"/>
      <c r="L196" s="36"/>
      <c r="M196" s="36"/>
      <c r="N196" s="36"/>
      <c r="O196" s="36"/>
      <c r="P196" s="36"/>
      <c r="Q196" s="36"/>
    </row>
    <row r="197" spans="2:17" ht="14.25">
      <c r="B197" s="36"/>
      <c r="C197" s="36"/>
      <c r="D197" s="37"/>
      <c r="E197" s="37"/>
      <c r="F197" s="38"/>
      <c r="G197" s="38"/>
      <c r="H197" s="36"/>
      <c r="I197" s="36"/>
      <c r="J197" s="36"/>
      <c r="K197" s="36"/>
      <c r="L197" s="36"/>
      <c r="M197" s="36"/>
      <c r="N197" s="36"/>
      <c r="O197" s="36"/>
      <c r="P197" s="36"/>
      <c r="Q197" s="36"/>
    </row>
    <row r="198" spans="2:17" ht="14.25">
      <c r="B198" s="36"/>
      <c r="C198" s="36"/>
      <c r="D198" s="37"/>
      <c r="E198" s="37"/>
      <c r="F198" s="38"/>
      <c r="G198" s="38"/>
      <c r="H198" s="36"/>
      <c r="I198" s="36"/>
      <c r="J198" s="36"/>
      <c r="K198" s="36"/>
      <c r="L198" s="36"/>
      <c r="M198" s="36"/>
      <c r="N198" s="36"/>
      <c r="O198" s="36"/>
      <c r="P198" s="36"/>
      <c r="Q198" s="36"/>
    </row>
    <row r="199" spans="2:17" ht="14.25">
      <c r="B199" s="36"/>
      <c r="C199" s="36"/>
      <c r="D199" s="37"/>
      <c r="E199" s="37"/>
      <c r="F199" s="38"/>
      <c r="G199" s="38"/>
      <c r="H199" s="36"/>
      <c r="I199" s="36"/>
      <c r="J199" s="36"/>
      <c r="K199" s="36"/>
      <c r="L199" s="36"/>
      <c r="M199" s="36"/>
      <c r="N199" s="36"/>
      <c r="O199" s="36"/>
      <c r="P199" s="36"/>
      <c r="Q199" s="36"/>
    </row>
  </sheetData>
  <sheetProtection/>
  <mergeCells count="19">
    <mergeCell ref="A1:W1"/>
    <mergeCell ref="A2:W2"/>
    <mergeCell ref="D3:E3"/>
    <mergeCell ref="F3:G3"/>
    <mergeCell ref="H3:I3"/>
    <mergeCell ref="J3:K3"/>
    <mergeCell ref="L3:M3"/>
    <mergeCell ref="N3:O3"/>
    <mergeCell ref="P3:Q3"/>
    <mergeCell ref="A125:C125"/>
    <mergeCell ref="A3:A5"/>
    <mergeCell ref="B3:B5"/>
    <mergeCell ref="C3:C5"/>
    <mergeCell ref="R3:R4"/>
    <mergeCell ref="S3:S4"/>
    <mergeCell ref="T3:T4"/>
    <mergeCell ref="U3:U4"/>
    <mergeCell ref="V3:V4"/>
    <mergeCell ref="W3:W4"/>
  </mergeCells>
  <printOptions horizontalCentered="1"/>
  <pageMargins left="0.24" right="0.12" top="0.43" bottom="0.53" header="0.51" footer="0.29"/>
  <pageSetup fitToHeight="0" fitToWidth="1" horizontalDpi="300" verticalDpi="300" orientation="landscape" paperSize="9" scale="8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2017-11-07T01:49:49Z</cp:lastPrinted>
  <dcterms:created xsi:type="dcterms:W3CDTF">1996-12-17T01:32:42Z</dcterms:created>
  <dcterms:modified xsi:type="dcterms:W3CDTF">2017-12-19T08:02:45Z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