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715" activeTab="0"/>
  </bookViews>
  <sheets>
    <sheet name="资金下达格式 (2)" sheetId="1" r:id="rId1"/>
  </sheets>
  <definedNames>
    <definedName name="_xlnm.Print_Titles" localSheetId="0">'资金下达格式 (2)'!$1:$2</definedName>
    <definedName name="_xlnm.Print_Area" localSheetId="0">'资金下达格式 (2)'!$A$1:$M$172</definedName>
    <definedName name="_xlfn.IFERROR" hidden="1">#NAME?</definedName>
    <definedName name="_xlnm._FilterDatabase" localSheetId="0" hidden="1">'资金下达格式 (2)'!$A$3:$AW$173</definedName>
  </definedNames>
  <calcPr fullCalcOnLoad="1"/>
</workbook>
</file>

<file path=xl/sharedStrings.xml><?xml version="1.0" encoding="utf-8"?>
<sst xmlns="http://schemas.openxmlformats.org/spreadsheetml/2006/main" count="185" uniqueCount="137">
  <si>
    <t>提前下达2018年中小学校舍维修改造中央资金明细表</t>
  </si>
  <si>
    <t>地区</t>
  </si>
  <si>
    <t>地区编码</t>
  </si>
  <si>
    <t>2016年秋季农村小学生人数（人）</t>
  </si>
  <si>
    <t>2016年秋季农村初中生人数（人）</t>
  </si>
  <si>
    <t>合计在校生数（人）</t>
  </si>
  <si>
    <t>农村中小学生人数得分</t>
  </si>
  <si>
    <t>农村中小学校舍建筑面积（平方米）</t>
  </si>
  <si>
    <t>农村中小学校舍得分</t>
  </si>
  <si>
    <t>2016年人均可支配财力（万元/人）</t>
  </si>
  <si>
    <t>财力情况调节系数</t>
  </si>
  <si>
    <t>调节后得分</t>
  </si>
  <si>
    <t>追加奖补资金额度(计算万元)</t>
  </si>
  <si>
    <t>本次下达资金(万元)</t>
  </si>
  <si>
    <t>广东省</t>
  </si>
  <si>
    <t>汕头市</t>
  </si>
  <si>
    <t>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</si>
  <si>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</si>
  <si>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</si>
  <si>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</si>
  <si>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</si>
  <si>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</si>
  <si>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</si>
  <si>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</si>
  <si>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韶关市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</si>
  <si>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</si>
  <si>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</si>
  <si>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</si>
  <si>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</si>
  <si>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</si>
  <si>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</si>
  <si>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</si>
  <si>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</si>
  <si>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</si>
  <si>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</si>
  <si>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</si>
  <si>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</si>
  <si>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</si>
  <si>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</si>
  <si>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</si>
  <si>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</si>
  <si>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</si>
  <si>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</si>
  <si>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</si>
  <si>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</si>
  <si>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</si>
  <si>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</si>
  <si>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</si>
  <si>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</si>
  <si>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</si>
  <si>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</si>
  <si>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</si>
  <si>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惠城区</t>
  </si>
  <si>
    <t>惠城区（仲恺区）</t>
  </si>
  <si>
    <t>惠阳区</t>
  </si>
  <si>
    <t>惠阳区（大亚湾区）</t>
  </si>
  <si>
    <t>惠东县</t>
  </si>
  <si>
    <t>龙门县</t>
  </si>
  <si>
    <t>博罗县</t>
  </si>
  <si>
    <t>汕尾市</t>
  </si>
  <si>
    <t>城区</t>
  </si>
  <si>
    <t>海丰县</t>
  </si>
  <si>
    <t>海丰县（红海湾区）</t>
  </si>
  <si>
    <t>陆丰市</t>
  </si>
  <si>
    <t>陆丰市（华侨管理区）</t>
  </si>
  <si>
    <t>陆河县</t>
  </si>
  <si>
    <t>江门市</t>
  </si>
  <si>
    <t>台山市</t>
  </si>
  <si>
    <t>开平市</t>
  </si>
  <si>
    <t>恩平市</t>
  </si>
  <si>
    <t>阳江市</t>
  </si>
  <si>
    <t>市本级（海陵岛区）</t>
  </si>
  <si>
    <t>市本级（农垦局）</t>
  </si>
  <si>
    <t>市本级（高新区）</t>
  </si>
  <si>
    <t>江城区</t>
  </si>
  <si>
    <t>阳东区</t>
  </si>
  <si>
    <t>阳西县</t>
  </si>
  <si>
    <t>阳春市</t>
  </si>
  <si>
    <t>湛江市</t>
  </si>
  <si>
    <t>赤坎区</t>
  </si>
  <si>
    <t>霞山区</t>
  </si>
  <si>
    <t>麻章区</t>
  </si>
  <si>
    <t>麻章区（开发区）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</si>
  <si>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</si>
  <si>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</si>
  <si>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</si>
  <si>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</si>
  <si>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</si>
  <si>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</si>
  <si>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</si>
  <si>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</si>
  <si>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</si>
  <si>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</si>
  <si>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电白区（滨海新区）</t>
  </si>
  <si>
    <t>电白区（高新区）</t>
  </si>
  <si>
    <t>化州市</t>
  </si>
  <si>
    <t>高州市</t>
  </si>
  <si>
    <t>肇庆市</t>
  </si>
  <si>
    <t>端州区</t>
  </si>
  <si>
    <t>鼎湖区</t>
  </si>
  <si>
    <t>四会市</t>
  </si>
  <si>
    <t>四会市（大旺区）</t>
  </si>
  <si>
    <t>高要市</t>
  </si>
  <si>
    <t>广宁县</t>
  </si>
  <si>
    <t>德庆县</t>
  </si>
  <si>
    <t>封开县</t>
  </si>
  <si>
    <t>怀集县</t>
  </si>
  <si>
    <t>清远市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</si>
  <si>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</si>
  <si>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</si>
  <si>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</si>
  <si>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</si>
  <si>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</si>
  <si>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</si>
  <si>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</si>
  <si>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</si>
  <si>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</si>
  <si>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湘桥区</t>
  </si>
  <si>
    <t>潮安区</t>
  </si>
  <si>
    <t>潮安区（枫溪区）</t>
  </si>
  <si>
    <t>饶平县</t>
  </si>
  <si>
    <t>揭阳市</t>
  </si>
  <si>
    <t>市本级（普侨区）</t>
  </si>
  <si>
    <t>榕城区</t>
  </si>
  <si>
    <t>榕城区（空港区）</t>
  </si>
  <si>
    <t>揭东区</t>
  </si>
  <si>
    <t>揭东区（蓝城区）</t>
  </si>
  <si>
    <t>揭西县</t>
  </si>
  <si>
    <t>普宁市</t>
  </si>
  <si>
    <t>惠来县</t>
  </si>
  <si>
    <t>惠来县（大南海石化区）</t>
  </si>
  <si>
    <t>云浮市</t>
  </si>
  <si>
    <t>云城区</t>
  </si>
  <si>
    <t>郁南县</t>
  </si>
  <si>
    <t>云安县</t>
  </si>
  <si>
    <t>新兴县</t>
  </si>
  <si>
    <t>罗定市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</si>
</sst>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6" fillId="4" borderId="5" applyNumberFormat="0" applyAlignment="0" applyProtection="0"/>
    <xf numFmtId="0" fontId="11" fillId="4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5" fillId="0" borderId="7" applyNumberFormat="0" applyFill="0" applyAlignment="0" applyProtection="0"/>
    <xf numFmtId="0" fontId="10" fillId="0" borderId="8" applyNumberFormat="0" applyFill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45" applyFill="1" applyAlignment="1">
      <alignment horizontal="center" vertical="center" wrapText="1"/>
      <protection/>
    </xf>
    <xf numFmtId="0" fontId="0" fillId="3" borderId="0" xfId="45" applyFill="1">
      <alignment vertical="center"/>
      <protection/>
    </xf>
    <xf numFmtId="0" fontId="0" fillId="0" borderId="0" xfId="45" applyFill="1" applyAlignment="1">
      <alignment horizontal="center" vertical="center"/>
      <protection/>
    </xf>
    <xf numFmtId="0" fontId="0" fillId="0" borderId="0" xfId="45" applyFill="1">
      <alignment vertical="center"/>
      <protection/>
    </xf>
    <xf numFmtId="176" fontId="0" fillId="0" borderId="0" xfId="45" applyNumberFormat="1" applyFill="1">
      <alignment vertical="center"/>
      <protection/>
    </xf>
    <xf numFmtId="177" fontId="0" fillId="0" borderId="0" xfId="45" applyNumberFormat="1" applyFill="1">
      <alignment vertical="center"/>
      <protection/>
    </xf>
    <xf numFmtId="176" fontId="0" fillId="2" borderId="0" xfId="45" applyNumberFormat="1" applyFill="1">
      <alignment vertical="center"/>
      <protection/>
    </xf>
    <xf numFmtId="177" fontId="0" fillId="2" borderId="0" xfId="45" applyNumberFormat="1" applyFill="1">
      <alignment vertical="center"/>
      <protection/>
    </xf>
    <xf numFmtId="0" fontId="0" fillId="2" borderId="0" xfId="45" applyFill="1">
      <alignment vertical="center"/>
      <protection/>
    </xf>
    <xf numFmtId="0" fontId="1" fillId="0" borderId="0" xfId="45" applyFont="1" applyFill="1" applyAlignment="1">
      <alignment horizontal="center" vertical="center" wrapText="1"/>
      <protection/>
    </xf>
    <xf numFmtId="176" fontId="1" fillId="0" borderId="0" xfId="45" applyNumberFormat="1" applyFont="1" applyFill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3" fillId="3" borderId="9" xfId="45" applyFont="1" applyFill="1" applyBorder="1" applyAlignment="1">
      <alignment horizontal="center" vertical="center"/>
      <protection/>
    </xf>
    <xf numFmtId="0" fontId="3" fillId="3" borderId="9" xfId="45" applyFont="1" applyFill="1" applyBorder="1" applyAlignment="1">
      <alignment horizontal="center" vertical="center"/>
      <protection/>
    </xf>
    <xf numFmtId="0" fontId="3" fillId="3" borderId="9" xfId="45" applyFont="1" applyFill="1" applyBorder="1">
      <alignment vertical="center"/>
      <protection/>
    </xf>
    <xf numFmtId="176" fontId="3" fillId="3" borderId="9" xfId="45" applyNumberFormat="1" applyFont="1" applyFill="1" applyBorder="1">
      <alignment vertical="center"/>
      <protection/>
    </xf>
    <xf numFmtId="177" fontId="3" fillId="3" borderId="9" xfId="45" applyNumberFormat="1" applyFont="1" applyFill="1" applyBorder="1">
      <alignment vertical="center"/>
      <protection/>
    </xf>
    <xf numFmtId="0" fontId="0" fillId="0" borderId="9" xfId="45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76" fontId="26" fillId="0" borderId="9" xfId="0" applyNumberFormat="1" applyFont="1" applyFill="1" applyBorder="1" applyAlignment="1">
      <alignment vertical="center"/>
    </xf>
    <xf numFmtId="0" fontId="0" fillId="0" borderId="9" xfId="45" applyFill="1" applyBorder="1" applyAlignment="1">
      <alignment horizontal="center" vertical="center"/>
      <protection/>
    </xf>
    <xf numFmtId="0" fontId="0" fillId="0" borderId="9" xfId="45" applyFill="1" applyBorder="1">
      <alignment vertical="center"/>
      <protection/>
    </xf>
    <xf numFmtId="177" fontId="0" fillId="0" borderId="9" xfId="45" applyNumberFormat="1" applyFill="1" applyBorder="1">
      <alignment vertical="center"/>
      <protection/>
    </xf>
    <xf numFmtId="176" fontId="0" fillId="0" borderId="9" xfId="45" applyNumberFormat="1" applyFill="1" applyBorder="1">
      <alignment vertical="center"/>
      <protection/>
    </xf>
    <xf numFmtId="0" fontId="0" fillId="0" borderId="9" xfId="64" applyBorder="1" applyAlignment="1">
      <alignment horizontal="center" vertical="center"/>
      <protection/>
    </xf>
    <xf numFmtId="0" fontId="3" fillId="3" borderId="9" xfId="64" applyFont="1" applyFill="1" applyBorder="1" applyAlignment="1">
      <alignment horizontal="center" vertical="center"/>
      <protection/>
    </xf>
    <xf numFmtId="177" fontId="1" fillId="0" borderId="0" xfId="45" applyNumberFormat="1" applyFont="1" applyFill="1" applyAlignment="1">
      <alignment horizontal="center" vertical="center" wrapText="1"/>
      <protection/>
    </xf>
    <xf numFmtId="177" fontId="25" fillId="0" borderId="9" xfId="0" applyNumberFormat="1" applyFont="1" applyFill="1" applyBorder="1" applyAlignment="1">
      <alignment horizontal="center" vertical="center" wrapText="1"/>
    </xf>
    <xf numFmtId="0" fontId="0" fillId="2" borderId="0" xfId="45" applyFill="1" applyAlignment="1">
      <alignment horizontal="center" vertical="center" wrapText="1"/>
      <protection/>
    </xf>
    <xf numFmtId="176" fontId="27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7" fontId="26" fillId="0" borderId="9" xfId="0" applyNumberFormat="1" applyFont="1" applyFill="1" applyBorder="1" applyAlignment="1">
      <alignment vertical="center"/>
    </xf>
    <xf numFmtId="0" fontId="0" fillId="0" borderId="9" xfId="45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3"/>
  <sheetViews>
    <sheetView tabSelected="1" zoomScaleSheetLayoutView="85" workbookViewId="0" topLeftCell="A1">
      <pane xSplit="1" ySplit="3" topLeftCell="B4" activePane="bottomRight" state="frozen"/>
      <selection pane="bottomRight" activeCell="A98" sqref="A98"/>
    </sheetView>
  </sheetViews>
  <sheetFormatPr defaultColWidth="9.00390625" defaultRowHeight="14.25"/>
  <cols>
    <col min="1" max="1" width="24.75390625" style="3" customWidth="1"/>
    <col min="2" max="2" width="9.125" style="3" hidden="1" customWidth="1"/>
    <col min="3" max="3" width="9.00390625" style="4" hidden="1" customWidth="1"/>
    <col min="4" max="5" width="9.125" style="4" hidden="1" customWidth="1"/>
    <col min="6" max="6" width="8.25390625" style="5" hidden="1" customWidth="1"/>
    <col min="7" max="7" width="12.75390625" style="6" hidden="1" customWidth="1"/>
    <col min="8" max="8" width="8.875" style="5" hidden="1" customWidth="1"/>
    <col min="9" max="9" width="9.50390625" style="5" hidden="1" customWidth="1"/>
    <col min="10" max="10" width="9.00390625" style="5" hidden="1" customWidth="1"/>
    <col min="11" max="11" width="10.00390625" style="5" hidden="1" customWidth="1"/>
    <col min="12" max="12" width="12.625" style="7" hidden="1" customWidth="1"/>
    <col min="13" max="13" width="20.625" style="8" customWidth="1"/>
    <col min="14" max="49" width="9.00390625" style="9" customWidth="1"/>
    <col min="50" max="250" width="9.00390625" style="4" customWidth="1"/>
  </cols>
  <sheetData>
    <row r="1" spans="1:13" ht="51" customHeight="1">
      <c r="A1" s="10" t="s">
        <v>0</v>
      </c>
      <c r="B1" s="10"/>
      <c r="C1" s="10"/>
      <c r="D1" s="10"/>
      <c r="E1" s="10"/>
      <c r="F1" s="11"/>
      <c r="G1" s="10"/>
      <c r="H1" s="11"/>
      <c r="I1" s="10"/>
      <c r="J1" s="11"/>
      <c r="K1" s="11"/>
      <c r="L1" s="11"/>
      <c r="M1" s="29"/>
    </row>
    <row r="2" spans="1:49" s="1" customFormat="1" ht="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30" t="s">
        <v>13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13" ht="18" customHeight="1">
      <c r="A3" s="14" t="s">
        <v>14</v>
      </c>
      <c r="B3" s="15"/>
      <c r="C3" s="16">
        <f aca="true" t="shared" si="0" ref="C3:H3">SUM(C4+C12+C14+C22+C24+C26+C28+C30+C35+C37+C39+C41+C47+C49+C51+C53+C55+C63+C65+C68+C71+C74+C76+C80+C88+C90+C99+C101+C103+C105+C112+C114+C116+C123+C125+C127+C129+C131+C138+C140+C142+C144+C149+C151+C158+C160+C162+C165+C170+C172)</f>
        <v>3937338</v>
      </c>
      <c r="D3" s="16">
        <f t="shared" si="0"/>
        <v>1652526</v>
      </c>
      <c r="E3" s="16">
        <f t="shared" si="0"/>
        <v>5589864</v>
      </c>
      <c r="F3" s="17">
        <f t="shared" si="0"/>
        <v>49.99999999999999</v>
      </c>
      <c r="G3" s="18">
        <f t="shared" si="0"/>
        <v>102166405.65999998</v>
      </c>
      <c r="H3" s="17">
        <f t="shared" si="0"/>
        <v>49.13290639983153</v>
      </c>
      <c r="I3" s="17">
        <v>39.87</v>
      </c>
      <c r="J3" s="17">
        <f>SUM(J4+J12+J14+J22+J24+J26+J28+J30+J35+J37+J39+J41+J47+J49+J51+J53+J55+J63+J65+J68+J71+J74+J76+J80+J88+J90+J99+J101+J103+J105+J112+J114+J116+J123+J125+J127+J129+J131+J138+J140+J142+J144+J149+J151+J158+J160+J162+J165+J170+J172)</f>
        <v>295.88901340999155</v>
      </c>
      <c r="K3" s="17">
        <f>SUM(K4+K12+K14+K22+K24+K26+K28+K30+K35+K37+K39+K41+K47+K49+K51+K53+K55+K63+K65+K68+K71+K74+K76+K80+K88+K90+K99+K101+K103+K105+K112+K114+K116+K123+K125+K127+K129+K131+K138+K140+K142+K144+K149+K151+K158+K160+K162+K165+K170+K172)</f>
        <v>267.3797659240553</v>
      </c>
      <c r="L3" s="17">
        <f>SUM(L4+L12+L14+L22+L24+L26+L28+L30+L35+L37+L39+L41+L47+L49+L51+L53+L55+L63+L65+L68+L71+L74+L76+L80+L88+L90+L99+L101+L103+L105+L112+L114+L116+L123+L125+L127+L129+L131+L138+L140+L142+L144+L149+L151+L158+L160+L162+L165+L170+L172)</f>
        <v>29126.999999999993</v>
      </c>
      <c r="M3" s="18">
        <f>SUM(M4+M12+M14+M22+M24+M26+M28+M30+M35+M37+M39+M41+M47+M49+M51+M53+M55+M63+M65+M68+M71+M74+M76+M80+M88+M90+M99+M101+M103+M105+M112+M114+M116+M123+M125+M127+M129+M131+M138+M140+M142+M144+M149+M151+M158+M160+M162+M165+M170+M172)</f>
        <v>29127</v>
      </c>
    </row>
    <row r="4" spans="1:13" ht="14.25">
      <c r="A4" s="14" t="s">
        <v>15</v>
      </c>
      <c r="B4" s="15"/>
      <c r="C4" s="16">
        <f>SUM(C5:C11)</f>
        <v>353294</v>
      </c>
      <c r="D4" s="16">
        <f aca="true" t="shared" si="1" ref="D4:O4">SUM(D5:D11)</f>
        <v>148900</v>
      </c>
      <c r="E4" s="16">
        <f t="shared" si="1"/>
        <v>502194</v>
      </c>
      <c r="F4" s="17">
        <f t="shared" si="1"/>
        <v>4.492005530009316</v>
      </c>
      <c r="G4" s="16">
        <f t="shared" si="1"/>
        <v>8661925.14999999</v>
      </c>
      <c r="H4" s="17">
        <f t="shared" si="1"/>
        <v>4.239125911322577</v>
      </c>
      <c r="I4" s="16"/>
      <c r="J4" s="17">
        <f>SUM(J5:J11)</f>
        <v>16.946338826032953</v>
      </c>
      <c r="K4" s="17">
        <f t="shared" si="1"/>
        <v>23.299168794886832</v>
      </c>
      <c r="L4" s="17">
        <f t="shared" si="1"/>
        <v>2538.093662934179</v>
      </c>
      <c r="M4" s="16">
        <f t="shared" si="1"/>
        <v>2537</v>
      </c>
    </row>
    <row r="5" spans="1:13" ht="14.25">
      <c r="A5" s="19" t="s">
        <v>16</v>
      </c>
      <c r="B5" s="19">
        <v>604001</v>
      </c>
      <c r="C5" s="20">
        <v>0</v>
      </c>
      <c r="D5" s="20">
        <v>2756</v>
      </c>
      <c r="E5" s="21">
        <f>SUM(C5:D5)</f>
        <v>2756</v>
      </c>
      <c r="F5" s="22">
        <f>E5/$E$3*50</f>
        <v>0.024651762547353566</v>
      </c>
      <c r="G5" s="20">
        <v>358415.18</v>
      </c>
      <c r="H5" s="22">
        <f>G5/$G$3*50</f>
        <v>0.1754075508894633</v>
      </c>
      <c r="I5" s="32">
        <v>22.6</v>
      </c>
      <c r="J5" s="33">
        <f>_xlfn.IFERROR(1/(I5/39.87),0)</f>
        <v>1.764159292035398</v>
      </c>
      <c r="K5" s="33">
        <f>(F5+H5)*J5</f>
        <v>0.3529364967577826</v>
      </c>
      <c r="L5" s="33">
        <f>K5/$K$3*29127</f>
        <v>38.44711773733764</v>
      </c>
      <c r="M5" s="34">
        <f>ROUND(L5,0)</f>
        <v>38</v>
      </c>
    </row>
    <row r="6" spans="1:13" ht="14.25">
      <c r="A6" s="23" t="s">
        <v>17</v>
      </c>
      <c r="B6" s="23">
        <v>604002</v>
      </c>
      <c r="C6" s="20">
        <v>6892</v>
      </c>
      <c r="D6" s="20">
        <v>2275</v>
      </c>
      <c r="E6" s="21">
        <f aca="true" t="shared" si="2" ref="E6:E11">SUM(C6:D6)</f>
        <v>9167</v>
      </c>
      <c r="F6" s="22">
        <f aca="true" t="shared" si="3" ref="F6:F11">E6/$E$3*50</f>
        <v>0.08199662818272502</v>
      </c>
      <c r="G6" s="20">
        <v>819383.2</v>
      </c>
      <c r="H6" s="22">
        <f>G6/$G$3*50</f>
        <v>0.40100422184119344</v>
      </c>
      <c r="I6" s="32">
        <v>12.9</v>
      </c>
      <c r="J6" s="33">
        <f>_xlfn.IFERROR(1/(I6/39.87),0)</f>
        <v>3.0906976744186045</v>
      </c>
      <c r="K6" s="33">
        <f aca="true" t="shared" si="4" ref="K6:K11">(F6+H6)*J6</f>
        <v>1.492809603911134</v>
      </c>
      <c r="L6" s="33">
        <f aca="true" t="shared" si="5" ref="L6:L11">K6/$K$3*29127</f>
        <v>162.61913156685785</v>
      </c>
      <c r="M6" s="34">
        <f aca="true" t="shared" si="6" ref="M6:M11">ROUND(L6,0)</f>
        <v>163</v>
      </c>
    </row>
    <row r="7" spans="1:13" ht="14.25">
      <c r="A7" s="23" t="s">
        <v>18</v>
      </c>
      <c r="B7" s="23">
        <v>604003</v>
      </c>
      <c r="C7" s="20">
        <v>25019</v>
      </c>
      <c r="D7" s="20">
        <v>7803</v>
      </c>
      <c r="E7" s="21">
        <f t="shared" si="2"/>
        <v>32822</v>
      </c>
      <c r="F7" s="22">
        <f t="shared" si="3"/>
        <v>0.2935849602065453</v>
      </c>
      <c r="G7" s="20">
        <v>660838.45</v>
      </c>
      <c r="H7" s="22">
        <f>G7/$G$3*50</f>
        <v>0.32341279196960643</v>
      </c>
      <c r="I7" s="32">
        <v>24.6</v>
      </c>
      <c r="J7" s="33">
        <f aca="true" t="shared" si="7" ref="J6:J11">_xlfn.IFERROR(1/(I7/39.87),0)</f>
        <v>1.620731707317073</v>
      </c>
      <c r="K7" s="33">
        <f t="shared" si="4"/>
        <v>0.9999878202952507</v>
      </c>
      <c r="L7" s="33">
        <f t="shared" si="5"/>
        <v>108.93361784905107</v>
      </c>
      <c r="M7" s="34">
        <f t="shared" si="6"/>
        <v>109</v>
      </c>
    </row>
    <row r="8" spans="1:13" ht="14.25">
      <c r="A8" s="23" t="s">
        <v>19</v>
      </c>
      <c r="B8" s="23">
        <v>604004</v>
      </c>
      <c r="C8" s="20">
        <v>53458</v>
      </c>
      <c r="D8" s="20">
        <v>16514</v>
      </c>
      <c r="E8" s="21">
        <f t="shared" si="2"/>
        <v>69972</v>
      </c>
      <c r="F8" s="22">
        <f t="shared" si="3"/>
        <v>0.6258828479547982</v>
      </c>
      <c r="G8" s="20">
        <v>1119520.31</v>
      </c>
      <c r="H8" s="22">
        <f>G8/$G$3*50</f>
        <v>0.5478906215638321</v>
      </c>
      <c r="I8" s="32">
        <v>17.2</v>
      </c>
      <c r="J8" s="33">
        <f t="shared" si="7"/>
        <v>2.3180232558139537</v>
      </c>
      <c r="K8" s="33">
        <f t="shared" si="4"/>
        <v>2.720834199401616</v>
      </c>
      <c r="L8" s="33">
        <f t="shared" si="5"/>
        <v>296.3939228987149</v>
      </c>
      <c r="M8" s="34">
        <f t="shared" si="6"/>
        <v>296</v>
      </c>
    </row>
    <row r="9" spans="1:13" ht="14.25">
      <c r="A9" s="23" t="s">
        <v>20</v>
      </c>
      <c r="B9" s="23">
        <v>604005</v>
      </c>
      <c r="C9" s="20">
        <v>10821</v>
      </c>
      <c r="D9" s="20">
        <v>3181</v>
      </c>
      <c r="E9" s="21">
        <f t="shared" si="2"/>
        <v>14002</v>
      </c>
      <c r="F9" s="22">
        <f t="shared" si="3"/>
        <v>0.12524454977795524</v>
      </c>
      <c r="G9" s="20">
        <v>340400.8</v>
      </c>
      <c r="H9" s="22">
        <f>G9/$G$3*50</f>
        <v>0.16659135544653556</v>
      </c>
      <c r="I9" s="32">
        <v>16</v>
      </c>
      <c r="J9" s="33">
        <f t="shared" si="7"/>
        <v>2.491875</v>
      </c>
      <c r="K9" s="33">
        <f t="shared" si="4"/>
        <v>0.7272185963312778</v>
      </c>
      <c r="L9" s="33">
        <f t="shared" si="5"/>
        <v>79.21951753580872</v>
      </c>
      <c r="M9" s="34">
        <f t="shared" si="6"/>
        <v>79</v>
      </c>
    </row>
    <row r="10" spans="1:13" ht="14.25">
      <c r="A10" s="23" t="s">
        <v>21</v>
      </c>
      <c r="B10" s="23">
        <v>604006</v>
      </c>
      <c r="C10" s="20">
        <v>132247</v>
      </c>
      <c r="D10" s="20">
        <v>64258</v>
      </c>
      <c r="E10" s="21">
        <f t="shared" si="2"/>
        <v>196505</v>
      </c>
      <c r="F10" s="22">
        <f t="shared" si="3"/>
        <v>1.7576903481014923</v>
      </c>
      <c r="G10" s="20">
        <v>3151431.74</v>
      </c>
      <c r="H10" s="22">
        <f>G10/$G$3*50</f>
        <v>1.5423033235052153</v>
      </c>
      <c r="I10" s="32">
        <v>13.2</v>
      </c>
      <c r="J10" s="33">
        <f t="shared" si="7"/>
        <v>3.0204545454545455</v>
      </c>
      <c r="K10" s="33">
        <f t="shared" si="4"/>
        <v>9.967480885375716</v>
      </c>
      <c r="L10" s="33">
        <f t="shared" si="5"/>
        <v>1085.8069784936524</v>
      </c>
      <c r="M10" s="34">
        <f>ROUND(L10,0)-1</f>
        <v>1085</v>
      </c>
    </row>
    <row r="11" spans="1:13" ht="14.25">
      <c r="A11" s="23" t="s">
        <v>22</v>
      </c>
      <c r="B11" s="23">
        <v>604007</v>
      </c>
      <c r="C11" s="20">
        <v>124857</v>
      </c>
      <c r="D11" s="20">
        <v>52113</v>
      </c>
      <c r="E11" s="21">
        <f t="shared" si="2"/>
        <v>176970</v>
      </c>
      <c r="F11" s="22">
        <f t="shared" si="3"/>
        <v>1.582954433238447</v>
      </c>
      <c r="G11" s="20">
        <v>2211935.46999999</v>
      </c>
      <c r="H11" s="22">
        <f>G11/$G$3*50</f>
        <v>1.0825160461067307</v>
      </c>
      <c r="I11" s="32">
        <v>15.1</v>
      </c>
      <c r="J11" s="33">
        <f t="shared" si="7"/>
        <v>2.6403973509933776</v>
      </c>
      <c r="K11" s="33">
        <f t="shared" si="4"/>
        <v>7.037901192814056</v>
      </c>
      <c r="L11" s="33">
        <f t="shared" si="5"/>
        <v>766.6733768527564</v>
      </c>
      <c r="M11" s="34">
        <f t="shared" si="6"/>
        <v>767</v>
      </c>
    </row>
    <row r="12" spans="1:13" ht="14.25">
      <c r="A12" s="14" t="s">
        <v>23</v>
      </c>
      <c r="B12" s="15"/>
      <c r="C12" s="16">
        <f>SUM(C13)</f>
        <v>3200</v>
      </c>
      <c r="D12" s="16">
        <f aca="true" t="shared" si="8" ref="D12:O12">SUM(D13)</f>
        <v>1154</v>
      </c>
      <c r="E12" s="16">
        <f t="shared" si="8"/>
        <v>4354</v>
      </c>
      <c r="F12" s="17">
        <f t="shared" si="8"/>
        <v>0.03894549133932418</v>
      </c>
      <c r="G12" s="16">
        <f t="shared" si="8"/>
        <v>76749</v>
      </c>
      <c r="H12" s="17">
        <f t="shared" si="8"/>
        <v>0.03756078111204838</v>
      </c>
      <c r="I12" s="16"/>
      <c r="J12" s="17">
        <f>SUM(J13)</f>
        <v>2.239887640449438</v>
      </c>
      <c r="K12" s="17">
        <f t="shared" si="8"/>
        <v>0.17136545408068674</v>
      </c>
      <c r="L12" s="17">
        <f t="shared" si="8"/>
        <v>18.667686254261568</v>
      </c>
      <c r="M12" s="16">
        <f t="shared" si="8"/>
        <v>19</v>
      </c>
    </row>
    <row r="13" spans="1:13" ht="14.25">
      <c r="A13" s="23" t="s">
        <v>23</v>
      </c>
      <c r="B13" s="23">
        <v>604008</v>
      </c>
      <c r="C13" s="20">
        <v>3200</v>
      </c>
      <c r="D13" s="20">
        <v>1154</v>
      </c>
      <c r="E13" s="21">
        <f aca="true" t="shared" si="9" ref="E12:E43">SUM(C13:D13)</f>
        <v>4354</v>
      </c>
      <c r="F13" s="22">
        <f>E13/$E$3*50</f>
        <v>0.03894549133932418</v>
      </c>
      <c r="G13" s="20">
        <v>76749</v>
      </c>
      <c r="H13" s="22">
        <f>G13/$G$3*50</f>
        <v>0.03756078111204838</v>
      </c>
      <c r="I13" s="32">
        <v>17.8</v>
      </c>
      <c r="J13" s="33">
        <f>_xlfn.IFERROR(1/(I13/39.87),0)</f>
        <v>2.239887640449438</v>
      </c>
      <c r="K13" s="33">
        <f>(F13+H13)*J13</f>
        <v>0.17136545408068674</v>
      </c>
      <c r="L13" s="33">
        <f>K13/$K$3*29127</f>
        <v>18.667686254261568</v>
      </c>
      <c r="M13" s="34">
        <f>ROUND(L13,0)</f>
        <v>19</v>
      </c>
    </row>
    <row r="14" spans="1:13" ht="14.25">
      <c r="A14" s="14" t="s">
        <v>24</v>
      </c>
      <c r="B14" s="15"/>
      <c r="C14" s="16">
        <f>SUM(C15:C21)</f>
        <v>79887</v>
      </c>
      <c r="D14" s="16">
        <f aca="true" t="shared" si="10" ref="D14:O14">SUM(D15:D21)</f>
        <v>34544</v>
      </c>
      <c r="E14" s="16">
        <f t="shared" si="10"/>
        <v>114431</v>
      </c>
      <c r="F14" s="17">
        <f t="shared" si="10"/>
        <v>1.02355799711764</v>
      </c>
      <c r="G14" s="16">
        <f t="shared" si="10"/>
        <v>3106180.929999999</v>
      </c>
      <c r="H14" s="17">
        <f t="shared" si="10"/>
        <v>1.5201576829163745</v>
      </c>
      <c r="I14" s="16"/>
      <c r="J14" s="17">
        <f>SUM(J15:J21)</f>
        <v>16.593321956740198</v>
      </c>
      <c r="K14" s="17">
        <f t="shared" si="10"/>
        <v>7.163365416235515</v>
      </c>
      <c r="L14" s="17">
        <f t="shared" si="10"/>
        <v>780.3408150860398</v>
      </c>
      <c r="M14" s="16">
        <f t="shared" si="10"/>
        <v>780</v>
      </c>
    </row>
    <row r="15" spans="1:13" ht="14.25">
      <c r="A15" s="19" t="s">
        <v>16</v>
      </c>
      <c r="B15" s="19">
        <v>606001</v>
      </c>
      <c r="C15" s="24"/>
      <c r="D15" s="24"/>
      <c r="E15" s="21">
        <f t="shared" si="9"/>
        <v>0</v>
      </c>
      <c r="F15" s="22">
        <f>E15/$E$3*50</f>
        <v>0</v>
      </c>
      <c r="G15" s="25"/>
      <c r="H15" s="26"/>
      <c r="I15" s="26"/>
      <c r="J15" s="33">
        <f aca="true" t="shared" si="11" ref="J15:J21">_xlfn.IFERROR(1/(I15/39.87),0)</f>
        <v>0</v>
      </c>
      <c r="K15" s="33">
        <f>(F15+H15)*J15</f>
        <v>0</v>
      </c>
      <c r="L15" s="33">
        <f aca="true" t="shared" si="12" ref="L14:L45">K15/$K$3*29127</f>
        <v>0</v>
      </c>
      <c r="M15" s="34">
        <f>ROUND(L15,0)</f>
        <v>0</v>
      </c>
    </row>
    <row r="16" spans="1:13" ht="14.25">
      <c r="A16" s="23" t="s">
        <v>25</v>
      </c>
      <c r="B16" s="23">
        <v>606002</v>
      </c>
      <c r="C16" s="20">
        <v>6313</v>
      </c>
      <c r="D16" s="20">
        <v>1128</v>
      </c>
      <c r="E16" s="21">
        <f t="shared" si="9"/>
        <v>7441</v>
      </c>
      <c r="F16" s="22">
        <f aca="true" t="shared" si="13" ref="F16:F21">E16/$E$3*50</f>
        <v>0.06655796992556527</v>
      </c>
      <c r="G16" s="20">
        <v>501125.65</v>
      </c>
      <c r="H16" s="22">
        <f>G16/$G$3*50</f>
        <v>0.24524972115966293</v>
      </c>
      <c r="I16" s="32">
        <v>14</v>
      </c>
      <c r="J16" s="33">
        <f t="shared" si="11"/>
        <v>2.8478571428571424</v>
      </c>
      <c r="K16" s="33">
        <f aca="true" t="shared" si="14" ref="K16:K21">(F16+H16)*J16</f>
        <v>0.8879837602548605</v>
      </c>
      <c r="L16" s="33">
        <f t="shared" si="12"/>
        <v>96.73246176859037</v>
      </c>
      <c r="M16" s="34">
        <f aca="true" t="shared" si="15" ref="M16:M21">ROUND(L16,0)</f>
        <v>97</v>
      </c>
    </row>
    <row r="17" spans="1:13" ht="14.25">
      <c r="A17" s="23" t="s">
        <v>26</v>
      </c>
      <c r="B17" s="23">
        <v>606003</v>
      </c>
      <c r="C17" s="20">
        <v>8641</v>
      </c>
      <c r="D17" s="20">
        <v>4552</v>
      </c>
      <c r="E17" s="21">
        <f t="shared" si="9"/>
        <v>13193</v>
      </c>
      <c r="F17" s="22">
        <f t="shared" si="13"/>
        <v>0.11800823776750205</v>
      </c>
      <c r="G17" s="20">
        <v>567379.559999999</v>
      </c>
      <c r="H17" s="22">
        <f>G17/$G$3*50</f>
        <v>0.27767422976990297</v>
      </c>
      <c r="I17" s="32">
        <v>18.4</v>
      </c>
      <c r="J17" s="33">
        <f t="shared" si="11"/>
        <v>2.166847826086957</v>
      </c>
      <c r="K17" s="33">
        <f t="shared" si="14"/>
        <v>0.8573836946041489</v>
      </c>
      <c r="L17" s="33">
        <f t="shared" si="12"/>
        <v>93.39904531081162</v>
      </c>
      <c r="M17" s="34">
        <f t="shared" si="15"/>
        <v>93</v>
      </c>
    </row>
    <row r="18" spans="1:13" ht="14.25">
      <c r="A18" s="23" t="s">
        <v>27</v>
      </c>
      <c r="B18" s="23">
        <v>606004</v>
      </c>
      <c r="C18" s="20">
        <v>9343</v>
      </c>
      <c r="D18" s="20">
        <v>3115</v>
      </c>
      <c r="E18" s="21">
        <f t="shared" si="9"/>
        <v>12458</v>
      </c>
      <c r="F18" s="22">
        <f t="shared" si="13"/>
        <v>0.11143383810411131</v>
      </c>
      <c r="G18" s="20">
        <v>501639.72</v>
      </c>
      <c r="H18" s="22">
        <f>G18/$G$3*50</f>
        <v>0.24550130581544044</v>
      </c>
      <c r="I18" s="32">
        <v>14.6</v>
      </c>
      <c r="J18" s="33">
        <f t="shared" si="11"/>
        <v>2.730821917808219</v>
      </c>
      <c r="K18" s="33">
        <f t="shared" si="14"/>
        <v>0.9747263142515429</v>
      </c>
      <c r="L18" s="33">
        <f t="shared" si="12"/>
        <v>106.18175708654272</v>
      </c>
      <c r="M18" s="34">
        <f t="shared" si="15"/>
        <v>106</v>
      </c>
    </row>
    <row r="19" spans="1:13" ht="14.25">
      <c r="A19" s="23" t="s">
        <v>28</v>
      </c>
      <c r="B19" s="23">
        <v>606005</v>
      </c>
      <c r="C19" s="20">
        <v>24179</v>
      </c>
      <c r="D19" s="20">
        <v>11701</v>
      </c>
      <c r="E19" s="21">
        <f t="shared" si="9"/>
        <v>35880</v>
      </c>
      <c r="F19" s="22">
        <f t="shared" si="13"/>
        <v>0.32093804071082943</v>
      </c>
      <c r="G19" s="20">
        <v>746408</v>
      </c>
      <c r="H19" s="22">
        <f>G19/$G$3*50</f>
        <v>0.3652903296236017</v>
      </c>
      <c r="I19" s="32">
        <v>12.4</v>
      </c>
      <c r="J19" s="33">
        <f t="shared" si="11"/>
        <v>3.215322580645161</v>
      </c>
      <c r="K19" s="33">
        <f t="shared" si="14"/>
        <v>2.2064455746156266</v>
      </c>
      <c r="L19" s="33">
        <f t="shared" si="12"/>
        <v>240.35902653188558</v>
      </c>
      <c r="M19" s="34">
        <f t="shared" si="15"/>
        <v>240</v>
      </c>
    </row>
    <row r="20" spans="1:13" ht="14.25">
      <c r="A20" s="23" t="s">
        <v>29</v>
      </c>
      <c r="B20" s="27">
        <v>606008</v>
      </c>
      <c r="C20" s="20">
        <v>15339</v>
      </c>
      <c r="D20" s="20">
        <v>7201</v>
      </c>
      <c r="E20" s="21">
        <f t="shared" si="9"/>
        <v>22540</v>
      </c>
      <c r="F20" s="22">
        <f t="shared" si="13"/>
        <v>0.2016149230106493</v>
      </c>
      <c r="G20" s="20">
        <v>383101</v>
      </c>
      <c r="H20" s="22">
        <f>G20/$G$3*50</f>
        <v>0.18748873346632328</v>
      </c>
      <c r="I20" s="32">
        <v>15.4</v>
      </c>
      <c r="J20" s="33">
        <f t="shared" si="11"/>
        <v>2.5889610389610387</v>
      </c>
      <c r="K20" s="33">
        <f t="shared" si="14"/>
        <v>1.007374206736162</v>
      </c>
      <c r="L20" s="33">
        <f t="shared" si="12"/>
        <v>109.73825344711473</v>
      </c>
      <c r="M20" s="34">
        <f t="shared" si="15"/>
        <v>110</v>
      </c>
    </row>
    <row r="21" spans="1:13" ht="14.25">
      <c r="A21" s="23" t="s">
        <v>30</v>
      </c>
      <c r="B21" s="27">
        <v>606010</v>
      </c>
      <c r="C21" s="20">
        <v>16072</v>
      </c>
      <c r="D21" s="20">
        <v>6847</v>
      </c>
      <c r="E21" s="21">
        <f t="shared" si="9"/>
        <v>22919</v>
      </c>
      <c r="F21" s="22">
        <f t="shared" si="13"/>
        <v>0.2050049875989827</v>
      </c>
      <c r="G21" s="20">
        <v>406527</v>
      </c>
      <c r="H21" s="22">
        <f>G21/$G$3*50</f>
        <v>0.19895336308144332</v>
      </c>
      <c r="I21" s="32">
        <v>13.1</v>
      </c>
      <c r="J21" s="33">
        <f t="shared" si="11"/>
        <v>3.043511450381679</v>
      </c>
      <c r="K21" s="33">
        <f t="shared" si="14"/>
        <v>1.2294518657731743</v>
      </c>
      <c r="L21" s="33">
        <f t="shared" si="12"/>
        <v>133.93027094109488</v>
      </c>
      <c r="M21" s="34">
        <f t="shared" si="15"/>
        <v>134</v>
      </c>
    </row>
    <row r="22" spans="1:13" ht="14.25">
      <c r="A22" s="14" t="s">
        <v>31</v>
      </c>
      <c r="B22" s="15"/>
      <c r="C22" s="16">
        <f aca="true" t="shared" si="16" ref="C22:C26">SUM(C23)</f>
        <v>21239</v>
      </c>
      <c r="D22" s="16">
        <f>SUM(D23)</f>
        <v>10124</v>
      </c>
      <c r="E22" s="16">
        <f aca="true" t="shared" si="17" ref="E22:O22">SUM(E23)</f>
        <v>31363</v>
      </c>
      <c r="F22" s="17">
        <f t="shared" si="17"/>
        <v>0.2805345532556785</v>
      </c>
      <c r="G22" s="16">
        <f t="shared" si="17"/>
        <v>652509.53</v>
      </c>
      <c r="H22" s="17">
        <f t="shared" si="17"/>
        <v>0.3193366379999162</v>
      </c>
      <c r="I22" s="16"/>
      <c r="J22" s="17">
        <f>SUM(J23)</f>
        <v>2.76875</v>
      </c>
      <c r="K22" s="17">
        <f t="shared" si="17"/>
        <v>1.6608933607889278</v>
      </c>
      <c r="L22" s="17">
        <f t="shared" si="17"/>
        <v>180.9293263179822</v>
      </c>
      <c r="M22" s="16">
        <f t="shared" si="17"/>
        <v>181</v>
      </c>
    </row>
    <row r="23" spans="1:13" ht="14.25">
      <c r="A23" s="23" t="s">
        <v>31</v>
      </c>
      <c r="B23" s="27">
        <v>606006</v>
      </c>
      <c r="C23" s="20">
        <v>21239</v>
      </c>
      <c r="D23" s="20">
        <v>10124</v>
      </c>
      <c r="E23" s="21">
        <f t="shared" si="9"/>
        <v>31363</v>
      </c>
      <c r="F23" s="22">
        <f>E23/$E$3*50</f>
        <v>0.2805345532556785</v>
      </c>
      <c r="G23" s="20">
        <v>652509.53</v>
      </c>
      <c r="H23" s="22">
        <f>G23/$G$3*50</f>
        <v>0.3193366379999162</v>
      </c>
      <c r="I23" s="32">
        <v>14.4</v>
      </c>
      <c r="J23" s="33">
        <f>_xlfn.IFERROR(1/(I23/39.87),0)</f>
        <v>2.76875</v>
      </c>
      <c r="K23" s="33">
        <f aca="true" t="shared" si="18" ref="K23:K27">(F23+H23)*J23</f>
        <v>1.6608933607889278</v>
      </c>
      <c r="L23" s="33">
        <f t="shared" si="12"/>
        <v>180.9293263179822</v>
      </c>
      <c r="M23" s="34">
        <f>ROUND(L23,0)</f>
        <v>181</v>
      </c>
    </row>
    <row r="24" spans="1:13" ht="14.25">
      <c r="A24" s="14" t="s">
        <v>32</v>
      </c>
      <c r="B24" s="15"/>
      <c r="C24" s="16">
        <f t="shared" si="16"/>
        <v>15924</v>
      </c>
      <c r="D24" s="16">
        <f aca="true" t="shared" si="19" ref="D24:O24">SUM(D25)</f>
        <v>6335</v>
      </c>
      <c r="E24" s="16">
        <f t="shared" si="19"/>
        <v>22259</v>
      </c>
      <c r="F24" s="17">
        <f t="shared" si="19"/>
        <v>0.19910144504410124</v>
      </c>
      <c r="G24" s="16">
        <f t="shared" si="19"/>
        <v>389301.65</v>
      </c>
      <c r="H24" s="17">
        <f t="shared" si="19"/>
        <v>0.19052331707526182</v>
      </c>
      <c r="I24" s="16"/>
      <c r="J24" s="17">
        <f>SUM(J25)</f>
        <v>2.4611111111111112</v>
      </c>
      <c r="K24" s="17">
        <f t="shared" si="19"/>
        <v>0.9589098312159879</v>
      </c>
      <c r="L24" s="17">
        <f t="shared" si="19"/>
        <v>104.45878938259365</v>
      </c>
      <c r="M24" s="16">
        <f t="shared" si="19"/>
        <v>104</v>
      </c>
    </row>
    <row r="25" spans="1:13" ht="14.25">
      <c r="A25" s="23" t="s">
        <v>32</v>
      </c>
      <c r="B25" s="27">
        <v>606007</v>
      </c>
      <c r="C25" s="20">
        <v>15924</v>
      </c>
      <c r="D25" s="20">
        <v>6335</v>
      </c>
      <c r="E25" s="21">
        <f t="shared" si="9"/>
        <v>22259</v>
      </c>
      <c r="F25" s="22">
        <f>E25/$E$3*50</f>
        <v>0.19910144504410124</v>
      </c>
      <c r="G25" s="20">
        <v>389301.65</v>
      </c>
      <c r="H25" s="22">
        <f>G25/$G$3*50</f>
        <v>0.19052331707526182</v>
      </c>
      <c r="I25" s="32">
        <v>16.2</v>
      </c>
      <c r="J25" s="33">
        <f>_xlfn.IFERROR(1/(I25/39.87),0)</f>
        <v>2.4611111111111112</v>
      </c>
      <c r="K25" s="33">
        <f t="shared" si="18"/>
        <v>0.9589098312159879</v>
      </c>
      <c r="L25" s="33">
        <f t="shared" si="12"/>
        <v>104.45878938259365</v>
      </c>
      <c r="M25" s="34">
        <f>ROUND(L25,0)</f>
        <v>104</v>
      </c>
    </row>
    <row r="26" spans="1:49" s="2" customFormat="1" ht="14.25">
      <c r="A26" s="14" t="s">
        <v>33</v>
      </c>
      <c r="B26" s="28"/>
      <c r="C26" s="16">
        <f t="shared" si="16"/>
        <v>26349</v>
      </c>
      <c r="D26" s="16">
        <f aca="true" t="shared" si="20" ref="D26:O26">SUM(D27)</f>
        <v>10892</v>
      </c>
      <c r="E26" s="16">
        <f t="shared" si="20"/>
        <v>37241</v>
      </c>
      <c r="F26" s="17">
        <f t="shared" si="20"/>
        <v>0.3331118610399108</v>
      </c>
      <c r="G26" s="16">
        <f t="shared" si="20"/>
        <v>501662</v>
      </c>
      <c r="H26" s="17">
        <f t="shared" si="20"/>
        <v>0.24551220959533565</v>
      </c>
      <c r="I26" s="16"/>
      <c r="J26" s="17">
        <f>SUM(J27)</f>
        <v>2.7122448979591836</v>
      </c>
      <c r="K26" s="17">
        <f t="shared" si="20"/>
        <v>1.5693701834168214</v>
      </c>
      <c r="L26" s="17">
        <f t="shared" si="20"/>
        <v>170.9592540572618</v>
      </c>
      <c r="M26" s="16">
        <f t="shared" si="20"/>
        <v>171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13" ht="14.25">
      <c r="A27" s="23" t="s">
        <v>33</v>
      </c>
      <c r="B27" s="27">
        <v>606009</v>
      </c>
      <c r="C27" s="20">
        <v>26349</v>
      </c>
      <c r="D27" s="20">
        <v>10892</v>
      </c>
      <c r="E27" s="21">
        <f t="shared" si="9"/>
        <v>37241</v>
      </c>
      <c r="F27" s="22">
        <f>E27/$E$3*50</f>
        <v>0.3331118610399108</v>
      </c>
      <c r="G27" s="20">
        <v>501662</v>
      </c>
      <c r="H27" s="22">
        <f>G27/$G$3*50</f>
        <v>0.24551220959533565</v>
      </c>
      <c r="I27" s="32">
        <v>14.7</v>
      </c>
      <c r="J27" s="33">
        <f>_xlfn.IFERROR(1/(I27/39.87),0)</f>
        <v>2.7122448979591836</v>
      </c>
      <c r="K27" s="33">
        <f t="shared" si="18"/>
        <v>1.5693701834168214</v>
      </c>
      <c r="L27" s="33">
        <f t="shared" si="12"/>
        <v>170.9592540572618</v>
      </c>
      <c r="M27" s="34">
        <f>ROUND(L27,0)</f>
        <v>171</v>
      </c>
    </row>
    <row r="28" spans="1:13" ht="14.25">
      <c r="A28" s="14" t="s">
        <v>34</v>
      </c>
      <c r="B28" s="28"/>
      <c r="C28" s="16">
        <f>SUM(C29)</f>
        <v>15837</v>
      </c>
      <c r="D28" s="16">
        <f aca="true" t="shared" si="21" ref="D28:O28">SUM(D29)</f>
        <v>6294</v>
      </c>
      <c r="E28" s="16">
        <f t="shared" si="21"/>
        <v>22131</v>
      </c>
      <c r="F28" s="17">
        <f t="shared" si="21"/>
        <v>0.1979565155789121</v>
      </c>
      <c r="G28" s="16">
        <f t="shared" si="21"/>
        <v>402434.55</v>
      </c>
      <c r="H28" s="17">
        <f t="shared" si="21"/>
        <v>0.19695052762219298</v>
      </c>
      <c r="I28" s="16"/>
      <c r="J28" s="17">
        <f>SUM(J29)</f>
        <v>2.0984210526315787</v>
      </c>
      <c r="K28" s="17">
        <f t="shared" si="21"/>
        <v>0.8286812532856873</v>
      </c>
      <c r="L28" s="17">
        <f t="shared" si="21"/>
        <v>90.2723464546226</v>
      </c>
      <c r="M28" s="16">
        <f t="shared" si="21"/>
        <v>90</v>
      </c>
    </row>
    <row r="29" spans="1:13" ht="14.25">
      <c r="A29" s="23" t="s">
        <v>34</v>
      </c>
      <c r="B29" s="27">
        <v>606011</v>
      </c>
      <c r="C29" s="20">
        <v>15837</v>
      </c>
      <c r="D29" s="20">
        <v>6294</v>
      </c>
      <c r="E29" s="21">
        <f t="shared" si="9"/>
        <v>22131</v>
      </c>
      <c r="F29" s="22">
        <f>E29/$E$3*50</f>
        <v>0.1979565155789121</v>
      </c>
      <c r="G29" s="20">
        <v>402434.55</v>
      </c>
      <c r="H29" s="22">
        <f>G29/$G$3*50</f>
        <v>0.19695052762219298</v>
      </c>
      <c r="I29" s="32">
        <v>19</v>
      </c>
      <c r="J29" s="33">
        <f>_xlfn.IFERROR(1/(I29/39.87),0)</f>
        <v>2.0984210526315787</v>
      </c>
      <c r="K29" s="33">
        <f>(F29+H29)*J29</f>
        <v>0.8286812532856873</v>
      </c>
      <c r="L29" s="33">
        <f t="shared" si="12"/>
        <v>90.2723464546226</v>
      </c>
      <c r="M29" s="34">
        <f>ROUND(L29,0)</f>
        <v>90</v>
      </c>
    </row>
    <row r="30" spans="1:13" ht="14.25">
      <c r="A30" s="14" t="s">
        <v>35</v>
      </c>
      <c r="B30" s="15"/>
      <c r="C30" s="16">
        <f>SUM(C31:C34)</f>
        <v>72558</v>
      </c>
      <c r="D30" s="16">
        <f aca="true" t="shared" si="22" ref="D30:O30">SUM(D31:D34)</f>
        <v>26061</v>
      </c>
      <c r="E30" s="16">
        <f t="shared" si="22"/>
        <v>98619</v>
      </c>
      <c r="F30" s="17">
        <f t="shared" si="22"/>
        <v>0.8821234291209947</v>
      </c>
      <c r="G30" s="16">
        <f t="shared" si="22"/>
        <v>2853386.12999999</v>
      </c>
      <c r="H30" s="17">
        <f t="shared" si="22"/>
        <v>1.3964404989913153</v>
      </c>
      <c r="I30" s="16"/>
      <c r="J30" s="17">
        <f>SUM(J31:J34)</f>
        <v>6.733252676779637</v>
      </c>
      <c r="K30" s="17">
        <f t="shared" si="22"/>
        <v>5.19193415434189</v>
      </c>
      <c r="L30" s="17">
        <f t="shared" si="22"/>
        <v>565.583059701194</v>
      </c>
      <c r="M30" s="16">
        <f t="shared" si="22"/>
        <v>566</v>
      </c>
    </row>
    <row r="31" spans="1:13" ht="14.25">
      <c r="A31" s="19" t="s">
        <v>16</v>
      </c>
      <c r="B31" s="27">
        <v>607001</v>
      </c>
      <c r="C31" s="20">
        <v>0</v>
      </c>
      <c r="D31" s="20">
        <v>0</v>
      </c>
      <c r="E31" s="21">
        <f t="shared" si="9"/>
        <v>0</v>
      </c>
      <c r="F31" s="22">
        <f>E31/$E$3*50</f>
        <v>0</v>
      </c>
      <c r="G31" s="20"/>
      <c r="H31" s="26"/>
      <c r="I31" s="26"/>
      <c r="J31" s="33">
        <f>_xlfn.IFERROR(1/(I31/39.87),0)</f>
        <v>0</v>
      </c>
      <c r="K31" s="33">
        <f aca="true" t="shared" si="23" ref="K31:K36">(F31+H31)*J31</f>
        <v>0</v>
      </c>
      <c r="L31" s="33">
        <f t="shared" si="12"/>
        <v>0</v>
      </c>
      <c r="M31" s="34">
        <f>ROUND(L31,0)</f>
        <v>0</v>
      </c>
    </row>
    <row r="32" spans="1:13" ht="14.25">
      <c r="A32" s="23" t="s">
        <v>36</v>
      </c>
      <c r="B32" s="27">
        <v>607002</v>
      </c>
      <c r="C32" s="20">
        <v>4347</v>
      </c>
      <c r="D32" s="20">
        <v>1076</v>
      </c>
      <c r="E32" s="21">
        <f t="shared" si="9"/>
        <v>5423</v>
      </c>
      <c r="F32" s="22">
        <f>E32/$E$3*50</f>
        <v>0.04850744132594281</v>
      </c>
      <c r="G32" s="20">
        <v>1221684.22999999</v>
      </c>
      <c r="H32" s="22">
        <f>G32/$G$3*50</f>
        <v>0.5978894050876362</v>
      </c>
      <c r="I32" s="32">
        <v>21.9</v>
      </c>
      <c r="J32" s="33">
        <f>_xlfn.IFERROR(1/(I32/39.87),0)</f>
        <v>1.8205479452054794</v>
      </c>
      <c r="K32" s="33">
        <f t="shared" si="23"/>
        <v>1.176796450525543</v>
      </c>
      <c r="L32" s="33">
        <f t="shared" si="12"/>
        <v>128.19425619586028</v>
      </c>
      <c r="M32" s="34">
        <f>ROUND(L32,0)</f>
        <v>128</v>
      </c>
    </row>
    <row r="33" spans="1:13" ht="14.25">
      <c r="A33" s="23" t="s">
        <v>37</v>
      </c>
      <c r="B33" s="27">
        <v>607003</v>
      </c>
      <c r="C33" s="20">
        <v>29493</v>
      </c>
      <c r="D33" s="20">
        <v>12057</v>
      </c>
      <c r="E33" s="21">
        <f t="shared" si="9"/>
        <v>41550</v>
      </c>
      <c r="F33" s="22">
        <f>E33/$E$3*50</f>
        <v>0.3716548381141294</v>
      </c>
      <c r="G33" s="20">
        <v>834869.8</v>
      </c>
      <c r="H33" s="22">
        <f>G33/$G$3*50</f>
        <v>0.40858332766367783</v>
      </c>
      <c r="I33" s="32">
        <v>16.8</v>
      </c>
      <c r="J33" s="33">
        <f>_xlfn.IFERROR(1/(I33/39.87),0)</f>
        <v>2.3732142857142855</v>
      </c>
      <c r="K33" s="33">
        <f t="shared" si="23"/>
        <v>1.8516723612834032</v>
      </c>
      <c r="L33" s="33">
        <f t="shared" si="12"/>
        <v>201.71182617618354</v>
      </c>
      <c r="M33" s="34">
        <f>ROUND(L33,0)</f>
        <v>202</v>
      </c>
    </row>
    <row r="34" spans="1:13" ht="14.25">
      <c r="A34" s="23" t="s">
        <v>38</v>
      </c>
      <c r="B34" s="27">
        <v>607004</v>
      </c>
      <c r="C34" s="20">
        <v>38718</v>
      </c>
      <c r="D34" s="20">
        <v>12928</v>
      </c>
      <c r="E34" s="21">
        <f t="shared" si="9"/>
        <v>51646</v>
      </c>
      <c r="F34" s="22">
        <f>E34/$E$3*50</f>
        <v>0.4619611496809225</v>
      </c>
      <c r="G34" s="20">
        <v>796832.1</v>
      </c>
      <c r="H34" s="22">
        <f>G34/$G$3*50</f>
        <v>0.3899677662400011</v>
      </c>
      <c r="I34" s="32">
        <v>15.7</v>
      </c>
      <c r="J34" s="33">
        <f>_xlfn.IFERROR(1/(I34/39.87),0)</f>
        <v>2.539490445859873</v>
      </c>
      <c r="K34" s="33">
        <f t="shared" si="23"/>
        <v>2.163465342532944</v>
      </c>
      <c r="L34" s="33">
        <f t="shared" si="12"/>
        <v>235.6769773291502</v>
      </c>
      <c r="M34" s="34">
        <f>ROUND(L34,0)</f>
        <v>236</v>
      </c>
    </row>
    <row r="35" spans="1:13" ht="14.25">
      <c r="A35" s="14" t="s">
        <v>39</v>
      </c>
      <c r="B35" s="15"/>
      <c r="C35" s="16">
        <f aca="true" t="shared" si="24" ref="C35:C39">SUM(C36)</f>
        <v>65356</v>
      </c>
      <c r="D35" s="16">
        <f aca="true" t="shared" si="25" ref="D35:O35">SUM(D36)</f>
        <v>26871</v>
      </c>
      <c r="E35" s="16">
        <f t="shared" si="25"/>
        <v>92227</v>
      </c>
      <c r="F35" s="17">
        <f t="shared" si="25"/>
        <v>0.8249485139531123</v>
      </c>
      <c r="G35" s="16">
        <f t="shared" si="25"/>
        <v>1586851.60999999</v>
      </c>
      <c r="H35" s="17">
        <f t="shared" si="25"/>
        <v>0.7766014668661636</v>
      </c>
      <c r="I35" s="16"/>
      <c r="J35" s="17">
        <f>SUM(J36)</f>
        <v>2.788111888111888</v>
      </c>
      <c r="K35" s="17">
        <f t="shared" si="25"/>
        <v>4.465300540927589</v>
      </c>
      <c r="L35" s="17">
        <f t="shared" si="25"/>
        <v>486.42726724706415</v>
      </c>
      <c r="M35" s="16">
        <f t="shared" si="25"/>
        <v>486</v>
      </c>
    </row>
    <row r="36" spans="1:13" ht="14.25">
      <c r="A36" s="23" t="s">
        <v>39</v>
      </c>
      <c r="B36" s="27">
        <v>607005</v>
      </c>
      <c r="C36" s="20">
        <v>65356</v>
      </c>
      <c r="D36" s="20">
        <v>26871</v>
      </c>
      <c r="E36" s="21">
        <f t="shared" si="9"/>
        <v>92227</v>
      </c>
      <c r="F36" s="22">
        <f>E36/$E$3*50</f>
        <v>0.8249485139531123</v>
      </c>
      <c r="G36" s="20">
        <v>1586851.60999999</v>
      </c>
      <c r="H36" s="22">
        <f>G36/$G$3*50</f>
        <v>0.7766014668661636</v>
      </c>
      <c r="I36" s="32">
        <v>14.3</v>
      </c>
      <c r="J36" s="33">
        <f>_xlfn.IFERROR(1/(I36/39.87),0)</f>
        <v>2.788111888111888</v>
      </c>
      <c r="K36" s="33">
        <f t="shared" si="23"/>
        <v>4.465300540927589</v>
      </c>
      <c r="L36" s="33">
        <f t="shared" si="12"/>
        <v>486.42726724706415</v>
      </c>
      <c r="M36" s="34">
        <f>ROUND(L36,0)</f>
        <v>486</v>
      </c>
    </row>
    <row r="37" spans="1:13" ht="14.25">
      <c r="A37" s="14" t="s">
        <v>40</v>
      </c>
      <c r="B37" s="15"/>
      <c r="C37" s="16">
        <f t="shared" si="24"/>
        <v>61732</v>
      </c>
      <c r="D37" s="16">
        <f aca="true" t="shared" si="26" ref="D37:O37">SUM(D38)</f>
        <v>25623</v>
      </c>
      <c r="E37" s="16">
        <f t="shared" si="26"/>
        <v>87355</v>
      </c>
      <c r="F37" s="17">
        <f t="shared" si="26"/>
        <v>0.7813696361843508</v>
      </c>
      <c r="G37" s="16">
        <f t="shared" si="26"/>
        <v>1177055.88</v>
      </c>
      <c r="H37" s="17">
        <f t="shared" si="26"/>
        <v>0.5760483949670938</v>
      </c>
      <c r="I37" s="16"/>
      <c r="J37" s="17">
        <f>SUM(J38)</f>
        <v>2.889130434782609</v>
      </c>
      <c r="K37" s="17">
        <f t="shared" si="26"/>
        <v>3.9217577465223257</v>
      </c>
      <c r="L37" s="17">
        <f t="shared" si="26"/>
        <v>427.21646302660247</v>
      </c>
      <c r="M37" s="16">
        <f t="shared" si="26"/>
        <v>427</v>
      </c>
    </row>
    <row r="38" spans="1:13" ht="14.25">
      <c r="A38" s="23" t="s">
        <v>40</v>
      </c>
      <c r="B38" s="27">
        <v>607006</v>
      </c>
      <c r="C38" s="20">
        <v>61732</v>
      </c>
      <c r="D38" s="20">
        <v>25623</v>
      </c>
      <c r="E38" s="21">
        <f t="shared" si="9"/>
        <v>87355</v>
      </c>
      <c r="F38" s="22">
        <f>E38/$E$3*50</f>
        <v>0.7813696361843508</v>
      </c>
      <c r="G38" s="20">
        <v>1177055.88</v>
      </c>
      <c r="H38" s="22">
        <f>G38/$G$3*50</f>
        <v>0.5760483949670938</v>
      </c>
      <c r="I38" s="32">
        <v>13.8</v>
      </c>
      <c r="J38" s="33">
        <f>_xlfn.IFERROR(1/(I38/39.87),0)</f>
        <v>2.889130434782609</v>
      </c>
      <c r="K38" s="33">
        <f aca="true" t="shared" si="27" ref="K38:K42">(F38+H38)*J38</f>
        <v>3.9217577465223257</v>
      </c>
      <c r="L38" s="33">
        <f t="shared" si="12"/>
        <v>427.21646302660247</v>
      </c>
      <c r="M38" s="34">
        <f aca="true" t="shared" si="28" ref="M38:M69">ROUND(L38,0)</f>
        <v>427</v>
      </c>
    </row>
    <row r="39" spans="1:49" s="2" customFormat="1" ht="14.25">
      <c r="A39" s="14" t="s">
        <v>41</v>
      </c>
      <c r="B39" s="28"/>
      <c r="C39" s="16">
        <f t="shared" si="24"/>
        <v>29468</v>
      </c>
      <c r="D39" s="16">
        <f aca="true" t="shared" si="29" ref="D39:O39">SUM(D40)</f>
        <v>10352</v>
      </c>
      <c r="E39" s="16">
        <f t="shared" si="29"/>
        <v>39820</v>
      </c>
      <c r="F39" s="17">
        <f t="shared" si="29"/>
        <v>0.3561804008111825</v>
      </c>
      <c r="G39" s="16">
        <f t="shared" si="29"/>
        <v>601670.87</v>
      </c>
      <c r="H39" s="17">
        <f t="shared" si="29"/>
        <v>0.29445631668902156</v>
      </c>
      <c r="I39" s="16"/>
      <c r="J39" s="17">
        <f>SUM(J40)</f>
        <v>2.658</v>
      </c>
      <c r="K39" s="17">
        <f t="shared" si="29"/>
        <v>1.7293923951155425</v>
      </c>
      <c r="L39" s="17">
        <f t="shared" si="29"/>
        <v>188.39126483055463</v>
      </c>
      <c r="M39" s="16">
        <f t="shared" si="29"/>
        <v>188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13" ht="14.25">
      <c r="A40" s="23" t="s">
        <v>41</v>
      </c>
      <c r="B40" s="27">
        <v>607007</v>
      </c>
      <c r="C40" s="20">
        <v>29468</v>
      </c>
      <c r="D40" s="20">
        <v>10352</v>
      </c>
      <c r="E40" s="21">
        <f t="shared" si="9"/>
        <v>39820</v>
      </c>
      <c r="F40" s="22">
        <f>E40/$E$3*50</f>
        <v>0.3561804008111825</v>
      </c>
      <c r="G40" s="20">
        <v>601670.87</v>
      </c>
      <c r="H40" s="22">
        <f>G40/$G$3*50</f>
        <v>0.29445631668902156</v>
      </c>
      <c r="I40" s="32">
        <v>15</v>
      </c>
      <c r="J40" s="33">
        <f>_xlfn.IFERROR(1/(I40/39.87),0)</f>
        <v>2.658</v>
      </c>
      <c r="K40" s="33">
        <f t="shared" si="27"/>
        <v>1.7293923951155425</v>
      </c>
      <c r="L40" s="33">
        <f t="shared" si="12"/>
        <v>188.39126483055463</v>
      </c>
      <c r="M40" s="34">
        <f t="shared" si="28"/>
        <v>188</v>
      </c>
    </row>
    <row r="41" spans="1:13" ht="14.25">
      <c r="A41" s="14" t="s">
        <v>42</v>
      </c>
      <c r="B41" s="15"/>
      <c r="C41" s="16">
        <f>SUM(C42:C46)</f>
        <v>51950</v>
      </c>
      <c r="D41" s="16">
        <f aca="true" t="shared" si="30" ref="D41:O41">SUM(D42:D46)</f>
        <v>23230</v>
      </c>
      <c r="E41" s="16">
        <f t="shared" si="30"/>
        <v>75180</v>
      </c>
      <c r="F41" s="17">
        <f t="shared" si="30"/>
        <v>0.6724671655696812</v>
      </c>
      <c r="G41" s="16">
        <f t="shared" si="30"/>
        <v>2395802.6399999987</v>
      </c>
      <c r="H41" s="17">
        <f t="shared" si="30"/>
        <v>1.1725002091064067</v>
      </c>
      <c r="I41" s="16"/>
      <c r="J41" s="17">
        <f>SUM(J42:J46)</f>
        <v>11.876067363762632</v>
      </c>
      <c r="K41" s="17">
        <f t="shared" si="30"/>
        <v>4.210763693834103</v>
      </c>
      <c r="L41" s="17">
        <f t="shared" si="30"/>
        <v>458.69930989894624</v>
      </c>
      <c r="M41" s="16">
        <f t="shared" si="30"/>
        <v>459</v>
      </c>
    </row>
    <row r="42" spans="1:13" ht="14.25">
      <c r="A42" s="19" t="s">
        <v>16</v>
      </c>
      <c r="B42" s="27">
        <v>608001</v>
      </c>
      <c r="C42" s="20">
        <v>374</v>
      </c>
      <c r="D42" s="20">
        <v>3440</v>
      </c>
      <c r="E42" s="21">
        <f t="shared" si="9"/>
        <v>3814</v>
      </c>
      <c r="F42" s="22">
        <f>E42/$E$3*50</f>
        <v>0.03411532015805751</v>
      </c>
      <c r="G42" s="20">
        <v>342459</v>
      </c>
      <c r="H42" s="22">
        <f>G42/$G$3*50</f>
        <v>0.16759863371315556</v>
      </c>
      <c r="I42" s="32">
        <v>15.2</v>
      </c>
      <c r="J42" s="33">
        <f>_xlfn.IFERROR(1/(I42/39.87),0)</f>
        <v>2.6230263157894735</v>
      </c>
      <c r="K42" s="33">
        <f t="shared" si="27"/>
        <v>0.5291010092661358</v>
      </c>
      <c r="L42" s="33">
        <f t="shared" si="12"/>
        <v>57.637589155762846</v>
      </c>
      <c r="M42" s="34">
        <f t="shared" si="28"/>
        <v>58</v>
      </c>
    </row>
    <row r="43" spans="1:13" ht="14.25">
      <c r="A43" s="23" t="s">
        <v>43</v>
      </c>
      <c r="B43" s="27">
        <v>608002</v>
      </c>
      <c r="C43" s="20">
        <v>7753</v>
      </c>
      <c r="D43" s="20">
        <v>3801</v>
      </c>
      <c r="E43" s="21">
        <f t="shared" si="9"/>
        <v>11554</v>
      </c>
      <c r="F43" s="22">
        <f>E43/$E$3*50</f>
        <v>0.10334777375621304</v>
      </c>
      <c r="G43" s="20">
        <v>466670</v>
      </c>
      <c r="H43" s="22">
        <f>G43/$G$3*50</f>
        <v>0.22838720662887615</v>
      </c>
      <c r="I43" s="32">
        <v>15.6</v>
      </c>
      <c r="J43" s="33">
        <f>_xlfn.IFERROR(1/(I43/39.87),0)</f>
        <v>2.5557692307692306</v>
      </c>
      <c r="K43" s="33">
        <f aca="true" t="shared" si="31" ref="K43:K48">(F43+H43)*J43</f>
        <v>0.8478380556380452</v>
      </c>
      <c r="L43" s="33">
        <f t="shared" si="12"/>
        <v>92.3591916584426</v>
      </c>
      <c r="M43" s="34">
        <f t="shared" si="28"/>
        <v>92</v>
      </c>
    </row>
    <row r="44" spans="1:13" ht="14.25">
      <c r="A44" s="19" t="s">
        <v>44</v>
      </c>
      <c r="B44" s="27">
        <v>608004</v>
      </c>
      <c r="C44" s="20">
        <v>16969</v>
      </c>
      <c r="D44" s="20">
        <v>5573</v>
      </c>
      <c r="E44" s="21">
        <f aca="true" t="shared" si="32" ref="E44:E75">SUM(C44:D44)</f>
        <v>22542</v>
      </c>
      <c r="F44" s="22">
        <f>E44/$E$3*50</f>
        <v>0.20163281253354287</v>
      </c>
      <c r="G44" s="20">
        <v>971410.639999999</v>
      </c>
      <c r="H44" s="22">
        <f>G44/$G$3*50</f>
        <v>0.47540609544039386</v>
      </c>
      <c r="I44" s="32">
        <v>20</v>
      </c>
      <c r="J44" s="33">
        <f>_xlfn.IFERROR(1/(I44/39.87),0)</f>
        <v>1.9935</v>
      </c>
      <c r="K44" s="33">
        <f t="shared" si="31"/>
        <v>1.3496770630460428</v>
      </c>
      <c r="L44" s="33">
        <f t="shared" si="12"/>
        <v>147.02699615089054</v>
      </c>
      <c r="M44" s="34">
        <f t="shared" si="28"/>
        <v>147</v>
      </c>
    </row>
    <row r="45" spans="1:13" ht="14.25">
      <c r="A45" s="23" t="s">
        <v>45</v>
      </c>
      <c r="B45" s="27">
        <v>608005</v>
      </c>
      <c r="C45" s="20">
        <v>14365</v>
      </c>
      <c r="D45" s="20">
        <v>5740</v>
      </c>
      <c r="E45" s="21">
        <f t="shared" si="32"/>
        <v>20105</v>
      </c>
      <c r="F45" s="22">
        <f>E45/$E$3*50</f>
        <v>0.17983442888771534</v>
      </c>
      <c r="G45" s="20">
        <v>347030</v>
      </c>
      <c r="H45" s="22">
        <f>G45/$G$3*50</f>
        <v>0.16983567042325176</v>
      </c>
      <c r="I45" s="32">
        <v>17.9</v>
      </c>
      <c r="J45" s="33">
        <f>_xlfn.IFERROR(1/(I45/39.87),0)</f>
        <v>2.2273743016759777</v>
      </c>
      <c r="K45" s="33">
        <f t="shared" si="31"/>
        <v>0.7788461932697351</v>
      </c>
      <c r="L45" s="33">
        <f t="shared" si="12"/>
        <v>84.84356695042885</v>
      </c>
      <c r="M45" s="34">
        <f t="shared" si="28"/>
        <v>85</v>
      </c>
    </row>
    <row r="46" spans="1:13" ht="14.25">
      <c r="A46" s="23" t="s">
        <v>46</v>
      </c>
      <c r="B46" s="27">
        <v>608006</v>
      </c>
      <c r="C46" s="20">
        <v>12489</v>
      </c>
      <c r="D46" s="20">
        <v>4676</v>
      </c>
      <c r="E46" s="21">
        <f t="shared" si="32"/>
        <v>17165</v>
      </c>
      <c r="F46" s="22">
        <f>E46/$E$3*50</f>
        <v>0.15353683023415238</v>
      </c>
      <c r="G46" s="20">
        <v>268233</v>
      </c>
      <c r="H46" s="22">
        <f>G46/$G$3*50</f>
        <v>0.1312726029007293</v>
      </c>
      <c r="I46" s="32">
        <v>16.1</v>
      </c>
      <c r="J46" s="33">
        <f>_xlfn.IFERROR(1/(I46/39.87),0)</f>
        <v>2.4763975155279496</v>
      </c>
      <c r="K46" s="33">
        <f t="shared" si="31"/>
        <v>0.7053013726141448</v>
      </c>
      <c r="L46" s="33">
        <f aca="true" t="shared" si="33" ref="L46:L77">K46/$K$3*29127</f>
        <v>76.83196598342143</v>
      </c>
      <c r="M46" s="34">
        <f t="shared" si="28"/>
        <v>77</v>
      </c>
    </row>
    <row r="47" spans="1:13" ht="14.25">
      <c r="A47" s="14" t="s">
        <v>47</v>
      </c>
      <c r="B47" s="28"/>
      <c r="C47" s="16">
        <f aca="true" t="shared" si="34" ref="C47:C51">SUM(C48)</f>
        <v>28609</v>
      </c>
      <c r="D47" s="16">
        <f aca="true" t="shared" si="35" ref="D47:O47">SUM(D48)</f>
        <v>11916</v>
      </c>
      <c r="E47" s="16">
        <f t="shared" si="35"/>
        <v>40525</v>
      </c>
      <c r="F47" s="17">
        <f t="shared" si="35"/>
        <v>0.36248645763116955</v>
      </c>
      <c r="G47" s="16">
        <f t="shared" si="35"/>
        <v>888374</v>
      </c>
      <c r="H47" s="17">
        <f t="shared" si="35"/>
        <v>0.43476815801684543</v>
      </c>
      <c r="I47" s="16"/>
      <c r="J47" s="17">
        <f>SUM(J48)</f>
        <v>2.523417721518987</v>
      </c>
      <c r="K47" s="17">
        <f t="shared" si="35"/>
        <v>2.0118064256890094</v>
      </c>
      <c r="L47" s="17">
        <f t="shared" si="35"/>
        <v>219.15602161790926</v>
      </c>
      <c r="M47" s="16">
        <f t="shared" si="35"/>
        <v>219</v>
      </c>
    </row>
    <row r="48" spans="1:13" ht="14.25">
      <c r="A48" s="23" t="s">
        <v>47</v>
      </c>
      <c r="B48" s="27">
        <v>608007</v>
      </c>
      <c r="C48" s="20">
        <v>28609</v>
      </c>
      <c r="D48" s="20">
        <v>11916</v>
      </c>
      <c r="E48" s="21">
        <f t="shared" si="32"/>
        <v>40525</v>
      </c>
      <c r="F48" s="22">
        <f>E48/$E$3*50</f>
        <v>0.36248645763116955</v>
      </c>
      <c r="G48" s="20">
        <v>888374</v>
      </c>
      <c r="H48" s="22">
        <f>G48/$G$3*50</f>
        <v>0.43476815801684543</v>
      </c>
      <c r="I48" s="32">
        <v>15.8</v>
      </c>
      <c r="J48" s="33">
        <f>_xlfn.IFERROR(1/(I48/39.87),0)</f>
        <v>2.523417721518987</v>
      </c>
      <c r="K48" s="33">
        <f t="shared" si="31"/>
        <v>2.0118064256890094</v>
      </c>
      <c r="L48" s="33">
        <f t="shared" si="33"/>
        <v>219.15602161790926</v>
      </c>
      <c r="M48" s="34">
        <f t="shared" si="28"/>
        <v>219</v>
      </c>
    </row>
    <row r="49" spans="1:13" ht="14.25">
      <c r="A49" s="14" t="s">
        <v>48</v>
      </c>
      <c r="B49" s="15"/>
      <c r="C49" s="16">
        <f t="shared" si="34"/>
        <v>46597</v>
      </c>
      <c r="D49" s="16">
        <f aca="true" t="shared" si="36" ref="D49:O49">SUM(D50)</f>
        <v>16625</v>
      </c>
      <c r="E49" s="16">
        <f t="shared" si="36"/>
        <v>63222</v>
      </c>
      <c r="F49" s="17">
        <f t="shared" si="36"/>
        <v>0.5655057081889648</v>
      </c>
      <c r="G49" s="16">
        <f t="shared" si="36"/>
        <v>1223987.43</v>
      </c>
      <c r="H49" s="17">
        <f t="shared" si="36"/>
        <v>0.5990165857812954</v>
      </c>
      <c r="I49" s="16"/>
      <c r="J49" s="17">
        <f>SUM(J50)</f>
        <v>2.953333333333333</v>
      </c>
      <c r="K49" s="17">
        <f t="shared" si="36"/>
        <v>3.4392225081921683</v>
      </c>
      <c r="L49" s="17">
        <f t="shared" si="36"/>
        <v>374.6515135500795</v>
      </c>
      <c r="M49" s="16">
        <f t="shared" si="36"/>
        <v>375</v>
      </c>
    </row>
    <row r="50" spans="1:13" ht="14.25">
      <c r="A50" s="23" t="s">
        <v>48</v>
      </c>
      <c r="B50" s="27">
        <v>608003</v>
      </c>
      <c r="C50" s="20">
        <v>46597</v>
      </c>
      <c r="D50" s="20">
        <v>16625</v>
      </c>
      <c r="E50" s="21">
        <f t="shared" si="32"/>
        <v>63222</v>
      </c>
      <c r="F50" s="22">
        <f>E50/$E$3*50</f>
        <v>0.5655057081889648</v>
      </c>
      <c r="G50" s="20">
        <v>1223987.43</v>
      </c>
      <c r="H50" s="22">
        <f>G50/$G$3*50</f>
        <v>0.5990165857812954</v>
      </c>
      <c r="I50" s="32">
        <v>13.5</v>
      </c>
      <c r="J50" s="33">
        <f>_xlfn.IFERROR(1/(I50/39.87),0)</f>
        <v>2.953333333333333</v>
      </c>
      <c r="K50" s="33">
        <f aca="true" t="shared" si="37" ref="K50:K54">(F50+H50)*J50</f>
        <v>3.4392225081921683</v>
      </c>
      <c r="L50" s="33">
        <f t="shared" si="33"/>
        <v>374.6515135500795</v>
      </c>
      <c r="M50" s="34">
        <f t="shared" si="28"/>
        <v>375</v>
      </c>
    </row>
    <row r="51" spans="1:13" ht="14.25">
      <c r="A51" s="14" t="s">
        <v>49</v>
      </c>
      <c r="B51" s="15"/>
      <c r="C51" s="16">
        <f t="shared" si="34"/>
        <v>41508</v>
      </c>
      <c r="D51" s="16">
        <f aca="true" t="shared" si="38" ref="D51:O51">SUM(D52)</f>
        <v>17036</v>
      </c>
      <c r="E51" s="16">
        <f t="shared" si="38"/>
        <v>58544</v>
      </c>
      <c r="F51" s="17">
        <f t="shared" si="38"/>
        <v>0.5236621141408807</v>
      </c>
      <c r="G51" s="16">
        <f t="shared" si="38"/>
        <v>908778</v>
      </c>
      <c r="H51" s="17">
        <f t="shared" si="38"/>
        <v>0.4447538278993225</v>
      </c>
      <c r="I51" s="16"/>
      <c r="J51" s="17">
        <f>SUM(J52)</f>
        <v>2.605882352941176</v>
      </c>
      <c r="K51" s="17">
        <f t="shared" si="38"/>
        <v>2.5235780136694705</v>
      </c>
      <c r="L51" s="17">
        <f t="shared" si="38"/>
        <v>274.9058312251957</v>
      </c>
      <c r="M51" s="16">
        <f t="shared" si="38"/>
        <v>275</v>
      </c>
    </row>
    <row r="52" spans="1:13" ht="14.25">
      <c r="A52" s="23" t="s">
        <v>49</v>
      </c>
      <c r="B52" s="27">
        <v>608008</v>
      </c>
      <c r="C52" s="20">
        <v>41508</v>
      </c>
      <c r="D52" s="20">
        <v>17036</v>
      </c>
      <c r="E52" s="21">
        <f t="shared" si="32"/>
        <v>58544</v>
      </c>
      <c r="F52" s="22">
        <f>E52/$E$3*50</f>
        <v>0.5236621141408807</v>
      </c>
      <c r="G52" s="20">
        <v>908778</v>
      </c>
      <c r="H52" s="22">
        <f>G52/$G$3*50</f>
        <v>0.4447538278993225</v>
      </c>
      <c r="I52" s="32">
        <v>15.3</v>
      </c>
      <c r="J52" s="33">
        <f>_xlfn.IFERROR(1/(I52/39.87),0)</f>
        <v>2.605882352941176</v>
      </c>
      <c r="K52" s="33">
        <f t="shared" si="37"/>
        <v>2.5235780136694705</v>
      </c>
      <c r="L52" s="33">
        <f t="shared" si="33"/>
        <v>274.9058312251957</v>
      </c>
      <c r="M52" s="34">
        <f t="shared" si="28"/>
        <v>275</v>
      </c>
    </row>
    <row r="53" spans="1:13" ht="14.25">
      <c r="A53" s="14" t="s">
        <v>50</v>
      </c>
      <c r="B53" s="15"/>
      <c r="C53" s="16">
        <f>SUM(C54)</f>
        <v>95973</v>
      </c>
      <c r="D53" s="16">
        <f aca="true" t="shared" si="39" ref="D53:O53">SUM(D54)</f>
        <v>43959</v>
      </c>
      <c r="E53" s="16">
        <f t="shared" si="39"/>
        <v>139932</v>
      </c>
      <c r="F53" s="17">
        <f t="shared" si="39"/>
        <v>1.251658358772235</v>
      </c>
      <c r="G53" s="16">
        <f t="shared" si="39"/>
        <v>1964777.87</v>
      </c>
      <c r="H53" s="17">
        <f t="shared" si="39"/>
        <v>0.9615576946783235</v>
      </c>
      <c r="I53" s="16"/>
      <c r="J53" s="17">
        <f>SUM(J54)</f>
        <v>2.8077464788732396</v>
      </c>
      <c r="K53" s="17">
        <f t="shared" si="39"/>
        <v>6.214149581061534</v>
      </c>
      <c r="L53" s="17">
        <f t="shared" si="39"/>
        <v>676.9380406256664</v>
      </c>
      <c r="M53" s="16">
        <f t="shared" si="39"/>
        <v>677</v>
      </c>
    </row>
    <row r="54" spans="1:13" ht="14.25">
      <c r="A54" s="23" t="s">
        <v>50</v>
      </c>
      <c r="B54" s="27">
        <v>608009</v>
      </c>
      <c r="C54" s="20">
        <v>95973</v>
      </c>
      <c r="D54" s="20">
        <v>43959</v>
      </c>
      <c r="E54" s="21">
        <f t="shared" si="32"/>
        <v>139932</v>
      </c>
      <c r="F54" s="22">
        <f>E54/$E$3*50</f>
        <v>1.251658358772235</v>
      </c>
      <c r="G54" s="20">
        <v>1964777.87</v>
      </c>
      <c r="H54" s="22">
        <f>G54/$G$3*50</f>
        <v>0.9615576946783235</v>
      </c>
      <c r="I54" s="32">
        <v>14.2</v>
      </c>
      <c r="J54" s="33">
        <f>_xlfn.IFERROR(1/(I54/39.87),0)</f>
        <v>2.8077464788732396</v>
      </c>
      <c r="K54" s="33">
        <f t="shared" si="37"/>
        <v>6.214149581061534</v>
      </c>
      <c r="L54" s="33">
        <f t="shared" si="33"/>
        <v>676.9380406256664</v>
      </c>
      <c r="M54" s="34">
        <f t="shared" si="28"/>
        <v>677</v>
      </c>
    </row>
    <row r="55" spans="1:13" ht="14.25">
      <c r="A55" s="14" t="s">
        <v>51</v>
      </c>
      <c r="B55" s="15"/>
      <c r="C55" s="16">
        <f>SUM(C56:C62)</f>
        <v>247126</v>
      </c>
      <c r="D55" s="16">
        <f aca="true" t="shared" si="40" ref="D55:O55">SUM(D56:D62)</f>
        <v>85048</v>
      </c>
      <c r="E55" s="16">
        <f t="shared" si="40"/>
        <v>332174</v>
      </c>
      <c r="F55" s="17">
        <f t="shared" si="40"/>
        <v>2.971217188826061</v>
      </c>
      <c r="G55" s="16">
        <f t="shared" si="40"/>
        <v>6319602.029999999</v>
      </c>
      <c r="H55" s="17">
        <f t="shared" si="40"/>
        <v>3.0927984542350595</v>
      </c>
      <c r="I55" s="16"/>
      <c r="J55" s="17">
        <f>SUM(J56:J62)</f>
        <v>9.543896819574503</v>
      </c>
      <c r="K55" s="17">
        <f t="shared" si="40"/>
        <v>9.438563600210042</v>
      </c>
      <c r="L55" s="17">
        <f t="shared" si="40"/>
        <v>1028.1894033126032</v>
      </c>
      <c r="M55" s="16">
        <f t="shared" si="40"/>
        <v>1028</v>
      </c>
    </row>
    <row r="56" spans="1:13" ht="14.25">
      <c r="A56" s="19" t="s">
        <v>16</v>
      </c>
      <c r="B56" s="27">
        <v>609001</v>
      </c>
      <c r="C56" s="24"/>
      <c r="D56" s="24"/>
      <c r="E56" s="21">
        <f t="shared" si="32"/>
        <v>0</v>
      </c>
      <c r="F56" s="22">
        <f>E56/$E$3*50</f>
        <v>0</v>
      </c>
      <c r="G56" s="25"/>
      <c r="H56" s="26"/>
      <c r="I56" s="26"/>
      <c r="J56" s="33">
        <f aca="true" t="shared" si="41" ref="J56:J62">_xlfn.IFERROR(1/(I56/39.87),0)</f>
        <v>0</v>
      </c>
      <c r="K56" s="33">
        <f>(F56+H56)*J56</f>
        <v>0</v>
      </c>
      <c r="L56" s="33">
        <f t="shared" si="33"/>
        <v>0</v>
      </c>
      <c r="M56" s="34">
        <f t="shared" si="28"/>
        <v>0</v>
      </c>
    </row>
    <row r="57" spans="1:13" ht="14.25">
      <c r="A57" s="23" t="s">
        <v>52</v>
      </c>
      <c r="B57" s="27">
        <v>609002</v>
      </c>
      <c r="C57" s="20">
        <v>46094</v>
      </c>
      <c r="D57" s="20">
        <v>12940</v>
      </c>
      <c r="E57" s="21">
        <f t="shared" si="32"/>
        <v>59034</v>
      </c>
      <c r="F57" s="22">
        <f aca="true" t="shared" si="42" ref="F57:F62">E57/$E$3*50</f>
        <v>0.5280450472498078</v>
      </c>
      <c r="G57" s="20">
        <v>2013957.19</v>
      </c>
      <c r="H57" s="22">
        <f>G57/$G$3*50</f>
        <v>0.9856259388738098</v>
      </c>
      <c r="I57" s="32">
        <v>28.8</v>
      </c>
      <c r="J57" s="33">
        <f t="shared" si="41"/>
        <v>1.384375</v>
      </c>
      <c r="K57" s="33">
        <f aca="true" t="shared" si="43" ref="K57:K62">(F57+H57)*J57</f>
        <v>2.095488271414883</v>
      </c>
      <c r="L57" s="33">
        <f t="shared" si="33"/>
        <v>228.27189884980805</v>
      </c>
      <c r="M57" s="34">
        <f t="shared" si="28"/>
        <v>228</v>
      </c>
    </row>
    <row r="58" spans="1:13" ht="14.25">
      <c r="A58" s="23" t="s">
        <v>53</v>
      </c>
      <c r="B58" s="27">
        <v>609002</v>
      </c>
      <c r="C58" s="20">
        <v>18277</v>
      </c>
      <c r="D58" s="20">
        <v>4460</v>
      </c>
      <c r="E58" s="21">
        <f t="shared" si="32"/>
        <v>22737</v>
      </c>
      <c r="F58" s="22">
        <f t="shared" si="42"/>
        <v>0.20337704101566692</v>
      </c>
      <c r="G58" s="20">
        <v>535952.08</v>
      </c>
      <c r="H58" s="22">
        <f>G58/$G$3*50</f>
        <v>0.26229369455533025</v>
      </c>
      <c r="I58" s="32">
        <v>28.8</v>
      </c>
      <c r="J58" s="33">
        <f t="shared" si="41"/>
        <v>1.384375</v>
      </c>
      <c r="K58" s="33">
        <f t="shared" si="43"/>
        <v>0.6446629245560991</v>
      </c>
      <c r="L58" s="33">
        <f t="shared" si="33"/>
        <v>70.22632000088899</v>
      </c>
      <c r="M58" s="34">
        <f t="shared" si="28"/>
        <v>70</v>
      </c>
    </row>
    <row r="59" spans="1:13" ht="14.25">
      <c r="A59" s="23" t="s">
        <v>54</v>
      </c>
      <c r="B59" s="27">
        <v>609003</v>
      </c>
      <c r="C59" s="20">
        <v>42889</v>
      </c>
      <c r="D59" s="20">
        <v>18333</v>
      </c>
      <c r="E59" s="21">
        <f t="shared" si="32"/>
        <v>61222</v>
      </c>
      <c r="F59" s="22">
        <f t="shared" si="42"/>
        <v>0.5476161852953847</v>
      </c>
      <c r="G59" s="20">
        <v>1362013</v>
      </c>
      <c r="H59" s="22">
        <f>G59/$G$3*50</f>
        <v>0.6665659769477693</v>
      </c>
      <c r="I59" s="32">
        <v>28.9</v>
      </c>
      <c r="J59" s="33">
        <f t="shared" si="41"/>
        <v>1.3795847750865051</v>
      </c>
      <c r="K59" s="33">
        <f t="shared" si="43"/>
        <v>1.6750672252122683</v>
      </c>
      <c r="L59" s="33">
        <f t="shared" si="33"/>
        <v>182.47335545433765</v>
      </c>
      <c r="M59" s="34">
        <f t="shared" si="28"/>
        <v>182</v>
      </c>
    </row>
    <row r="60" spans="1:13" ht="14.25">
      <c r="A60" s="23" t="s">
        <v>55</v>
      </c>
      <c r="B60" s="27">
        <v>609003</v>
      </c>
      <c r="C60" s="20">
        <v>8922</v>
      </c>
      <c r="D60" s="20">
        <v>2654</v>
      </c>
      <c r="E60" s="21">
        <f t="shared" si="32"/>
        <v>11576</v>
      </c>
      <c r="F60" s="22">
        <f t="shared" si="42"/>
        <v>0.10354455850804241</v>
      </c>
      <c r="G60" s="20">
        <v>314166.29</v>
      </c>
      <c r="H60" s="22">
        <f>G60/$G$3*50</f>
        <v>0.15375224760549733</v>
      </c>
      <c r="I60" s="32">
        <v>28.9</v>
      </c>
      <c r="J60" s="33">
        <f t="shared" si="41"/>
        <v>1.3795847750865051</v>
      </c>
      <c r="K60" s="33">
        <f t="shared" si="43"/>
        <v>0.3549627563926238</v>
      </c>
      <c r="L60" s="33">
        <f t="shared" si="33"/>
        <v>38.66784821849449</v>
      </c>
      <c r="M60" s="34">
        <f t="shared" si="28"/>
        <v>39</v>
      </c>
    </row>
    <row r="61" spans="1:13" ht="14.25">
      <c r="A61" s="23" t="s">
        <v>56</v>
      </c>
      <c r="B61" s="27">
        <v>609004</v>
      </c>
      <c r="C61" s="20">
        <v>103013</v>
      </c>
      <c r="D61" s="20">
        <v>37668</v>
      </c>
      <c r="E61" s="21">
        <f t="shared" si="32"/>
        <v>140681</v>
      </c>
      <c r="F61" s="22">
        <f t="shared" si="42"/>
        <v>1.2583579850958806</v>
      </c>
      <c r="G61" s="20">
        <v>1600337.47</v>
      </c>
      <c r="H61" s="22">
        <f>G61/$G$3*50</f>
        <v>0.7832014152116547</v>
      </c>
      <c r="I61" s="32">
        <v>24.7</v>
      </c>
      <c r="J61" s="33">
        <f t="shared" si="41"/>
        <v>1.6141700404858297</v>
      </c>
      <c r="K61" s="33">
        <f t="shared" si="43"/>
        <v>3.2954240198486398</v>
      </c>
      <c r="L61" s="33">
        <f t="shared" si="33"/>
        <v>358.98683318241245</v>
      </c>
      <c r="M61" s="34">
        <f t="shared" si="28"/>
        <v>359</v>
      </c>
    </row>
    <row r="62" spans="1:13" ht="14.25">
      <c r="A62" s="23" t="s">
        <v>57</v>
      </c>
      <c r="B62" s="27">
        <v>609006</v>
      </c>
      <c r="C62" s="20">
        <v>27931</v>
      </c>
      <c r="D62" s="20">
        <v>8993</v>
      </c>
      <c r="E62" s="21">
        <f t="shared" si="32"/>
        <v>36924</v>
      </c>
      <c r="F62" s="22">
        <f t="shared" si="42"/>
        <v>0.3302763716612783</v>
      </c>
      <c r="G62" s="20">
        <v>493176</v>
      </c>
      <c r="H62" s="22">
        <f>G62/$G$3*50</f>
        <v>0.24135918104099824</v>
      </c>
      <c r="I62" s="32">
        <v>16.6</v>
      </c>
      <c r="J62" s="33">
        <f t="shared" si="41"/>
        <v>2.4018072289156622</v>
      </c>
      <c r="K62" s="33">
        <f t="shared" si="43"/>
        <v>1.3729584027855277</v>
      </c>
      <c r="L62" s="33">
        <f t="shared" si="33"/>
        <v>149.56314760666146</v>
      </c>
      <c r="M62" s="34">
        <f t="shared" si="28"/>
        <v>150</v>
      </c>
    </row>
    <row r="63" spans="1:13" ht="14.25">
      <c r="A63" s="14" t="s">
        <v>58</v>
      </c>
      <c r="B63" s="15"/>
      <c r="C63" s="16">
        <f>SUM(C64)</f>
        <v>116279</v>
      </c>
      <c r="D63" s="16">
        <f aca="true" t="shared" si="44" ref="D63:O63">SUM(D64)</f>
        <v>40131</v>
      </c>
      <c r="E63" s="16">
        <f t="shared" si="44"/>
        <v>156410</v>
      </c>
      <c r="F63" s="17">
        <f t="shared" si="44"/>
        <v>1.3990501378924425</v>
      </c>
      <c r="G63" s="16">
        <f t="shared" si="44"/>
        <v>1908173.75</v>
      </c>
      <c r="H63" s="17">
        <f t="shared" si="44"/>
        <v>0.9338557707267394</v>
      </c>
      <c r="I63" s="16"/>
      <c r="J63" s="17">
        <f>SUM(J64)</f>
        <v>1.575889328063241</v>
      </c>
      <c r="K63" s="17">
        <f t="shared" si="44"/>
        <v>3.676401524768647</v>
      </c>
      <c r="L63" s="17">
        <f t="shared" si="44"/>
        <v>400.48859659167846</v>
      </c>
      <c r="M63" s="16">
        <f t="shared" si="44"/>
        <v>400</v>
      </c>
    </row>
    <row r="64" spans="1:13" ht="14.25">
      <c r="A64" s="23" t="s">
        <v>58</v>
      </c>
      <c r="B64" s="27">
        <v>609005</v>
      </c>
      <c r="C64" s="20">
        <v>116279</v>
      </c>
      <c r="D64" s="20">
        <v>40131</v>
      </c>
      <c r="E64" s="21">
        <f t="shared" si="32"/>
        <v>156410</v>
      </c>
      <c r="F64" s="22">
        <f>E64/$E$3*50</f>
        <v>1.3990501378924425</v>
      </c>
      <c r="G64" s="20">
        <v>1908173.75</v>
      </c>
      <c r="H64" s="22">
        <f>G64/$G$3*50</f>
        <v>0.9338557707267394</v>
      </c>
      <c r="I64" s="32">
        <v>25.3</v>
      </c>
      <c r="J64" s="33">
        <f>_xlfn.IFERROR(1/(I64/39.87),0)</f>
        <v>1.575889328063241</v>
      </c>
      <c r="K64" s="33">
        <f aca="true" t="shared" si="45" ref="K64:K67">(F64+H64)*J64</f>
        <v>3.676401524768647</v>
      </c>
      <c r="L64" s="33">
        <f t="shared" si="33"/>
        <v>400.48859659167846</v>
      </c>
      <c r="M64" s="34">
        <f t="shared" si="28"/>
        <v>400</v>
      </c>
    </row>
    <row r="65" spans="1:13" ht="14.25">
      <c r="A65" s="14" t="s">
        <v>59</v>
      </c>
      <c r="B65" s="15"/>
      <c r="C65" s="16">
        <f>SUM(C66:C67)</f>
        <v>12180</v>
      </c>
      <c r="D65" s="16">
        <f>SUM(D66:D67)</f>
        <v>10642</v>
      </c>
      <c r="E65" s="16">
        <f aca="true" t="shared" si="46" ref="E65:O65">SUM(E66:E67)</f>
        <v>22822</v>
      </c>
      <c r="F65" s="17">
        <f t="shared" si="46"/>
        <v>0.2041373457386441</v>
      </c>
      <c r="G65" s="16">
        <f t="shared" si="46"/>
        <v>616041</v>
      </c>
      <c r="H65" s="17">
        <f t="shared" si="46"/>
        <v>0.3014890247045225</v>
      </c>
      <c r="I65" s="16"/>
      <c r="J65" s="17">
        <f>SUM(J66:J67)</f>
        <v>5.906990781387181</v>
      </c>
      <c r="K65" s="17">
        <f t="shared" si="46"/>
        <v>1.4897479452517541</v>
      </c>
      <c r="L65" s="17">
        <f t="shared" si="46"/>
        <v>162.28560995027792</v>
      </c>
      <c r="M65" s="16">
        <f t="shared" si="46"/>
        <v>162</v>
      </c>
    </row>
    <row r="66" spans="1:13" ht="14.25">
      <c r="A66" s="19" t="s">
        <v>16</v>
      </c>
      <c r="B66" s="27">
        <v>610001</v>
      </c>
      <c r="C66" s="20">
        <v>3614</v>
      </c>
      <c r="D66" s="20">
        <v>3005</v>
      </c>
      <c r="E66" s="21">
        <f t="shared" si="32"/>
        <v>6619</v>
      </c>
      <c r="F66" s="22">
        <f>E66/$E$3*50</f>
        <v>0.059205376016303796</v>
      </c>
      <c r="G66" s="20">
        <v>226685</v>
      </c>
      <c r="H66" s="22">
        <f>G66/$G$3*50</f>
        <v>0.11093910886636552</v>
      </c>
      <c r="I66" s="32">
        <v>13.4</v>
      </c>
      <c r="J66" s="33">
        <f>_xlfn.IFERROR(1/(I66/39.87),0)</f>
        <v>2.975373134328358</v>
      </c>
      <c r="K66" s="33">
        <f t="shared" si="45"/>
        <v>0.5062433292740317</v>
      </c>
      <c r="L66" s="33">
        <f t="shared" si="33"/>
        <v>55.14758905112098</v>
      </c>
      <c r="M66" s="34">
        <f t="shared" si="28"/>
        <v>55</v>
      </c>
    </row>
    <row r="67" spans="1:13" ht="14.25">
      <c r="A67" s="23" t="s">
        <v>60</v>
      </c>
      <c r="B67" s="27">
        <v>610002</v>
      </c>
      <c r="C67" s="20">
        <v>8566</v>
      </c>
      <c r="D67" s="20">
        <v>7637</v>
      </c>
      <c r="E67" s="21">
        <f t="shared" si="32"/>
        <v>16203</v>
      </c>
      <c r="F67" s="22">
        <f>E67/$E$3*50</f>
        <v>0.1449319697223403</v>
      </c>
      <c r="G67" s="20">
        <v>389356</v>
      </c>
      <c r="H67" s="22">
        <f>G67/$G$3*50</f>
        <v>0.19054991583815697</v>
      </c>
      <c r="I67" s="32">
        <v>13.6</v>
      </c>
      <c r="J67" s="33">
        <f>_xlfn.IFERROR(1/(I67/39.87),0)</f>
        <v>2.9316176470588236</v>
      </c>
      <c r="K67" s="33">
        <f t="shared" si="45"/>
        <v>0.9835046159777225</v>
      </c>
      <c r="L67" s="33">
        <f t="shared" si="33"/>
        <v>107.13802089915693</v>
      </c>
      <c r="M67" s="34">
        <f t="shared" si="28"/>
        <v>107</v>
      </c>
    </row>
    <row r="68" spans="1:49" s="2" customFormat="1" ht="14.25">
      <c r="A68" s="14" t="s">
        <v>61</v>
      </c>
      <c r="B68" s="28"/>
      <c r="C68" s="16">
        <f>SUM(C69:C70)</f>
        <v>75979</v>
      </c>
      <c r="D68" s="16">
        <f aca="true" t="shared" si="47" ref="D68:O68">SUM(D69:D70)</f>
        <v>29724</v>
      </c>
      <c r="E68" s="16">
        <f t="shared" si="47"/>
        <v>105703</v>
      </c>
      <c r="F68" s="17">
        <f t="shared" si="47"/>
        <v>0.9454881192100559</v>
      </c>
      <c r="G68" s="16">
        <f t="shared" si="47"/>
        <v>1373993.1</v>
      </c>
      <c r="H68" s="17">
        <f t="shared" si="47"/>
        <v>0.6724290098706799</v>
      </c>
      <c r="I68" s="16"/>
      <c r="J68" s="17">
        <f>SUM(J69:J70)</f>
        <v>7.119642857142857</v>
      </c>
      <c r="K68" s="17">
        <f t="shared" si="47"/>
        <v>5.759496065754369</v>
      </c>
      <c r="L68" s="17">
        <f t="shared" si="47"/>
        <v>627.4103851032468</v>
      </c>
      <c r="M68" s="16">
        <f t="shared" si="47"/>
        <v>628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13" ht="14.25">
      <c r="A69" s="23" t="s">
        <v>61</v>
      </c>
      <c r="B69" s="27">
        <v>610004</v>
      </c>
      <c r="C69" s="20">
        <v>73764</v>
      </c>
      <c r="D69" s="20">
        <v>27567</v>
      </c>
      <c r="E69" s="21">
        <f t="shared" si="32"/>
        <v>101331</v>
      </c>
      <c r="F69" s="22">
        <f>E69/$E$3*50</f>
        <v>0.9063816221646895</v>
      </c>
      <c r="G69" s="20">
        <v>1276647.1</v>
      </c>
      <c r="H69" s="22">
        <f>G69/$G$3*50</f>
        <v>0.624788105127511</v>
      </c>
      <c r="I69" s="32">
        <v>11.2</v>
      </c>
      <c r="J69" s="33">
        <f>_xlfn.IFERROR(1/(I69/39.87),0)</f>
        <v>3.5598214285714285</v>
      </c>
      <c r="K69" s="33">
        <f aca="true" t="shared" si="48" ref="K69:K73">(F69+H69)*J69</f>
        <v>5.450690805994646</v>
      </c>
      <c r="L69" s="33">
        <f t="shared" si="33"/>
        <v>593.7707012253867</v>
      </c>
      <c r="M69" s="34">
        <f t="shared" si="28"/>
        <v>594</v>
      </c>
    </row>
    <row r="70" spans="1:13" ht="14.25">
      <c r="A70" s="23" t="s">
        <v>62</v>
      </c>
      <c r="B70" s="27">
        <v>610004</v>
      </c>
      <c r="C70" s="20">
        <v>2215</v>
      </c>
      <c r="D70" s="20">
        <v>2157</v>
      </c>
      <c r="E70" s="21">
        <f t="shared" si="32"/>
        <v>4372</v>
      </c>
      <c r="F70" s="22">
        <f>E70/$E$3*50</f>
        <v>0.039106497045366395</v>
      </c>
      <c r="G70" s="20">
        <v>97346</v>
      </c>
      <c r="H70" s="22">
        <f>G70/$G$3*50</f>
        <v>0.047640904743168795</v>
      </c>
      <c r="I70" s="32">
        <v>11.2</v>
      </c>
      <c r="J70" s="33">
        <f>_xlfn.IFERROR(1/(I70/39.87),0)</f>
        <v>3.5598214285714285</v>
      </c>
      <c r="K70" s="33">
        <f t="shared" si="48"/>
        <v>0.308805259759723</v>
      </c>
      <c r="L70" s="33">
        <f t="shared" si="33"/>
        <v>33.63968387786011</v>
      </c>
      <c r="M70" s="34">
        <f aca="true" t="shared" si="49" ref="M70:M101">ROUND(L70,0)</f>
        <v>34</v>
      </c>
    </row>
    <row r="71" spans="1:13" ht="14.25">
      <c r="A71" s="14" t="s">
        <v>63</v>
      </c>
      <c r="B71" s="28"/>
      <c r="C71" s="16">
        <f>SUM(C72:C73)</f>
        <v>106041</v>
      </c>
      <c r="D71" s="16">
        <f aca="true" t="shared" si="50" ref="D71:O71">SUM(D72:D73)</f>
        <v>57654</v>
      </c>
      <c r="E71" s="16">
        <f t="shared" si="50"/>
        <v>163695</v>
      </c>
      <c r="F71" s="17">
        <f t="shared" si="50"/>
        <v>1.4642127250323085</v>
      </c>
      <c r="G71" s="16">
        <f t="shared" si="50"/>
        <v>1732302</v>
      </c>
      <c r="H71" s="17">
        <f t="shared" si="50"/>
        <v>0.8477845475766932</v>
      </c>
      <c r="I71" s="16"/>
      <c r="J71" s="17">
        <f>SUM(J72:J73)</f>
        <v>6.133846153846154</v>
      </c>
      <c r="K71" s="17">
        <f t="shared" si="50"/>
        <v>7.090717789147762</v>
      </c>
      <c r="L71" s="17">
        <f t="shared" si="50"/>
        <v>772.4269498506801</v>
      </c>
      <c r="M71" s="16">
        <f t="shared" si="50"/>
        <v>773</v>
      </c>
    </row>
    <row r="72" spans="1:13" ht="14.25">
      <c r="A72" s="23" t="s">
        <v>63</v>
      </c>
      <c r="B72" s="27">
        <v>610003</v>
      </c>
      <c r="C72" s="20">
        <v>104362</v>
      </c>
      <c r="D72" s="20">
        <v>56588</v>
      </c>
      <c r="E72" s="21">
        <f t="shared" si="32"/>
        <v>160950</v>
      </c>
      <c r="F72" s="22">
        <f>E72/$E$3*50</f>
        <v>1.4396593548608696</v>
      </c>
      <c r="G72" s="20">
        <v>1710545</v>
      </c>
      <c r="H72" s="22">
        <f>G72/$G$3*50</f>
        <v>0.8371367226583902</v>
      </c>
      <c r="I72" s="32">
        <v>13</v>
      </c>
      <c r="J72" s="33">
        <f>_xlfn.IFERROR(1/(I72/39.87),0)</f>
        <v>3.066923076923077</v>
      </c>
      <c r="K72" s="33">
        <f t="shared" si="48"/>
        <v>6.982758431591761</v>
      </c>
      <c r="L72" s="33">
        <f t="shared" si="33"/>
        <v>760.66640321146</v>
      </c>
      <c r="M72" s="34">
        <f t="shared" si="49"/>
        <v>761</v>
      </c>
    </row>
    <row r="73" spans="1:13" ht="14.25">
      <c r="A73" s="23" t="s">
        <v>64</v>
      </c>
      <c r="B73" s="27">
        <v>610003</v>
      </c>
      <c r="C73" s="20">
        <v>1679</v>
      </c>
      <c r="D73" s="20">
        <v>1066</v>
      </c>
      <c r="E73" s="21">
        <f t="shared" si="32"/>
        <v>2745</v>
      </c>
      <c r="F73" s="22">
        <f>E73/$E$3*50</f>
        <v>0.02455337017143888</v>
      </c>
      <c r="G73" s="20">
        <v>21757</v>
      </c>
      <c r="H73" s="22">
        <f>G73/$G$3*50</f>
        <v>0.010647824918302996</v>
      </c>
      <c r="I73" s="32">
        <v>13</v>
      </c>
      <c r="J73" s="33">
        <f>_xlfn.IFERROR(1/(I73/39.87),0)</f>
        <v>3.066923076923077</v>
      </c>
      <c r="K73" s="33">
        <f t="shared" si="48"/>
        <v>0.10795935755600064</v>
      </c>
      <c r="L73" s="33">
        <f t="shared" si="33"/>
        <v>11.760546639220195</v>
      </c>
      <c r="M73" s="34">
        <f t="shared" si="49"/>
        <v>12</v>
      </c>
    </row>
    <row r="74" spans="1:13" ht="14.25">
      <c r="A74" s="14" t="s">
        <v>65</v>
      </c>
      <c r="B74" s="15"/>
      <c r="C74" s="16">
        <f>SUM(C75)</f>
        <v>22791</v>
      </c>
      <c r="D74" s="16">
        <f aca="true" t="shared" si="51" ref="D74:O74">SUM(D75)</f>
        <v>11560</v>
      </c>
      <c r="E74" s="16">
        <f t="shared" si="51"/>
        <v>34351</v>
      </c>
      <c r="F74" s="17">
        <f t="shared" si="51"/>
        <v>0.3072615004586874</v>
      </c>
      <c r="G74" s="16">
        <f t="shared" si="51"/>
        <v>485729</v>
      </c>
      <c r="H74" s="17">
        <f t="shared" si="51"/>
        <v>0.2377146366568183</v>
      </c>
      <c r="I74" s="16"/>
      <c r="J74" s="17">
        <f>SUM(J75)</f>
        <v>2.7122448979591836</v>
      </c>
      <c r="K74" s="17">
        <f t="shared" si="51"/>
        <v>1.4781087474010348</v>
      </c>
      <c r="L74" s="17">
        <f t="shared" si="51"/>
        <v>161.01769457670326</v>
      </c>
      <c r="M74" s="16">
        <f t="shared" si="51"/>
        <v>161</v>
      </c>
    </row>
    <row r="75" spans="1:13" ht="14.25">
      <c r="A75" s="23" t="s">
        <v>65</v>
      </c>
      <c r="B75" s="27">
        <v>610005</v>
      </c>
      <c r="C75" s="20">
        <v>22791</v>
      </c>
      <c r="D75" s="20">
        <v>11560</v>
      </c>
      <c r="E75" s="21">
        <f t="shared" si="32"/>
        <v>34351</v>
      </c>
      <c r="F75" s="22">
        <f>E75/$E$3*50</f>
        <v>0.3072615004586874</v>
      </c>
      <c r="G75" s="20">
        <v>485729</v>
      </c>
      <c r="H75" s="22">
        <f>G75/$G$3*50</f>
        <v>0.2377146366568183</v>
      </c>
      <c r="I75" s="32">
        <v>14.7</v>
      </c>
      <c r="J75" s="33">
        <f>_xlfn.IFERROR(1/(I75/39.87),0)</f>
        <v>2.7122448979591836</v>
      </c>
      <c r="K75" s="33">
        <f aca="true" t="shared" si="52" ref="K75:K79">(F75+H75)*J75</f>
        <v>1.4781087474010348</v>
      </c>
      <c r="L75" s="33">
        <f t="shared" si="33"/>
        <v>161.01769457670326</v>
      </c>
      <c r="M75" s="34">
        <f t="shared" si="49"/>
        <v>161</v>
      </c>
    </row>
    <row r="76" spans="1:13" ht="14.25">
      <c r="A76" s="14" t="s">
        <v>66</v>
      </c>
      <c r="B76" s="15"/>
      <c r="C76" s="16">
        <f>SUM(C77:C79)</f>
        <v>93264</v>
      </c>
      <c r="D76" s="16">
        <f aca="true" t="shared" si="53" ref="D76:O76">SUM(D77:D79)</f>
        <v>46098</v>
      </c>
      <c r="E76" s="16">
        <f t="shared" si="53"/>
        <v>139362</v>
      </c>
      <c r="F76" s="17">
        <f t="shared" si="53"/>
        <v>1.2465598447475645</v>
      </c>
      <c r="G76" s="16">
        <f t="shared" si="53"/>
        <v>1935114.56</v>
      </c>
      <c r="H76" s="17">
        <f t="shared" si="53"/>
        <v>0.9470405401359994</v>
      </c>
      <c r="I76" s="16"/>
      <c r="J76" s="17">
        <f>SUM(J77:J79)</f>
        <v>7.951121261144032</v>
      </c>
      <c r="K76" s="17">
        <f t="shared" si="53"/>
        <v>5.808936220168598</v>
      </c>
      <c r="L76" s="17">
        <f t="shared" si="53"/>
        <v>632.7961455875771</v>
      </c>
      <c r="M76" s="16">
        <f t="shared" si="53"/>
        <v>633</v>
      </c>
    </row>
    <row r="77" spans="1:13" ht="14.25">
      <c r="A77" s="23" t="s">
        <v>67</v>
      </c>
      <c r="B77" s="27">
        <v>613005</v>
      </c>
      <c r="C77" s="35">
        <v>31306</v>
      </c>
      <c r="D77" s="35">
        <v>16047</v>
      </c>
      <c r="E77" s="21">
        <f aca="true" t="shared" si="54" ref="E76:E107">SUM(C77:D77)</f>
        <v>47353</v>
      </c>
      <c r="F77" s="22">
        <f>E77/$E$3*50</f>
        <v>0.42356128878985255</v>
      </c>
      <c r="G77" s="36">
        <v>623305.54</v>
      </c>
      <c r="H77" s="22">
        <f>G77/$G$3*50</f>
        <v>0.3050442735914099</v>
      </c>
      <c r="I77" s="32">
        <v>14.5</v>
      </c>
      <c r="J77" s="33">
        <f>_xlfn.IFERROR(1/(I77/39.87),0)</f>
        <v>2.7496551724137928</v>
      </c>
      <c r="K77" s="33">
        <f t="shared" si="52"/>
        <v>2.0034140532510984</v>
      </c>
      <c r="L77" s="33">
        <f t="shared" si="33"/>
        <v>218.2417989909493</v>
      </c>
      <c r="M77" s="34">
        <f t="shared" si="49"/>
        <v>218</v>
      </c>
    </row>
    <row r="78" spans="1:13" ht="14.25">
      <c r="A78" s="23" t="s">
        <v>68</v>
      </c>
      <c r="B78" s="27">
        <v>613006</v>
      </c>
      <c r="C78" s="35">
        <v>31934</v>
      </c>
      <c r="D78" s="35">
        <v>17235</v>
      </c>
      <c r="E78" s="21">
        <f t="shared" si="54"/>
        <v>49169</v>
      </c>
      <c r="F78" s="22">
        <f>E78/$E$3*50</f>
        <v>0.4398049755772233</v>
      </c>
      <c r="G78" s="36">
        <v>647823.1</v>
      </c>
      <c r="H78" s="22">
        <f>G78/$G$3*50</f>
        <v>0.3170431101177687</v>
      </c>
      <c r="I78" s="32">
        <v>15.9</v>
      </c>
      <c r="J78" s="33">
        <f>_xlfn.IFERROR(1/(I78/39.87),0)</f>
        <v>2.5075471698113208</v>
      </c>
      <c r="K78" s="33">
        <f t="shared" si="52"/>
        <v>1.897832275261593</v>
      </c>
      <c r="L78" s="33">
        <f aca="true" t="shared" si="55" ref="L78:L109">K78/$K$3*29127</f>
        <v>206.74025385019317</v>
      </c>
      <c r="M78" s="34">
        <f t="shared" si="49"/>
        <v>207</v>
      </c>
    </row>
    <row r="79" spans="1:13" ht="14.25">
      <c r="A79" s="23" t="s">
        <v>69</v>
      </c>
      <c r="B79" s="27">
        <v>613008</v>
      </c>
      <c r="C79" s="35">
        <v>30024</v>
      </c>
      <c r="D79" s="35">
        <v>12816</v>
      </c>
      <c r="E79" s="21">
        <f t="shared" si="54"/>
        <v>42840</v>
      </c>
      <c r="F79" s="22">
        <f>E79/$E$3*50</f>
        <v>0.3831935803804887</v>
      </c>
      <c r="G79" s="36">
        <v>663985.92</v>
      </c>
      <c r="H79" s="22">
        <f>G79/$G$3*50</f>
        <v>0.32495315642682077</v>
      </c>
      <c r="I79" s="32">
        <v>14.8</v>
      </c>
      <c r="J79" s="33">
        <f>_xlfn.IFERROR(1/(I79/39.87),0)</f>
        <v>2.6939189189189188</v>
      </c>
      <c r="K79" s="33">
        <f t="shared" si="52"/>
        <v>1.907689891655907</v>
      </c>
      <c r="L79" s="33">
        <f t="shared" si="55"/>
        <v>207.81409274643462</v>
      </c>
      <c r="M79" s="34">
        <f t="shared" si="49"/>
        <v>208</v>
      </c>
    </row>
    <row r="80" spans="1:13" ht="14.25">
      <c r="A80" s="14" t="s">
        <v>70</v>
      </c>
      <c r="B80" s="15"/>
      <c r="C80" s="16">
        <f>SUM(C81:C87)</f>
        <v>85382</v>
      </c>
      <c r="D80" s="16">
        <f aca="true" t="shared" si="56" ref="D80:O80">SUM(D81:D87)</f>
        <v>30447</v>
      </c>
      <c r="E80" s="16">
        <f t="shared" si="56"/>
        <v>115829</v>
      </c>
      <c r="F80" s="17">
        <f t="shared" si="56"/>
        <v>1.0360627736202528</v>
      </c>
      <c r="G80" s="16">
        <f t="shared" si="56"/>
        <v>2640844.18</v>
      </c>
      <c r="H80" s="17">
        <f t="shared" si="56"/>
        <v>1.292422965719513</v>
      </c>
      <c r="I80" s="16"/>
      <c r="J80" s="17">
        <f>SUM(J81:J87)</f>
        <v>17.57566999574472</v>
      </c>
      <c r="K80" s="17">
        <f t="shared" si="56"/>
        <v>6.645412622846148</v>
      </c>
      <c r="L80" s="17">
        <f t="shared" si="56"/>
        <v>723.917656209698</v>
      </c>
      <c r="M80" s="16">
        <f t="shared" si="56"/>
        <v>723</v>
      </c>
    </row>
    <row r="81" spans="1:13" ht="14.25">
      <c r="A81" s="19" t="s">
        <v>16</v>
      </c>
      <c r="B81" s="27">
        <v>614001</v>
      </c>
      <c r="C81" s="20">
        <v>0</v>
      </c>
      <c r="D81" s="20">
        <v>0</v>
      </c>
      <c r="E81" s="21">
        <f t="shared" si="54"/>
        <v>0</v>
      </c>
      <c r="F81" s="22">
        <f>E81/$E$3*50</f>
        <v>0</v>
      </c>
      <c r="G81" s="20">
        <v>398109.4</v>
      </c>
      <c r="H81" s="22">
        <f>G81/$G$3*50</f>
        <v>0.1948338093271432</v>
      </c>
      <c r="I81" s="26">
        <v>19.4</v>
      </c>
      <c r="J81" s="33">
        <f aca="true" t="shared" si="57" ref="J81:J87">_xlfn.IFERROR(1/(I81/39.87),0)</f>
        <v>2.0551546391752575</v>
      </c>
      <c r="K81" s="33">
        <f aca="true" t="shared" si="58" ref="K81:K87">(F81+H81)*J81</f>
        <v>0.4004136071068659</v>
      </c>
      <c r="L81" s="33">
        <f t="shared" si="55"/>
        <v>43.619034125096505</v>
      </c>
      <c r="M81" s="34">
        <f t="shared" si="49"/>
        <v>44</v>
      </c>
    </row>
    <row r="82" spans="1:13" ht="14.25">
      <c r="A82" s="19" t="s">
        <v>71</v>
      </c>
      <c r="B82" s="27">
        <v>614001</v>
      </c>
      <c r="C82" s="20">
        <v>4991</v>
      </c>
      <c r="D82" s="20">
        <v>1606</v>
      </c>
      <c r="E82" s="21">
        <f t="shared" si="54"/>
        <v>6597</v>
      </c>
      <c r="F82" s="22">
        <f aca="true" t="shared" si="59" ref="F82:F87">E82/$E$3*50</f>
        <v>0.059008591264474414</v>
      </c>
      <c r="G82" s="20">
        <v>93381</v>
      </c>
      <c r="H82" s="22">
        <f>G82/$G$3*50</f>
        <v>0.045700443015859356</v>
      </c>
      <c r="I82" s="26">
        <v>19.4</v>
      </c>
      <c r="J82" s="33">
        <f t="shared" si="57"/>
        <v>2.0551546391752575</v>
      </c>
      <c r="K82" s="33">
        <f t="shared" si="58"/>
        <v>0.215193257564789</v>
      </c>
      <c r="L82" s="33">
        <f t="shared" si="55"/>
        <v>23.442065600692874</v>
      </c>
      <c r="M82" s="34">
        <f t="shared" si="49"/>
        <v>23</v>
      </c>
    </row>
    <row r="83" spans="1:13" ht="14.25">
      <c r="A83" s="19" t="s">
        <v>72</v>
      </c>
      <c r="B83" s="27">
        <v>614001</v>
      </c>
      <c r="C83" s="20">
        <v>1692</v>
      </c>
      <c r="D83" s="20">
        <v>735</v>
      </c>
      <c r="E83" s="21">
        <f t="shared" si="54"/>
        <v>2427</v>
      </c>
      <c r="F83" s="22">
        <f t="shared" si="59"/>
        <v>0.021708936031359618</v>
      </c>
      <c r="G83" s="20">
        <v>32556.48</v>
      </c>
      <c r="H83" s="22">
        <f>G83/$G$3*50</f>
        <v>0.015933065174253486</v>
      </c>
      <c r="I83" s="26">
        <v>19.4</v>
      </c>
      <c r="J83" s="33">
        <f t="shared" si="57"/>
        <v>2.0551546391752575</v>
      </c>
      <c r="K83" s="33">
        <f t="shared" si="58"/>
        <v>0.0773601334055564</v>
      </c>
      <c r="L83" s="33">
        <f t="shared" si="55"/>
        <v>8.427221850226484</v>
      </c>
      <c r="M83" s="34">
        <f t="shared" si="49"/>
        <v>8</v>
      </c>
    </row>
    <row r="84" spans="1:13" ht="14.25">
      <c r="A84" s="19" t="s">
        <v>73</v>
      </c>
      <c r="B84" s="27">
        <v>614001</v>
      </c>
      <c r="C84" s="20">
        <v>3372</v>
      </c>
      <c r="D84" s="20">
        <v>1215</v>
      </c>
      <c r="E84" s="21">
        <f t="shared" si="54"/>
        <v>4587</v>
      </c>
      <c r="F84" s="22">
        <f t="shared" si="59"/>
        <v>0.04102962075642627</v>
      </c>
      <c r="G84" s="20">
        <v>104360.5</v>
      </c>
      <c r="H84" s="22">
        <f>G84/$G$3*50</f>
        <v>0.05107378463880865</v>
      </c>
      <c r="I84" s="26">
        <v>19.4</v>
      </c>
      <c r="J84" s="33">
        <f t="shared" si="57"/>
        <v>2.0551546391752575</v>
      </c>
      <c r="K84" s="33">
        <f t="shared" si="58"/>
        <v>0.1892867408818565</v>
      </c>
      <c r="L84" s="33">
        <f t="shared" si="55"/>
        <v>20.61994063990545</v>
      </c>
      <c r="M84" s="34">
        <f t="shared" si="49"/>
        <v>21</v>
      </c>
    </row>
    <row r="85" spans="1:13" ht="14.25">
      <c r="A85" s="19" t="s">
        <v>74</v>
      </c>
      <c r="B85" s="27">
        <v>614002</v>
      </c>
      <c r="C85" s="20">
        <v>14754</v>
      </c>
      <c r="D85" s="20">
        <v>4879</v>
      </c>
      <c r="E85" s="21">
        <f t="shared" si="54"/>
        <v>19633</v>
      </c>
      <c r="F85" s="22">
        <f t="shared" si="59"/>
        <v>0.1756125014848304</v>
      </c>
      <c r="G85" s="20">
        <v>573960.8</v>
      </c>
      <c r="H85" s="22">
        <f>G85/$G$3*50</f>
        <v>0.28089507323478063</v>
      </c>
      <c r="I85" s="32">
        <v>10.6</v>
      </c>
      <c r="J85" s="33">
        <f t="shared" si="57"/>
        <v>3.761320754716981</v>
      </c>
      <c r="K85" s="33">
        <f t="shared" si="58"/>
        <v>1.717071415478386</v>
      </c>
      <c r="L85" s="33">
        <f t="shared" si="55"/>
        <v>187.04907959581482</v>
      </c>
      <c r="M85" s="34">
        <f t="shared" si="49"/>
        <v>187</v>
      </c>
    </row>
    <row r="86" spans="1:13" ht="14.25">
      <c r="A86" s="23" t="s">
        <v>75</v>
      </c>
      <c r="B86" s="27">
        <v>614004</v>
      </c>
      <c r="C86" s="20">
        <v>26584</v>
      </c>
      <c r="D86" s="20">
        <v>8517</v>
      </c>
      <c r="E86" s="21">
        <f t="shared" si="54"/>
        <v>35101</v>
      </c>
      <c r="F86" s="22">
        <f t="shared" si="59"/>
        <v>0.31397007154378</v>
      </c>
      <c r="G86" s="20">
        <v>760066</v>
      </c>
      <c r="H86" s="22">
        <f>G86/$G$3*50</f>
        <v>0.37197452288251526</v>
      </c>
      <c r="I86" s="32">
        <v>15.1</v>
      </c>
      <c r="J86" s="33">
        <f t="shared" si="57"/>
        <v>2.6403973509933776</v>
      </c>
      <c r="K86" s="33">
        <f t="shared" si="58"/>
        <v>1.8111662900514165</v>
      </c>
      <c r="L86" s="33">
        <f t="shared" si="55"/>
        <v>197.29929954876036</v>
      </c>
      <c r="M86" s="34">
        <f t="shared" si="49"/>
        <v>197</v>
      </c>
    </row>
    <row r="87" spans="1:13" ht="14.25">
      <c r="A87" s="23" t="s">
        <v>76</v>
      </c>
      <c r="B87" s="27">
        <v>614005</v>
      </c>
      <c r="C87" s="20">
        <v>33989</v>
      </c>
      <c r="D87" s="20">
        <v>13495</v>
      </c>
      <c r="E87" s="21">
        <f t="shared" si="54"/>
        <v>47484</v>
      </c>
      <c r="F87" s="22">
        <f t="shared" si="59"/>
        <v>0.42473305253938204</v>
      </c>
      <c r="G87" s="20">
        <v>678410</v>
      </c>
      <c r="H87" s="22">
        <f>G87/$G$3*50</f>
        <v>0.33201226744615225</v>
      </c>
      <c r="I87" s="32">
        <v>13.5</v>
      </c>
      <c r="J87" s="33">
        <f t="shared" si="57"/>
        <v>2.953333333333333</v>
      </c>
      <c r="K87" s="33">
        <f t="shared" si="58"/>
        <v>2.2349211783572778</v>
      </c>
      <c r="L87" s="33">
        <f t="shared" si="55"/>
        <v>243.46101484920146</v>
      </c>
      <c r="M87" s="34">
        <f t="shared" si="49"/>
        <v>243</v>
      </c>
    </row>
    <row r="88" spans="1:13" ht="14.25">
      <c r="A88" s="14" t="s">
        <v>77</v>
      </c>
      <c r="B88" s="15"/>
      <c r="C88" s="16">
        <f>SUM(C89)</f>
        <v>67962</v>
      </c>
      <c r="D88" s="16">
        <f aca="true" t="shared" si="60" ref="D88:O88">SUM(D89)</f>
        <v>19129</v>
      </c>
      <c r="E88" s="16">
        <f t="shared" si="60"/>
        <v>87091</v>
      </c>
      <c r="F88" s="17">
        <f t="shared" si="60"/>
        <v>0.7790082191623983</v>
      </c>
      <c r="G88" s="16">
        <f t="shared" si="60"/>
        <v>1338840.07</v>
      </c>
      <c r="H88" s="17">
        <f t="shared" si="60"/>
        <v>0.6552251991988108</v>
      </c>
      <c r="I88" s="16"/>
      <c r="J88" s="17">
        <f>SUM(J89)</f>
        <v>3.4669565217391303</v>
      </c>
      <c r="K88" s="17">
        <f t="shared" si="60"/>
        <v>4.9724249034836</v>
      </c>
      <c r="L88" s="17">
        <f t="shared" si="60"/>
        <v>541.6708316099875</v>
      </c>
      <c r="M88" s="16">
        <f t="shared" si="60"/>
        <v>542</v>
      </c>
    </row>
    <row r="89" spans="1:13" ht="14.25">
      <c r="A89" s="23" t="s">
        <v>77</v>
      </c>
      <c r="B89" s="27">
        <v>614003</v>
      </c>
      <c r="C89" s="20">
        <v>67962</v>
      </c>
      <c r="D89" s="20">
        <v>19129</v>
      </c>
      <c r="E89" s="21">
        <f t="shared" si="54"/>
        <v>87091</v>
      </c>
      <c r="F89" s="22">
        <f>E89/$E$3*50</f>
        <v>0.7790082191623983</v>
      </c>
      <c r="G89" s="20">
        <v>1338840.07</v>
      </c>
      <c r="H89" s="22">
        <f>G89/$G$3*50</f>
        <v>0.6552251991988108</v>
      </c>
      <c r="I89" s="32">
        <v>11.5</v>
      </c>
      <c r="J89" s="33">
        <f>_xlfn.IFERROR(1/(I89/39.87),0)</f>
        <v>3.4669565217391303</v>
      </c>
      <c r="K89" s="33">
        <f aca="true" t="shared" si="61" ref="K89:K98">(F89+H89)*J89</f>
        <v>4.9724249034836</v>
      </c>
      <c r="L89" s="33">
        <f t="shared" si="55"/>
        <v>541.6708316099875</v>
      </c>
      <c r="M89" s="34">
        <f t="shared" si="49"/>
        <v>542</v>
      </c>
    </row>
    <row r="90" spans="1:13" ht="14.25">
      <c r="A90" s="14" t="s">
        <v>78</v>
      </c>
      <c r="B90" s="15"/>
      <c r="C90" s="16">
        <f>SUM(C91:C98)</f>
        <v>161503</v>
      </c>
      <c r="D90" s="16">
        <f aca="true" t="shared" si="62" ref="D90:O90">SUM(D91:D98)</f>
        <v>73565</v>
      </c>
      <c r="E90" s="16">
        <f t="shared" si="62"/>
        <v>235068</v>
      </c>
      <c r="F90" s="17">
        <f t="shared" si="62"/>
        <v>2.1026271837740595</v>
      </c>
      <c r="G90" s="16">
        <f t="shared" si="62"/>
        <v>6326904.23</v>
      </c>
      <c r="H90" s="17">
        <f t="shared" si="62"/>
        <v>2.8414771922788624</v>
      </c>
      <c r="I90" s="16"/>
      <c r="J90" s="17">
        <f>SUM(J91:J98)</f>
        <v>22.122948481971555</v>
      </c>
      <c r="K90" s="17">
        <f t="shared" si="62"/>
        <v>15.697259225957083</v>
      </c>
      <c r="L90" s="17">
        <f t="shared" si="62"/>
        <v>1709.9800648502173</v>
      </c>
      <c r="M90" s="16">
        <f t="shared" si="62"/>
        <v>1711</v>
      </c>
    </row>
    <row r="91" spans="1:13" ht="14.25">
      <c r="A91" s="19" t="s">
        <v>16</v>
      </c>
      <c r="B91" s="27">
        <v>615001</v>
      </c>
      <c r="C91" s="24"/>
      <c r="D91" s="24"/>
      <c r="E91" s="21">
        <f t="shared" si="54"/>
        <v>0</v>
      </c>
      <c r="F91" s="22">
        <f>E91/$E$3*50</f>
        <v>0</v>
      </c>
      <c r="G91" s="25"/>
      <c r="H91" s="26"/>
      <c r="I91" s="26"/>
      <c r="J91" s="33">
        <f aca="true" t="shared" si="63" ref="J91:J98">_xlfn.IFERROR(1/(I91/39.87),0)</f>
        <v>0</v>
      </c>
      <c r="K91" s="33">
        <f t="shared" si="61"/>
        <v>0</v>
      </c>
      <c r="L91" s="33">
        <f t="shared" si="55"/>
        <v>0</v>
      </c>
      <c r="M91" s="34">
        <f t="shared" si="49"/>
        <v>0</v>
      </c>
    </row>
    <row r="92" spans="1:13" ht="14.25">
      <c r="A92" s="23" t="s">
        <v>79</v>
      </c>
      <c r="B92" s="27">
        <v>615002</v>
      </c>
      <c r="C92" s="20">
        <v>0</v>
      </c>
      <c r="D92" s="20">
        <v>0</v>
      </c>
      <c r="E92" s="21">
        <f t="shared" si="54"/>
        <v>0</v>
      </c>
      <c r="F92" s="22">
        <f aca="true" t="shared" si="64" ref="F92:F98">E92/$E$3*50</f>
        <v>0</v>
      </c>
      <c r="G92" s="20">
        <v>520834</v>
      </c>
      <c r="H92" s="26"/>
      <c r="I92" s="26">
        <v>11.2</v>
      </c>
      <c r="J92" s="33">
        <f t="shared" si="63"/>
        <v>3.5598214285714285</v>
      </c>
      <c r="K92" s="33">
        <f t="shared" si="61"/>
        <v>0</v>
      </c>
      <c r="L92" s="33">
        <f t="shared" si="55"/>
        <v>0</v>
      </c>
      <c r="M92" s="34">
        <f t="shared" si="49"/>
        <v>0</v>
      </c>
    </row>
    <row r="93" spans="1:13" ht="14.25">
      <c r="A93" s="19" t="s">
        <v>80</v>
      </c>
      <c r="B93" s="27">
        <v>615003</v>
      </c>
      <c r="C93" s="20">
        <v>1607</v>
      </c>
      <c r="D93" s="20">
        <v>1065</v>
      </c>
      <c r="E93" s="21">
        <f t="shared" si="54"/>
        <v>2672</v>
      </c>
      <c r="F93" s="22">
        <f t="shared" si="64"/>
        <v>0.023900402585823197</v>
      </c>
      <c r="G93" s="20">
        <v>690422.24</v>
      </c>
      <c r="H93" s="22">
        <f>G93/$G$3*50</f>
        <v>0.3378910296098989</v>
      </c>
      <c r="I93" s="32">
        <v>10.1</v>
      </c>
      <c r="J93" s="33">
        <f t="shared" si="63"/>
        <v>3.947524752475248</v>
      </c>
      <c r="K93" s="33">
        <f t="shared" si="61"/>
        <v>1.4281806338260834</v>
      </c>
      <c r="L93" s="33">
        <f t="shared" si="55"/>
        <v>155.5787782882109</v>
      </c>
      <c r="M93" s="34">
        <f t="shared" si="49"/>
        <v>156</v>
      </c>
    </row>
    <row r="94" spans="1:13" ht="14.25">
      <c r="A94" s="37" t="s">
        <v>81</v>
      </c>
      <c r="B94" s="27">
        <v>615004</v>
      </c>
      <c r="C94" s="20">
        <v>13084</v>
      </c>
      <c r="D94" s="20">
        <v>4811</v>
      </c>
      <c r="E94" s="21">
        <f t="shared" si="54"/>
        <v>17895</v>
      </c>
      <c r="F94" s="22">
        <f t="shared" si="64"/>
        <v>0.16006650609030917</v>
      </c>
      <c r="G94" s="20">
        <v>598173</v>
      </c>
      <c r="H94" s="22">
        <f>G94/$G$3*50</f>
        <v>0.29274446729126524</v>
      </c>
      <c r="I94" s="32">
        <v>14.3</v>
      </c>
      <c r="J94" s="33">
        <f t="shared" si="63"/>
        <v>2.788111888111888</v>
      </c>
      <c r="K94" s="33">
        <f t="shared" si="61"/>
        <v>1.2624876579526831</v>
      </c>
      <c r="L94" s="33">
        <f t="shared" si="55"/>
        <v>137.52902313345731</v>
      </c>
      <c r="M94" s="34">
        <f t="shared" si="49"/>
        <v>138</v>
      </c>
    </row>
    <row r="95" spans="1:13" ht="14.25">
      <c r="A95" s="37" t="s">
        <v>82</v>
      </c>
      <c r="B95" s="27">
        <v>615004</v>
      </c>
      <c r="C95" s="20">
        <v>13674</v>
      </c>
      <c r="D95" s="20">
        <v>5077</v>
      </c>
      <c r="E95" s="21">
        <f t="shared" si="54"/>
        <v>18751</v>
      </c>
      <c r="F95" s="22">
        <f t="shared" si="64"/>
        <v>0.16772322188876151</v>
      </c>
      <c r="G95" s="20">
        <v>611978.5</v>
      </c>
      <c r="H95" s="22">
        <f>G95/$G$3*50</f>
        <v>0.29950084670523003</v>
      </c>
      <c r="I95" s="32">
        <v>14.3</v>
      </c>
      <c r="J95" s="33">
        <f t="shared" si="63"/>
        <v>2.788111888111888</v>
      </c>
      <c r="K95" s="33">
        <f t="shared" si="61"/>
        <v>1.302672980058912</v>
      </c>
      <c r="L95" s="33">
        <f t="shared" si="55"/>
        <v>141.90660897262134</v>
      </c>
      <c r="M95" s="34">
        <f t="shared" si="49"/>
        <v>142</v>
      </c>
    </row>
    <row r="96" spans="1:13" ht="14.25">
      <c r="A96" s="23" t="s">
        <v>83</v>
      </c>
      <c r="B96" s="27">
        <v>615005</v>
      </c>
      <c r="C96" s="20">
        <v>16878</v>
      </c>
      <c r="D96" s="20">
        <v>6045</v>
      </c>
      <c r="E96" s="21">
        <f t="shared" si="54"/>
        <v>22923</v>
      </c>
      <c r="F96" s="22">
        <f t="shared" si="64"/>
        <v>0.2050407666447699</v>
      </c>
      <c r="G96" s="20">
        <v>545813.29</v>
      </c>
      <c r="H96" s="22">
        <f>G96/$G$3*50</f>
        <v>0.2671197476675525</v>
      </c>
      <c r="I96" s="32">
        <v>16.5</v>
      </c>
      <c r="J96" s="33">
        <f t="shared" si="63"/>
        <v>2.4163636363636365</v>
      </c>
      <c r="K96" s="33">
        <f t="shared" si="61"/>
        <v>1.1409114973110481</v>
      </c>
      <c r="L96" s="33">
        <f t="shared" si="55"/>
        <v>124.28513080386831</v>
      </c>
      <c r="M96" s="34">
        <f t="shared" si="49"/>
        <v>124</v>
      </c>
    </row>
    <row r="97" spans="1:13" ht="14.25">
      <c r="A97" s="23" t="s">
        <v>84</v>
      </c>
      <c r="B97" s="27">
        <v>615008</v>
      </c>
      <c r="C97" s="20">
        <v>52437</v>
      </c>
      <c r="D97" s="20">
        <v>28896</v>
      </c>
      <c r="E97" s="21">
        <f t="shared" si="54"/>
        <v>81333</v>
      </c>
      <c r="F97" s="22">
        <f t="shared" si="64"/>
        <v>0.7275042827517808</v>
      </c>
      <c r="G97" s="20">
        <v>1784287</v>
      </c>
      <c r="H97" s="22">
        <f>G97/$G$3*50</f>
        <v>0.8732258850027163</v>
      </c>
      <c r="I97" s="32">
        <v>12.4</v>
      </c>
      <c r="J97" s="33">
        <f t="shared" si="63"/>
        <v>3.215322580645161</v>
      </c>
      <c r="K97" s="33">
        <f t="shared" si="61"/>
        <v>5.146863853900951</v>
      </c>
      <c r="L97" s="33">
        <f t="shared" si="55"/>
        <v>560.6733290175487</v>
      </c>
      <c r="M97" s="34">
        <f t="shared" si="49"/>
        <v>561</v>
      </c>
    </row>
    <row r="98" spans="1:13" ht="14.25">
      <c r="A98" s="23" t="s">
        <v>85</v>
      </c>
      <c r="B98" s="27">
        <v>615009</v>
      </c>
      <c r="C98" s="20">
        <v>63823</v>
      </c>
      <c r="D98" s="20">
        <v>27671</v>
      </c>
      <c r="E98" s="21">
        <f t="shared" si="54"/>
        <v>91494</v>
      </c>
      <c r="F98" s="22">
        <f t="shared" si="64"/>
        <v>0.818392003812615</v>
      </c>
      <c r="G98" s="20">
        <v>1575396.2</v>
      </c>
      <c r="H98" s="22">
        <f>G98/$G$3*50</f>
        <v>0.7709952160021992</v>
      </c>
      <c r="I98" s="32">
        <v>11.7</v>
      </c>
      <c r="J98" s="33">
        <f t="shared" si="63"/>
        <v>3.4076923076923076</v>
      </c>
      <c r="K98" s="33">
        <f t="shared" si="61"/>
        <v>5.416142602907406</v>
      </c>
      <c r="L98" s="33">
        <f t="shared" si="55"/>
        <v>590.0071946345107</v>
      </c>
      <c r="M98" s="34">
        <f t="shared" si="49"/>
        <v>590</v>
      </c>
    </row>
    <row r="99" spans="1:49" s="2" customFormat="1" ht="14.25">
      <c r="A99" s="14" t="s">
        <v>86</v>
      </c>
      <c r="B99" s="28"/>
      <c r="C99" s="16">
        <f aca="true" t="shared" si="65" ref="C99:C103">SUM(C100)</f>
        <v>101767</v>
      </c>
      <c r="D99" s="16">
        <f aca="true" t="shared" si="66" ref="D99:O99">SUM(D100)</f>
        <v>36755</v>
      </c>
      <c r="E99" s="16">
        <f t="shared" si="66"/>
        <v>138522</v>
      </c>
      <c r="F99" s="17">
        <f t="shared" si="66"/>
        <v>1.2390462451322608</v>
      </c>
      <c r="G99" s="16">
        <f t="shared" si="66"/>
        <v>2765258.85</v>
      </c>
      <c r="H99" s="17">
        <f t="shared" si="66"/>
        <v>1.3533112142569237</v>
      </c>
      <c r="I99" s="16"/>
      <c r="J99" s="17">
        <f>SUM(J100)</f>
        <v>3.4370689655172417</v>
      </c>
      <c r="K99" s="17">
        <f t="shared" si="66"/>
        <v>8.910111371193688</v>
      </c>
      <c r="L99" s="17">
        <f t="shared" si="66"/>
        <v>970.6224889974368</v>
      </c>
      <c r="M99" s="16">
        <f t="shared" si="66"/>
        <v>971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13" ht="14.25">
      <c r="A100" s="23" t="s">
        <v>86</v>
      </c>
      <c r="B100" s="27">
        <v>615006</v>
      </c>
      <c r="C100" s="20">
        <v>101767</v>
      </c>
      <c r="D100" s="20">
        <v>36755</v>
      </c>
      <c r="E100" s="21">
        <f t="shared" si="54"/>
        <v>138522</v>
      </c>
      <c r="F100" s="22">
        <f>E100/$E$3*50</f>
        <v>1.2390462451322608</v>
      </c>
      <c r="G100" s="20">
        <v>2765258.85</v>
      </c>
      <c r="H100" s="22">
        <f>G100/$G$3*50</f>
        <v>1.3533112142569237</v>
      </c>
      <c r="I100" s="32">
        <v>11.6</v>
      </c>
      <c r="J100" s="33">
        <f>_xlfn.IFERROR(1/(I100/39.87),0)</f>
        <v>3.4370689655172417</v>
      </c>
      <c r="K100" s="33">
        <f aca="true" t="shared" si="67" ref="K100:K104">(F100+H100)*J100</f>
        <v>8.910111371193688</v>
      </c>
      <c r="L100" s="33">
        <f t="shared" si="55"/>
        <v>970.6224889974368</v>
      </c>
      <c r="M100" s="34">
        <f t="shared" si="49"/>
        <v>971</v>
      </c>
    </row>
    <row r="101" spans="1:13" ht="14.25">
      <c r="A101" s="14" t="s">
        <v>87</v>
      </c>
      <c r="B101" s="28"/>
      <c r="C101" s="16">
        <f t="shared" si="65"/>
        <v>92300</v>
      </c>
      <c r="D101" s="16">
        <f aca="true" t="shared" si="68" ref="D101:O101">SUM(D102)</f>
        <v>37823</v>
      </c>
      <c r="E101" s="16">
        <f t="shared" si="68"/>
        <v>130123</v>
      </c>
      <c r="F101" s="17">
        <f t="shared" si="68"/>
        <v>1.1639191937406705</v>
      </c>
      <c r="G101" s="16">
        <f t="shared" si="68"/>
        <v>2539401.38</v>
      </c>
      <c r="H101" s="17">
        <f t="shared" si="68"/>
        <v>1.2427770966372667</v>
      </c>
      <c r="I101" s="16"/>
      <c r="J101" s="17">
        <f>SUM(J102)</f>
        <v>2.91021897810219</v>
      </c>
      <c r="K101" s="17">
        <f t="shared" si="68"/>
        <v>7.004013218786011</v>
      </c>
      <c r="L101" s="17">
        <f t="shared" si="68"/>
        <v>762.9817922778966</v>
      </c>
      <c r="M101" s="16">
        <f t="shared" si="68"/>
        <v>763</v>
      </c>
    </row>
    <row r="102" spans="1:13" ht="14.25">
      <c r="A102" s="23" t="s">
        <v>87</v>
      </c>
      <c r="B102" s="27">
        <v>615007</v>
      </c>
      <c r="C102" s="20">
        <v>92300</v>
      </c>
      <c r="D102" s="20">
        <v>37823</v>
      </c>
      <c r="E102" s="21">
        <f t="shared" si="54"/>
        <v>130123</v>
      </c>
      <c r="F102" s="22">
        <f>E102/$E$3*50</f>
        <v>1.1639191937406705</v>
      </c>
      <c r="G102" s="20">
        <v>2539401.38</v>
      </c>
      <c r="H102" s="22">
        <f>G102/$G$3*50</f>
        <v>1.2427770966372667</v>
      </c>
      <c r="I102" s="32">
        <v>13.7</v>
      </c>
      <c r="J102" s="33">
        <f>_xlfn.IFERROR(1/(I102/39.87),0)</f>
        <v>2.91021897810219</v>
      </c>
      <c r="K102" s="33">
        <f t="shared" si="67"/>
        <v>7.004013218786011</v>
      </c>
      <c r="L102" s="33">
        <f t="shared" si="55"/>
        <v>762.9817922778966</v>
      </c>
      <c r="M102" s="34">
        <f aca="true" t="shared" si="69" ref="M102:M133">ROUND(L102,0)</f>
        <v>763</v>
      </c>
    </row>
    <row r="103" spans="1:13" ht="14.25">
      <c r="A103" s="14" t="s">
        <v>88</v>
      </c>
      <c r="B103" s="15"/>
      <c r="C103" s="16">
        <f t="shared" si="65"/>
        <v>57385</v>
      </c>
      <c r="D103" s="16">
        <f aca="true" t="shared" si="70" ref="D103:O103">SUM(D104)</f>
        <v>22451</v>
      </c>
      <c r="E103" s="16">
        <f t="shared" si="70"/>
        <v>79836</v>
      </c>
      <c r="F103" s="17">
        <f t="shared" si="70"/>
        <v>0.7141139748659359</v>
      </c>
      <c r="G103" s="16">
        <f t="shared" si="70"/>
        <v>1141923.38</v>
      </c>
      <c r="H103" s="17">
        <f t="shared" si="70"/>
        <v>0.5588546316292126</v>
      </c>
      <c r="I103" s="16"/>
      <c r="J103" s="17">
        <f>SUM(J104)</f>
        <v>3.4076923076923076</v>
      </c>
      <c r="K103" s="17">
        <f t="shared" si="70"/>
        <v>4.337885328287314</v>
      </c>
      <c r="L103" s="17">
        <f t="shared" si="70"/>
        <v>472.5472981112268</v>
      </c>
      <c r="M103" s="16">
        <f t="shared" si="70"/>
        <v>473</v>
      </c>
    </row>
    <row r="104" spans="1:13" ht="14.25">
      <c r="A104" s="23" t="s">
        <v>88</v>
      </c>
      <c r="B104" s="27">
        <v>615010</v>
      </c>
      <c r="C104" s="20">
        <v>57385</v>
      </c>
      <c r="D104" s="20">
        <v>22451</v>
      </c>
      <c r="E104" s="21">
        <f t="shared" si="54"/>
        <v>79836</v>
      </c>
      <c r="F104" s="22">
        <f>E104/$E$3*50</f>
        <v>0.7141139748659359</v>
      </c>
      <c r="G104" s="20">
        <v>1141923.38</v>
      </c>
      <c r="H104" s="22">
        <f>G104/$G$3*50</f>
        <v>0.5588546316292126</v>
      </c>
      <c r="I104" s="32">
        <v>11.7</v>
      </c>
      <c r="J104" s="33">
        <f>_xlfn.IFERROR(1/(I104/39.87),0)</f>
        <v>3.4076923076923076</v>
      </c>
      <c r="K104" s="33">
        <f t="shared" si="67"/>
        <v>4.337885328287314</v>
      </c>
      <c r="L104" s="33">
        <f t="shared" si="55"/>
        <v>472.5472981112268</v>
      </c>
      <c r="M104" s="34">
        <f t="shared" si="69"/>
        <v>473</v>
      </c>
    </row>
    <row r="105" spans="1:13" ht="14.25">
      <c r="A105" s="14" t="s">
        <v>89</v>
      </c>
      <c r="B105" s="14"/>
      <c r="C105" s="16">
        <f>SUM(C106:C111)</f>
        <v>243105</v>
      </c>
      <c r="D105" s="16">
        <f aca="true" t="shared" si="71" ref="D105:O105">SUM(D106:D111)</f>
        <v>91489</v>
      </c>
      <c r="E105" s="16">
        <f t="shared" si="71"/>
        <v>334594</v>
      </c>
      <c r="F105" s="17">
        <f t="shared" si="71"/>
        <v>2.9928635115272932</v>
      </c>
      <c r="G105" s="16">
        <f t="shared" si="71"/>
        <v>7845701.69</v>
      </c>
      <c r="H105" s="17">
        <f t="shared" si="71"/>
        <v>3.8396680588479075</v>
      </c>
      <c r="I105" s="16"/>
      <c r="J105" s="17">
        <f>SUM(J106:J111)</f>
        <v>14.10733629922506</v>
      </c>
      <c r="K105" s="17">
        <f t="shared" si="71"/>
        <v>16.9894695588227</v>
      </c>
      <c r="L105" s="17">
        <f t="shared" si="71"/>
        <v>1850.7469259300017</v>
      </c>
      <c r="M105" s="16">
        <f t="shared" si="71"/>
        <v>1851</v>
      </c>
    </row>
    <row r="106" spans="1:13" ht="14.25">
      <c r="A106" s="19" t="s">
        <v>16</v>
      </c>
      <c r="B106" s="27">
        <v>616001</v>
      </c>
      <c r="C106" s="20">
        <v>0</v>
      </c>
      <c r="D106" s="20">
        <v>489</v>
      </c>
      <c r="E106" s="21">
        <f t="shared" si="54"/>
        <v>489</v>
      </c>
      <c r="F106" s="22">
        <f>E106/$E$3*50</f>
        <v>0.004373988347480368</v>
      </c>
      <c r="G106" s="20">
        <v>770683.47</v>
      </c>
      <c r="H106" s="22">
        <f>G106/$G$3*50</f>
        <v>0.3771706878701208</v>
      </c>
      <c r="I106" s="32">
        <v>27.1</v>
      </c>
      <c r="J106" s="33">
        <f aca="true" t="shared" si="72" ref="J106:J111">_xlfn.IFERROR(1/(I106/39.87),0)</f>
        <v>1.4712177121771217</v>
      </c>
      <c r="K106" s="33">
        <f aca="true" t="shared" si="73" ref="K106:K111">(F106+H106)*J106</f>
        <v>0.5613352856382199</v>
      </c>
      <c r="L106" s="33">
        <f t="shared" si="55"/>
        <v>61.14902826801179</v>
      </c>
      <c r="M106" s="34">
        <f t="shared" si="69"/>
        <v>61</v>
      </c>
    </row>
    <row r="107" spans="1:13" ht="14.25">
      <c r="A107" s="23" t="s">
        <v>90</v>
      </c>
      <c r="B107" s="27">
        <v>616002</v>
      </c>
      <c r="C107" s="20">
        <v>33241</v>
      </c>
      <c r="D107" s="20">
        <v>14013</v>
      </c>
      <c r="E107" s="21">
        <f t="shared" si="54"/>
        <v>47254</v>
      </c>
      <c r="F107" s="22">
        <f>E107/$E$3*50</f>
        <v>0.4226757574066203</v>
      </c>
      <c r="G107" s="20">
        <v>674787.5</v>
      </c>
      <c r="H107" s="22">
        <f>G107/$G$3*50</f>
        <v>0.33023942441786014</v>
      </c>
      <c r="I107" s="32">
        <v>12.3</v>
      </c>
      <c r="J107" s="33">
        <f t="shared" si="72"/>
        <v>3.241463414634146</v>
      </c>
      <c r="K107" s="33">
        <f t="shared" si="73"/>
        <v>2.440547016206669</v>
      </c>
      <c r="L107" s="33">
        <f t="shared" si="55"/>
        <v>265.86085411280663</v>
      </c>
      <c r="M107" s="34">
        <f t="shared" si="69"/>
        <v>266</v>
      </c>
    </row>
    <row r="108" spans="1:13" ht="14.25">
      <c r="A108" s="23" t="s">
        <v>91</v>
      </c>
      <c r="B108" s="27">
        <v>616004</v>
      </c>
      <c r="C108" s="20">
        <v>89660</v>
      </c>
      <c r="D108" s="20">
        <v>32405</v>
      </c>
      <c r="E108" s="21">
        <f aca="true" t="shared" si="74" ref="E108:E139">SUM(C108:D108)</f>
        <v>122065</v>
      </c>
      <c r="F108" s="22">
        <f>E108/$E$3*50</f>
        <v>1.0918423060024358</v>
      </c>
      <c r="G108" s="20">
        <v>2990913</v>
      </c>
      <c r="H108" s="22">
        <f>G108/$G$3*50</f>
        <v>1.4637458275440716</v>
      </c>
      <c r="I108" s="32">
        <v>14.5</v>
      </c>
      <c r="J108" s="33">
        <f t="shared" si="72"/>
        <v>2.7496551724137928</v>
      </c>
      <c r="K108" s="33">
        <f t="shared" si="73"/>
        <v>7.026986129965465</v>
      </c>
      <c r="L108" s="33">
        <f t="shared" si="55"/>
        <v>765.4843450855537</v>
      </c>
      <c r="M108" s="34">
        <f t="shared" si="69"/>
        <v>765</v>
      </c>
    </row>
    <row r="109" spans="1:13" ht="14.25">
      <c r="A109" s="23" t="s">
        <v>92</v>
      </c>
      <c r="B109" s="27">
        <v>616007</v>
      </c>
      <c r="C109" s="20">
        <v>97558</v>
      </c>
      <c r="D109" s="20">
        <v>35855</v>
      </c>
      <c r="E109" s="21">
        <f t="shared" si="74"/>
        <v>133413</v>
      </c>
      <c r="F109" s="22">
        <f>E109/$E$3*50</f>
        <v>1.1933474589006101</v>
      </c>
      <c r="G109" s="20">
        <v>3014550.52</v>
      </c>
      <c r="H109" s="22">
        <f>G109/$G$3*50</f>
        <v>1.4753139745525234</v>
      </c>
      <c r="I109" s="32">
        <v>18</v>
      </c>
      <c r="J109" s="33">
        <f t="shared" si="72"/>
        <v>2.215</v>
      </c>
      <c r="K109" s="33">
        <f t="shared" si="73"/>
        <v>5.911085075098691</v>
      </c>
      <c r="L109" s="33">
        <f t="shared" si="55"/>
        <v>643.9237254448872</v>
      </c>
      <c r="M109" s="34">
        <f t="shared" si="69"/>
        <v>644</v>
      </c>
    </row>
    <row r="110" spans="1:13" ht="14.25">
      <c r="A110" s="23" t="s">
        <v>93</v>
      </c>
      <c r="B110" s="27">
        <v>616007</v>
      </c>
      <c r="C110" s="20">
        <v>18907</v>
      </c>
      <c r="D110" s="20">
        <v>7006</v>
      </c>
      <c r="E110" s="21">
        <f t="shared" si="74"/>
        <v>25913</v>
      </c>
      <c r="F110" s="22">
        <f>E110/$E$3*50</f>
        <v>0.23178560337067233</v>
      </c>
      <c r="G110" s="20">
        <v>320419</v>
      </c>
      <c r="H110" s="22">
        <f>G110/$G$3*50</f>
        <v>0.15681230925668646</v>
      </c>
      <c r="I110" s="32">
        <v>18</v>
      </c>
      <c r="J110" s="33">
        <f t="shared" si="72"/>
        <v>2.215</v>
      </c>
      <c r="K110" s="33">
        <f t="shared" si="73"/>
        <v>0.8607443764695996</v>
      </c>
      <c r="L110" s="33">
        <f aca="true" t="shared" si="75" ref="L110:L141">K110/$K$3*29127</f>
        <v>93.76514100379231</v>
      </c>
      <c r="M110" s="34">
        <f t="shared" si="69"/>
        <v>94</v>
      </c>
    </row>
    <row r="111" spans="1:13" ht="14.25">
      <c r="A111" s="23" t="s">
        <v>94</v>
      </c>
      <c r="B111" s="27">
        <v>616007</v>
      </c>
      <c r="C111" s="20">
        <v>3739</v>
      </c>
      <c r="D111" s="20">
        <v>1721</v>
      </c>
      <c r="E111" s="21">
        <f t="shared" si="74"/>
        <v>5460</v>
      </c>
      <c r="F111" s="22">
        <f>E111/$E$3*50</f>
        <v>0.048838397499474044</v>
      </c>
      <c r="G111" s="20">
        <v>74348.2</v>
      </c>
      <c r="H111" s="22">
        <f>G111/$G$3*50</f>
        <v>0.03638583520664498</v>
      </c>
      <c r="I111" s="32">
        <v>18</v>
      </c>
      <c r="J111" s="33">
        <f t="shared" si="72"/>
        <v>2.215</v>
      </c>
      <c r="K111" s="33">
        <f t="shared" si="73"/>
        <v>0.18877167544405363</v>
      </c>
      <c r="L111" s="33">
        <f t="shared" si="75"/>
        <v>20.56383201495009</v>
      </c>
      <c r="M111" s="34">
        <f t="shared" si="69"/>
        <v>21</v>
      </c>
    </row>
    <row r="112" spans="1:13" ht="14.25">
      <c r="A112" s="14" t="s">
        <v>95</v>
      </c>
      <c r="B112" s="28"/>
      <c r="C112" s="16">
        <f>SUM(C113)</f>
        <v>116993</v>
      </c>
      <c r="D112" s="16">
        <f aca="true" t="shared" si="76" ref="D112:O112">SUM(D113)</f>
        <v>61441</v>
      </c>
      <c r="E112" s="16">
        <f t="shared" si="76"/>
        <v>178434</v>
      </c>
      <c r="F112" s="17">
        <f t="shared" si="76"/>
        <v>1.5960495639965482</v>
      </c>
      <c r="G112" s="16">
        <f t="shared" si="76"/>
        <v>2875153.59</v>
      </c>
      <c r="H112" s="17">
        <f t="shared" si="76"/>
        <v>1.4070934430091608</v>
      </c>
      <c r="I112" s="16"/>
      <c r="J112" s="17">
        <f>SUM(J113)</f>
        <v>2.997744360902255</v>
      </c>
      <c r="K112" s="17">
        <f t="shared" si="76"/>
        <v>9.002655014234406</v>
      </c>
      <c r="L112" s="17">
        <f t="shared" si="76"/>
        <v>980.7037256292791</v>
      </c>
      <c r="M112" s="16">
        <f t="shared" si="76"/>
        <v>981</v>
      </c>
    </row>
    <row r="113" spans="1:13" ht="14.25">
      <c r="A113" s="23" t="s">
        <v>95</v>
      </c>
      <c r="B113" s="27">
        <v>616006</v>
      </c>
      <c r="C113" s="20">
        <v>116993</v>
      </c>
      <c r="D113" s="20">
        <v>61441</v>
      </c>
      <c r="E113" s="21">
        <f t="shared" si="74"/>
        <v>178434</v>
      </c>
      <c r="F113" s="22">
        <f>E113/$E$3*50</f>
        <v>1.5960495639965482</v>
      </c>
      <c r="G113" s="20">
        <v>2875153.59</v>
      </c>
      <c r="H113" s="22">
        <f>G113/$G$3*50</f>
        <v>1.4070934430091608</v>
      </c>
      <c r="I113" s="32">
        <v>13.3</v>
      </c>
      <c r="J113" s="33">
        <f>_xlfn.IFERROR(1/(I113/39.87),0)</f>
        <v>2.997744360902255</v>
      </c>
      <c r="K113" s="33">
        <f aca="true" t="shared" si="77" ref="K113:K122">(F113+H113)*J113</f>
        <v>9.002655014234406</v>
      </c>
      <c r="L113" s="33">
        <f t="shared" si="75"/>
        <v>980.7037256292791</v>
      </c>
      <c r="M113" s="34">
        <f t="shared" si="69"/>
        <v>981</v>
      </c>
    </row>
    <row r="114" spans="1:13" ht="14.25">
      <c r="A114" s="14" t="s">
        <v>96</v>
      </c>
      <c r="B114" s="15"/>
      <c r="C114" s="16">
        <f>SUM(C115)</f>
        <v>97102</v>
      </c>
      <c r="D114" s="16">
        <f aca="true" t="shared" si="78" ref="D114:O114">SUM(D115)</f>
        <v>51145</v>
      </c>
      <c r="E114" s="16">
        <f t="shared" si="78"/>
        <v>148247</v>
      </c>
      <c r="F114" s="17">
        <f t="shared" si="78"/>
        <v>1.3260340502022947</v>
      </c>
      <c r="G114" s="16">
        <f t="shared" si="78"/>
        <v>3755586.68</v>
      </c>
      <c r="H114" s="17">
        <f t="shared" si="78"/>
        <v>1.837975338242902</v>
      </c>
      <c r="I114" s="16"/>
      <c r="J114" s="17">
        <f>SUM(J115)</f>
        <v>2.975373134328358</v>
      </c>
      <c r="K114" s="17">
        <f t="shared" si="78"/>
        <v>9.414108531142537</v>
      </c>
      <c r="L114" s="17">
        <f t="shared" si="78"/>
        <v>1025.5253917174568</v>
      </c>
      <c r="M114" s="16">
        <f t="shared" si="78"/>
        <v>1026</v>
      </c>
    </row>
    <row r="115" spans="1:13" ht="14.25">
      <c r="A115" s="23" t="s">
        <v>96</v>
      </c>
      <c r="B115" s="27">
        <v>616005</v>
      </c>
      <c r="C115" s="20">
        <v>97102</v>
      </c>
      <c r="D115" s="20">
        <v>51145</v>
      </c>
      <c r="E115" s="21">
        <f t="shared" si="74"/>
        <v>148247</v>
      </c>
      <c r="F115" s="22">
        <f>E115/$E$3*50</f>
        <v>1.3260340502022947</v>
      </c>
      <c r="G115" s="20">
        <v>3755586.68</v>
      </c>
      <c r="H115" s="22">
        <f>G115/$G$3*50</f>
        <v>1.837975338242902</v>
      </c>
      <c r="I115" s="32">
        <v>13.4</v>
      </c>
      <c r="J115" s="33">
        <f>_xlfn.IFERROR(1/(I115/39.87),0)</f>
        <v>2.975373134328358</v>
      </c>
      <c r="K115" s="33">
        <f t="shared" si="77"/>
        <v>9.414108531142537</v>
      </c>
      <c r="L115" s="33">
        <f t="shared" si="75"/>
        <v>1025.5253917174568</v>
      </c>
      <c r="M115" s="34">
        <f t="shared" si="69"/>
        <v>1026</v>
      </c>
    </row>
    <row r="116" spans="1:13" ht="14.25">
      <c r="A116" s="14" t="s">
        <v>97</v>
      </c>
      <c r="B116" s="15"/>
      <c r="C116" s="16">
        <f>SUM(C117:C122)</f>
        <v>32650</v>
      </c>
      <c r="D116" s="16">
        <f aca="true" t="shared" si="79" ref="D116:O116">SUM(D117:D122)</f>
        <v>8435</v>
      </c>
      <c r="E116" s="16">
        <f t="shared" si="79"/>
        <v>41085</v>
      </c>
      <c r="F116" s="17">
        <f t="shared" si="79"/>
        <v>0.36749552404137203</v>
      </c>
      <c r="G116" s="16">
        <f t="shared" si="79"/>
        <v>1905266.8900000001</v>
      </c>
      <c r="H116" s="17">
        <f t="shared" si="79"/>
        <v>0.5774942469479454</v>
      </c>
      <c r="I116" s="16"/>
      <c r="J116" s="17">
        <f>SUM(J117:J122)</f>
        <v>12.335493276193812</v>
      </c>
      <c r="K116" s="17">
        <f t="shared" si="79"/>
        <v>2.2579666074448967</v>
      </c>
      <c r="L116" s="17">
        <f t="shared" si="79"/>
        <v>245.97146739117028</v>
      </c>
      <c r="M116" s="16">
        <f t="shared" si="79"/>
        <v>246</v>
      </c>
    </row>
    <row r="117" spans="1:13" ht="14.25">
      <c r="A117" s="19" t="s">
        <v>16</v>
      </c>
      <c r="B117" s="27">
        <v>617001</v>
      </c>
      <c r="C117" s="24"/>
      <c r="D117" s="24"/>
      <c r="E117" s="21">
        <f t="shared" si="74"/>
        <v>0</v>
      </c>
      <c r="F117" s="22">
        <f>E117/$E$3*50</f>
        <v>0</v>
      </c>
      <c r="G117" s="25"/>
      <c r="H117" s="26"/>
      <c r="I117" s="26"/>
      <c r="J117" s="33">
        <f aca="true" t="shared" si="80" ref="J117:J122">_xlfn.IFERROR(1/(I117/39.87),0)</f>
        <v>0</v>
      </c>
      <c r="K117" s="33">
        <f t="shared" si="77"/>
        <v>0</v>
      </c>
      <c r="L117" s="33">
        <f t="shared" si="75"/>
        <v>0</v>
      </c>
      <c r="M117" s="34">
        <f t="shared" si="69"/>
        <v>0</v>
      </c>
    </row>
    <row r="118" spans="1:13" ht="14.25">
      <c r="A118" s="23" t="s">
        <v>98</v>
      </c>
      <c r="B118" s="27">
        <v>617002</v>
      </c>
      <c r="C118" s="20">
        <v>0</v>
      </c>
      <c r="D118" s="20">
        <v>0</v>
      </c>
      <c r="E118" s="21">
        <f t="shared" si="74"/>
        <v>0</v>
      </c>
      <c r="F118" s="22">
        <f>E118/$E$3*50</f>
        <v>0</v>
      </c>
      <c r="G118" s="20">
        <v>725256.66</v>
      </c>
      <c r="H118" s="26"/>
      <c r="I118" s="26">
        <v>15.4</v>
      </c>
      <c r="J118" s="33">
        <f t="shared" si="80"/>
        <v>2.5889610389610387</v>
      </c>
      <c r="K118" s="33">
        <f t="shared" si="77"/>
        <v>0</v>
      </c>
      <c r="L118" s="33">
        <f t="shared" si="75"/>
        <v>0</v>
      </c>
      <c r="M118" s="34">
        <f t="shared" si="69"/>
        <v>0</v>
      </c>
    </row>
    <row r="119" spans="1:13" ht="14.25">
      <c r="A119" s="23" t="s">
        <v>99</v>
      </c>
      <c r="B119" s="27">
        <v>617003</v>
      </c>
      <c r="C119" s="20">
        <v>7575</v>
      </c>
      <c r="D119" s="20">
        <v>3011</v>
      </c>
      <c r="E119" s="21">
        <f t="shared" si="74"/>
        <v>10586</v>
      </c>
      <c r="F119" s="22">
        <f>E119/$E$3*50</f>
        <v>0.0946892446757202</v>
      </c>
      <c r="G119" s="20">
        <v>324498</v>
      </c>
      <c r="H119" s="22">
        <f>G119/$G$3*50</f>
        <v>0.15880856231739143</v>
      </c>
      <c r="I119" s="32">
        <v>19.7</v>
      </c>
      <c r="J119" s="33">
        <f t="shared" si="80"/>
        <v>2.0238578680203045</v>
      </c>
      <c r="K119" s="33">
        <f t="shared" si="77"/>
        <v>0.5130435312089016</v>
      </c>
      <c r="L119" s="33">
        <f t="shared" si="75"/>
        <v>55.88836867246754</v>
      </c>
      <c r="M119" s="34">
        <f t="shared" si="69"/>
        <v>56</v>
      </c>
    </row>
    <row r="120" spans="1:13" ht="14.25">
      <c r="A120" s="23" t="s">
        <v>100</v>
      </c>
      <c r="B120" s="27">
        <v>617004</v>
      </c>
      <c r="C120" s="20">
        <v>23252</v>
      </c>
      <c r="D120" s="20">
        <v>5290</v>
      </c>
      <c r="E120" s="21">
        <f t="shared" si="74"/>
        <v>28542</v>
      </c>
      <c r="F120" s="22">
        <f>E120/$E$3*50</f>
        <v>0.2553013812142836</v>
      </c>
      <c r="G120" s="20">
        <v>657254.23</v>
      </c>
      <c r="H120" s="22">
        <f>G120/$G$3*50</f>
        <v>0.3216586830837913</v>
      </c>
      <c r="I120" s="32">
        <v>15.8</v>
      </c>
      <c r="J120" s="33">
        <f t="shared" si="80"/>
        <v>2.523417721518987</v>
      </c>
      <c r="K120" s="33">
        <f t="shared" si="77"/>
        <v>1.4559112508584964</v>
      </c>
      <c r="L120" s="33">
        <f t="shared" si="75"/>
        <v>158.59961151959504</v>
      </c>
      <c r="M120" s="34">
        <f t="shared" si="69"/>
        <v>159</v>
      </c>
    </row>
    <row r="121" spans="1:13" ht="14.25">
      <c r="A121" s="23" t="s">
        <v>101</v>
      </c>
      <c r="B121" s="27">
        <v>617004</v>
      </c>
      <c r="C121" s="20">
        <v>1823</v>
      </c>
      <c r="D121" s="20">
        <v>134</v>
      </c>
      <c r="E121" s="21">
        <f t="shared" si="74"/>
        <v>1957</v>
      </c>
      <c r="F121" s="22">
        <f>E121/$E$3*50</f>
        <v>0.017504898151368263</v>
      </c>
      <c r="G121" s="20">
        <v>198258</v>
      </c>
      <c r="H121" s="22">
        <f>G121/$G$3*50</f>
        <v>0.09702700154676266</v>
      </c>
      <c r="I121" s="32">
        <v>15.8</v>
      </c>
      <c r="J121" s="33">
        <f t="shared" si="80"/>
        <v>2.523417721518987</v>
      </c>
      <c r="K121" s="33">
        <f t="shared" si="77"/>
        <v>0.2890118253774987</v>
      </c>
      <c r="L121" s="33">
        <f t="shared" si="75"/>
        <v>31.48348719910769</v>
      </c>
      <c r="M121" s="34">
        <f t="shared" si="69"/>
        <v>31</v>
      </c>
    </row>
    <row r="122" spans="1:13" ht="14.25">
      <c r="A122" s="23" t="s">
        <v>102</v>
      </c>
      <c r="B122" s="27">
        <v>617005</v>
      </c>
      <c r="C122" s="20">
        <v>0</v>
      </c>
      <c r="D122" s="20">
        <v>0</v>
      </c>
      <c r="E122" s="21">
        <f t="shared" si="74"/>
        <v>0</v>
      </c>
      <c r="F122" s="22">
        <f>E122/$E$3*50</f>
        <v>0</v>
      </c>
      <c r="G122" s="20"/>
      <c r="H122" s="22">
        <f>G122/$G$3*50</f>
        <v>0</v>
      </c>
      <c r="I122" s="32">
        <v>14.9</v>
      </c>
      <c r="J122" s="33">
        <f t="shared" si="80"/>
        <v>2.6758389261744964</v>
      </c>
      <c r="K122" s="33">
        <f t="shared" si="77"/>
        <v>0</v>
      </c>
      <c r="L122" s="33">
        <f t="shared" si="75"/>
        <v>0</v>
      </c>
      <c r="M122" s="34">
        <f t="shared" si="69"/>
        <v>0</v>
      </c>
    </row>
    <row r="123" spans="1:49" s="2" customFormat="1" ht="14.25">
      <c r="A123" s="14" t="s">
        <v>103</v>
      </c>
      <c r="B123" s="28"/>
      <c r="C123" s="16">
        <f aca="true" t="shared" si="81" ref="C123:C127">SUM(C124)</f>
        <v>35631</v>
      </c>
      <c r="D123" s="16">
        <f aca="true" t="shared" si="82" ref="D123:O123">SUM(D124)</f>
        <v>12753</v>
      </c>
      <c r="E123" s="16">
        <f t="shared" si="82"/>
        <v>48384</v>
      </c>
      <c r="F123" s="17">
        <f t="shared" si="82"/>
        <v>0.4327833378414931</v>
      </c>
      <c r="G123" s="16">
        <f t="shared" si="82"/>
        <v>564739</v>
      </c>
      <c r="H123" s="17">
        <f t="shared" si="82"/>
        <v>0.27638194588121134</v>
      </c>
      <c r="I123" s="16"/>
      <c r="J123" s="17">
        <f>SUM(J124)</f>
        <v>2.7122448979591836</v>
      </c>
      <c r="K123" s="17">
        <f t="shared" si="82"/>
        <v>1.923429922586682</v>
      </c>
      <c r="L123" s="17">
        <f t="shared" si="82"/>
        <v>209.52873214458154</v>
      </c>
      <c r="M123" s="16">
        <f t="shared" si="82"/>
        <v>210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13" ht="14.25">
      <c r="A124" s="23" t="s">
        <v>103</v>
      </c>
      <c r="B124" s="27">
        <v>617006</v>
      </c>
      <c r="C124" s="20">
        <v>35631</v>
      </c>
      <c r="D124" s="20">
        <v>12753</v>
      </c>
      <c r="E124" s="21">
        <f t="shared" si="74"/>
        <v>48384</v>
      </c>
      <c r="F124" s="22">
        <f>E124/$E$3*50</f>
        <v>0.4327833378414931</v>
      </c>
      <c r="G124" s="20">
        <v>564739</v>
      </c>
      <c r="H124" s="22">
        <f>G124/$G$3*50</f>
        <v>0.27638194588121134</v>
      </c>
      <c r="I124" s="32">
        <v>14.7</v>
      </c>
      <c r="J124" s="33">
        <f>_xlfn.IFERROR(1/(I124/39.87),0)</f>
        <v>2.7122448979591836</v>
      </c>
      <c r="K124" s="33">
        <f aca="true" t="shared" si="83" ref="K124:K128">(F124+H124)*J124</f>
        <v>1.923429922586682</v>
      </c>
      <c r="L124" s="33">
        <f t="shared" si="75"/>
        <v>209.52873214458154</v>
      </c>
      <c r="M124" s="34">
        <f t="shared" si="69"/>
        <v>210</v>
      </c>
    </row>
    <row r="125" spans="1:13" ht="14.25">
      <c r="A125" s="14" t="s">
        <v>104</v>
      </c>
      <c r="B125" s="28"/>
      <c r="C125" s="16">
        <f t="shared" si="81"/>
        <v>34142</v>
      </c>
      <c r="D125" s="16">
        <f aca="true" t="shared" si="84" ref="D125:O125">SUM(D126)</f>
        <v>12644</v>
      </c>
      <c r="E125" s="16">
        <f t="shared" si="84"/>
        <v>46786</v>
      </c>
      <c r="F125" s="17">
        <f t="shared" si="84"/>
        <v>0.4184896090495225</v>
      </c>
      <c r="G125" s="16">
        <f t="shared" si="84"/>
        <v>623574</v>
      </c>
      <c r="H125" s="17">
        <f t="shared" si="84"/>
        <v>0.3051756572875797</v>
      </c>
      <c r="I125" s="16"/>
      <c r="J125" s="17">
        <f>SUM(J126)</f>
        <v>2.6758389261744964</v>
      </c>
      <c r="K125" s="17">
        <f t="shared" si="84"/>
        <v>1.9364116891852523</v>
      </c>
      <c r="L125" s="17">
        <f t="shared" si="84"/>
        <v>210.9429001703848</v>
      </c>
      <c r="M125" s="16">
        <f t="shared" si="84"/>
        <v>211</v>
      </c>
    </row>
    <row r="126" spans="1:13" ht="14.25">
      <c r="A126" s="23" t="s">
        <v>104</v>
      </c>
      <c r="B126" s="27">
        <v>617007</v>
      </c>
      <c r="C126" s="20">
        <v>34142</v>
      </c>
      <c r="D126" s="20">
        <v>12644</v>
      </c>
      <c r="E126" s="21">
        <f t="shared" si="74"/>
        <v>46786</v>
      </c>
      <c r="F126" s="22">
        <f>E126/$E$3*50</f>
        <v>0.4184896090495225</v>
      </c>
      <c r="G126" s="20">
        <v>623574</v>
      </c>
      <c r="H126" s="22">
        <f>G126/$G$3*50</f>
        <v>0.3051756572875797</v>
      </c>
      <c r="I126" s="32">
        <v>14.9</v>
      </c>
      <c r="J126" s="33">
        <f>_xlfn.IFERROR(1/(I126/39.87),0)</f>
        <v>2.6758389261744964</v>
      </c>
      <c r="K126" s="33">
        <f t="shared" si="83"/>
        <v>1.9364116891852523</v>
      </c>
      <c r="L126" s="33">
        <f t="shared" si="75"/>
        <v>210.9429001703848</v>
      </c>
      <c r="M126" s="34">
        <f t="shared" si="69"/>
        <v>211</v>
      </c>
    </row>
    <row r="127" spans="1:13" ht="14.25">
      <c r="A127" s="14" t="s">
        <v>105</v>
      </c>
      <c r="B127" s="15"/>
      <c r="C127" s="16">
        <f t="shared" si="81"/>
        <v>34775</v>
      </c>
      <c r="D127" s="16">
        <f aca="true" t="shared" si="85" ref="D127:O127">SUM(D128)</f>
        <v>19751</v>
      </c>
      <c r="E127" s="16">
        <f t="shared" si="85"/>
        <v>54526</v>
      </c>
      <c r="F127" s="17">
        <f t="shared" si="85"/>
        <v>0.487722062647678</v>
      </c>
      <c r="G127" s="16">
        <f t="shared" si="85"/>
        <v>685412.749999999</v>
      </c>
      <c r="H127" s="17">
        <f t="shared" si="85"/>
        <v>0.3354393969192706</v>
      </c>
      <c r="I127" s="16"/>
      <c r="J127" s="17">
        <f>SUM(J128)</f>
        <v>3.0906976744186045</v>
      </c>
      <c r="K127" s="17">
        <f t="shared" si="85"/>
        <v>2.544143208754592</v>
      </c>
      <c r="L127" s="17">
        <f t="shared" si="85"/>
        <v>277.146099613397</v>
      </c>
      <c r="M127" s="16">
        <f t="shared" si="85"/>
        <v>277</v>
      </c>
    </row>
    <row r="128" spans="1:13" ht="14.25">
      <c r="A128" s="23" t="s">
        <v>105</v>
      </c>
      <c r="B128" s="27">
        <v>617008</v>
      </c>
      <c r="C128" s="20">
        <v>34775</v>
      </c>
      <c r="D128" s="20">
        <v>19751</v>
      </c>
      <c r="E128" s="21">
        <f t="shared" si="74"/>
        <v>54526</v>
      </c>
      <c r="F128" s="22">
        <f>E128/$E$3*50</f>
        <v>0.487722062647678</v>
      </c>
      <c r="G128" s="20">
        <v>685412.749999999</v>
      </c>
      <c r="H128" s="22">
        <f>G128/$G$3*50</f>
        <v>0.3354393969192706</v>
      </c>
      <c r="I128" s="32">
        <v>12.9</v>
      </c>
      <c r="J128" s="33">
        <f>_xlfn.IFERROR(1/(I128/39.87),0)</f>
        <v>3.0906976744186045</v>
      </c>
      <c r="K128" s="33">
        <f t="shared" si="83"/>
        <v>2.544143208754592</v>
      </c>
      <c r="L128" s="33">
        <f t="shared" si="75"/>
        <v>277.146099613397</v>
      </c>
      <c r="M128" s="34">
        <f t="shared" si="69"/>
        <v>277</v>
      </c>
    </row>
    <row r="129" spans="1:13" ht="14.25">
      <c r="A129" s="14" t="s">
        <v>106</v>
      </c>
      <c r="B129" s="15"/>
      <c r="C129" s="16">
        <f>SUM(C130)</f>
        <v>87051</v>
      </c>
      <c r="D129" s="16">
        <f aca="true" t="shared" si="86" ref="D129:O129">SUM(D130)</f>
        <v>46326</v>
      </c>
      <c r="E129" s="16">
        <f t="shared" si="86"/>
        <v>133377</v>
      </c>
      <c r="F129" s="17">
        <f t="shared" si="86"/>
        <v>1.1930254474885258</v>
      </c>
      <c r="G129" s="16">
        <f t="shared" si="86"/>
        <v>1355160.5</v>
      </c>
      <c r="H129" s="17">
        <f t="shared" si="86"/>
        <v>0.6632123794732705</v>
      </c>
      <c r="I129" s="16"/>
      <c r="J129" s="17">
        <f>SUM(J130)</f>
        <v>3.4076923076923076</v>
      </c>
      <c r="K129" s="17">
        <f t="shared" si="86"/>
        <v>6.325487364185198</v>
      </c>
      <c r="L129" s="17">
        <f t="shared" si="86"/>
        <v>689.0666158670856</v>
      </c>
      <c r="M129" s="16">
        <f t="shared" si="86"/>
        <v>689</v>
      </c>
    </row>
    <row r="130" spans="1:13" ht="14.25">
      <c r="A130" s="23" t="s">
        <v>106</v>
      </c>
      <c r="B130" s="27">
        <v>617009</v>
      </c>
      <c r="C130" s="20">
        <v>87051</v>
      </c>
      <c r="D130" s="20">
        <v>46326</v>
      </c>
      <c r="E130" s="21">
        <f t="shared" si="74"/>
        <v>133377</v>
      </c>
      <c r="F130" s="22">
        <f>E130/$E$3*50</f>
        <v>1.1930254474885258</v>
      </c>
      <c r="G130" s="20">
        <v>1355160.5</v>
      </c>
      <c r="H130" s="22">
        <f>G130/$G$3*50</f>
        <v>0.6632123794732705</v>
      </c>
      <c r="I130" s="32">
        <v>11.7</v>
      </c>
      <c r="J130" s="33">
        <f>_xlfn.IFERROR(1/(I130/39.87),0)</f>
        <v>3.4076923076923076</v>
      </c>
      <c r="K130" s="33">
        <f aca="true" t="shared" si="87" ref="K130:K137">(F130+H130)*J130</f>
        <v>6.325487364185198</v>
      </c>
      <c r="L130" s="33">
        <f t="shared" si="75"/>
        <v>689.0666158670856</v>
      </c>
      <c r="M130" s="34">
        <f t="shared" si="69"/>
        <v>689</v>
      </c>
    </row>
    <row r="131" spans="1:13" ht="14.25">
      <c r="A131" s="14" t="s">
        <v>107</v>
      </c>
      <c r="B131" s="15"/>
      <c r="C131" s="16">
        <f>SUM(C132:C137)</f>
        <v>161392</v>
      </c>
      <c r="D131" s="16">
        <f aca="true" t="shared" si="88" ref="D131:O131">SUM(D132:D137)</f>
        <v>59360</v>
      </c>
      <c r="E131" s="16">
        <f t="shared" si="88"/>
        <v>220752</v>
      </c>
      <c r="F131" s="17">
        <f t="shared" si="88"/>
        <v>1.9745739789018122</v>
      </c>
      <c r="G131" s="16">
        <f t="shared" si="88"/>
        <v>4480787.62</v>
      </c>
      <c r="H131" s="17">
        <f t="shared" si="88"/>
        <v>2.1928869822980914</v>
      </c>
      <c r="I131" s="16"/>
      <c r="J131" s="17">
        <f>SUM(J132:J137)</f>
        <v>10.354561611380205</v>
      </c>
      <c r="K131" s="17">
        <f t="shared" si="88"/>
        <v>8.268426845334808</v>
      </c>
      <c r="L131" s="17">
        <f t="shared" si="88"/>
        <v>900.7206206937585</v>
      </c>
      <c r="M131" s="16">
        <f t="shared" si="88"/>
        <v>901</v>
      </c>
    </row>
    <row r="132" spans="1:13" ht="14.25">
      <c r="A132" s="19" t="s">
        <v>16</v>
      </c>
      <c r="B132" s="27">
        <v>618001</v>
      </c>
      <c r="C132" s="24"/>
      <c r="D132" s="24"/>
      <c r="E132" s="21">
        <f t="shared" si="74"/>
        <v>0</v>
      </c>
      <c r="F132" s="22">
        <f>E132/$E$3*50</f>
        <v>0</v>
      </c>
      <c r="G132" s="25"/>
      <c r="H132" s="26"/>
      <c r="I132" s="26"/>
      <c r="J132" s="33">
        <f aca="true" t="shared" si="89" ref="J132:J137">_xlfn.IFERROR(1/(I132/39.87),0)</f>
        <v>0</v>
      </c>
      <c r="K132" s="33">
        <f t="shared" si="87"/>
        <v>0</v>
      </c>
      <c r="L132" s="33">
        <f t="shared" si="75"/>
        <v>0</v>
      </c>
      <c r="M132" s="34">
        <f t="shared" si="69"/>
        <v>0</v>
      </c>
    </row>
    <row r="133" spans="1:13" ht="14.25">
      <c r="A133" s="27" t="s">
        <v>108</v>
      </c>
      <c r="B133" s="27">
        <v>618002</v>
      </c>
      <c r="C133" s="20">
        <v>45185</v>
      </c>
      <c r="D133" s="20">
        <v>16374</v>
      </c>
      <c r="E133" s="21">
        <f t="shared" si="74"/>
        <v>61559</v>
      </c>
      <c r="F133" s="22">
        <f>E133/$E$3*50</f>
        <v>0.5506305699029529</v>
      </c>
      <c r="G133" s="20">
        <v>1665871.29</v>
      </c>
      <c r="H133" s="22">
        <f>G133/$G$3*50</f>
        <v>0.8152735134599236</v>
      </c>
      <c r="I133" s="32">
        <v>22.7</v>
      </c>
      <c r="J133" s="33">
        <f t="shared" si="89"/>
        <v>1.756387665198238</v>
      </c>
      <c r="K133" s="33">
        <f t="shared" si="87"/>
        <v>2.3990570838624623</v>
      </c>
      <c r="L133" s="33">
        <f t="shared" si="75"/>
        <v>261.34115062958585</v>
      </c>
      <c r="M133" s="34">
        <f t="shared" si="69"/>
        <v>261</v>
      </c>
    </row>
    <row r="134" spans="1:13" ht="14.25">
      <c r="A134" s="27" t="s">
        <v>109</v>
      </c>
      <c r="B134" s="27">
        <v>618003</v>
      </c>
      <c r="C134" s="20">
        <v>38172</v>
      </c>
      <c r="D134" s="20">
        <v>18366</v>
      </c>
      <c r="E134" s="21">
        <f t="shared" si="74"/>
        <v>56538</v>
      </c>
      <c r="F134" s="22">
        <f>E134/$E$3*50</f>
        <v>0.5057189226786197</v>
      </c>
      <c r="G134" s="20">
        <v>956085.29</v>
      </c>
      <c r="H134" s="22">
        <f>G134/$G$3*50</f>
        <v>0.4679059049908051</v>
      </c>
      <c r="I134" s="32">
        <v>24.3</v>
      </c>
      <c r="J134" s="33">
        <f t="shared" si="89"/>
        <v>1.6407407407407406</v>
      </c>
      <c r="K134" s="33">
        <f t="shared" si="87"/>
        <v>1.597465920953908</v>
      </c>
      <c r="L134" s="33">
        <f t="shared" si="75"/>
        <v>174.0198616706111</v>
      </c>
      <c r="M134" s="34">
        <f aca="true" t="shared" si="90" ref="M134:M165">ROUND(L134,0)</f>
        <v>174</v>
      </c>
    </row>
    <row r="135" spans="1:13" ht="14.25">
      <c r="A135" s="27" t="s">
        <v>110</v>
      </c>
      <c r="B135" s="27">
        <v>618005</v>
      </c>
      <c r="C135" s="20">
        <v>20606</v>
      </c>
      <c r="D135" s="20">
        <v>5954</v>
      </c>
      <c r="E135" s="21">
        <f t="shared" si="74"/>
        <v>26560</v>
      </c>
      <c r="F135" s="22">
        <f>E135/$E$3*50</f>
        <v>0.23757286402674554</v>
      </c>
      <c r="G135" s="20">
        <v>640783.04</v>
      </c>
      <c r="H135" s="22">
        <f>G135/$G$3*50</f>
        <v>0.31359772121790436</v>
      </c>
      <c r="I135" s="32">
        <v>18.3</v>
      </c>
      <c r="J135" s="33">
        <f t="shared" si="89"/>
        <v>2.1786885245901635</v>
      </c>
      <c r="K135" s="33">
        <f t="shared" si="87"/>
        <v>1.2008290291641632</v>
      </c>
      <c r="L135" s="33">
        <f t="shared" si="75"/>
        <v>130.8122438195233</v>
      </c>
      <c r="M135" s="34">
        <f t="shared" si="90"/>
        <v>131</v>
      </c>
    </row>
    <row r="136" spans="1:13" ht="14.25">
      <c r="A136" s="27" t="s">
        <v>111</v>
      </c>
      <c r="B136" s="27">
        <v>618006</v>
      </c>
      <c r="C136" s="20">
        <v>29648</v>
      </c>
      <c r="D136" s="20">
        <v>9487</v>
      </c>
      <c r="E136" s="21">
        <f t="shared" si="74"/>
        <v>39135</v>
      </c>
      <c r="F136" s="22">
        <f>E136/$E$3*50</f>
        <v>0.35005323922013126</v>
      </c>
      <c r="G136" s="20">
        <v>511499</v>
      </c>
      <c r="H136" s="22">
        <f>G136/$G$3*50</f>
        <v>0.2503264143901762</v>
      </c>
      <c r="I136" s="32">
        <v>18.8</v>
      </c>
      <c r="J136" s="33">
        <f t="shared" si="89"/>
        <v>2.1207446808510637</v>
      </c>
      <c r="K136" s="33">
        <f t="shared" si="87"/>
        <v>1.2732519568852636</v>
      </c>
      <c r="L136" s="33">
        <f t="shared" si="75"/>
        <v>138.70163144181498</v>
      </c>
      <c r="M136" s="34">
        <f t="shared" si="90"/>
        <v>139</v>
      </c>
    </row>
    <row r="137" spans="1:13" ht="14.25">
      <c r="A137" s="23" t="s">
        <v>112</v>
      </c>
      <c r="B137" s="27">
        <v>618009</v>
      </c>
      <c r="C137" s="20">
        <v>27781</v>
      </c>
      <c r="D137" s="20">
        <v>9179</v>
      </c>
      <c r="E137" s="21">
        <f t="shared" si="74"/>
        <v>36960</v>
      </c>
      <c r="F137" s="22">
        <f>E137/$E$3*50</f>
        <v>0.3305983830733628</v>
      </c>
      <c r="G137" s="20">
        <v>706549</v>
      </c>
      <c r="H137" s="22">
        <f>G137/$G$3*50</f>
        <v>0.3457834282392822</v>
      </c>
      <c r="I137" s="32">
        <v>15</v>
      </c>
      <c r="J137" s="33">
        <f t="shared" si="89"/>
        <v>2.658</v>
      </c>
      <c r="K137" s="33">
        <f t="shared" si="87"/>
        <v>1.7978228544690102</v>
      </c>
      <c r="L137" s="33">
        <f t="shared" si="75"/>
        <v>195.8457331322233</v>
      </c>
      <c r="M137" s="34">
        <f t="shared" si="90"/>
        <v>196</v>
      </c>
    </row>
    <row r="138" spans="1:13" ht="14.25">
      <c r="A138" s="14" t="s">
        <v>113</v>
      </c>
      <c r="B138" s="28"/>
      <c r="C138" s="16">
        <f aca="true" t="shared" si="91" ref="C138:C142">SUM(C139)</f>
        <v>7957</v>
      </c>
      <c r="D138" s="16">
        <f aca="true" t="shared" si="92" ref="D138:O138">SUM(D139)</f>
        <v>2696</v>
      </c>
      <c r="E138" s="16">
        <f t="shared" si="92"/>
        <v>10653</v>
      </c>
      <c r="F138" s="17">
        <f t="shared" si="92"/>
        <v>0.09528854369265513</v>
      </c>
      <c r="G138" s="16">
        <f t="shared" si="92"/>
        <v>194494.539999999</v>
      </c>
      <c r="H138" s="17">
        <f t="shared" si="92"/>
        <v>0.09518517302412409</v>
      </c>
      <c r="I138" s="16"/>
      <c r="J138" s="17">
        <f>SUM(J139)</f>
        <v>2.572258064516129</v>
      </c>
      <c r="K138" s="17">
        <f t="shared" si="92"/>
        <v>0.4899475539030959</v>
      </c>
      <c r="L138" s="17">
        <f t="shared" si="92"/>
        <v>53.37240966314866</v>
      </c>
      <c r="M138" s="16">
        <f t="shared" si="92"/>
        <v>53</v>
      </c>
    </row>
    <row r="139" spans="1:13" ht="14.25">
      <c r="A139" s="23" t="s">
        <v>113</v>
      </c>
      <c r="B139" s="27">
        <v>618007</v>
      </c>
      <c r="C139" s="20">
        <v>7957</v>
      </c>
      <c r="D139" s="20">
        <v>2696</v>
      </c>
      <c r="E139" s="21">
        <f t="shared" si="74"/>
        <v>10653</v>
      </c>
      <c r="F139" s="22">
        <f>E139/$E$3*50</f>
        <v>0.09528854369265513</v>
      </c>
      <c r="G139" s="20">
        <v>194494.539999999</v>
      </c>
      <c r="H139" s="22">
        <f>G139/$G$3*50</f>
        <v>0.09518517302412409</v>
      </c>
      <c r="I139" s="32">
        <v>15.5</v>
      </c>
      <c r="J139" s="33">
        <f>_xlfn.IFERROR(1/(I139/39.87),0)</f>
        <v>2.572258064516129</v>
      </c>
      <c r="K139" s="33">
        <f aca="true" t="shared" si="93" ref="K139:K143">(F139+H139)*J139</f>
        <v>0.4899475539030959</v>
      </c>
      <c r="L139" s="33">
        <f t="shared" si="75"/>
        <v>53.37240966314866</v>
      </c>
      <c r="M139" s="34">
        <f t="shared" si="90"/>
        <v>53</v>
      </c>
    </row>
    <row r="140" spans="1:13" ht="14.25">
      <c r="A140" s="14" t="s">
        <v>114</v>
      </c>
      <c r="B140" s="28"/>
      <c r="C140" s="16">
        <f t="shared" si="91"/>
        <v>12752</v>
      </c>
      <c r="D140" s="16">
        <f aca="true" t="shared" si="94" ref="D140:O140">SUM(D141)</f>
        <v>5068</v>
      </c>
      <c r="E140" s="16">
        <f t="shared" si="94"/>
        <v>17820</v>
      </c>
      <c r="F140" s="17">
        <f t="shared" si="94"/>
        <v>0.15939564898179992</v>
      </c>
      <c r="G140" s="16">
        <f t="shared" si="94"/>
        <v>295630.26</v>
      </c>
      <c r="H140" s="17">
        <f t="shared" si="94"/>
        <v>0.14468075787251888</v>
      </c>
      <c r="I140" s="16"/>
      <c r="J140" s="17">
        <f>SUM(J141)</f>
        <v>2.3732142857142855</v>
      </c>
      <c r="K140" s="17">
        <f t="shared" si="94"/>
        <v>0.7216384726953387</v>
      </c>
      <c r="L140" s="17">
        <f t="shared" si="94"/>
        <v>78.61164707641814</v>
      </c>
      <c r="M140" s="16">
        <f t="shared" si="94"/>
        <v>79</v>
      </c>
    </row>
    <row r="141" spans="1:13" ht="14.25">
      <c r="A141" s="23" t="s">
        <v>114</v>
      </c>
      <c r="B141" s="27">
        <v>618008</v>
      </c>
      <c r="C141" s="20">
        <v>12752</v>
      </c>
      <c r="D141" s="20">
        <v>5068</v>
      </c>
      <c r="E141" s="21">
        <f aca="true" t="shared" si="95" ref="E140:E171">SUM(C141:D141)</f>
        <v>17820</v>
      </c>
      <c r="F141" s="22">
        <f>E141/$E$3*50</f>
        <v>0.15939564898179992</v>
      </c>
      <c r="G141" s="20">
        <v>295630.26</v>
      </c>
      <c r="H141" s="22">
        <f>G141/$G$3*50</f>
        <v>0.14468075787251888</v>
      </c>
      <c r="I141" s="32">
        <v>16.8</v>
      </c>
      <c r="J141" s="33">
        <f>_xlfn.IFERROR(1/(I141/39.87),0)</f>
        <v>2.3732142857142855</v>
      </c>
      <c r="K141" s="33">
        <f t="shared" si="93"/>
        <v>0.7216384726953387</v>
      </c>
      <c r="L141" s="33">
        <f t="shared" si="75"/>
        <v>78.61164707641814</v>
      </c>
      <c r="M141" s="34">
        <f t="shared" si="90"/>
        <v>79</v>
      </c>
    </row>
    <row r="142" spans="1:13" ht="14.25">
      <c r="A142" s="14" t="s">
        <v>115</v>
      </c>
      <c r="B142" s="15"/>
      <c r="C142" s="16">
        <f t="shared" si="91"/>
        <v>57332</v>
      </c>
      <c r="D142" s="16">
        <f aca="true" t="shared" si="96" ref="D142:O142">SUM(D143)</f>
        <v>23448</v>
      </c>
      <c r="E142" s="16">
        <f t="shared" si="96"/>
        <v>80780</v>
      </c>
      <c r="F142" s="17">
        <f t="shared" si="96"/>
        <v>0.7225578296717058</v>
      </c>
      <c r="G142" s="16">
        <f t="shared" si="96"/>
        <v>1674325.55</v>
      </c>
      <c r="H142" s="17">
        <f t="shared" si="96"/>
        <v>0.8194110085324893</v>
      </c>
      <c r="I142" s="16"/>
      <c r="J142" s="17">
        <f>SUM(J143)</f>
        <v>2.278285714285714</v>
      </c>
      <c r="K142" s="17">
        <f t="shared" si="96"/>
        <v>3.5130455759543575</v>
      </c>
      <c r="L142" s="17">
        <f t="shared" si="96"/>
        <v>382.6934253502418</v>
      </c>
      <c r="M142" s="16">
        <f t="shared" si="96"/>
        <v>383</v>
      </c>
    </row>
    <row r="143" spans="1:13" ht="14.25">
      <c r="A143" s="23" t="s">
        <v>115</v>
      </c>
      <c r="B143" s="27">
        <v>618004</v>
      </c>
      <c r="C143" s="20">
        <v>57332</v>
      </c>
      <c r="D143" s="20">
        <v>23448</v>
      </c>
      <c r="E143" s="21">
        <f t="shared" si="95"/>
        <v>80780</v>
      </c>
      <c r="F143" s="22">
        <f>E143/$E$3*50</f>
        <v>0.7225578296717058</v>
      </c>
      <c r="G143" s="20">
        <v>1674325.55</v>
      </c>
      <c r="H143" s="22">
        <f>G143/$G$3*50</f>
        <v>0.8194110085324893</v>
      </c>
      <c r="I143" s="32">
        <v>17.5</v>
      </c>
      <c r="J143" s="33">
        <f>_xlfn.IFERROR(1/(I143/39.87),0)</f>
        <v>2.278285714285714</v>
      </c>
      <c r="K143" s="33">
        <f t="shared" si="93"/>
        <v>3.5130455759543575</v>
      </c>
      <c r="L143" s="33">
        <f aca="true" t="shared" si="97" ref="L142:L173">K143/$K$3*29127</f>
        <v>382.6934253502418</v>
      </c>
      <c r="M143" s="34">
        <f t="shared" si="90"/>
        <v>383</v>
      </c>
    </row>
    <row r="144" spans="1:13" ht="14.25">
      <c r="A144" s="14" t="s">
        <v>116</v>
      </c>
      <c r="B144" s="15"/>
      <c r="C144" s="16">
        <f>SUM(C145:C148)</f>
        <v>97845</v>
      </c>
      <c r="D144" s="16">
        <f aca="true" t="shared" si="98" ref="D144:O144">SUM(D145:D148)</f>
        <v>31441</v>
      </c>
      <c r="E144" s="16">
        <f t="shared" si="98"/>
        <v>129286</v>
      </c>
      <c r="F144" s="17">
        <f t="shared" si="98"/>
        <v>1.1564324284097072</v>
      </c>
      <c r="G144" s="16">
        <f t="shared" si="98"/>
        <v>2323707.3</v>
      </c>
      <c r="H144" s="17">
        <f t="shared" si="98"/>
        <v>0.9860338665064868</v>
      </c>
      <c r="I144" s="16"/>
      <c r="J144" s="17">
        <f>SUM(J145:J148)</f>
        <v>8.483904408555215</v>
      </c>
      <c r="K144" s="17">
        <f t="shared" si="98"/>
        <v>5.815303980695735</v>
      </c>
      <c r="L144" s="17">
        <f t="shared" si="98"/>
        <v>633.4898172281103</v>
      </c>
      <c r="M144" s="16">
        <f t="shared" si="98"/>
        <v>634</v>
      </c>
    </row>
    <row r="145" spans="1:13" ht="14.25">
      <c r="A145" s="19" t="s">
        <v>16</v>
      </c>
      <c r="B145" s="27">
        <v>619001</v>
      </c>
      <c r="C145" s="20">
        <v>0</v>
      </c>
      <c r="D145" s="20">
        <v>0</v>
      </c>
      <c r="E145" s="21">
        <f t="shared" si="95"/>
        <v>0</v>
      </c>
      <c r="F145" s="22">
        <f>E145/$E$3*50</f>
        <v>0</v>
      </c>
      <c r="G145" s="20">
        <v>308916.58</v>
      </c>
      <c r="H145" s="26"/>
      <c r="I145" s="26"/>
      <c r="J145" s="33">
        <f>_xlfn.IFERROR(1/(I145/39.87),0)</f>
        <v>0</v>
      </c>
      <c r="K145" s="33">
        <f aca="true" t="shared" si="99" ref="K145:K148">(F145+H145)*J145</f>
        <v>0</v>
      </c>
      <c r="L145" s="33">
        <f t="shared" si="97"/>
        <v>0</v>
      </c>
      <c r="M145" s="34">
        <f t="shared" si="90"/>
        <v>0</v>
      </c>
    </row>
    <row r="146" spans="1:13" ht="14.25">
      <c r="A146" s="23" t="s">
        <v>117</v>
      </c>
      <c r="B146" s="27">
        <v>619002</v>
      </c>
      <c r="C146" s="20">
        <v>14833</v>
      </c>
      <c r="D146" s="20">
        <v>4528</v>
      </c>
      <c r="E146" s="21">
        <f t="shared" si="95"/>
        <v>19361</v>
      </c>
      <c r="F146" s="22">
        <f>E146/$E$3*50</f>
        <v>0.1731795263713035</v>
      </c>
      <c r="G146" s="20">
        <v>560767.45</v>
      </c>
      <c r="H146" s="22">
        <f>G146/$G$3*50</f>
        <v>0.27443827859922</v>
      </c>
      <c r="I146" s="32">
        <v>11.6</v>
      </c>
      <c r="J146" s="33">
        <f>_xlfn.IFERROR(1/(I146/39.87),0)</f>
        <v>3.4370689655172417</v>
      </c>
      <c r="K146" s="33">
        <f t="shared" si="99"/>
        <v>1.5384932658771358</v>
      </c>
      <c r="L146" s="33">
        <f t="shared" si="97"/>
        <v>167.59567875428294</v>
      </c>
      <c r="M146" s="34">
        <f t="shared" si="90"/>
        <v>168</v>
      </c>
    </row>
    <row r="147" spans="1:13" ht="14.25">
      <c r="A147" s="23" t="s">
        <v>118</v>
      </c>
      <c r="B147" s="27">
        <v>619004</v>
      </c>
      <c r="C147" s="20">
        <v>76510</v>
      </c>
      <c r="D147" s="20">
        <v>25271</v>
      </c>
      <c r="E147" s="21">
        <f t="shared" si="95"/>
        <v>101781</v>
      </c>
      <c r="F147" s="22">
        <f>E147/$E$3*50</f>
        <v>0.910406764815745</v>
      </c>
      <c r="G147" s="20">
        <v>1297952.52</v>
      </c>
      <c r="H147" s="22">
        <f>G147/$G$3*50</f>
        <v>0.6352149278498951</v>
      </c>
      <c r="I147" s="32">
        <v>15.8</v>
      </c>
      <c r="J147" s="33">
        <f>_xlfn.IFERROR(1/(I147/39.87),0)</f>
        <v>2.523417721518987</v>
      </c>
      <c r="K147" s="33">
        <f t="shared" si="99"/>
        <v>3.9002491700366497</v>
      </c>
      <c r="L147" s="33">
        <f t="shared" si="97"/>
        <v>424.87342743775304</v>
      </c>
      <c r="M147" s="34">
        <f t="shared" si="90"/>
        <v>425</v>
      </c>
    </row>
    <row r="148" spans="1:13" ht="14.25">
      <c r="A148" s="23" t="s">
        <v>119</v>
      </c>
      <c r="B148" s="27">
        <v>619004</v>
      </c>
      <c r="C148" s="20">
        <v>6502</v>
      </c>
      <c r="D148" s="20">
        <v>1642</v>
      </c>
      <c r="E148" s="21">
        <f t="shared" si="95"/>
        <v>8144</v>
      </c>
      <c r="F148" s="22">
        <f>E148/$E$3*50</f>
        <v>0.07284613722265873</v>
      </c>
      <c r="G148" s="20">
        <v>156070.75</v>
      </c>
      <c r="H148" s="22">
        <f>G148/$G$3*50</f>
        <v>0.07638066005737175</v>
      </c>
      <c r="I148" s="32">
        <v>15.8</v>
      </c>
      <c r="J148" s="33">
        <f>_xlfn.IFERROR(1/(I148/39.87),0)</f>
        <v>2.523417721518987</v>
      </c>
      <c r="K148" s="33">
        <f t="shared" si="99"/>
        <v>0.37656154478195025</v>
      </c>
      <c r="L148" s="33">
        <f t="shared" si="97"/>
        <v>41.02071103607433</v>
      </c>
      <c r="M148" s="34">
        <f t="shared" si="90"/>
        <v>41</v>
      </c>
    </row>
    <row r="149" spans="1:13" ht="14.25">
      <c r="A149" s="14" t="s">
        <v>120</v>
      </c>
      <c r="B149" s="15"/>
      <c r="C149" s="16">
        <f>SUM(C150)</f>
        <v>58745</v>
      </c>
      <c r="D149" s="16">
        <f aca="true" t="shared" si="100" ref="D149:O149">SUM(D150)</f>
        <v>25882</v>
      </c>
      <c r="E149" s="16">
        <f t="shared" si="100"/>
        <v>84627</v>
      </c>
      <c r="F149" s="17">
        <f t="shared" si="100"/>
        <v>0.7569683269575074</v>
      </c>
      <c r="G149" s="16">
        <f t="shared" si="100"/>
        <v>1079404.62</v>
      </c>
      <c r="H149" s="17">
        <f t="shared" si="100"/>
        <v>0.5282580966938171</v>
      </c>
      <c r="I149" s="16"/>
      <c r="J149" s="17">
        <f>SUM(J150)</f>
        <v>3.066923076923077</v>
      </c>
      <c r="K149" s="17">
        <f t="shared" si="100"/>
        <v>3.9416905777675617</v>
      </c>
      <c r="L149" s="17">
        <f t="shared" si="100"/>
        <v>429.3878448949107</v>
      </c>
      <c r="M149" s="16">
        <f t="shared" si="100"/>
        <v>429</v>
      </c>
    </row>
    <row r="150" spans="1:13" ht="14.25">
      <c r="A150" s="23" t="s">
        <v>120</v>
      </c>
      <c r="B150" s="27">
        <v>619003</v>
      </c>
      <c r="C150" s="20">
        <v>58745</v>
      </c>
      <c r="D150" s="20">
        <v>25882</v>
      </c>
      <c r="E150" s="21">
        <f t="shared" si="95"/>
        <v>84627</v>
      </c>
      <c r="F150" s="22">
        <f>E150/$E$3*50</f>
        <v>0.7569683269575074</v>
      </c>
      <c r="G150" s="20">
        <v>1079404.62</v>
      </c>
      <c r="H150" s="22">
        <f>G150/$G$3*50</f>
        <v>0.5282580966938171</v>
      </c>
      <c r="I150" s="32">
        <v>13</v>
      </c>
      <c r="J150" s="33">
        <f>_xlfn.IFERROR(1/(I150/39.87),0)</f>
        <v>3.066923076923077</v>
      </c>
      <c r="K150" s="33">
        <f aca="true" t="shared" si="101" ref="K150:K157">(F150+H150)*J150</f>
        <v>3.9416905777675617</v>
      </c>
      <c r="L150" s="33">
        <f t="shared" si="97"/>
        <v>429.3878448949107</v>
      </c>
      <c r="M150" s="34">
        <f t="shared" si="90"/>
        <v>429</v>
      </c>
    </row>
    <row r="151" spans="1:13" ht="14.25">
      <c r="A151" s="14" t="s">
        <v>121</v>
      </c>
      <c r="B151" s="15"/>
      <c r="C151" s="16">
        <f>SUM(C152:C157)</f>
        <v>96969</v>
      </c>
      <c r="D151" s="16">
        <f aca="true" t="shared" si="102" ref="D151:O151">SUM(D152:D157)</f>
        <v>42286</v>
      </c>
      <c r="E151" s="16">
        <f t="shared" si="102"/>
        <v>139255</v>
      </c>
      <c r="F151" s="17">
        <f t="shared" si="102"/>
        <v>1.245602755272758</v>
      </c>
      <c r="G151" s="16">
        <f t="shared" si="102"/>
        <v>3014713.529999999</v>
      </c>
      <c r="H151" s="17">
        <f t="shared" si="102"/>
        <v>1.4007633044883607</v>
      </c>
      <c r="I151" s="16"/>
      <c r="J151" s="17">
        <f>SUM(J152:J157)</f>
        <v>17.687184168113067</v>
      </c>
      <c r="K151" s="17">
        <f t="shared" si="102"/>
        <v>8.013645454939914</v>
      </c>
      <c r="L151" s="17">
        <f t="shared" si="102"/>
        <v>872.9660240346385</v>
      </c>
      <c r="M151" s="16">
        <f t="shared" si="102"/>
        <v>872</v>
      </c>
    </row>
    <row r="152" spans="1:13" ht="14.25">
      <c r="A152" s="19" t="s">
        <v>16</v>
      </c>
      <c r="B152" s="27">
        <v>620001</v>
      </c>
      <c r="C152" s="20">
        <v>0</v>
      </c>
      <c r="D152" s="20">
        <v>0</v>
      </c>
      <c r="E152" s="21">
        <f t="shared" si="95"/>
        <v>0</v>
      </c>
      <c r="F152" s="22">
        <f>E152/$E$3*50</f>
        <v>0</v>
      </c>
      <c r="G152" s="20">
        <v>152494.49</v>
      </c>
      <c r="H152" s="26"/>
      <c r="I152" s="26">
        <v>14.8</v>
      </c>
      <c r="J152" s="33">
        <f aca="true" t="shared" si="103" ref="J152:J157">_xlfn.IFERROR(1/(I152/39.87),0)</f>
        <v>2.6939189189189188</v>
      </c>
      <c r="K152" s="33">
        <f t="shared" si="101"/>
        <v>0</v>
      </c>
      <c r="L152" s="33">
        <f t="shared" si="97"/>
        <v>0</v>
      </c>
      <c r="M152" s="34">
        <f t="shared" si="90"/>
        <v>0</v>
      </c>
    </row>
    <row r="153" spans="1:13" ht="14.25">
      <c r="A153" s="19" t="s">
        <v>122</v>
      </c>
      <c r="B153" s="27">
        <v>620001</v>
      </c>
      <c r="C153" s="20">
        <v>1156</v>
      </c>
      <c r="D153" s="20">
        <v>471</v>
      </c>
      <c r="E153" s="21">
        <f t="shared" si="95"/>
        <v>1627</v>
      </c>
      <c r="F153" s="22">
        <f>E153/$E$3*50</f>
        <v>0.014553126873927524</v>
      </c>
      <c r="G153" s="20">
        <v>22298</v>
      </c>
      <c r="H153" s="22">
        <f>G153/$G$3*50</f>
        <v>0.01091258905310108</v>
      </c>
      <c r="I153" s="32">
        <v>14.8</v>
      </c>
      <c r="J153" s="33">
        <f t="shared" si="103"/>
        <v>2.6939189189189188</v>
      </c>
      <c r="K153" s="33">
        <f t="shared" si="101"/>
        <v>0.06860257391963719</v>
      </c>
      <c r="L153" s="33">
        <f t="shared" si="97"/>
        <v>7.473217592406838</v>
      </c>
      <c r="M153" s="34">
        <f t="shared" si="90"/>
        <v>7</v>
      </c>
    </row>
    <row r="154" spans="1:13" ht="14.25">
      <c r="A154" s="23" t="s">
        <v>123</v>
      </c>
      <c r="B154" s="27">
        <v>620002</v>
      </c>
      <c r="C154" s="20">
        <v>17086</v>
      </c>
      <c r="D154" s="20">
        <v>7084</v>
      </c>
      <c r="E154" s="21">
        <f t="shared" si="95"/>
        <v>24170</v>
      </c>
      <c r="F154" s="22">
        <f>E154/$E$3*50</f>
        <v>0.2161948841689172</v>
      </c>
      <c r="G154" s="20">
        <v>870078.769999999</v>
      </c>
      <c r="H154" s="22">
        <f>G154/$G$3*50</f>
        <v>0.42581451524072295</v>
      </c>
      <c r="I154" s="32">
        <v>10.9</v>
      </c>
      <c r="J154" s="33">
        <f t="shared" si="103"/>
        <v>3.657798165137615</v>
      </c>
      <c r="K154" s="33">
        <f t="shared" si="101"/>
        <v>2.3483408031616837</v>
      </c>
      <c r="L154" s="33">
        <f t="shared" si="97"/>
        <v>255.81637539887095</v>
      </c>
      <c r="M154" s="34">
        <f t="shared" si="90"/>
        <v>256</v>
      </c>
    </row>
    <row r="155" spans="1:13" ht="14.25">
      <c r="A155" s="23" t="s">
        <v>124</v>
      </c>
      <c r="B155" s="27">
        <v>620002</v>
      </c>
      <c r="C155" s="20">
        <v>25649</v>
      </c>
      <c r="D155" s="20">
        <v>8785</v>
      </c>
      <c r="E155" s="21">
        <f t="shared" si="95"/>
        <v>34434</v>
      </c>
      <c r="F155" s="22">
        <f>E155/$E$3*50</f>
        <v>0.30800391565877094</v>
      </c>
      <c r="G155" s="20">
        <v>537056.2</v>
      </c>
      <c r="H155" s="22">
        <f>G155/$G$3*50</f>
        <v>0.2628340483011958</v>
      </c>
      <c r="I155" s="32">
        <v>10.9</v>
      </c>
      <c r="J155" s="33">
        <f t="shared" si="103"/>
        <v>3.657798165137615</v>
      </c>
      <c r="K155" s="33">
        <f t="shared" si="101"/>
        <v>2.0880100571636584</v>
      </c>
      <c r="L155" s="33">
        <f t="shared" si="97"/>
        <v>227.45725999431107</v>
      </c>
      <c r="M155" s="34">
        <f t="shared" si="90"/>
        <v>227</v>
      </c>
    </row>
    <row r="156" spans="1:13" ht="14.25">
      <c r="A156" s="27" t="s">
        <v>125</v>
      </c>
      <c r="B156" s="27">
        <v>620003</v>
      </c>
      <c r="C156" s="20">
        <v>33000</v>
      </c>
      <c r="D156" s="20">
        <v>17062</v>
      </c>
      <c r="E156" s="21">
        <f t="shared" si="95"/>
        <v>50062</v>
      </c>
      <c r="F156" s="22">
        <f>E156/$E$3*50</f>
        <v>0.44779264754920695</v>
      </c>
      <c r="G156" s="20">
        <v>904747.07</v>
      </c>
      <c r="H156" s="22">
        <f>G156/$G$3*50</f>
        <v>0.4427811001841993</v>
      </c>
      <c r="I156" s="32">
        <v>16</v>
      </c>
      <c r="J156" s="33">
        <f t="shared" si="103"/>
        <v>2.491875</v>
      </c>
      <c r="K156" s="33">
        <f t="shared" si="101"/>
        <v>2.2191984576331816</v>
      </c>
      <c r="L156" s="33">
        <f t="shared" si="97"/>
        <v>241.74826113746084</v>
      </c>
      <c r="M156" s="34">
        <f t="shared" si="90"/>
        <v>242</v>
      </c>
    </row>
    <row r="157" spans="1:13" ht="14.25">
      <c r="A157" s="27" t="s">
        <v>126</v>
      </c>
      <c r="B157" s="27">
        <v>620003</v>
      </c>
      <c r="C157" s="20">
        <v>20078</v>
      </c>
      <c r="D157" s="20">
        <v>8884</v>
      </c>
      <c r="E157" s="21">
        <f t="shared" si="95"/>
        <v>28962</v>
      </c>
      <c r="F157" s="22">
        <f>E157/$E$3*50</f>
        <v>0.2590581810219354</v>
      </c>
      <c r="G157" s="20">
        <v>528039</v>
      </c>
      <c r="H157" s="22">
        <f>G157/$G$3*50</f>
        <v>0.2584210517091417</v>
      </c>
      <c r="I157" s="32">
        <v>16</v>
      </c>
      <c r="J157" s="33">
        <f t="shared" si="103"/>
        <v>2.491875</v>
      </c>
      <c r="K157" s="33">
        <f t="shared" si="101"/>
        <v>1.2894935630617526</v>
      </c>
      <c r="L157" s="33">
        <f t="shared" si="97"/>
        <v>140.4709099115888</v>
      </c>
      <c r="M157" s="34">
        <f t="shared" si="90"/>
        <v>140</v>
      </c>
    </row>
    <row r="158" spans="1:13" ht="14.25">
      <c r="A158" s="14" t="s">
        <v>127</v>
      </c>
      <c r="B158" s="15"/>
      <c r="C158" s="16">
        <f>SUM(C159)</f>
        <v>53436</v>
      </c>
      <c r="D158" s="16">
        <f aca="true" t="shared" si="104" ref="D158:O158">SUM(D159)</f>
        <v>27034</v>
      </c>
      <c r="E158" s="16">
        <f t="shared" si="104"/>
        <v>80470</v>
      </c>
      <c r="F158" s="17">
        <f t="shared" si="104"/>
        <v>0.7197849536232008</v>
      </c>
      <c r="G158" s="16">
        <f t="shared" si="104"/>
        <v>1408743</v>
      </c>
      <c r="H158" s="17">
        <f t="shared" si="104"/>
        <v>0.6894355296633229</v>
      </c>
      <c r="I158" s="16"/>
      <c r="J158" s="17">
        <f>SUM(J159)</f>
        <v>2.7496551724137928</v>
      </c>
      <c r="K158" s="17">
        <f t="shared" si="104"/>
        <v>3.8748703909402544</v>
      </c>
      <c r="L158" s="17">
        <f t="shared" si="104"/>
        <v>422.1087915417419</v>
      </c>
      <c r="M158" s="16">
        <f t="shared" si="104"/>
        <v>422</v>
      </c>
    </row>
    <row r="159" spans="1:13" ht="14.25">
      <c r="A159" s="23" t="s">
        <v>127</v>
      </c>
      <c r="B159" s="27">
        <v>620005</v>
      </c>
      <c r="C159" s="20">
        <v>53436</v>
      </c>
      <c r="D159" s="20">
        <v>27034</v>
      </c>
      <c r="E159" s="21">
        <f t="shared" si="95"/>
        <v>80470</v>
      </c>
      <c r="F159" s="22">
        <f>E159/$E$3*50</f>
        <v>0.7197849536232008</v>
      </c>
      <c r="G159" s="20">
        <v>1408743</v>
      </c>
      <c r="H159" s="22">
        <f>G159/$G$3*50</f>
        <v>0.6894355296633229</v>
      </c>
      <c r="I159" s="32">
        <v>14.5</v>
      </c>
      <c r="J159" s="33">
        <f>_xlfn.IFERROR(1/(I159/39.87),0)</f>
        <v>2.7496551724137928</v>
      </c>
      <c r="K159" s="33">
        <f aca="true" t="shared" si="105" ref="K159:K164">(F159+H159)*J159</f>
        <v>3.8748703909402544</v>
      </c>
      <c r="L159" s="33">
        <f t="shared" si="97"/>
        <v>422.1087915417419</v>
      </c>
      <c r="M159" s="34">
        <f t="shared" si="90"/>
        <v>422</v>
      </c>
    </row>
    <row r="160" spans="1:13" ht="14.25">
      <c r="A160" s="14" t="s">
        <v>128</v>
      </c>
      <c r="B160" s="15"/>
      <c r="C160" s="16">
        <f>SUM(C161)</f>
        <v>165305</v>
      </c>
      <c r="D160" s="16">
        <f aca="true" t="shared" si="106" ref="D160:O160">SUM(D161)</f>
        <v>92552</v>
      </c>
      <c r="E160" s="16">
        <f t="shared" si="106"/>
        <v>257857</v>
      </c>
      <c r="F160" s="17">
        <f t="shared" si="106"/>
        <v>2.3064693523849598</v>
      </c>
      <c r="G160" s="16">
        <f t="shared" si="106"/>
        <v>3957010.9</v>
      </c>
      <c r="H160" s="17">
        <f t="shared" si="106"/>
        <v>1.9365518804530295</v>
      </c>
      <c r="I160" s="16"/>
      <c r="J160" s="17">
        <f>SUM(J161)</f>
        <v>2.827659574468085</v>
      </c>
      <c r="K160" s="17">
        <f t="shared" si="106"/>
        <v>11.997819613705717</v>
      </c>
      <c r="L160" s="17">
        <f t="shared" si="106"/>
        <v>1306.9818154738932</v>
      </c>
      <c r="M160" s="16">
        <f t="shared" si="106"/>
        <v>1307</v>
      </c>
    </row>
    <row r="161" spans="1:13" ht="14.25">
      <c r="A161" s="23" t="s">
        <v>128</v>
      </c>
      <c r="B161" s="27">
        <v>620004</v>
      </c>
      <c r="C161" s="20">
        <v>165305</v>
      </c>
      <c r="D161" s="20">
        <v>92552</v>
      </c>
      <c r="E161" s="21">
        <f t="shared" si="95"/>
        <v>257857</v>
      </c>
      <c r="F161" s="22">
        <f>E161/$E$3*50</f>
        <v>2.3064693523849598</v>
      </c>
      <c r="G161" s="20">
        <v>3957010.9</v>
      </c>
      <c r="H161" s="22">
        <f>G161/$G$3*50</f>
        <v>1.9365518804530295</v>
      </c>
      <c r="I161" s="32">
        <v>14.1</v>
      </c>
      <c r="J161" s="33">
        <f>_xlfn.IFERROR(1/(I161/39.87),0)</f>
        <v>2.827659574468085</v>
      </c>
      <c r="K161" s="33">
        <f t="shared" si="105"/>
        <v>11.997819613705717</v>
      </c>
      <c r="L161" s="33">
        <f t="shared" si="97"/>
        <v>1306.9818154738932</v>
      </c>
      <c r="M161" s="34">
        <f t="shared" si="90"/>
        <v>1307</v>
      </c>
    </row>
    <row r="162" spans="1:49" s="2" customFormat="1" ht="14.25">
      <c r="A162" s="14" t="s">
        <v>129</v>
      </c>
      <c r="B162" s="28"/>
      <c r="C162" s="16">
        <f>SUM(C163:C164)</f>
        <v>104552</v>
      </c>
      <c r="D162" s="16">
        <f aca="true" t="shared" si="107" ref="D162:O162">SUM(D163:D164)</f>
        <v>43544</v>
      </c>
      <c r="E162" s="16">
        <f t="shared" si="107"/>
        <v>148096</v>
      </c>
      <c r="F162" s="17">
        <f t="shared" si="107"/>
        <v>1.3246833912238296</v>
      </c>
      <c r="G162" s="16">
        <f t="shared" si="107"/>
        <v>1629679.82</v>
      </c>
      <c r="H162" s="17">
        <f t="shared" si="107"/>
        <v>0.7975614926805874</v>
      </c>
      <c r="I162" s="16"/>
      <c r="J162" s="17">
        <f>SUM(J163:J164)</f>
        <v>6.757627118644066</v>
      </c>
      <c r="K162" s="17">
        <f t="shared" si="107"/>
        <v>7.170669789938058</v>
      </c>
      <c r="L162" s="17">
        <f t="shared" si="107"/>
        <v>781.1365166309893</v>
      </c>
      <c r="M162" s="16">
        <f t="shared" si="107"/>
        <v>781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13" ht="14.25">
      <c r="A163" s="23" t="s">
        <v>129</v>
      </c>
      <c r="B163" s="27">
        <v>620006</v>
      </c>
      <c r="C163" s="20">
        <v>96067</v>
      </c>
      <c r="D163" s="20">
        <v>40891</v>
      </c>
      <c r="E163" s="21">
        <f t="shared" si="95"/>
        <v>136958</v>
      </c>
      <c r="F163" s="22">
        <f>E163/$E$3*50</f>
        <v>1.2250566382294812</v>
      </c>
      <c r="G163" s="20">
        <v>1528649.82</v>
      </c>
      <c r="H163" s="22">
        <f>G163/$G$3*50</f>
        <v>0.7481176469529526</v>
      </c>
      <c r="I163" s="32">
        <v>11.8</v>
      </c>
      <c r="J163" s="33">
        <f>_xlfn.IFERROR(1/(I163/39.87),0)</f>
        <v>3.378813559322033</v>
      </c>
      <c r="K163" s="33">
        <f t="shared" si="105"/>
        <v>6.666988029679968</v>
      </c>
      <c r="L163" s="33">
        <f t="shared" si="97"/>
        <v>726.267971958823</v>
      </c>
      <c r="M163" s="34">
        <f t="shared" si="90"/>
        <v>726</v>
      </c>
    </row>
    <row r="164" spans="1:13" ht="14.25">
      <c r="A164" s="23" t="s">
        <v>130</v>
      </c>
      <c r="B164" s="27">
        <v>620006</v>
      </c>
      <c r="C164" s="20">
        <v>8485</v>
      </c>
      <c r="D164" s="20">
        <v>2653</v>
      </c>
      <c r="E164" s="21">
        <f t="shared" si="95"/>
        <v>11138</v>
      </c>
      <c r="F164" s="22">
        <f>E164/$E$3*50</f>
        <v>0.09962675299434835</v>
      </c>
      <c r="G164" s="20">
        <v>101030</v>
      </c>
      <c r="H164" s="22">
        <f>G164/$G$3*50</f>
        <v>0.049443845727634855</v>
      </c>
      <c r="I164" s="32">
        <v>11.8</v>
      </c>
      <c r="J164" s="33">
        <f>_xlfn.IFERROR(1/(I164/39.87),0)</f>
        <v>3.378813559322033</v>
      </c>
      <c r="K164" s="33">
        <f t="shared" si="105"/>
        <v>0.5036817602580905</v>
      </c>
      <c r="L164" s="33">
        <f t="shared" si="97"/>
        <v>54.86854467216633</v>
      </c>
      <c r="M164" s="34">
        <f t="shared" si="90"/>
        <v>55</v>
      </c>
    </row>
    <row r="165" spans="1:13" ht="14.25">
      <c r="A165" s="14" t="s">
        <v>131</v>
      </c>
      <c r="B165" s="15"/>
      <c r="C165" s="16">
        <f>SUM(C166:C169)</f>
        <v>70449</v>
      </c>
      <c r="D165" s="16">
        <f aca="true" t="shared" si="108" ref="D165:O165">SUM(D166:D169)</f>
        <v>23553</v>
      </c>
      <c r="E165" s="16">
        <f t="shared" si="108"/>
        <v>94002</v>
      </c>
      <c r="F165" s="17">
        <f t="shared" si="108"/>
        <v>0.8408254655211648</v>
      </c>
      <c r="G165" s="16">
        <f t="shared" si="108"/>
        <v>1599581.9000000001</v>
      </c>
      <c r="H165" s="17">
        <f t="shared" si="108"/>
        <v>0.7513853942896949</v>
      </c>
      <c r="I165" s="16"/>
      <c r="J165" s="17">
        <f>SUM(J166:J169)</f>
        <v>10.021344180562949</v>
      </c>
      <c r="K165" s="17">
        <f t="shared" si="108"/>
        <v>4.190664342120674</v>
      </c>
      <c r="L165" s="17">
        <f t="shared" si="108"/>
        <v>456.50978813265317</v>
      </c>
      <c r="M165" s="16">
        <f t="shared" si="108"/>
        <v>456</v>
      </c>
    </row>
    <row r="166" spans="1:13" ht="14.25">
      <c r="A166" s="19" t="s">
        <v>16</v>
      </c>
      <c r="B166" s="27">
        <v>621001</v>
      </c>
      <c r="C166" s="20">
        <v>0</v>
      </c>
      <c r="D166" s="20">
        <v>0</v>
      </c>
      <c r="E166" s="21">
        <f t="shared" si="95"/>
        <v>0</v>
      </c>
      <c r="F166" s="22">
        <f>E166/$E$3*50</f>
        <v>0</v>
      </c>
      <c r="G166" s="20">
        <v>64255</v>
      </c>
      <c r="H166" s="26"/>
      <c r="I166" s="26">
        <v>17.6</v>
      </c>
      <c r="J166" s="33">
        <f>_xlfn.IFERROR(1/(I166/39.87),0)</f>
        <v>2.265340909090909</v>
      </c>
      <c r="K166" s="33">
        <f aca="true" t="shared" si="109" ref="K166:K169">(F166+H166)*J166</f>
        <v>0</v>
      </c>
      <c r="L166" s="33">
        <f t="shared" si="97"/>
        <v>0</v>
      </c>
      <c r="M166" s="34">
        <f aca="true" t="shared" si="110" ref="M166:M169">ROUND(L166,0)</f>
        <v>0</v>
      </c>
    </row>
    <row r="167" spans="1:13" ht="14.25">
      <c r="A167" s="23" t="s">
        <v>132</v>
      </c>
      <c r="B167" s="27">
        <v>621002</v>
      </c>
      <c r="C167" s="20">
        <v>20049</v>
      </c>
      <c r="D167" s="20">
        <v>5899</v>
      </c>
      <c r="E167" s="21">
        <f t="shared" si="95"/>
        <v>25948</v>
      </c>
      <c r="F167" s="22">
        <f>E167/$E$3*50</f>
        <v>0.23209867002131</v>
      </c>
      <c r="G167" s="20">
        <v>462868</v>
      </c>
      <c r="H167" s="22">
        <f>G167/$G$3*50</f>
        <v>0.22652651672036914</v>
      </c>
      <c r="I167" s="32">
        <v>14.1</v>
      </c>
      <c r="J167" s="33">
        <f>_xlfn.IFERROR(1/(I167/39.87),0)</f>
        <v>2.827659574468085</v>
      </c>
      <c r="K167" s="33">
        <f t="shared" si="109"/>
        <v>1.2968359003823222</v>
      </c>
      <c r="L167" s="33">
        <f t="shared" si="97"/>
        <v>141.2707470211664</v>
      </c>
      <c r="M167" s="34">
        <f t="shared" si="110"/>
        <v>141</v>
      </c>
    </row>
    <row r="168" spans="1:13" ht="14.25">
      <c r="A168" s="23" t="s">
        <v>133</v>
      </c>
      <c r="B168" s="27">
        <v>621005</v>
      </c>
      <c r="C168" s="20">
        <v>32837</v>
      </c>
      <c r="D168" s="20">
        <v>12270</v>
      </c>
      <c r="E168" s="21">
        <f t="shared" si="95"/>
        <v>45107</v>
      </c>
      <c r="F168" s="22">
        <f>E168/$E$3*50</f>
        <v>0.4034713545803619</v>
      </c>
      <c r="G168" s="20">
        <v>693303.64</v>
      </c>
      <c r="H168" s="22">
        <f>G168/$G$3*50</f>
        <v>0.339301180031354</v>
      </c>
      <c r="I168" s="32">
        <v>14.5</v>
      </c>
      <c r="J168" s="33">
        <f>_xlfn.IFERROR(1/(I168/39.87),0)</f>
        <v>2.7496551724137928</v>
      </c>
      <c r="K168" s="33">
        <f t="shared" si="109"/>
        <v>2.0423683417220073</v>
      </c>
      <c r="L168" s="33">
        <f t="shared" si="97"/>
        <v>222.48528224919417</v>
      </c>
      <c r="M168" s="34">
        <f t="shared" si="110"/>
        <v>222</v>
      </c>
    </row>
    <row r="169" spans="1:13" ht="14.25">
      <c r="A169" s="23" t="s">
        <v>134</v>
      </c>
      <c r="B169" s="27">
        <v>621006</v>
      </c>
      <c r="C169" s="20">
        <v>17563</v>
      </c>
      <c r="D169" s="20">
        <v>5384</v>
      </c>
      <c r="E169" s="21">
        <f t="shared" si="95"/>
        <v>22947</v>
      </c>
      <c r="F169" s="22">
        <f>E169/$E$3*50</f>
        <v>0.20525544091949285</v>
      </c>
      <c r="G169" s="20">
        <v>379155.26</v>
      </c>
      <c r="H169" s="22">
        <f>G169/$G$3*50</f>
        <v>0.18555769753797174</v>
      </c>
      <c r="I169" s="32">
        <v>18.3</v>
      </c>
      <c r="J169" s="33">
        <f>_xlfn.IFERROR(1/(I169/39.87),0)</f>
        <v>2.1786885245901635</v>
      </c>
      <c r="K169" s="33">
        <f t="shared" si="109"/>
        <v>0.8514601000163448</v>
      </c>
      <c r="L169" s="33">
        <f t="shared" si="97"/>
        <v>92.75375886229264</v>
      </c>
      <c r="M169" s="34">
        <f t="shared" si="110"/>
        <v>93</v>
      </c>
    </row>
    <row r="170" spans="1:13" ht="14.25">
      <c r="A170" s="14" t="s">
        <v>135</v>
      </c>
      <c r="B170" s="28"/>
      <c r="C170" s="16">
        <f>SUM(C171)</f>
        <v>34972</v>
      </c>
      <c r="D170" s="16">
        <f aca="true" t="shared" si="111" ref="D170:O170">SUM(D171)</f>
        <v>13046</v>
      </c>
      <c r="E170" s="16">
        <f t="shared" si="111"/>
        <v>48018</v>
      </c>
      <c r="F170" s="17">
        <f t="shared" si="111"/>
        <v>0.4295095551519679</v>
      </c>
      <c r="G170" s="16">
        <f t="shared" si="111"/>
        <v>703758.15</v>
      </c>
      <c r="H170" s="17">
        <f t="shared" si="111"/>
        <v>0.3444175927760637</v>
      </c>
      <c r="I170" s="16"/>
      <c r="J170" s="17">
        <f>SUM(J171)</f>
        <v>1.8040723981900448</v>
      </c>
      <c r="K170" s="17">
        <f t="shared" si="111"/>
        <v>1.3962206057869055</v>
      </c>
      <c r="L170" s="17">
        <f t="shared" si="111"/>
        <v>152.097214402926</v>
      </c>
      <c r="M170" s="16">
        <f t="shared" si="111"/>
        <v>152</v>
      </c>
    </row>
    <row r="171" spans="1:13" ht="14.25">
      <c r="A171" s="23" t="s">
        <v>135</v>
      </c>
      <c r="B171" s="27">
        <v>621004</v>
      </c>
      <c r="C171" s="20">
        <v>34972</v>
      </c>
      <c r="D171" s="20">
        <v>13046</v>
      </c>
      <c r="E171" s="21">
        <f t="shared" si="95"/>
        <v>48018</v>
      </c>
      <c r="F171" s="22">
        <f>E171/$E$3*50</f>
        <v>0.4295095551519679</v>
      </c>
      <c r="G171" s="20">
        <v>703758.15</v>
      </c>
      <c r="H171" s="22">
        <f>G171/$G$3*50</f>
        <v>0.3444175927760637</v>
      </c>
      <c r="I171" s="32">
        <v>22.1</v>
      </c>
      <c r="J171" s="33">
        <f>_xlfn.IFERROR(1/(I171/39.87),0)</f>
        <v>1.8040723981900448</v>
      </c>
      <c r="K171" s="33">
        <f>(F171+H171)*J171</f>
        <v>1.3962206057869055</v>
      </c>
      <c r="L171" s="33">
        <f t="shared" si="97"/>
        <v>152.097214402926</v>
      </c>
      <c r="M171" s="34">
        <f>ROUND(L171,0)</f>
        <v>152</v>
      </c>
    </row>
    <row r="172" spans="1:13" ht="14.25">
      <c r="A172" s="14" t="s">
        <v>136</v>
      </c>
      <c r="B172" s="15"/>
      <c r="C172" s="16">
        <f>SUM(C173)</f>
        <v>84743</v>
      </c>
      <c r="D172" s="16">
        <f aca="true" t="shared" si="112" ref="D172:O172">SUM(D173)</f>
        <v>37689</v>
      </c>
      <c r="E172" s="16">
        <f t="shared" si="112"/>
        <v>122432</v>
      </c>
      <c r="F172" s="17">
        <f t="shared" si="112"/>
        <v>1.095125033453408</v>
      </c>
      <c r="G172" s="16">
        <f t="shared" si="112"/>
        <v>1678398.6</v>
      </c>
      <c r="H172" s="17">
        <f t="shared" si="112"/>
        <v>0.8214043496771092</v>
      </c>
      <c r="I172" s="16"/>
      <c r="J172" s="17">
        <f>SUM(J173)</f>
        <v>3.0906976744186045</v>
      </c>
      <c r="K172" s="17">
        <f t="shared" si="112"/>
        <v>5.923412907396412</v>
      </c>
      <c r="L172" s="17">
        <f t="shared" si="112"/>
        <v>645.2666571738263</v>
      </c>
      <c r="M172" s="16">
        <f t="shared" si="112"/>
        <v>645</v>
      </c>
    </row>
    <row r="173" spans="1:13" ht="14.25">
      <c r="A173" s="23" t="s">
        <v>136</v>
      </c>
      <c r="B173" s="27">
        <v>621003</v>
      </c>
      <c r="C173" s="20">
        <v>84743</v>
      </c>
      <c r="D173" s="20">
        <v>37689</v>
      </c>
      <c r="E173" s="21">
        <f>SUM(C173:D173)</f>
        <v>122432</v>
      </c>
      <c r="F173" s="22">
        <f>E173/$E$3*50</f>
        <v>1.095125033453408</v>
      </c>
      <c r="G173" s="20">
        <v>1678398.6</v>
      </c>
      <c r="H173" s="22">
        <f>G173/$G$3*50</f>
        <v>0.8214043496771092</v>
      </c>
      <c r="I173" s="32">
        <v>12.9</v>
      </c>
      <c r="J173" s="33">
        <f>_xlfn.IFERROR(1/(I173/39.87),0)</f>
        <v>3.0906976744186045</v>
      </c>
      <c r="K173" s="33">
        <f>(F173+H173)*J173</f>
        <v>5.923412907396412</v>
      </c>
      <c r="L173" s="33">
        <f t="shared" si="97"/>
        <v>645.2666571738263</v>
      </c>
      <c r="M173" s="34">
        <f>ROUND(L173,0)</f>
        <v>645</v>
      </c>
    </row>
  </sheetData>
  <sheetProtection/>
  <autoFilter ref="A3:AW173"/>
  <mergeCells count="1">
    <mergeCell ref="A1:M1"/>
  </mergeCells>
  <printOptions horizontalCentered="1"/>
  <pageMargins left="0.35" right="0.55" top="0.31" bottom="0.39" header="0.31" footer="0.16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豆豆阳</cp:lastModifiedBy>
  <cp:lastPrinted>2014-02-26T06:31:26Z</cp:lastPrinted>
  <dcterms:created xsi:type="dcterms:W3CDTF">1996-12-17T01:32:42Z</dcterms:created>
  <dcterms:modified xsi:type="dcterms:W3CDTF">2017-12-11T06:14:32Z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