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715" activeTab="0"/>
  </bookViews>
  <sheets>
    <sheet name="2018年提前下达数 (正稿)" sheetId="1" r:id="rId1"/>
  </sheets>
  <externalReferences>
    <externalReference r:id="rId4"/>
  </externalReferences>
  <definedNames>
    <definedName name="_xlnm.Print_Titles" localSheetId="0">'2018年提前下达数 (正稿)'!$1:$4</definedName>
  </definedNames>
  <calcPr fullCalcOnLoad="1"/>
</workbook>
</file>

<file path=xl/sharedStrings.xml><?xml version="1.0" encoding="utf-8"?>
<sst xmlns="http://schemas.openxmlformats.org/spreadsheetml/2006/main" count="177" uniqueCount="128">
  <si>
    <t>提前下达2018年农村寄宿制学校公用经费
提标资金明细表</t>
  </si>
  <si>
    <t>单位： 万元</t>
  </si>
  <si>
    <t>地区</t>
  </si>
  <si>
    <t>地区编码</t>
  </si>
  <si>
    <t>2016学年义务教育寄宿制公办学校寄宿生人数(含城乡)（单位：人）</t>
  </si>
  <si>
    <t>本次提前下达资金</t>
  </si>
  <si>
    <t>补助资金
（万元，按系数折算，未取整）</t>
  </si>
  <si>
    <t>备注</t>
  </si>
  <si>
    <t>合计</t>
  </si>
  <si>
    <t>小学</t>
  </si>
  <si>
    <t>初中</t>
  </si>
  <si>
    <t>广东省</t>
  </si>
  <si>
    <t>汕头市</t>
  </si>
  <si>
    <t>市本级</t>
  </si>
  <si>
    <t>金平区</t>
  </si>
  <si>
    <t>龙湖区</t>
  </si>
  <si>
    <t>澄海区</t>
  </si>
  <si>
    <t>濠江区</t>
  </si>
  <si>
    <t>潮阳区</t>
  </si>
  <si>
    <t>潮南区</t>
  </si>
  <si>
    <t>南澳县</t>
  </si>
  <si>
    <t>韶关市</t>
  </si>
  <si>
    <t>浈江区</t>
  </si>
  <si>
    <t>武江区</t>
  </si>
  <si>
    <t>曲江区</t>
  </si>
  <si>
    <t>乐昌市</t>
  </si>
  <si>
    <t>始兴县</t>
  </si>
  <si>
    <t>新丰县</t>
  </si>
  <si>
    <t>南雄市</t>
  </si>
  <si>
    <t>仁化县</t>
  </si>
  <si>
    <t>翁源县</t>
  </si>
  <si>
    <t>乳源县</t>
  </si>
  <si>
    <t>河源市</t>
  </si>
  <si>
    <t>源城区</t>
  </si>
  <si>
    <t>东源县</t>
  </si>
  <si>
    <t>和平县</t>
  </si>
  <si>
    <t>龙川县</t>
  </si>
  <si>
    <t>紫金县</t>
  </si>
  <si>
    <t>连平县</t>
  </si>
  <si>
    <t>梅州市</t>
  </si>
  <si>
    <t>梅江区</t>
  </si>
  <si>
    <t>梅县区</t>
  </si>
  <si>
    <t>平远县</t>
  </si>
  <si>
    <t>蕉岭县</t>
  </si>
  <si>
    <t>大埔县</t>
  </si>
  <si>
    <t>兴宁市</t>
  </si>
  <si>
    <t>丰顺县</t>
  </si>
  <si>
    <t>五华县</t>
  </si>
  <si>
    <t>惠州市</t>
  </si>
  <si>
    <t>惠城区</t>
  </si>
  <si>
    <t>含仲恺区代管的初中学生2146人，共64.38万元。</t>
  </si>
  <si>
    <t>惠阳区</t>
  </si>
  <si>
    <t>含大亚湾区代管的初中学生1356人，共40.68万元。</t>
  </si>
  <si>
    <t>惠东县</t>
  </si>
  <si>
    <t>龙门县</t>
  </si>
  <si>
    <t>博罗县</t>
  </si>
  <si>
    <t>汕尾市</t>
  </si>
  <si>
    <t>城区</t>
  </si>
  <si>
    <t>海丰县</t>
  </si>
  <si>
    <t>陆丰市</t>
  </si>
  <si>
    <t>陆河县</t>
  </si>
  <si>
    <t>江门市</t>
  </si>
  <si>
    <t>台山市</t>
  </si>
  <si>
    <t>按欠发达地区标准的70%安排补助</t>
  </si>
  <si>
    <t>开平市</t>
  </si>
  <si>
    <t>恩平市</t>
  </si>
  <si>
    <t>阳江市</t>
  </si>
  <si>
    <t>不含阳江农垦局代管小学65人，初中279人。</t>
  </si>
  <si>
    <t>江城区</t>
  </si>
  <si>
    <t>含海陵岛试验区代管初中1606人，共48.18万元；高新区代管小学164人，初中710人，共26.22万元。</t>
  </si>
  <si>
    <t>阳东县</t>
  </si>
  <si>
    <t>阳西县</t>
  </si>
  <si>
    <t>阳春市</t>
  </si>
  <si>
    <t>湛江市</t>
  </si>
  <si>
    <t>赤坎区</t>
  </si>
  <si>
    <t>霞山区</t>
  </si>
  <si>
    <t>麻章区</t>
  </si>
  <si>
    <t>含开发区代管初中4290人，共128.7万元。</t>
  </si>
  <si>
    <t>坡头区</t>
  </si>
  <si>
    <t>吴川市</t>
  </si>
  <si>
    <t>遂溪县</t>
  </si>
  <si>
    <t>雷州市</t>
  </si>
  <si>
    <t>廉江市</t>
  </si>
  <si>
    <t>徐闻县</t>
  </si>
  <si>
    <t>茂名市</t>
  </si>
  <si>
    <t>茂南区</t>
  </si>
  <si>
    <t>茂港区</t>
  </si>
  <si>
    <t>信宜市</t>
  </si>
  <si>
    <t>电白区</t>
  </si>
  <si>
    <t>含高新区党政办小学642人，初中1031人，共50.19万元；滨海新区小学3764人，初中3913人，共230.31万元。</t>
  </si>
  <si>
    <t>化州市</t>
  </si>
  <si>
    <t>高州市</t>
  </si>
  <si>
    <t>肇庆市</t>
  </si>
  <si>
    <t>端州区</t>
  </si>
  <si>
    <t>鼎湖区</t>
  </si>
  <si>
    <t>四会市</t>
  </si>
  <si>
    <t>含大旺区代管初中140人，共4.2万元。</t>
  </si>
  <si>
    <t>高要市</t>
  </si>
  <si>
    <t>广宁县</t>
  </si>
  <si>
    <t>德庆县</t>
  </si>
  <si>
    <t>封开县</t>
  </si>
  <si>
    <t>怀集县</t>
  </si>
  <si>
    <t>清远市</t>
  </si>
  <si>
    <t>清城区</t>
  </si>
  <si>
    <t>清新区</t>
  </si>
  <si>
    <t>连州市</t>
  </si>
  <si>
    <t>佛冈县</t>
  </si>
  <si>
    <t>阳山县</t>
  </si>
  <si>
    <t>连山县</t>
  </si>
  <si>
    <t>连南县</t>
  </si>
  <si>
    <t>英德市</t>
  </si>
  <si>
    <t>潮州市</t>
  </si>
  <si>
    <t>湘桥区</t>
  </si>
  <si>
    <t>潮安县</t>
  </si>
  <si>
    <t>饶平县</t>
  </si>
  <si>
    <t>揭阳市</t>
  </si>
  <si>
    <t>榕城区</t>
  </si>
  <si>
    <t>揭东区</t>
  </si>
  <si>
    <t>含蓝城区代管初中350人，共10.5万元。</t>
  </si>
  <si>
    <t>揭西县</t>
  </si>
  <si>
    <t>普宁市</t>
  </si>
  <si>
    <t>惠来县</t>
  </si>
  <si>
    <t>云浮市</t>
  </si>
  <si>
    <t>云城区</t>
  </si>
  <si>
    <t>郁南县</t>
  </si>
  <si>
    <t>云安县</t>
  </si>
  <si>
    <t>新兴县</t>
  </si>
  <si>
    <t>罗定市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</si>
</sst>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indexed="8"/>
      <name val="宋体"/>
      <family val="0"/>
    </font>
    <font>
      <sz val="11"/>
      <name val="宋体"/>
      <family val="0"/>
    </font>
    <font>
      <sz val="14"/>
      <name val="方正小标宋简体"/>
      <family val="0"/>
    </font>
    <font>
      <sz val="16"/>
      <name val="宋体"/>
      <family val="0"/>
    </font>
    <font>
      <b/>
      <sz val="10"/>
      <name val="宋体"/>
      <family val="0"/>
    </font>
    <font>
      <b/>
      <sz val="12"/>
      <name val="宋体"/>
      <family val="0"/>
    </font>
    <font>
      <b/>
      <sz val="10"/>
      <color indexed="8"/>
      <name val="宋体"/>
      <family val="0"/>
    </font>
    <font>
      <b/>
      <sz val="11"/>
      <name val="宋体"/>
      <family val="0"/>
    </font>
    <font>
      <b/>
      <sz val="11"/>
      <color indexed="8"/>
      <name val="宋体"/>
      <family val="0"/>
    </font>
    <font>
      <b/>
      <sz val="12"/>
      <color indexed="8"/>
      <name val="宋体"/>
      <family val="0"/>
    </font>
    <font>
      <sz val="12"/>
      <name val="宋体"/>
      <family val="0"/>
    </font>
    <font>
      <b/>
      <sz val="9"/>
      <name val="宋体"/>
      <family val="0"/>
    </font>
    <font>
      <sz val="9"/>
      <name val="宋体"/>
      <family val="0"/>
    </font>
    <font>
      <sz val="9"/>
      <color indexed="8"/>
      <name val="宋体"/>
      <family val="0"/>
    </font>
    <font>
      <sz val="11"/>
      <color indexed="52"/>
      <name val="宋体"/>
      <family val="0"/>
    </font>
    <font>
      <b/>
      <sz val="15"/>
      <color indexed="56"/>
      <name val="宋体"/>
      <family val="0"/>
    </font>
    <font>
      <sz val="11"/>
      <color indexed="42"/>
      <name val="宋体"/>
      <family val="0"/>
    </font>
    <font>
      <sz val="11"/>
      <color indexed="17"/>
      <name val="宋体"/>
      <family val="0"/>
    </font>
    <font>
      <sz val="11"/>
      <color indexed="9"/>
      <name val="宋体"/>
      <family val="0"/>
    </font>
    <font>
      <b/>
      <sz val="11"/>
      <color indexed="56"/>
      <name val="宋体"/>
      <family val="0"/>
    </font>
    <font>
      <b/>
      <sz val="13"/>
      <color indexed="62"/>
      <name val="宋体"/>
      <family val="0"/>
    </font>
    <font>
      <sz val="11"/>
      <color indexed="20"/>
      <name val="宋体"/>
      <family val="0"/>
    </font>
    <font>
      <u val="single"/>
      <sz val="11"/>
      <color indexed="20"/>
      <name val="宋体"/>
      <family val="0"/>
    </font>
    <font>
      <sz val="9"/>
      <color indexed="20"/>
      <name val="宋体"/>
      <family val="0"/>
    </font>
    <font>
      <sz val="11"/>
      <color indexed="62"/>
      <name val="宋体"/>
      <family val="0"/>
    </font>
    <font>
      <b/>
      <sz val="11"/>
      <color indexed="9"/>
      <name val="宋体"/>
      <family val="0"/>
    </font>
    <font>
      <b/>
      <sz val="18"/>
      <color indexed="56"/>
      <name val="宋体"/>
      <family val="0"/>
    </font>
    <font>
      <b/>
      <sz val="11"/>
      <color indexed="63"/>
      <name val="宋体"/>
      <family val="0"/>
    </font>
    <font>
      <b/>
      <sz val="13"/>
      <color indexed="56"/>
      <name val="宋体"/>
      <family val="0"/>
    </font>
    <font>
      <i/>
      <sz val="11"/>
      <color indexed="23"/>
      <name val="宋体"/>
      <family val="0"/>
    </font>
    <font>
      <b/>
      <sz val="11"/>
      <color indexed="52"/>
      <name val="宋体"/>
      <family val="0"/>
    </font>
    <font>
      <sz val="11"/>
      <color indexed="60"/>
      <name val="宋体"/>
      <family val="0"/>
    </font>
    <font>
      <u val="single"/>
      <sz val="11"/>
      <color indexed="12"/>
      <name val="宋体"/>
      <family val="0"/>
    </font>
    <font>
      <sz val="11"/>
      <color indexed="10"/>
      <name val="宋体"/>
      <family val="0"/>
    </font>
    <font>
      <sz val="10"/>
      <name val="Helv"/>
      <family val="2"/>
    </font>
    <font>
      <sz val="12"/>
      <color indexed="8"/>
      <name val="宋体"/>
      <family val="0"/>
    </font>
    <font>
      <b/>
      <sz val="15"/>
      <color indexed="62"/>
      <name val="宋体"/>
      <family val="0"/>
    </font>
    <font>
      <b/>
      <sz val="11"/>
      <color indexed="62"/>
      <name val="宋体"/>
      <family val="0"/>
    </font>
    <font>
      <b/>
      <sz val="18"/>
      <color indexed="62"/>
      <name val="宋体"/>
      <family val="0"/>
    </font>
    <font>
      <sz val="9"/>
      <color indexed="17"/>
      <name val="宋体"/>
      <family val="0"/>
    </font>
    <font>
      <b/>
      <sz val="11"/>
      <color indexed="42"/>
      <name val="宋体"/>
      <family val="0"/>
    </font>
    <font>
      <sz val="12"/>
      <name val="Times New Roman"/>
      <family val="1"/>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62"/>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54"/>
        <bgColor indexed="64"/>
      </patternFill>
    </fill>
    <fill>
      <patternFill patternType="solid">
        <fgColor rgb="FFFFCC9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thick">
        <color indexed="49"/>
      </bottom>
    </border>
    <border>
      <left/>
      <right/>
      <top/>
      <bottom style="medium">
        <color indexed="49"/>
      </bottom>
    </border>
    <border>
      <left/>
      <right/>
      <top style="thin">
        <color indexed="49"/>
      </top>
      <bottom style="double">
        <color indexed="49"/>
      </bottom>
    </border>
    <border>
      <left/>
      <right/>
      <top/>
      <bottom style="double">
        <color indexed="52"/>
      </bottom>
    </border>
    <border>
      <left/>
      <right/>
      <top/>
      <bottom style="thin"/>
    </border>
    <border>
      <left style="thin"/>
      <right style="thin"/>
      <top/>
      <bottom style="thin"/>
    </border>
    <border>
      <left style="thin"/>
      <right style="thin"/>
      <top style="thin"/>
      <bottom style="thin"/>
    </border>
    <border>
      <left style="thin"/>
      <right style="thin"/>
      <top style="thin"/>
      <bottom/>
    </border>
  </borders>
  <cellStyleXfs count="1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30" fillId="2" borderId="1" applyNumberFormat="0" applyAlignment="0" applyProtection="0"/>
    <xf numFmtId="0" fontId="21" fillId="6"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18" fillId="5"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18" fillId="9" borderId="0" applyNumberFormat="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28" fillId="0" borderId="4" applyNumberFormat="0" applyFill="0" applyAlignment="0" applyProtection="0"/>
    <xf numFmtId="0" fontId="18" fillId="10" borderId="0" applyNumberFormat="0" applyBorder="0" applyAlignment="0" applyProtection="0"/>
    <xf numFmtId="0" fontId="19" fillId="0" borderId="5" applyNumberFormat="0" applyFill="0" applyAlignment="0" applyProtection="0"/>
    <xf numFmtId="0" fontId="18" fillId="11" borderId="0" applyNumberFormat="0" applyBorder="0" applyAlignment="0" applyProtection="0"/>
    <xf numFmtId="0" fontId="34" fillId="0" borderId="0">
      <alignment/>
      <protection/>
    </xf>
    <xf numFmtId="0" fontId="27" fillId="12" borderId="6" applyNumberFormat="0" applyAlignment="0" applyProtection="0"/>
    <xf numFmtId="0" fontId="30" fillId="12" borderId="1" applyNumberFormat="0" applyAlignment="0" applyProtection="0"/>
    <xf numFmtId="0" fontId="25" fillId="13" borderId="7" applyNumberFormat="0" applyAlignment="0" applyProtection="0"/>
    <xf numFmtId="0" fontId="0" fillId="12" borderId="0" applyNumberFormat="0" applyBorder="0" applyAlignment="0" applyProtection="0"/>
    <xf numFmtId="0" fontId="18" fillId="14" borderId="0" applyNumberFormat="0" applyBorder="0" applyAlignment="0" applyProtection="0"/>
    <xf numFmtId="0" fontId="10" fillId="0" borderId="0">
      <alignment vertical="center"/>
      <protection/>
    </xf>
    <xf numFmtId="0" fontId="0" fillId="4" borderId="0" applyNumberFormat="0" applyBorder="0" applyAlignment="0" applyProtection="0"/>
    <xf numFmtId="0" fontId="14" fillId="0" borderId="8" applyNumberFormat="0" applyFill="0" applyAlignment="0" applyProtection="0"/>
    <xf numFmtId="0" fontId="0" fillId="15" borderId="0" applyNumberFormat="0" applyBorder="0" applyAlignment="0" applyProtection="0"/>
    <xf numFmtId="0" fontId="0" fillId="12" borderId="0" applyNumberFormat="0" applyBorder="0" applyAlignment="0" applyProtection="0"/>
    <xf numFmtId="0" fontId="8" fillId="0" borderId="9" applyNumberFormat="0" applyFill="0" applyAlignment="0" applyProtection="0"/>
    <xf numFmtId="0" fontId="17" fillId="3" borderId="0" applyNumberFormat="0" applyBorder="0" applyAlignment="0" applyProtection="0"/>
    <xf numFmtId="0" fontId="0" fillId="9" borderId="0" applyNumberFormat="0" applyBorder="0" applyAlignment="0" applyProtection="0"/>
    <xf numFmtId="0" fontId="31" fillId="16" borderId="0" applyNumberFormat="0" applyBorder="0" applyAlignment="0" applyProtection="0"/>
    <xf numFmtId="0" fontId="0" fillId="8" borderId="0" applyNumberFormat="0" applyBorder="0" applyAlignment="0" applyProtection="0"/>
    <xf numFmtId="0" fontId="1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4"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6" borderId="0" applyNumberFormat="0" applyBorder="0" applyAlignment="0" applyProtection="0"/>
    <xf numFmtId="0" fontId="27" fillId="2" borderId="6" applyNumberFormat="0" applyAlignment="0" applyProtection="0"/>
    <xf numFmtId="0" fontId="0" fillId="3" borderId="0" applyNumberFormat="0" applyBorder="0" applyAlignment="0" applyProtection="0"/>
    <xf numFmtId="0" fontId="0" fillId="9" borderId="0" applyNumberFormat="0" applyBorder="0" applyAlignment="0" applyProtection="0"/>
    <xf numFmtId="0" fontId="18" fillId="21" borderId="0" applyNumberFormat="0" applyBorder="0" applyAlignment="0" applyProtection="0"/>
    <xf numFmtId="0" fontId="18" fillId="1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8" fillId="22" borderId="0" applyNumberFormat="0" applyBorder="0" applyAlignment="0" applyProtection="0"/>
    <xf numFmtId="0" fontId="0" fillId="9" borderId="0" applyNumberFormat="0" applyBorder="0" applyAlignment="0" applyProtection="0"/>
    <xf numFmtId="0" fontId="0" fillId="20"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1" fillId="16" borderId="0" applyNumberFormat="0" applyBorder="0" applyAlignment="0" applyProtection="0"/>
    <xf numFmtId="0" fontId="0" fillId="15" borderId="0" applyNumberFormat="0" applyBorder="0" applyAlignment="0" applyProtection="0"/>
    <xf numFmtId="0" fontId="18" fillId="24"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35" fillId="0" borderId="0">
      <alignment vertical="center"/>
      <protection/>
    </xf>
    <xf numFmtId="0" fontId="0" fillId="2"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20" borderId="0" applyNumberFormat="0" applyBorder="0" applyAlignment="0" applyProtection="0"/>
    <xf numFmtId="0" fontId="0" fillId="16" borderId="0" applyNumberFormat="0" applyBorder="0" applyAlignment="0" applyProtection="0"/>
    <xf numFmtId="0" fontId="23" fillId="6" borderId="0" applyNumberFormat="0" applyBorder="0" applyAlignment="0" applyProtection="0"/>
    <xf numFmtId="0" fontId="20" fillId="0" borderId="10" applyNumberFormat="0" applyFill="0" applyAlignment="0" applyProtection="0"/>
    <xf numFmtId="0" fontId="0" fillId="5"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4" borderId="0" applyNumberFormat="0" applyBorder="0" applyAlignment="0" applyProtection="0"/>
    <xf numFmtId="0" fontId="16" fillId="22"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22" borderId="0" applyNumberFormat="0" applyBorder="0" applyAlignment="0" applyProtection="0"/>
    <xf numFmtId="0" fontId="16" fillId="4" borderId="0" applyNumberFormat="0" applyBorder="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0" fillId="0" borderId="0">
      <alignment vertical="center"/>
      <protection/>
    </xf>
    <xf numFmtId="0" fontId="1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16" fillId="21" borderId="0" applyNumberFormat="0" applyBorder="0" applyAlignment="0" applyProtection="0"/>
    <xf numFmtId="0" fontId="17" fillId="3" borderId="0" applyNumberFormat="0" applyBorder="0" applyAlignment="0" applyProtection="0"/>
    <xf numFmtId="0" fontId="8" fillId="0" borderId="13" applyNumberFormat="0" applyFill="0" applyAlignment="0" applyProtection="0"/>
    <xf numFmtId="0" fontId="8" fillId="0" borderId="9" applyNumberFormat="0" applyFill="0" applyAlignment="0" applyProtection="0"/>
    <xf numFmtId="0" fontId="30" fillId="12" borderId="1" applyNumberFormat="0" applyAlignment="0" applyProtection="0"/>
    <xf numFmtId="0" fontId="40" fillId="13" borderId="7"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14" applyNumberFormat="0" applyFill="0" applyAlignment="0" applyProtection="0"/>
    <xf numFmtId="0" fontId="14" fillId="0" borderId="8" applyNumberFormat="0" applyFill="0" applyAlignment="0" applyProtection="0"/>
    <xf numFmtId="0" fontId="16" fillId="22" borderId="0" applyNumberFormat="0" applyBorder="0" applyAlignment="0" applyProtection="0"/>
    <xf numFmtId="0" fontId="16" fillId="14" borderId="0" applyNumberFormat="0" applyBorder="0" applyAlignment="0" applyProtection="0"/>
    <xf numFmtId="0" fontId="16" fillId="25"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16" borderId="0" applyNumberFormat="0" applyBorder="0" applyAlignment="0" applyProtection="0"/>
    <xf numFmtId="0" fontId="27" fillId="12" borderId="6" applyNumberFormat="0" applyAlignment="0" applyProtection="0"/>
    <xf numFmtId="0" fontId="24" fillId="4" borderId="1" applyNumberFormat="0" applyAlignment="0" applyProtection="0"/>
    <xf numFmtId="0" fontId="24" fillId="4" borderId="1" applyNumberFormat="0" applyAlignment="0" applyProtection="0"/>
    <xf numFmtId="0" fontId="41" fillId="0" borderId="0">
      <alignment/>
      <protection/>
    </xf>
    <xf numFmtId="0" fontId="0" fillId="7" borderId="2" applyNumberFormat="0" applyFont="0" applyAlignment="0" applyProtection="0"/>
    <xf numFmtId="0" fontId="35" fillId="7" borderId="2" applyNumberFormat="0" applyFont="0" applyAlignment="0" applyProtection="0"/>
  </cellStyleXfs>
  <cellXfs count="34">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48" applyFont="1" applyFill="1" applyBorder="1" applyAlignment="1">
      <alignment horizontal="center" vertical="center" wrapText="1"/>
      <protection/>
    </xf>
    <xf numFmtId="0" fontId="3" fillId="0" borderId="15" xfId="48" applyFont="1" applyFill="1" applyBorder="1" applyAlignment="1">
      <alignment horizontal="center" vertical="center"/>
      <protection/>
    </xf>
    <xf numFmtId="0" fontId="4" fillId="0" borderId="15" xfId="48" applyFont="1" applyFill="1" applyBorder="1" applyAlignment="1">
      <alignment horizontal="center" vertical="center"/>
      <protection/>
    </xf>
    <xf numFmtId="0" fontId="5" fillId="0" borderId="16" xfId="48" applyFont="1" applyFill="1" applyBorder="1" applyAlignment="1">
      <alignment horizontal="center" vertical="center"/>
      <protection/>
    </xf>
    <xf numFmtId="0" fontId="6" fillId="0" borderId="17" xfId="48" applyFont="1" applyFill="1" applyBorder="1" applyAlignment="1">
      <alignment horizontal="center" vertical="center" wrapText="1"/>
      <protection/>
    </xf>
    <xf numFmtId="0" fontId="4" fillId="0" borderId="17" xfId="48" applyFont="1" applyFill="1" applyBorder="1" applyAlignment="1">
      <alignment horizontal="center" vertical="center" wrapText="1"/>
      <protection/>
    </xf>
    <xf numFmtId="0" fontId="7" fillId="0" borderId="18" xfId="48" applyFont="1" applyFill="1" applyBorder="1" applyAlignment="1">
      <alignment horizontal="center" vertical="center" wrapText="1"/>
      <protection/>
    </xf>
    <xf numFmtId="0" fontId="8" fillId="0" borderId="18" xfId="48" applyFont="1" applyFill="1" applyBorder="1" applyAlignment="1">
      <alignment horizontal="center" vertical="center" wrapText="1"/>
      <protection/>
    </xf>
    <xf numFmtId="0" fontId="5" fillId="0" borderId="17" xfId="48" applyFont="1" applyFill="1" applyBorder="1" applyAlignment="1">
      <alignment horizontal="center" vertical="center" wrapText="1"/>
      <protection/>
    </xf>
    <xf numFmtId="0" fontId="5" fillId="0" borderId="17" xfId="48" applyFont="1" applyFill="1" applyBorder="1" applyAlignment="1">
      <alignment horizontal="center" vertical="center"/>
      <protection/>
    </xf>
    <xf numFmtId="0" fontId="9" fillId="0" borderId="17" xfId="48" applyFont="1" applyFill="1" applyBorder="1" applyAlignment="1">
      <alignment horizontal="center" vertical="center" wrapText="1"/>
      <protection/>
    </xf>
    <xf numFmtId="0" fontId="7" fillId="0" borderId="16" xfId="48" applyFont="1" applyFill="1" applyBorder="1" applyAlignment="1">
      <alignment horizontal="center" vertical="center" wrapText="1"/>
      <protection/>
    </xf>
    <xf numFmtId="0" fontId="8" fillId="0" borderId="16" xfId="48" applyFont="1" applyFill="1" applyBorder="1" applyAlignment="1">
      <alignment horizontal="center" vertical="center" wrapText="1"/>
      <protection/>
    </xf>
    <xf numFmtId="0" fontId="5" fillId="26" borderId="17" xfId="48" applyFont="1" applyFill="1" applyBorder="1" applyAlignment="1">
      <alignment horizontal="center" vertical="center"/>
      <protection/>
    </xf>
    <xf numFmtId="0" fontId="5" fillId="26" borderId="17" xfId="48" applyFont="1" applyFill="1" applyBorder="1" applyAlignment="1">
      <alignment horizontal="center" vertical="center"/>
      <protection/>
    </xf>
    <xf numFmtId="176" fontId="5" fillId="26" borderId="17" xfId="48" applyNumberFormat="1" applyFont="1" applyFill="1" applyBorder="1" applyAlignment="1">
      <alignment horizontal="center" vertical="center"/>
      <protection/>
    </xf>
    <xf numFmtId="0" fontId="10" fillId="0" borderId="17" xfId="48" applyFill="1" applyBorder="1" applyAlignment="1">
      <alignment horizontal="center" vertical="center"/>
      <protection/>
    </xf>
    <xf numFmtId="0" fontId="11" fillId="26" borderId="17" xfId="48" applyFont="1" applyFill="1" applyBorder="1" applyAlignment="1">
      <alignment horizontal="center" vertical="center" wrapText="1"/>
      <protection/>
    </xf>
    <xf numFmtId="2" fontId="10" fillId="0" borderId="17" xfId="48" applyNumberFormat="1" applyFill="1" applyBorder="1" applyAlignment="1">
      <alignment horizontal="center" vertical="center" wrapText="1"/>
      <protection/>
    </xf>
    <xf numFmtId="0" fontId="10" fillId="0" borderId="17" xfId="48" applyFont="1" applyFill="1" applyBorder="1" applyAlignment="1">
      <alignment horizontal="center" vertical="center"/>
      <protection/>
    </xf>
    <xf numFmtId="176" fontId="10" fillId="0" borderId="17" xfId="48" applyNumberFormat="1" applyFill="1" applyBorder="1" applyAlignment="1">
      <alignment horizontal="center" vertical="center"/>
      <protection/>
    </xf>
    <xf numFmtId="0" fontId="11" fillId="0" borderId="17" xfId="48" applyFont="1" applyFill="1" applyBorder="1" applyAlignment="1">
      <alignment horizontal="center" vertical="center" wrapText="1"/>
      <protection/>
    </xf>
    <xf numFmtId="0" fontId="10" fillId="0" borderId="17" xfId="109" applyFill="1" applyBorder="1" applyAlignment="1">
      <alignment horizontal="center" vertical="center"/>
      <protection/>
    </xf>
    <xf numFmtId="0" fontId="5" fillId="26" borderId="17" xfId="109" applyFont="1" applyFill="1" applyBorder="1" applyAlignment="1">
      <alignment horizontal="center" vertical="center"/>
      <protection/>
    </xf>
    <xf numFmtId="0" fontId="12" fillId="0" borderId="17" xfId="48" applyFont="1" applyFill="1" applyBorder="1" applyAlignment="1">
      <alignment horizontal="center" vertical="center" wrapText="1"/>
      <protection/>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2" fillId="0" borderId="17" xfId="48" applyFont="1" applyFill="1" applyBorder="1" applyAlignment="1">
      <alignment horizontal="left" vertical="center" wrapText="1"/>
      <protection/>
    </xf>
    <xf numFmtId="0" fontId="13" fillId="0" borderId="17" xfId="0" applyFont="1" applyBorder="1" applyAlignment="1">
      <alignment horizontal="left" vertical="center" wrapText="1"/>
    </xf>
    <xf numFmtId="0" fontId="10" fillId="0" borderId="17" xfId="48" applyFont="1" applyFill="1" applyBorder="1" applyAlignment="1">
      <alignment horizontal="center" vertical="center" wrapText="1"/>
      <protection/>
    </xf>
    <xf numFmtId="0" fontId="10" fillId="0" borderId="17" xfId="109" applyBorder="1" applyAlignment="1">
      <alignment horizontal="center" vertical="center"/>
      <protection/>
    </xf>
  </cellXfs>
  <cellStyles count="12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2_附件1：2017年提高义务教育寄宿制公办学校生均公用经费标准省级补助资金安排方案（定稿）" xfId="25"/>
    <cellStyle name="60% - 强调文字颜色 3" xfId="26"/>
    <cellStyle name="Hyperlink" xfId="27"/>
    <cellStyle name="Percent" xfId="28"/>
    <cellStyle name="Followed Hyperlink" xfId="29"/>
    <cellStyle name="注释" xfId="30"/>
    <cellStyle name="20% - 强调文字颜色 5_附件1：2017年提高义务教育寄宿制公办学校生均公用经费标准省级补助资金安排方案（定稿）"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_2014年提前下达经济欠发达地区中小学校和幼儿园落实“两相当”政策省财政奖补资金核定表" xfId="42"/>
    <cellStyle name="输出" xfId="43"/>
    <cellStyle name="计算" xfId="44"/>
    <cellStyle name="检查单元格" xfId="45"/>
    <cellStyle name="40% - 强调文字颜色 4 2" xfId="46"/>
    <cellStyle name="强调文字颜色 2" xfId="47"/>
    <cellStyle name="常规_2012年全省义务教育在校生数情况表(报省财政厅） 2" xfId="48"/>
    <cellStyle name="20% - 强调文字颜色 6" xfId="49"/>
    <cellStyle name="链接单元格" xfId="50"/>
    <cellStyle name="40% - 强调文字颜色 6_附件1：2017年提高义务教育寄宿制公办学校生均公用经费标准省级补助资金安排方案（定稿）" xfId="51"/>
    <cellStyle name="40% - 强调文字颜色 1 2" xfId="52"/>
    <cellStyle name="汇总" xfId="53"/>
    <cellStyle name="好" xfId="54"/>
    <cellStyle name="40% - 强调文字颜色 2 2" xfId="55"/>
    <cellStyle name="适中" xfId="56"/>
    <cellStyle name="20% - 强调文字颜色 5" xfId="57"/>
    <cellStyle name="强调文字颜色 1" xfId="58"/>
    <cellStyle name="20% - 强调文字颜色 4_附件1：2017年提高义务教育寄宿制公办学校生均公用经费标准省级补助资金安排方案（定稿）" xfId="59"/>
    <cellStyle name="20% - 强调文字颜色 1" xfId="60"/>
    <cellStyle name="20% - 强调文字颜色 6_附件1：2017年提高义务教育寄宿制公办学校生均公用经费标准省级补助资金安排方案（定稿）" xfId="61"/>
    <cellStyle name="40% - 强调文字颜色 1" xfId="62"/>
    <cellStyle name="20% - 强调文字颜色 1_附件1：2017年提高义务教育寄宿制公办学校生均公用经费标准省级补助资金安排方案（定稿）" xfId="63"/>
    <cellStyle name="20% - 强调文字颜色 2" xfId="64"/>
    <cellStyle name="输出 2" xfId="65"/>
    <cellStyle name="20% - 强调文字颜色 3_附件1：2017年提高义务教育寄宿制公办学校生均公用经费标准省级补助资金安排方案（定稿）"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2_附件1：2017年提高义务教育寄宿制公办学校生均公用经费标准省级补助资金安排方案（定稿）" xfId="73"/>
    <cellStyle name="40% - 强调文字颜色 5" xfId="74"/>
    <cellStyle name="60% - 强调文字颜色 5" xfId="75"/>
    <cellStyle name="强调文字颜色 6" xfId="76"/>
    <cellStyle name="适中 2" xfId="77"/>
    <cellStyle name="40% - 强调文字颜色 6" xfId="78"/>
    <cellStyle name="60% - 强调文字颜色 6" xfId="79"/>
    <cellStyle name="20% - 强调文字颜色 2 2" xfId="80"/>
    <cellStyle name="20% - 强调文字颜色 3 2" xfId="81"/>
    <cellStyle name="常规 3" xfId="82"/>
    <cellStyle name="20% - 强调文字颜色 4 2" xfId="83"/>
    <cellStyle name="20% - 强调文字颜色 5 2" xfId="84"/>
    <cellStyle name="20% - 强调文字颜色 6 2" xfId="85"/>
    <cellStyle name="40% - 强调文字颜色 1_附件1：2017年提高义务教育寄宿制公办学校生均公用经费标准省级补助资金安排方案（定稿）" xfId="86"/>
    <cellStyle name="40% - 强调文字颜色 3 2" xfId="87"/>
    <cellStyle name="差_单位额度导入模板" xfId="88"/>
    <cellStyle name="标题 2 2" xfId="89"/>
    <cellStyle name="40% - 强调文字颜色 3_附件1：2017年提高义务教育寄宿制公办学校生均公用经费标准省级补助资金安排方案（定稿）" xfId="90"/>
    <cellStyle name="40% - 强调文字颜色 4_附件1：2017年提高义务教育寄宿制公办学校生均公用经费标准省级补助资金安排方案（定稿）" xfId="91"/>
    <cellStyle name="40% - 强调文字颜色 5 2" xfId="92"/>
    <cellStyle name="40% - 强调文字颜色 5_附件1：2017年提高义务教育寄宿制公办学校生均公用经费标准省级补助资金安排方案（定稿）" xfId="93"/>
    <cellStyle name="40% - 强调文字颜色 6 2" xfId="94"/>
    <cellStyle name="60% - 强调文字颜色 1 2" xfId="95"/>
    <cellStyle name="60% - 强调文字颜色 2 2" xfId="96"/>
    <cellStyle name="60% - 强调文字颜色 3 2" xfId="97"/>
    <cellStyle name="60% - 强调文字颜色 4 2" xfId="98"/>
    <cellStyle name="60% - 强调文字颜色 5 2" xfId="99"/>
    <cellStyle name="60% - 强调文字颜色 6 2" xfId="100"/>
    <cellStyle name="标题 1 2" xfId="101"/>
    <cellStyle name="标题 3 2" xfId="102"/>
    <cellStyle name="标题 4 2" xfId="103"/>
    <cellStyle name="标题 5" xfId="104"/>
    <cellStyle name="差 2" xfId="105"/>
    <cellStyle name="差_2014年提前下达义务教育公用经费明细表" xfId="106"/>
    <cellStyle name="差_附件1：2017年提高义务教育寄宿制公办学校生均公用经费标准省级补助资金安排方案（定稿）" xfId="107"/>
    <cellStyle name="常规 2" xfId="108"/>
    <cellStyle name="常规_单位信息表 2" xfId="109"/>
    <cellStyle name="好 2" xfId="110"/>
    <cellStyle name="好_2014年提前下达义务教育公用经费明细表" xfId="111"/>
    <cellStyle name="好_单位额度导入模板" xfId="112"/>
    <cellStyle name="强调文字颜色 3 2" xfId="113"/>
    <cellStyle name="好_附件1：2017年提高义务教育寄宿制公办学校生均公用经费标准省级补助资金安排方案（定稿）" xfId="114"/>
    <cellStyle name="汇总 2" xfId="115"/>
    <cellStyle name="汇总_附件1：2017年提高义务教育寄宿制公办学校生均公用经费标准省级补助资金安排方案（定稿）" xfId="116"/>
    <cellStyle name="计算_附件1：2017年提高义务教育寄宿制公办学校生均公用经费标准省级补助资金安排方案（定稿）" xfId="117"/>
    <cellStyle name="检查单元格 2" xfId="118"/>
    <cellStyle name="解释性文本 2" xfId="119"/>
    <cellStyle name="解释性文本_附件1：2017年提高义务教育寄宿制公办学校生均公用经费标准省级补助资金安排方案（定稿）" xfId="120"/>
    <cellStyle name="警告文本 2" xfId="121"/>
    <cellStyle name="警告文本_附件1：2017年提高义务教育寄宿制公办学校生均公用经费标准省级补助资金安排方案（定稿）" xfId="122"/>
    <cellStyle name="链接单元格 2" xfId="123"/>
    <cellStyle name="链接单元格_附件1：2017年提高义务教育寄宿制公办学校生均公用经费标准省级补助资金安排方案（定稿）" xfId="124"/>
    <cellStyle name="强调文字颜色 1 2" xfId="125"/>
    <cellStyle name="强调文字颜色 2 2" xfId="126"/>
    <cellStyle name="强调文字颜色 4 2" xfId="127"/>
    <cellStyle name="强调文字颜色 5 2" xfId="128"/>
    <cellStyle name="强调文字颜色 6 2" xfId="129"/>
    <cellStyle name="适中_附件1：2017年提高义务教育寄宿制公办学校生均公用经费标准省级补助资金安排方案（定稿）" xfId="130"/>
    <cellStyle name="输出_附件1：2017年提高义务教育寄宿制公办学校生均公用经费标准省级补助资金安排方案（定稿）" xfId="131"/>
    <cellStyle name="输入 2" xfId="132"/>
    <cellStyle name="输入_附件1：2017年提高义务教育寄宿制公办学校生均公用经费标准省级补助资金安排方案（定稿）" xfId="133"/>
    <cellStyle name="样式 1" xfId="134"/>
    <cellStyle name="注释 2" xfId="135"/>
    <cellStyle name="注释 3"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初中导出学生数，更正县名称"/>
      <sheetName val="人数统计与合并"/>
      <sheetName val="2017年提前下达数（初稿）"/>
      <sheetName val="2017年提前下达数 (正稿)"/>
      <sheetName val="下达格式"/>
      <sheetName val="14市小学、初中学生数"/>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0"/>
  <sheetViews>
    <sheetView tabSelected="1" workbookViewId="0" topLeftCell="A1">
      <pane xSplit="3" ySplit="5" topLeftCell="D6" activePane="bottomRight" state="frozen"/>
      <selection pane="bottomRight" activeCell="F7" sqref="F7"/>
    </sheetView>
  </sheetViews>
  <sheetFormatPr defaultColWidth="9.00390625" defaultRowHeight="13.5"/>
  <cols>
    <col min="1" max="1" width="10.00390625" style="0" customWidth="1"/>
    <col min="3" max="3" width="10.50390625" style="0" customWidth="1"/>
    <col min="4" max="4" width="9.50390625" style="0" customWidth="1"/>
    <col min="5" max="5" width="10.50390625" style="0" customWidth="1"/>
    <col min="6" max="6" width="13.00390625" style="1" customWidth="1"/>
    <col min="7" max="7" width="12.375" style="0" hidden="1" customWidth="1"/>
    <col min="8" max="8" width="18.00390625" style="2" customWidth="1"/>
    <col min="10" max="10" width="10.50390625" style="0" bestFit="1" customWidth="1"/>
    <col min="11" max="11" width="12.625" style="0" customWidth="1"/>
  </cols>
  <sheetData>
    <row r="1" spans="1:8" ht="51" customHeight="1">
      <c r="A1" s="3" t="s">
        <v>0</v>
      </c>
      <c r="B1" s="3"/>
      <c r="C1" s="3"/>
      <c r="D1" s="3"/>
      <c r="E1" s="3"/>
      <c r="F1" s="3"/>
      <c r="G1" s="3"/>
      <c r="H1" s="3"/>
    </row>
    <row r="2" spans="1:8" ht="21.75" customHeight="1">
      <c r="A2" s="4"/>
      <c r="B2" s="4"/>
      <c r="C2" s="4"/>
      <c r="D2" s="4"/>
      <c r="E2" s="4"/>
      <c r="F2" s="4"/>
      <c r="G2" s="5" t="s">
        <v>1</v>
      </c>
      <c r="H2" s="5"/>
    </row>
    <row r="3" spans="1:8" ht="35.25" customHeight="1">
      <c r="A3" s="6" t="s">
        <v>2</v>
      </c>
      <c r="B3" s="6" t="s">
        <v>3</v>
      </c>
      <c r="C3" s="7" t="s">
        <v>4</v>
      </c>
      <c r="D3" s="8"/>
      <c r="E3" s="8"/>
      <c r="F3" s="9" t="s">
        <v>5</v>
      </c>
      <c r="G3" s="10" t="s">
        <v>6</v>
      </c>
      <c r="H3" s="11" t="s">
        <v>7</v>
      </c>
    </row>
    <row r="4" spans="1:8" ht="32.25" customHeight="1">
      <c r="A4" s="12"/>
      <c r="B4" s="12"/>
      <c r="C4" s="13" t="s">
        <v>8</v>
      </c>
      <c r="D4" s="13" t="s">
        <v>9</v>
      </c>
      <c r="E4" s="13" t="s">
        <v>10</v>
      </c>
      <c r="F4" s="14"/>
      <c r="G4" s="15"/>
      <c r="H4" s="11"/>
    </row>
    <row r="5" spans="1:8" ht="24.75" customHeight="1">
      <c r="A5" s="16" t="s">
        <v>11</v>
      </c>
      <c r="B5" s="17"/>
      <c r="C5" s="18">
        <f>C6+C16+C24+C26+C28+C30+C32+C37+C39+C41+C43+C49+C51+C53+C55+C57+C63+C65+C68+C70+C72+C74+C78+C83+C85+C93+C95+C97+C99+C105+C107+C109+C115+C117+C119+C121+C123+C130+C132+C134+C136+C140+C142+C146+C148+C150+C152+C157+C159</f>
        <v>906043</v>
      </c>
      <c r="D5" s="18">
        <f>D6+D16+D24+D26+D28+D30+D32+D37+D39+D41+D43+D49+D51+D53+D55+D57+D63+D65+D68+D70+D72+D74+D78+D83+D85+D93+D95+D97+D99+D105+D107+D109+D115+D117+D119+D121+D123+D130+D132+D134+D136+D140+D142+D146+D148+D150+D152+D157+D159</f>
        <v>213175</v>
      </c>
      <c r="E5" s="18">
        <f>E6+E16+E24+E26+E28+E30+E32+E37+E39+E41+E43+E49+E51+E53+E55+E57+E63+E65+E68+E70+E72+E74+E78+E83+E85+E93+E95+E97+E99+E105+E107+E109+E115+E117+E119+E121+E123+E130+E132+E134+E136+E140+E142+E146+E148+E150+E152+E157+E159</f>
        <v>692868</v>
      </c>
      <c r="F5" s="18">
        <f>F6+F16+F24+F26+F28+F30+F32+F37+F39+F41+F43+F49+F51+F53+F55+F57+F63+F65+F68+F70+F72+F74+F78+F83+F85+F93+F95+F97+F99+F105+F107+F109+F115+F117+F119+F121+F123+F130+F132+F134+F136+F140+F142+F146+F148+F150+F152+F157+F159</f>
        <v>26973</v>
      </c>
      <c r="G5" s="19">
        <f>G6+G16+G24+G26+G28+G30+G32+G37+G39+G41+G43+G49+G51+G53+G55+G57+G63+G65+G68+G70+G72+G74+G78+G83+G85+G93+G95+G97+G99+G105+G107+G109+G115+G117+G119+G121+G123+G130+G132+G134+G136+G140+G142+G146+G148+G150+G152+G157+G159</f>
        <v>26979.05100000001</v>
      </c>
      <c r="H5" s="20"/>
    </row>
    <row r="6" spans="1:8" ht="24.75" customHeight="1">
      <c r="A6" s="16" t="s">
        <v>12</v>
      </c>
      <c r="B6" s="17"/>
      <c r="C6" s="18">
        <f>SUM(D6:E6)</f>
        <v>1998</v>
      </c>
      <c r="D6" s="18">
        <f>SUM(D7:D12)</f>
        <v>60</v>
      </c>
      <c r="E6" s="18">
        <f>SUM(E7:E12)</f>
        <v>1938</v>
      </c>
      <c r="F6" s="18">
        <f>SUM(F7:F12)</f>
        <v>60</v>
      </c>
      <c r="G6" s="21">
        <f>C6*300*0.0001</f>
        <v>59.940000000000005</v>
      </c>
      <c r="H6" s="20"/>
    </row>
    <row r="7" spans="1:8" ht="24.75" customHeight="1">
      <c r="A7" s="19" t="s">
        <v>13</v>
      </c>
      <c r="B7" s="22">
        <v>604001</v>
      </c>
      <c r="C7" s="23">
        <f>SUM(D7:E7)</f>
        <v>202</v>
      </c>
      <c r="D7" s="23">
        <v>60</v>
      </c>
      <c r="E7" s="23">
        <v>142</v>
      </c>
      <c r="F7" s="23">
        <f aca="true" t="shared" si="0" ref="F6:F70">ROUND(G7,0)</f>
        <v>6</v>
      </c>
      <c r="G7" s="21">
        <f aca="true" t="shared" si="1" ref="G7:G70">C7*300*0.0001</f>
        <v>6.0600000000000005</v>
      </c>
      <c r="H7" s="24"/>
    </row>
    <row r="8" spans="1:8" ht="24.75" customHeight="1">
      <c r="A8" s="19" t="s">
        <v>14</v>
      </c>
      <c r="B8" s="19">
        <v>604002</v>
      </c>
      <c r="C8" s="23">
        <f aca="true" t="shared" si="2" ref="C8:C71">SUM(D8:E8)</f>
        <v>0</v>
      </c>
      <c r="D8" s="23"/>
      <c r="E8" s="23"/>
      <c r="F8" s="23">
        <f t="shared" si="0"/>
        <v>0</v>
      </c>
      <c r="G8" s="21">
        <f t="shared" si="1"/>
        <v>0</v>
      </c>
      <c r="H8" s="24"/>
    </row>
    <row r="9" spans="1:8" ht="24.75" customHeight="1">
      <c r="A9" s="19" t="s">
        <v>15</v>
      </c>
      <c r="B9" s="19">
        <v>604003</v>
      </c>
      <c r="C9" s="23">
        <f t="shared" si="2"/>
        <v>0</v>
      </c>
      <c r="D9" s="23"/>
      <c r="E9" s="23"/>
      <c r="F9" s="23">
        <f t="shared" si="0"/>
        <v>0</v>
      </c>
      <c r="G9" s="21">
        <f t="shared" si="1"/>
        <v>0</v>
      </c>
      <c r="H9" s="24"/>
    </row>
    <row r="10" spans="1:8" ht="24.75" customHeight="1">
      <c r="A10" s="19" t="s">
        <v>16</v>
      </c>
      <c r="B10" s="19">
        <v>604004</v>
      </c>
      <c r="C10" s="23">
        <f t="shared" si="2"/>
        <v>1399</v>
      </c>
      <c r="D10" s="23">
        <v>0</v>
      </c>
      <c r="E10" s="23">
        <v>1399</v>
      </c>
      <c r="F10" s="23">
        <f t="shared" si="0"/>
        <v>42</v>
      </c>
      <c r="G10" s="21">
        <f t="shared" si="1"/>
        <v>41.97</v>
      </c>
      <c r="H10" s="24"/>
    </row>
    <row r="11" spans="1:8" ht="24.75" customHeight="1">
      <c r="A11" s="19" t="s">
        <v>17</v>
      </c>
      <c r="B11" s="19">
        <v>604005</v>
      </c>
      <c r="C11" s="23">
        <f t="shared" si="2"/>
        <v>0</v>
      </c>
      <c r="D11" s="23"/>
      <c r="E11" s="23"/>
      <c r="F11" s="23">
        <f t="shared" si="0"/>
        <v>0</v>
      </c>
      <c r="G11" s="21">
        <f t="shared" si="1"/>
        <v>0</v>
      </c>
      <c r="H11" s="24"/>
    </row>
    <row r="12" spans="1:8" ht="24.75" customHeight="1">
      <c r="A12" s="19" t="s">
        <v>18</v>
      </c>
      <c r="B12" s="19">
        <v>604006</v>
      </c>
      <c r="C12" s="23">
        <f t="shared" si="2"/>
        <v>397</v>
      </c>
      <c r="D12" s="23">
        <v>0</v>
      </c>
      <c r="E12" s="23">
        <v>397</v>
      </c>
      <c r="F12" s="23">
        <f t="shared" si="0"/>
        <v>12</v>
      </c>
      <c r="G12" s="21">
        <f t="shared" si="1"/>
        <v>11.91</v>
      </c>
      <c r="H12" s="24"/>
    </row>
    <row r="13" spans="1:8" ht="24.75" customHeight="1">
      <c r="A13" s="19" t="s">
        <v>19</v>
      </c>
      <c r="B13" s="19">
        <v>604007</v>
      </c>
      <c r="C13" s="23">
        <f t="shared" si="2"/>
        <v>0</v>
      </c>
      <c r="D13" s="23"/>
      <c r="E13" s="23"/>
      <c r="F13" s="23">
        <f t="shared" si="0"/>
        <v>0</v>
      </c>
      <c r="G13" s="21">
        <f t="shared" si="1"/>
        <v>0</v>
      </c>
      <c r="H13" s="24"/>
    </row>
    <row r="14" spans="1:8" ht="24.75" customHeight="1">
      <c r="A14" s="16" t="s">
        <v>20</v>
      </c>
      <c r="B14" s="17"/>
      <c r="C14" s="18">
        <f t="shared" si="2"/>
        <v>0</v>
      </c>
      <c r="D14" s="18"/>
      <c r="E14" s="18"/>
      <c r="F14" s="18">
        <f t="shared" si="0"/>
        <v>0</v>
      </c>
      <c r="G14" s="21">
        <f t="shared" si="1"/>
        <v>0</v>
      </c>
      <c r="H14" s="20"/>
    </row>
    <row r="15" spans="1:8" ht="24.75" customHeight="1">
      <c r="A15" s="19" t="s">
        <v>20</v>
      </c>
      <c r="B15" s="19">
        <v>604008</v>
      </c>
      <c r="C15" s="23">
        <f t="shared" si="2"/>
        <v>0</v>
      </c>
      <c r="D15" s="23"/>
      <c r="E15" s="23"/>
      <c r="F15" s="23">
        <f t="shared" si="0"/>
        <v>0</v>
      </c>
      <c r="G15" s="21">
        <f t="shared" si="1"/>
        <v>0</v>
      </c>
      <c r="H15" s="24"/>
    </row>
    <row r="16" spans="1:8" ht="24.75" customHeight="1">
      <c r="A16" s="16" t="s">
        <v>21</v>
      </c>
      <c r="B16" s="17"/>
      <c r="C16" s="18">
        <f t="shared" si="2"/>
        <v>24095</v>
      </c>
      <c r="D16" s="18">
        <f>D18+D19+D20+D21+D22+D23</f>
        <v>8396</v>
      </c>
      <c r="E16" s="18">
        <f>E18+E19+E20+E21+E22+E23</f>
        <v>15699</v>
      </c>
      <c r="F16" s="18">
        <f>F18+F19+F20+F21+F22+F23</f>
        <v>722</v>
      </c>
      <c r="G16" s="21">
        <f t="shared" si="1"/>
        <v>722.85</v>
      </c>
      <c r="H16" s="20"/>
    </row>
    <row r="17" spans="1:8" ht="24.75" customHeight="1">
      <c r="A17" s="22" t="s">
        <v>13</v>
      </c>
      <c r="B17" s="22">
        <v>606001</v>
      </c>
      <c r="C17" s="23">
        <f t="shared" si="2"/>
        <v>0</v>
      </c>
      <c r="D17" s="23"/>
      <c r="E17" s="23"/>
      <c r="F17" s="23">
        <f t="shared" si="0"/>
        <v>0</v>
      </c>
      <c r="G17" s="21">
        <f t="shared" si="1"/>
        <v>0</v>
      </c>
      <c r="H17" s="24"/>
    </row>
    <row r="18" spans="1:8" ht="24.75" customHeight="1">
      <c r="A18" s="19" t="s">
        <v>22</v>
      </c>
      <c r="B18" s="19">
        <v>606002</v>
      </c>
      <c r="C18" s="23">
        <f t="shared" si="2"/>
        <v>1157</v>
      </c>
      <c r="D18" s="23">
        <v>96</v>
      </c>
      <c r="E18" s="23">
        <v>1061</v>
      </c>
      <c r="F18" s="23">
        <f t="shared" si="0"/>
        <v>35</v>
      </c>
      <c r="G18" s="21">
        <f t="shared" si="1"/>
        <v>34.71</v>
      </c>
      <c r="H18" s="24"/>
    </row>
    <row r="19" spans="1:8" ht="24.75" customHeight="1">
      <c r="A19" s="19" t="s">
        <v>23</v>
      </c>
      <c r="B19" s="19">
        <v>606003</v>
      </c>
      <c r="C19" s="23">
        <f t="shared" si="2"/>
        <v>1436</v>
      </c>
      <c r="D19" s="23">
        <v>461</v>
      </c>
      <c r="E19" s="23">
        <v>975</v>
      </c>
      <c r="F19" s="23">
        <f t="shared" si="0"/>
        <v>43</v>
      </c>
      <c r="G19" s="21">
        <f t="shared" si="1"/>
        <v>43.080000000000005</v>
      </c>
      <c r="H19" s="24"/>
    </row>
    <row r="20" spans="1:8" ht="24.75" customHeight="1">
      <c r="A20" s="19" t="s">
        <v>24</v>
      </c>
      <c r="B20" s="19">
        <v>606004</v>
      </c>
      <c r="C20" s="23">
        <f t="shared" si="2"/>
        <v>4216</v>
      </c>
      <c r="D20" s="23">
        <v>2100</v>
      </c>
      <c r="E20" s="23">
        <v>2116</v>
      </c>
      <c r="F20" s="23">
        <f t="shared" si="0"/>
        <v>126</v>
      </c>
      <c r="G20" s="21">
        <f t="shared" si="1"/>
        <v>126.48</v>
      </c>
      <c r="H20" s="24"/>
    </row>
    <row r="21" spans="1:8" ht="24.75" customHeight="1">
      <c r="A21" s="19" t="s">
        <v>25</v>
      </c>
      <c r="B21" s="19">
        <v>606005</v>
      </c>
      <c r="C21" s="23">
        <f t="shared" si="2"/>
        <v>8898</v>
      </c>
      <c r="D21" s="23">
        <v>3197</v>
      </c>
      <c r="E21" s="23">
        <v>5701</v>
      </c>
      <c r="F21" s="23">
        <f t="shared" si="0"/>
        <v>267</v>
      </c>
      <c r="G21" s="21">
        <f t="shared" si="1"/>
        <v>266.94</v>
      </c>
      <c r="H21" s="24"/>
    </row>
    <row r="22" spans="1:8" ht="24.75" customHeight="1">
      <c r="A22" s="19" t="s">
        <v>26</v>
      </c>
      <c r="B22" s="25">
        <v>606008</v>
      </c>
      <c r="C22" s="23">
        <f t="shared" si="2"/>
        <v>4678</v>
      </c>
      <c r="D22" s="23">
        <v>1226</v>
      </c>
      <c r="E22" s="23">
        <v>3452</v>
      </c>
      <c r="F22" s="23">
        <f t="shared" si="0"/>
        <v>140</v>
      </c>
      <c r="G22" s="21">
        <f t="shared" si="1"/>
        <v>140.34</v>
      </c>
      <c r="H22" s="24"/>
    </row>
    <row r="23" spans="1:8" ht="24.75" customHeight="1">
      <c r="A23" s="19" t="s">
        <v>27</v>
      </c>
      <c r="B23" s="25">
        <v>606010</v>
      </c>
      <c r="C23" s="23">
        <f t="shared" si="2"/>
        <v>3710</v>
      </c>
      <c r="D23" s="23">
        <v>1316</v>
      </c>
      <c r="E23" s="23">
        <v>2394</v>
      </c>
      <c r="F23" s="23">
        <f t="shared" si="0"/>
        <v>111</v>
      </c>
      <c r="G23" s="21">
        <f t="shared" si="1"/>
        <v>111.30000000000001</v>
      </c>
      <c r="H23" s="24"/>
    </row>
    <row r="24" spans="1:8" ht="24.75" customHeight="1">
      <c r="A24" s="16" t="s">
        <v>28</v>
      </c>
      <c r="B24" s="17"/>
      <c r="C24" s="18">
        <f t="shared" si="2"/>
        <v>9920</v>
      </c>
      <c r="D24" s="18">
        <v>3304</v>
      </c>
      <c r="E24" s="18">
        <v>6616</v>
      </c>
      <c r="F24" s="18">
        <f t="shared" si="0"/>
        <v>298</v>
      </c>
      <c r="G24" s="21">
        <f t="shared" si="1"/>
        <v>297.6</v>
      </c>
      <c r="H24" s="20"/>
    </row>
    <row r="25" spans="1:8" ht="24.75" customHeight="1">
      <c r="A25" s="19" t="s">
        <v>28</v>
      </c>
      <c r="B25" s="25">
        <v>606006</v>
      </c>
      <c r="C25" s="23">
        <f t="shared" si="2"/>
        <v>9920</v>
      </c>
      <c r="D25" s="23">
        <v>3304</v>
      </c>
      <c r="E25" s="23">
        <v>6616</v>
      </c>
      <c r="F25" s="23">
        <f t="shared" si="0"/>
        <v>298</v>
      </c>
      <c r="G25" s="21">
        <f t="shared" si="1"/>
        <v>297.6</v>
      </c>
      <c r="H25" s="24"/>
    </row>
    <row r="26" spans="1:8" ht="24.75" customHeight="1">
      <c r="A26" s="16" t="s">
        <v>29</v>
      </c>
      <c r="B26" s="17"/>
      <c r="C26" s="18">
        <f t="shared" si="2"/>
        <v>3020</v>
      </c>
      <c r="D26" s="18">
        <v>1173</v>
      </c>
      <c r="E26" s="18">
        <v>1847</v>
      </c>
      <c r="F26" s="18">
        <f t="shared" si="0"/>
        <v>91</v>
      </c>
      <c r="G26" s="21">
        <f t="shared" si="1"/>
        <v>90.60000000000001</v>
      </c>
      <c r="H26" s="20"/>
    </row>
    <row r="27" spans="1:8" ht="24.75" customHeight="1">
      <c r="A27" s="19" t="s">
        <v>29</v>
      </c>
      <c r="B27" s="25">
        <v>606007</v>
      </c>
      <c r="C27" s="23">
        <f t="shared" si="2"/>
        <v>3020</v>
      </c>
      <c r="D27" s="23">
        <v>1173</v>
      </c>
      <c r="E27" s="23">
        <v>1847</v>
      </c>
      <c r="F27" s="23">
        <f t="shared" si="0"/>
        <v>91</v>
      </c>
      <c r="G27" s="21">
        <f t="shared" si="1"/>
        <v>90.60000000000001</v>
      </c>
      <c r="H27" s="24"/>
    </row>
    <row r="28" spans="1:8" ht="24.75" customHeight="1">
      <c r="A28" s="16" t="s">
        <v>30</v>
      </c>
      <c r="B28" s="26"/>
      <c r="C28" s="18">
        <f t="shared" si="2"/>
        <v>8401</v>
      </c>
      <c r="D28" s="18">
        <v>3047</v>
      </c>
      <c r="E28" s="18">
        <v>5354</v>
      </c>
      <c r="F28" s="18">
        <f t="shared" si="0"/>
        <v>252</v>
      </c>
      <c r="G28" s="21">
        <f t="shared" si="1"/>
        <v>252.03</v>
      </c>
      <c r="H28" s="20"/>
    </row>
    <row r="29" spans="1:8" ht="24.75" customHeight="1">
      <c r="A29" s="19" t="s">
        <v>30</v>
      </c>
      <c r="B29" s="25">
        <v>606009</v>
      </c>
      <c r="C29" s="23">
        <f t="shared" si="2"/>
        <v>8401</v>
      </c>
      <c r="D29" s="23">
        <v>3047</v>
      </c>
      <c r="E29" s="23">
        <v>5354</v>
      </c>
      <c r="F29" s="23">
        <f t="shared" si="0"/>
        <v>252</v>
      </c>
      <c r="G29" s="21">
        <f t="shared" si="1"/>
        <v>252.03</v>
      </c>
      <c r="H29" s="24"/>
    </row>
    <row r="30" spans="1:8" ht="24.75" customHeight="1">
      <c r="A30" s="16" t="s">
        <v>31</v>
      </c>
      <c r="B30" s="26"/>
      <c r="C30" s="18">
        <f t="shared" si="2"/>
        <v>4322</v>
      </c>
      <c r="D30" s="18">
        <v>1158</v>
      </c>
      <c r="E30" s="18">
        <v>3164</v>
      </c>
      <c r="F30" s="18">
        <f t="shared" si="0"/>
        <v>130</v>
      </c>
      <c r="G30" s="21">
        <f t="shared" si="1"/>
        <v>129.66</v>
      </c>
      <c r="H30" s="20"/>
    </row>
    <row r="31" spans="1:8" ht="24.75" customHeight="1">
      <c r="A31" s="19" t="s">
        <v>31</v>
      </c>
      <c r="B31" s="25">
        <v>606011</v>
      </c>
      <c r="C31" s="23">
        <f t="shared" si="2"/>
        <v>4322</v>
      </c>
      <c r="D31" s="23">
        <v>1158</v>
      </c>
      <c r="E31" s="23">
        <v>3164</v>
      </c>
      <c r="F31" s="23">
        <f t="shared" si="0"/>
        <v>130</v>
      </c>
      <c r="G31" s="21">
        <f t="shared" si="1"/>
        <v>129.66</v>
      </c>
      <c r="H31" s="24"/>
    </row>
    <row r="32" spans="1:8" ht="24.75" customHeight="1">
      <c r="A32" s="16" t="s">
        <v>32</v>
      </c>
      <c r="B32" s="17"/>
      <c r="C32" s="18">
        <f t="shared" si="2"/>
        <v>30265</v>
      </c>
      <c r="D32" s="18">
        <f>D34+D35+D36</f>
        <v>9924</v>
      </c>
      <c r="E32" s="18">
        <f>E34+E35+E36</f>
        <v>20341</v>
      </c>
      <c r="F32" s="18">
        <f>F34+F35+F36</f>
        <v>908</v>
      </c>
      <c r="G32" s="21">
        <f t="shared" si="1"/>
        <v>907.95</v>
      </c>
      <c r="H32" s="20"/>
    </row>
    <row r="33" spans="1:8" ht="24.75" customHeight="1">
      <c r="A33" s="22" t="s">
        <v>13</v>
      </c>
      <c r="B33" s="25">
        <v>607001</v>
      </c>
      <c r="C33" s="23">
        <f t="shared" si="2"/>
        <v>0</v>
      </c>
      <c r="D33" s="23"/>
      <c r="E33" s="23"/>
      <c r="F33" s="23">
        <f t="shared" si="0"/>
        <v>0</v>
      </c>
      <c r="G33" s="21">
        <f t="shared" si="1"/>
        <v>0</v>
      </c>
      <c r="H33" s="24"/>
    </row>
    <row r="34" spans="1:8" ht="24.75" customHeight="1">
      <c r="A34" s="19" t="s">
        <v>33</v>
      </c>
      <c r="B34" s="25">
        <v>607002</v>
      </c>
      <c r="C34" s="23">
        <f t="shared" si="2"/>
        <v>2562</v>
      </c>
      <c r="D34" s="23">
        <v>0</v>
      </c>
      <c r="E34" s="23">
        <v>2562</v>
      </c>
      <c r="F34" s="23">
        <f t="shared" si="0"/>
        <v>77</v>
      </c>
      <c r="G34" s="21">
        <f t="shared" si="1"/>
        <v>76.86</v>
      </c>
      <c r="H34" s="24"/>
    </row>
    <row r="35" spans="1:8" ht="24.75" customHeight="1">
      <c r="A35" s="19" t="s">
        <v>34</v>
      </c>
      <c r="B35" s="25">
        <v>607003</v>
      </c>
      <c r="C35" s="23">
        <f t="shared" si="2"/>
        <v>12724</v>
      </c>
      <c r="D35" s="23">
        <v>3906</v>
      </c>
      <c r="E35" s="23">
        <v>8818</v>
      </c>
      <c r="F35" s="23">
        <f t="shared" si="0"/>
        <v>382</v>
      </c>
      <c r="G35" s="21">
        <f t="shared" si="1"/>
        <v>381.72</v>
      </c>
      <c r="H35" s="24"/>
    </row>
    <row r="36" spans="1:8" ht="24.75" customHeight="1">
      <c r="A36" s="19" t="s">
        <v>35</v>
      </c>
      <c r="B36" s="25">
        <v>607004</v>
      </c>
      <c r="C36" s="23">
        <f t="shared" si="2"/>
        <v>14979</v>
      </c>
      <c r="D36" s="23">
        <v>6018</v>
      </c>
      <c r="E36" s="23">
        <v>8961</v>
      </c>
      <c r="F36" s="23">
        <f t="shared" si="0"/>
        <v>449</v>
      </c>
      <c r="G36" s="21">
        <f t="shared" si="1"/>
        <v>449.37</v>
      </c>
      <c r="H36" s="24"/>
    </row>
    <row r="37" spans="1:8" ht="24.75" customHeight="1">
      <c r="A37" s="16" t="s">
        <v>36</v>
      </c>
      <c r="B37" s="17"/>
      <c r="C37" s="18">
        <f t="shared" si="2"/>
        <v>18080</v>
      </c>
      <c r="D37" s="18">
        <v>5764</v>
      </c>
      <c r="E37" s="18">
        <v>12316</v>
      </c>
      <c r="F37" s="18">
        <f t="shared" si="0"/>
        <v>542</v>
      </c>
      <c r="G37" s="21">
        <f t="shared" si="1"/>
        <v>542.4</v>
      </c>
      <c r="H37" s="20"/>
    </row>
    <row r="38" spans="1:8" ht="24.75" customHeight="1">
      <c r="A38" s="19" t="s">
        <v>36</v>
      </c>
      <c r="B38" s="25">
        <v>607005</v>
      </c>
      <c r="C38" s="23">
        <f t="shared" si="2"/>
        <v>18080</v>
      </c>
      <c r="D38" s="23">
        <v>5764</v>
      </c>
      <c r="E38" s="23">
        <v>12316</v>
      </c>
      <c r="F38" s="23">
        <f t="shared" si="0"/>
        <v>542</v>
      </c>
      <c r="G38" s="21">
        <f t="shared" si="1"/>
        <v>542.4</v>
      </c>
      <c r="H38" s="24"/>
    </row>
    <row r="39" spans="1:8" ht="24.75" customHeight="1">
      <c r="A39" s="16" t="s">
        <v>37</v>
      </c>
      <c r="B39" s="17"/>
      <c r="C39" s="18">
        <f t="shared" si="2"/>
        <v>13283</v>
      </c>
      <c r="D39" s="18">
        <v>31</v>
      </c>
      <c r="E39" s="18">
        <v>13252</v>
      </c>
      <c r="F39" s="18">
        <f t="shared" si="0"/>
        <v>398</v>
      </c>
      <c r="G39" s="21">
        <f t="shared" si="1"/>
        <v>398.49</v>
      </c>
      <c r="H39" s="20"/>
    </row>
    <row r="40" spans="1:8" ht="24.75" customHeight="1">
      <c r="A40" s="19" t="s">
        <v>37</v>
      </c>
      <c r="B40" s="25">
        <v>607006</v>
      </c>
      <c r="C40" s="23">
        <f t="shared" si="2"/>
        <v>13283</v>
      </c>
      <c r="D40" s="23">
        <v>31</v>
      </c>
      <c r="E40" s="23">
        <v>13252</v>
      </c>
      <c r="F40" s="23">
        <f t="shared" si="0"/>
        <v>398</v>
      </c>
      <c r="G40" s="21">
        <f t="shared" si="1"/>
        <v>398.49</v>
      </c>
      <c r="H40" s="24"/>
    </row>
    <row r="41" spans="1:8" ht="24.75" customHeight="1">
      <c r="A41" s="16" t="s">
        <v>38</v>
      </c>
      <c r="B41" s="26"/>
      <c r="C41" s="18">
        <f t="shared" si="2"/>
        <v>8767</v>
      </c>
      <c r="D41" s="18">
        <v>1501</v>
      </c>
      <c r="E41" s="18">
        <v>7266</v>
      </c>
      <c r="F41" s="18">
        <f t="shared" si="0"/>
        <v>263</v>
      </c>
      <c r="G41" s="21">
        <f t="shared" si="1"/>
        <v>263.01</v>
      </c>
      <c r="H41" s="20"/>
    </row>
    <row r="42" spans="1:8" ht="24.75" customHeight="1">
      <c r="A42" s="19" t="s">
        <v>38</v>
      </c>
      <c r="B42" s="25">
        <v>607007</v>
      </c>
      <c r="C42" s="23">
        <f t="shared" si="2"/>
        <v>8767</v>
      </c>
      <c r="D42" s="23">
        <v>1501</v>
      </c>
      <c r="E42" s="23">
        <v>7266</v>
      </c>
      <c r="F42" s="23">
        <f t="shared" si="0"/>
        <v>263</v>
      </c>
      <c r="G42" s="21">
        <f t="shared" si="1"/>
        <v>263.01</v>
      </c>
      <c r="H42" s="24"/>
    </row>
    <row r="43" spans="1:8" ht="24.75" customHeight="1">
      <c r="A43" s="16" t="s">
        <v>39</v>
      </c>
      <c r="B43" s="17"/>
      <c r="C43" s="18">
        <f t="shared" si="2"/>
        <v>5759</v>
      </c>
      <c r="D43" s="18">
        <f>D45+D46+D47+D48</f>
        <v>1231</v>
      </c>
      <c r="E43" s="18">
        <f>E45+E46+E47+E48</f>
        <v>4528</v>
      </c>
      <c r="F43" s="18">
        <f>F45+F46+F47+F48</f>
        <v>173</v>
      </c>
      <c r="G43" s="21">
        <f t="shared" si="1"/>
        <v>172.77</v>
      </c>
      <c r="H43" s="20"/>
    </row>
    <row r="44" spans="1:8" ht="24.75" customHeight="1">
      <c r="A44" s="22" t="s">
        <v>13</v>
      </c>
      <c r="B44" s="25">
        <v>608001</v>
      </c>
      <c r="C44" s="23">
        <f t="shared" si="2"/>
        <v>0</v>
      </c>
      <c r="D44" s="23"/>
      <c r="E44" s="23"/>
      <c r="F44" s="23">
        <f t="shared" si="0"/>
        <v>0</v>
      </c>
      <c r="G44" s="21">
        <f t="shared" si="1"/>
        <v>0</v>
      </c>
      <c r="H44" s="24"/>
    </row>
    <row r="45" spans="1:8" ht="24.75" customHeight="1">
      <c r="A45" s="19" t="s">
        <v>40</v>
      </c>
      <c r="B45" s="25">
        <v>608002</v>
      </c>
      <c r="C45" s="23">
        <f t="shared" si="2"/>
        <v>35</v>
      </c>
      <c r="D45" s="23">
        <v>0</v>
      </c>
      <c r="E45" s="23">
        <v>35</v>
      </c>
      <c r="F45" s="23">
        <f t="shared" si="0"/>
        <v>1</v>
      </c>
      <c r="G45" s="21">
        <f t="shared" si="1"/>
        <v>1.05</v>
      </c>
      <c r="H45" s="24"/>
    </row>
    <row r="46" spans="1:8" ht="24.75" customHeight="1">
      <c r="A46" s="22" t="s">
        <v>41</v>
      </c>
      <c r="B46" s="25">
        <v>608004</v>
      </c>
      <c r="C46" s="23">
        <f t="shared" si="2"/>
        <v>2564</v>
      </c>
      <c r="D46" s="23">
        <v>13</v>
      </c>
      <c r="E46" s="23">
        <v>2551</v>
      </c>
      <c r="F46" s="23">
        <f t="shared" si="0"/>
        <v>77</v>
      </c>
      <c r="G46" s="21">
        <f t="shared" si="1"/>
        <v>76.92</v>
      </c>
      <c r="H46" s="24"/>
    </row>
    <row r="47" spans="1:8" ht="24.75" customHeight="1">
      <c r="A47" s="19" t="s">
        <v>42</v>
      </c>
      <c r="B47" s="25">
        <v>608005</v>
      </c>
      <c r="C47" s="23">
        <f t="shared" si="2"/>
        <v>2757</v>
      </c>
      <c r="D47" s="23">
        <v>1078</v>
      </c>
      <c r="E47" s="23">
        <v>1679</v>
      </c>
      <c r="F47" s="23">
        <f t="shared" si="0"/>
        <v>83</v>
      </c>
      <c r="G47" s="21">
        <f t="shared" si="1"/>
        <v>82.71000000000001</v>
      </c>
      <c r="H47" s="24"/>
    </row>
    <row r="48" spans="1:8" ht="24.75" customHeight="1">
      <c r="A48" s="19" t="s">
        <v>43</v>
      </c>
      <c r="B48" s="25">
        <v>608006</v>
      </c>
      <c r="C48" s="23">
        <f t="shared" si="2"/>
        <v>403</v>
      </c>
      <c r="D48" s="23">
        <v>140</v>
      </c>
      <c r="E48" s="23">
        <v>263</v>
      </c>
      <c r="F48" s="23">
        <f t="shared" si="0"/>
        <v>12</v>
      </c>
      <c r="G48" s="21">
        <f t="shared" si="1"/>
        <v>12.09</v>
      </c>
      <c r="H48" s="24"/>
    </row>
    <row r="49" spans="1:8" ht="24.75" customHeight="1">
      <c r="A49" s="16" t="s">
        <v>44</v>
      </c>
      <c r="B49" s="26"/>
      <c r="C49" s="18">
        <f t="shared" si="2"/>
        <v>2644</v>
      </c>
      <c r="D49" s="18">
        <v>143</v>
      </c>
      <c r="E49" s="18">
        <v>2501</v>
      </c>
      <c r="F49" s="18">
        <f t="shared" si="0"/>
        <v>79</v>
      </c>
      <c r="G49" s="21">
        <f t="shared" si="1"/>
        <v>79.32000000000001</v>
      </c>
      <c r="H49" s="20"/>
    </row>
    <row r="50" spans="1:8" ht="24.75" customHeight="1">
      <c r="A50" s="19" t="s">
        <v>44</v>
      </c>
      <c r="B50" s="25">
        <v>608007</v>
      </c>
      <c r="C50" s="23">
        <f t="shared" si="2"/>
        <v>2644</v>
      </c>
      <c r="D50" s="23">
        <v>143</v>
      </c>
      <c r="E50" s="23">
        <v>2501</v>
      </c>
      <c r="F50" s="23">
        <f t="shared" si="0"/>
        <v>79</v>
      </c>
      <c r="G50" s="21">
        <f t="shared" si="1"/>
        <v>79.32000000000001</v>
      </c>
      <c r="H50" s="24"/>
    </row>
    <row r="51" spans="1:8" ht="24.75" customHeight="1">
      <c r="A51" s="16" t="s">
        <v>45</v>
      </c>
      <c r="B51" s="17"/>
      <c r="C51" s="18">
        <f t="shared" si="2"/>
        <v>3545</v>
      </c>
      <c r="D51" s="18">
        <v>432</v>
      </c>
      <c r="E51" s="18">
        <v>3113</v>
      </c>
      <c r="F51" s="18">
        <f t="shared" si="0"/>
        <v>106</v>
      </c>
      <c r="G51" s="21">
        <f t="shared" si="1"/>
        <v>106.35000000000001</v>
      </c>
      <c r="H51" s="20"/>
    </row>
    <row r="52" spans="1:8" ht="24.75" customHeight="1">
      <c r="A52" s="19" t="s">
        <v>45</v>
      </c>
      <c r="B52" s="25">
        <v>608003</v>
      </c>
      <c r="C52" s="23">
        <f t="shared" si="2"/>
        <v>3545</v>
      </c>
      <c r="D52" s="23">
        <v>432</v>
      </c>
      <c r="E52" s="23">
        <v>3113</v>
      </c>
      <c r="F52" s="23">
        <f t="shared" si="0"/>
        <v>106</v>
      </c>
      <c r="G52" s="21">
        <f t="shared" si="1"/>
        <v>106.35000000000001</v>
      </c>
      <c r="H52" s="24"/>
    </row>
    <row r="53" spans="1:8" ht="24.75" customHeight="1">
      <c r="A53" s="16" t="s">
        <v>46</v>
      </c>
      <c r="B53" s="17"/>
      <c r="C53" s="18">
        <f t="shared" si="2"/>
        <v>5020</v>
      </c>
      <c r="D53" s="18">
        <v>550</v>
      </c>
      <c r="E53" s="18">
        <v>4470</v>
      </c>
      <c r="F53" s="18">
        <f t="shared" si="0"/>
        <v>151</v>
      </c>
      <c r="G53" s="21">
        <f t="shared" si="1"/>
        <v>150.6</v>
      </c>
      <c r="H53" s="20"/>
    </row>
    <row r="54" spans="1:8" ht="24.75" customHeight="1">
      <c r="A54" s="19" t="s">
        <v>46</v>
      </c>
      <c r="B54" s="25">
        <v>608008</v>
      </c>
      <c r="C54" s="23">
        <f t="shared" si="2"/>
        <v>5020</v>
      </c>
      <c r="D54" s="23">
        <v>550</v>
      </c>
      <c r="E54" s="23">
        <v>4470</v>
      </c>
      <c r="F54" s="23">
        <f t="shared" si="0"/>
        <v>151</v>
      </c>
      <c r="G54" s="21">
        <f t="shared" si="1"/>
        <v>150.6</v>
      </c>
      <c r="H54" s="24"/>
    </row>
    <row r="55" spans="1:8" ht="24.75" customHeight="1">
      <c r="A55" s="16" t="s">
        <v>47</v>
      </c>
      <c r="B55" s="17"/>
      <c r="C55" s="18">
        <f t="shared" si="2"/>
        <v>13507</v>
      </c>
      <c r="D55" s="18">
        <v>301</v>
      </c>
      <c r="E55" s="18">
        <v>13206</v>
      </c>
      <c r="F55" s="18">
        <f t="shared" si="0"/>
        <v>405</v>
      </c>
      <c r="G55" s="21">
        <f t="shared" si="1"/>
        <v>405.21000000000004</v>
      </c>
      <c r="H55" s="20"/>
    </row>
    <row r="56" spans="1:8" ht="24.75" customHeight="1">
      <c r="A56" s="19" t="s">
        <v>47</v>
      </c>
      <c r="B56" s="25">
        <v>608009</v>
      </c>
      <c r="C56" s="23">
        <f t="shared" si="2"/>
        <v>13507</v>
      </c>
      <c r="D56" s="23">
        <v>301</v>
      </c>
      <c r="E56" s="23">
        <v>13206</v>
      </c>
      <c r="F56" s="23">
        <f t="shared" si="0"/>
        <v>405</v>
      </c>
      <c r="G56" s="21">
        <f t="shared" si="1"/>
        <v>405.21000000000004</v>
      </c>
      <c r="H56" s="24"/>
    </row>
    <row r="57" spans="1:8" ht="24.75" customHeight="1">
      <c r="A57" s="16" t="s">
        <v>48</v>
      </c>
      <c r="B57" s="17"/>
      <c r="C57" s="18">
        <f t="shared" si="2"/>
        <v>37700</v>
      </c>
      <c r="D57" s="18">
        <f>SUM(D59:D62)</f>
        <v>2205</v>
      </c>
      <c r="E57" s="18">
        <f>SUM(E59:E62)</f>
        <v>35495</v>
      </c>
      <c r="F57" s="18">
        <f>SUM(F59:F62)</f>
        <v>1130</v>
      </c>
      <c r="G57" s="21">
        <f t="shared" si="1"/>
        <v>1131</v>
      </c>
      <c r="H57" s="20"/>
    </row>
    <row r="58" spans="1:8" ht="24.75" customHeight="1">
      <c r="A58" s="22" t="s">
        <v>13</v>
      </c>
      <c r="B58" s="25">
        <v>609001</v>
      </c>
      <c r="C58" s="23">
        <f t="shared" si="2"/>
        <v>0</v>
      </c>
      <c r="D58" s="23"/>
      <c r="E58" s="23"/>
      <c r="F58" s="23">
        <f t="shared" si="0"/>
        <v>0</v>
      </c>
      <c r="G58" s="21">
        <f t="shared" si="1"/>
        <v>0</v>
      </c>
      <c r="H58" s="27">
        <f>'[1]2017年提前下达数（初稿）'!H58</f>
        <v>0</v>
      </c>
    </row>
    <row r="59" spans="1:11" ht="24.75" customHeight="1">
      <c r="A59" s="19" t="s">
        <v>49</v>
      </c>
      <c r="B59" s="25">
        <v>609002</v>
      </c>
      <c r="C59" s="23">
        <f t="shared" si="2"/>
        <v>6376</v>
      </c>
      <c r="D59" s="23">
        <v>769</v>
      </c>
      <c r="E59" s="23">
        <v>5607</v>
      </c>
      <c r="F59" s="23">
        <f t="shared" si="0"/>
        <v>191</v>
      </c>
      <c r="G59" s="21">
        <f t="shared" si="1"/>
        <v>191.28</v>
      </c>
      <c r="H59" s="28" t="s">
        <v>50</v>
      </c>
      <c r="K59" s="29"/>
    </row>
    <row r="60" spans="1:11" ht="24.75" customHeight="1">
      <c r="A60" s="19" t="s">
        <v>51</v>
      </c>
      <c r="B60" s="25">
        <v>609003</v>
      </c>
      <c r="C60" s="23">
        <f t="shared" si="2"/>
        <v>14015</v>
      </c>
      <c r="D60" s="23">
        <v>0</v>
      </c>
      <c r="E60" s="23">
        <v>14015</v>
      </c>
      <c r="F60" s="23">
        <f t="shared" si="0"/>
        <v>420</v>
      </c>
      <c r="G60" s="21">
        <f t="shared" si="1"/>
        <v>420.45000000000005</v>
      </c>
      <c r="H60" s="28" t="s">
        <v>52</v>
      </c>
      <c r="K60" s="29"/>
    </row>
    <row r="61" spans="1:8" ht="24.75" customHeight="1">
      <c r="A61" s="19" t="s">
        <v>53</v>
      </c>
      <c r="B61" s="25">
        <v>609004</v>
      </c>
      <c r="C61" s="23">
        <f t="shared" si="2"/>
        <v>13874</v>
      </c>
      <c r="D61" s="23">
        <v>15</v>
      </c>
      <c r="E61" s="23">
        <v>13859</v>
      </c>
      <c r="F61" s="23">
        <f t="shared" si="0"/>
        <v>416</v>
      </c>
      <c r="G61" s="21">
        <f t="shared" si="1"/>
        <v>416.22</v>
      </c>
      <c r="H61" s="27"/>
    </row>
    <row r="62" spans="1:8" ht="24.75" customHeight="1">
      <c r="A62" s="19" t="s">
        <v>54</v>
      </c>
      <c r="B62" s="25">
        <v>609006</v>
      </c>
      <c r="C62" s="23">
        <f t="shared" si="2"/>
        <v>3435</v>
      </c>
      <c r="D62" s="23">
        <v>1421</v>
      </c>
      <c r="E62" s="23">
        <v>2014</v>
      </c>
      <c r="F62" s="23">
        <f t="shared" si="0"/>
        <v>103</v>
      </c>
      <c r="G62" s="21">
        <f t="shared" si="1"/>
        <v>103.05000000000001</v>
      </c>
      <c r="H62" s="27"/>
    </row>
    <row r="63" spans="1:8" ht="24.75" customHeight="1">
      <c r="A63" s="16" t="s">
        <v>55</v>
      </c>
      <c r="B63" s="17"/>
      <c r="C63" s="18">
        <f t="shared" si="2"/>
        <v>22632</v>
      </c>
      <c r="D63" s="18">
        <v>1343</v>
      </c>
      <c r="E63" s="18">
        <v>21289</v>
      </c>
      <c r="F63" s="18">
        <f t="shared" si="0"/>
        <v>679</v>
      </c>
      <c r="G63" s="21">
        <f t="shared" si="1"/>
        <v>678.96</v>
      </c>
      <c r="H63" s="20"/>
    </row>
    <row r="64" spans="1:8" ht="24.75" customHeight="1">
      <c r="A64" s="19" t="s">
        <v>55</v>
      </c>
      <c r="B64" s="25">
        <v>609005</v>
      </c>
      <c r="C64" s="23">
        <f t="shared" si="2"/>
        <v>22632</v>
      </c>
      <c r="D64" s="23">
        <v>1343</v>
      </c>
      <c r="E64" s="23">
        <v>21289</v>
      </c>
      <c r="F64" s="23">
        <f t="shared" si="0"/>
        <v>679</v>
      </c>
      <c r="G64" s="21">
        <f t="shared" si="1"/>
        <v>678.96</v>
      </c>
      <c r="H64" s="27"/>
    </row>
    <row r="65" spans="1:8" ht="24.75" customHeight="1">
      <c r="A65" s="16" t="s">
        <v>56</v>
      </c>
      <c r="B65" s="17"/>
      <c r="C65" s="18">
        <f t="shared" si="2"/>
        <v>0</v>
      </c>
      <c r="D65" s="18">
        <f>D66+D67</f>
        <v>0</v>
      </c>
      <c r="E65" s="18">
        <f>E66+E67</f>
        <v>0</v>
      </c>
      <c r="F65" s="18">
        <f t="shared" si="0"/>
        <v>0</v>
      </c>
      <c r="G65" s="21">
        <f t="shared" si="1"/>
        <v>0</v>
      </c>
      <c r="H65" s="20"/>
    </row>
    <row r="66" spans="1:8" ht="24.75" customHeight="1">
      <c r="A66" s="22" t="s">
        <v>13</v>
      </c>
      <c r="B66" s="25">
        <v>610001</v>
      </c>
      <c r="C66" s="23">
        <f t="shared" si="2"/>
        <v>0</v>
      </c>
      <c r="D66" s="23">
        <v>0</v>
      </c>
      <c r="E66" s="23">
        <v>0</v>
      </c>
      <c r="F66" s="23">
        <f t="shared" si="0"/>
        <v>0</v>
      </c>
      <c r="G66" s="21">
        <f t="shared" si="1"/>
        <v>0</v>
      </c>
      <c r="H66" s="27"/>
    </row>
    <row r="67" spans="1:8" ht="24.75" customHeight="1">
      <c r="A67" s="19" t="s">
        <v>57</v>
      </c>
      <c r="B67" s="25">
        <v>610002</v>
      </c>
      <c r="C67" s="23">
        <f t="shared" si="2"/>
        <v>0</v>
      </c>
      <c r="D67" s="23">
        <v>0</v>
      </c>
      <c r="E67" s="23">
        <v>0</v>
      </c>
      <c r="F67" s="23">
        <f t="shared" si="0"/>
        <v>0</v>
      </c>
      <c r="G67" s="21">
        <f t="shared" si="1"/>
        <v>0</v>
      </c>
      <c r="H67" s="27"/>
    </row>
    <row r="68" spans="1:8" ht="24.75" customHeight="1">
      <c r="A68" s="16" t="s">
        <v>58</v>
      </c>
      <c r="B68" s="26"/>
      <c r="C68" s="18">
        <f t="shared" si="2"/>
        <v>159</v>
      </c>
      <c r="D68" s="18">
        <v>0</v>
      </c>
      <c r="E68" s="18">
        <v>159</v>
      </c>
      <c r="F68" s="18">
        <f t="shared" si="0"/>
        <v>5</v>
      </c>
      <c r="G68" s="21">
        <f t="shared" si="1"/>
        <v>4.7700000000000005</v>
      </c>
      <c r="H68" s="20"/>
    </row>
    <row r="69" spans="1:8" ht="24.75" customHeight="1">
      <c r="A69" s="19" t="s">
        <v>58</v>
      </c>
      <c r="B69" s="25">
        <v>610004</v>
      </c>
      <c r="C69" s="23">
        <f t="shared" si="2"/>
        <v>159</v>
      </c>
      <c r="D69" s="23">
        <v>0</v>
      </c>
      <c r="E69" s="23">
        <v>159</v>
      </c>
      <c r="F69" s="23">
        <f t="shared" si="0"/>
        <v>5</v>
      </c>
      <c r="G69" s="21">
        <f t="shared" si="1"/>
        <v>4.7700000000000005</v>
      </c>
      <c r="H69" s="27"/>
    </row>
    <row r="70" spans="1:8" ht="24.75" customHeight="1">
      <c r="A70" s="16" t="s">
        <v>59</v>
      </c>
      <c r="B70" s="26"/>
      <c r="C70" s="18">
        <f t="shared" si="2"/>
        <v>275</v>
      </c>
      <c r="D70" s="18">
        <v>0</v>
      </c>
      <c r="E70" s="18">
        <v>275</v>
      </c>
      <c r="F70" s="18">
        <f t="shared" si="0"/>
        <v>8</v>
      </c>
      <c r="G70" s="21">
        <f t="shared" si="1"/>
        <v>8.25</v>
      </c>
      <c r="H70" s="20"/>
    </row>
    <row r="71" spans="1:8" ht="24.75" customHeight="1">
      <c r="A71" s="19" t="s">
        <v>59</v>
      </c>
      <c r="B71" s="25">
        <v>610003</v>
      </c>
      <c r="C71" s="23">
        <f t="shared" si="2"/>
        <v>275</v>
      </c>
      <c r="D71" s="23">
        <v>0</v>
      </c>
      <c r="E71" s="23">
        <v>275</v>
      </c>
      <c r="F71" s="23">
        <f aca="true" t="shared" si="3" ref="F71:F134">ROUND(G71,0)</f>
        <v>8</v>
      </c>
      <c r="G71" s="21">
        <f>C71*300*0.0001</f>
        <v>8.25</v>
      </c>
      <c r="H71" s="27"/>
    </row>
    <row r="72" spans="1:8" ht="24.75" customHeight="1">
      <c r="A72" s="16" t="s">
        <v>60</v>
      </c>
      <c r="B72" s="17"/>
      <c r="C72" s="18">
        <f aca="true" t="shared" si="4" ref="C72:C135">SUM(D72:E72)</f>
        <v>75</v>
      </c>
      <c r="D72" s="18">
        <v>0</v>
      </c>
      <c r="E72" s="18">
        <v>75</v>
      </c>
      <c r="F72" s="18">
        <f t="shared" si="3"/>
        <v>2</v>
      </c>
      <c r="G72" s="21">
        <f>C72*300*0.0001</f>
        <v>2.25</v>
      </c>
      <c r="H72" s="20"/>
    </row>
    <row r="73" spans="1:8" ht="24.75" customHeight="1">
      <c r="A73" s="19" t="s">
        <v>60</v>
      </c>
      <c r="B73" s="25">
        <v>610005</v>
      </c>
      <c r="C73" s="23">
        <f t="shared" si="4"/>
        <v>75</v>
      </c>
      <c r="D73" s="23">
        <v>0</v>
      </c>
      <c r="E73" s="23">
        <v>75</v>
      </c>
      <c r="F73" s="23">
        <f t="shared" si="3"/>
        <v>2</v>
      </c>
      <c r="G73" s="21">
        <f>C73*300*0.0001</f>
        <v>2.25</v>
      </c>
      <c r="H73" s="27"/>
    </row>
    <row r="74" spans="1:8" ht="24.75" customHeight="1">
      <c r="A74" s="16" t="s">
        <v>61</v>
      </c>
      <c r="B74" s="17"/>
      <c r="C74" s="18">
        <f t="shared" si="4"/>
        <v>31548</v>
      </c>
      <c r="D74" s="18">
        <f>SUM(D75:D77)</f>
        <v>86</v>
      </c>
      <c r="E74" s="18">
        <f>SUM(E75:E77)</f>
        <v>31462</v>
      </c>
      <c r="F74" s="18">
        <f>SUM(F75:F77)</f>
        <v>744</v>
      </c>
      <c r="G74" s="19">
        <f>SUM(G75:G77)</f>
        <v>744.201</v>
      </c>
      <c r="H74" s="20"/>
    </row>
    <row r="75" spans="1:8" ht="24.75" customHeight="1">
      <c r="A75" s="19" t="s">
        <v>62</v>
      </c>
      <c r="B75" s="25">
        <v>613005</v>
      </c>
      <c r="C75" s="23">
        <f t="shared" si="4"/>
        <v>13561</v>
      </c>
      <c r="D75" s="23">
        <v>84</v>
      </c>
      <c r="E75" s="23">
        <v>13477</v>
      </c>
      <c r="F75" s="23">
        <f t="shared" si="3"/>
        <v>285</v>
      </c>
      <c r="G75" s="21">
        <f>C75*300*0.0001*0.7</f>
        <v>284.781</v>
      </c>
      <c r="H75" s="30" t="s">
        <v>63</v>
      </c>
    </row>
    <row r="76" spans="1:8" ht="24.75" customHeight="1">
      <c r="A76" s="19" t="s">
        <v>64</v>
      </c>
      <c r="B76" s="25">
        <v>613006</v>
      </c>
      <c r="C76" s="23">
        <f t="shared" si="4"/>
        <v>8910</v>
      </c>
      <c r="D76" s="23">
        <v>0</v>
      </c>
      <c r="E76" s="23">
        <v>8910</v>
      </c>
      <c r="F76" s="23">
        <f t="shared" si="3"/>
        <v>187</v>
      </c>
      <c r="G76" s="21">
        <f>C76*300*0.0001*0.7</f>
        <v>187.10999999999999</v>
      </c>
      <c r="H76" s="30" t="s">
        <v>63</v>
      </c>
    </row>
    <row r="77" spans="1:8" ht="24.75" customHeight="1">
      <c r="A77" s="19" t="s">
        <v>65</v>
      </c>
      <c r="B77" s="25">
        <v>613008</v>
      </c>
      <c r="C77" s="23">
        <f t="shared" si="4"/>
        <v>9077</v>
      </c>
      <c r="D77" s="23">
        <v>2</v>
      </c>
      <c r="E77" s="23">
        <v>9075</v>
      </c>
      <c r="F77" s="23">
        <f t="shared" si="3"/>
        <v>272</v>
      </c>
      <c r="G77" s="21">
        <f aca="true" t="shared" si="5" ref="G77:G84">C77*300*0.0001</f>
        <v>272.31</v>
      </c>
      <c r="H77" s="27"/>
    </row>
    <row r="78" spans="1:8" ht="24.75" customHeight="1">
      <c r="A78" s="16" t="s">
        <v>66</v>
      </c>
      <c r="B78" s="17"/>
      <c r="C78" s="18">
        <f t="shared" si="4"/>
        <v>17093</v>
      </c>
      <c r="D78" s="18">
        <f>D79+D80+D81+D82</f>
        <v>2733</v>
      </c>
      <c r="E78" s="18">
        <f>E79+E80+E81+E82</f>
        <v>14360</v>
      </c>
      <c r="F78" s="18">
        <f>F79+F80+F81+F82</f>
        <v>513</v>
      </c>
      <c r="G78" s="21">
        <f t="shared" si="5"/>
        <v>512.7900000000001</v>
      </c>
      <c r="H78" s="20"/>
    </row>
    <row r="79" spans="1:8" ht="24.75" customHeight="1">
      <c r="A79" s="22" t="s">
        <v>13</v>
      </c>
      <c r="B79" s="25">
        <v>614001</v>
      </c>
      <c r="C79" s="23">
        <f t="shared" si="4"/>
        <v>0</v>
      </c>
      <c r="D79" s="23">
        <v>0</v>
      </c>
      <c r="E79" s="23">
        <v>0</v>
      </c>
      <c r="F79" s="23">
        <f t="shared" si="3"/>
        <v>0</v>
      </c>
      <c r="G79" s="21">
        <f t="shared" si="5"/>
        <v>0</v>
      </c>
      <c r="H79" s="31" t="s">
        <v>67</v>
      </c>
    </row>
    <row r="80" spans="1:8" ht="48.75" customHeight="1">
      <c r="A80" s="22" t="s">
        <v>68</v>
      </c>
      <c r="B80" s="25">
        <v>614002</v>
      </c>
      <c r="C80" s="23">
        <f t="shared" si="4"/>
        <v>7312</v>
      </c>
      <c r="D80" s="23">
        <v>672</v>
      </c>
      <c r="E80" s="23">
        <v>6640</v>
      </c>
      <c r="F80" s="23">
        <f t="shared" si="3"/>
        <v>219</v>
      </c>
      <c r="G80" s="21">
        <f t="shared" si="5"/>
        <v>219.36</v>
      </c>
      <c r="H80" s="31" t="s">
        <v>69</v>
      </c>
    </row>
    <row r="81" spans="1:8" ht="24.75" customHeight="1">
      <c r="A81" s="19" t="s">
        <v>70</v>
      </c>
      <c r="B81" s="25">
        <v>614004</v>
      </c>
      <c r="C81" s="23">
        <f t="shared" si="4"/>
        <v>2619</v>
      </c>
      <c r="D81" s="23">
        <v>497</v>
      </c>
      <c r="E81" s="23">
        <v>2122</v>
      </c>
      <c r="F81" s="23">
        <f t="shared" si="3"/>
        <v>79</v>
      </c>
      <c r="G81" s="21">
        <f t="shared" si="5"/>
        <v>78.57000000000001</v>
      </c>
      <c r="H81" s="27"/>
    </row>
    <row r="82" spans="1:8" ht="24.75" customHeight="1">
      <c r="A82" s="19" t="s">
        <v>71</v>
      </c>
      <c r="B82" s="25">
        <v>614005</v>
      </c>
      <c r="C82" s="23">
        <f t="shared" si="4"/>
        <v>7162</v>
      </c>
      <c r="D82" s="23">
        <v>1564</v>
      </c>
      <c r="E82" s="23">
        <v>5598</v>
      </c>
      <c r="F82" s="23">
        <f t="shared" si="3"/>
        <v>215</v>
      </c>
      <c r="G82" s="21">
        <f t="shared" si="5"/>
        <v>214.86</v>
      </c>
      <c r="H82" s="27"/>
    </row>
    <row r="83" spans="1:8" ht="24.75" customHeight="1">
      <c r="A83" s="16" t="s">
        <v>72</v>
      </c>
      <c r="B83" s="17"/>
      <c r="C83" s="18">
        <f t="shared" si="4"/>
        <v>32602</v>
      </c>
      <c r="D83" s="18">
        <v>12757</v>
      </c>
      <c r="E83" s="18">
        <v>19845</v>
      </c>
      <c r="F83" s="18">
        <f t="shared" si="3"/>
        <v>978</v>
      </c>
      <c r="G83" s="21">
        <f t="shared" si="5"/>
        <v>978.0600000000001</v>
      </c>
      <c r="H83" s="20"/>
    </row>
    <row r="84" spans="1:8" ht="24.75" customHeight="1">
      <c r="A84" s="19" t="s">
        <v>72</v>
      </c>
      <c r="B84" s="25">
        <v>614003</v>
      </c>
      <c r="C84" s="23">
        <f t="shared" si="4"/>
        <v>32602</v>
      </c>
      <c r="D84" s="23">
        <v>12757</v>
      </c>
      <c r="E84" s="23">
        <v>19845</v>
      </c>
      <c r="F84" s="23">
        <f t="shared" si="3"/>
        <v>978</v>
      </c>
      <c r="G84" s="21">
        <f t="shared" si="5"/>
        <v>978.0600000000001</v>
      </c>
      <c r="H84" s="27"/>
    </row>
    <row r="85" spans="1:8" ht="24.75" customHeight="1">
      <c r="A85" s="16" t="s">
        <v>73</v>
      </c>
      <c r="B85" s="17"/>
      <c r="C85" s="18">
        <f t="shared" si="4"/>
        <v>46778</v>
      </c>
      <c r="D85" s="18">
        <f>D88+D89+D90+D91+D92</f>
        <v>3588</v>
      </c>
      <c r="E85" s="18">
        <f>E88+E89+E90+E91+E92</f>
        <v>43190</v>
      </c>
      <c r="F85" s="18">
        <f>F88+F89+F90+F91+F92</f>
        <v>1403</v>
      </c>
      <c r="G85" s="21">
        <f aca="true" t="shared" si="6" ref="G85:G101">C85*300*0.0001</f>
        <v>1403.3400000000001</v>
      </c>
      <c r="H85" s="20"/>
    </row>
    <row r="86" spans="1:8" ht="24.75" customHeight="1">
      <c r="A86" s="22" t="s">
        <v>13</v>
      </c>
      <c r="B86" s="25">
        <v>615001</v>
      </c>
      <c r="C86" s="23">
        <f t="shared" si="4"/>
        <v>0</v>
      </c>
      <c r="D86" s="23"/>
      <c r="E86" s="23"/>
      <c r="F86" s="23">
        <f t="shared" si="3"/>
        <v>0</v>
      </c>
      <c r="G86" s="21">
        <f t="shared" si="6"/>
        <v>0</v>
      </c>
      <c r="H86" s="27"/>
    </row>
    <row r="87" spans="1:8" ht="24.75" customHeight="1">
      <c r="A87" s="19" t="s">
        <v>74</v>
      </c>
      <c r="B87" s="25">
        <v>615002</v>
      </c>
      <c r="C87" s="23">
        <f t="shared" si="4"/>
        <v>0</v>
      </c>
      <c r="D87" s="23"/>
      <c r="E87" s="23"/>
      <c r="F87" s="23">
        <f t="shared" si="3"/>
        <v>0</v>
      </c>
      <c r="G87" s="21">
        <f t="shared" si="6"/>
        <v>0</v>
      </c>
      <c r="H87" s="27"/>
    </row>
    <row r="88" spans="1:8" ht="24.75" customHeight="1">
      <c r="A88" s="22" t="s">
        <v>75</v>
      </c>
      <c r="B88" s="25">
        <v>615003</v>
      </c>
      <c r="C88" s="23">
        <f t="shared" si="4"/>
        <v>32</v>
      </c>
      <c r="D88" s="23">
        <v>0</v>
      </c>
      <c r="E88" s="23">
        <v>32</v>
      </c>
      <c r="F88" s="23">
        <f t="shared" si="3"/>
        <v>1</v>
      </c>
      <c r="G88" s="21">
        <f t="shared" si="6"/>
        <v>0.9600000000000001</v>
      </c>
      <c r="H88" s="27"/>
    </row>
    <row r="89" spans="1:8" ht="24.75" customHeight="1">
      <c r="A89" s="32" t="s">
        <v>76</v>
      </c>
      <c r="B89" s="25">
        <v>615004</v>
      </c>
      <c r="C89" s="23">
        <f t="shared" si="4"/>
        <v>7660</v>
      </c>
      <c r="D89" s="23">
        <v>352</v>
      </c>
      <c r="E89" s="23">
        <v>7308</v>
      </c>
      <c r="F89" s="23">
        <f t="shared" si="3"/>
        <v>230</v>
      </c>
      <c r="G89" s="21">
        <f t="shared" si="6"/>
        <v>229.8</v>
      </c>
      <c r="H89" s="28" t="s">
        <v>77</v>
      </c>
    </row>
    <row r="90" spans="1:8" ht="24.75" customHeight="1">
      <c r="A90" s="19" t="s">
        <v>78</v>
      </c>
      <c r="B90" s="25">
        <v>615005</v>
      </c>
      <c r="C90" s="23">
        <f t="shared" si="4"/>
        <v>3177</v>
      </c>
      <c r="D90" s="23">
        <v>357</v>
      </c>
      <c r="E90" s="23">
        <v>2820</v>
      </c>
      <c r="F90" s="23">
        <f t="shared" si="3"/>
        <v>95</v>
      </c>
      <c r="G90" s="21">
        <f t="shared" si="6"/>
        <v>95.31</v>
      </c>
      <c r="H90" s="27"/>
    </row>
    <row r="91" spans="1:8" ht="24.75" customHeight="1">
      <c r="A91" s="19" t="s">
        <v>79</v>
      </c>
      <c r="B91" s="25">
        <v>615008</v>
      </c>
      <c r="C91" s="23">
        <f t="shared" si="4"/>
        <v>16062</v>
      </c>
      <c r="D91" s="23">
        <v>2027</v>
      </c>
      <c r="E91" s="23">
        <v>14035</v>
      </c>
      <c r="F91" s="23">
        <f t="shared" si="3"/>
        <v>482</v>
      </c>
      <c r="G91" s="21">
        <f t="shared" si="6"/>
        <v>481.86</v>
      </c>
      <c r="H91" s="27"/>
    </row>
    <row r="92" spans="1:8" ht="24.75" customHeight="1">
      <c r="A92" s="19" t="s">
        <v>80</v>
      </c>
      <c r="B92" s="25">
        <v>615009</v>
      </c>
      <c r="C92" s="23">
        <f t="shared" si="4"/>
        <v>19847</v>
      </c>
      <c r="D92" s="23">
        <v>852</v>
      </c>
      <c r="E92" s="23">
        <v>18995</v>
      </c>
      <c r="F92" s="23">
        <f t="shared" si="3"/>
        <v>595</v>
      </c>
      <c r="G92" s="21">
        <f t="shared" si="6"/>
        <v>595.4100000000001</v>
      </c>
      <c r="H92" s="27"/>
    </row>
    <row r="93" spans="1:8" ht="24.75" customHeight="1">
      <c r="A93" s="16" t="s">
        <v>81</v>
      </c>
      <c r="B93" s="26"/>
      <c r="C93" s="18">
        <f t="shared" si="4"/>
        <v>27937</v>
      </c>
      <c r="D93" s="18">
        <v>2359</v>
      </c>
      <c r="E93" s="18">
        <v>25578</v>
      </c>
      <c r="F93" s="18">
        <f t="shared" si="3"/>
        <v>838</v>
      </c>
      <c r="G93" s="21">
        <f t="shared" si="6"/>
        <v>838.11</v>
      </c>
      <c r="H93" s="20"/>
    </row>
    <row r="94" spans="1:8" ht="24.75" customHeight="1">
      <c r="A94" s="19" t="s">
        <v>81</v>
      </c>
      <c r="B94" s="25">
        <v>615006</v>
      </c>
      <c r="C94" s="23">
        <f t="shared" si="4"/>
        <v>27937</v>
      </c>
      <c r="D94" s="23">
        <v>2359</v>
      </c>
      <c r="E94" s="23">
        <v>25578</v>
      </c>
      <c r="F94" s="23">
        <f t="shared" si="3"/>
        <v>838</v>
      </c>
      <c r="G94" s="21">
        <f t="shared" si="6"/>
        <v>838.11</v>
      </c>
      <c r="H94" s="27"/>
    </row>
    <row r="95" spans="1:8" ht="24.75" customHeight="1">
      <c r="A95" s="16" t="s">
        <v>82</v>
      </c>
      <c r="B95" s="26"/>
      <c r="C95" s="18">
        <f t="shared" si="4"/>
        <v>27980</v>
      </c>
      <c r="D95" s="18">
        <v>80</v>
      </c>
      <c r="E95" s="18">
        <v>27900</v>
      </c>
      <c r="F95" s="18">
        <f t="shared" si="3"/>
        <v>839</v>
      </c>
      <c r="G95" s="21">
        <f t="shared" si="6"/>
        <v>839.4000000000001</v>
      </c>
      <c r="H95" s="20"/>
    </row>
    <row r="96" spans="1:8" ht="24.75" customHeight="1">
      <c r="A96" s="19" t="s">
        <v>82</v>
      </c>
      <c r="B96" s="25">
        <v>615007</v>
      </c>
      <c r="C96" s="23">
        <f t="shared" si="4"/>
        <v>27980</v>
      </c>
      <c r="D96" s="23">
        <v>80</v>
      </c>
      <c r="E96" s="23">
        <v>27900</v>
      </c>
      <c r="F96" s="23">
        <f t="shared" si="3"/>
        <v>839</v>
      </c>
      <c r="G96" s="21">
        <f t="shared" si="6"/>
        <v>839.4000000000001</v>
      </c>
      <c r="H96" s="27"/>
    </row>
    <row r="97" spans="1:8" ht="24.75" customHeight="1">
      <c r="A97" s="16" t="s">
        <v>83</v>
      </c>
      <c r="B97" s="17"/>
      <c r="C97" s="18">
        <f t="shared" si="4"/>
        <v>16730</v>
      </c>
      <c r="D97" s="18">
        <v>3571</v>
      </c>
      <c r="E97" s="18">
        <v>13159</v>
      </c>
      <c r="F97" s="18">
        <f t="shared" si="3"/>
        <v>502</v>
      </c>
      <c r="G97" s="21">
        <f t="shared" si="6"/>
        <v>501.90000000000003</v>
      </c>
      <c r="H97" s="20"/>
    </row>
    <row r="98" spans="1:8" ht="24.75" customHeight="1">
      <c r="A98" s="19" t="s">
        <v>83</v>
      </c>
      <c r="B98" s="25">
        <v>615010</v>
      </c>
      <c r="C98" s="23">
        <f t="shared" si="4"/>
        <v>16730</v>
      </c>
      <c r="D98" s="23">
        <v>3571</v>
      </c>
      <c r="E98" s="23">
        <v>13159</v>
      </c>
      <c r="F98" s="23">
        <f t="shared" si="3"/>
        <v>502</v>
      </c>
      <c r="G98" s="21">
        <f t="shared" si="6"/>
        <v>501.90000000000003</v>
      </c>
      <c r="H98" s="27"/>
    </row>
    <row r="99" spans="1:8" ht="24.75" customHeight="1">
      <c r="A99" s="16" t="s">
        <v>84</v>
      </c>
      <c r="B99" s="16"/>
      <c r="C99" s="18">
        <f t="shared" si="4"/>
        <v>140959</v>
      </c>
      <c r="D99" s="18">
        <f>D100+D101+D103+D104</f>
        <v>55310</v>
      </c>
      <c r="E99" s="18">
        <f>E100+E101+E103+E104</f>
        <v>85649</v>
      </c>
      <c r="F99" s="18">
        <f>F100+F101+F103+F104</f>
        <v>4228</v>
      </c>
      <c r="G99" s="21">
        <f t="shared" si="6"/>
        <v>4228.77</v>
      </c>
      <c r="H99" s="20"/>
    </row>
    <row r="100" spans="1:8" ht="24.75" customHeight="1">
      <c r="A100" s="22" t="s">
        <v>13</v>
      </c>
      <c r="B100" s="25">
        <v>616001</v>
      </c>
      <c r="C100" s="23">
        <f t="shared" si="4"/>
        <v>1189</v>
      </c>
      <c r="D100" s="23">
        <v>0</v>
      </c>
      <c r="E100" s="23">
        <v>1189</v>
      </c>
      <c r="F100" s="23">
        <f t="shared" si="3"/>
        <v>36</v>
      </c>
      <c r="G100" s="21">
        <f t="shared" si="6"/>
        <v>35.67</v>
      </c>
      <c r="H100" s="27"/>
    </row>
    <row r="101" spans="1:8" ht="24.75" customHeight="1">
      <c r="A101" s="19" t="s">
        <v>85</v>
      </c>
      <c r="B101" s="25">
        <v>616002</v>
      </c>
      <c r="C101" s="23">
        <f t="shared" si="4"/>
        <v>14042</v>
      </c>
      <c r="D101" s="23">
        <v>5687</v>
      </c>
      <c r="E101" s="23">
        <v>8355</v>
      </c>
      <c r="F101" s="23">
        <f t="shared" si="3"/>
        <v>421</v>
      </c>
      <c r="G101" s="21">
        <f t="shared" si="6"/>
        <v>421.26000000000005</v>
      </c>
      <c r="H101" s="27"/>
    </row>
    <row r="102" spans="1:8" ht="24.75" customHeight="1">
      <c r="A102" s="19" t="s">
        <v>86</v>
      </c>
      <c r="B102" s="25">
        <v>616003</v>
      </c>
      <c r="C102" s="23">
        <f t="shared" si="4"/>
        <v>0</v>
      </c>
      <c r="D102" s="23"/>
      <c r="E102" s="23"/>
      <c r="F102" s="23">
        <f t="shared" si="3"/>
        <v>0</v>
      </c>
      <c r="G102" s="21">
        <f aca="true" t="shared" si="7" ref="G102:G109">C102*300*0.0001</f>
        <v>0</v>
      </c>
      <c r="H102" s="27"/>
    </row>
    <row r="103" spans="1:8" ht="24.75" customHeight="1">
      <c r="A103" s="19" t="s">
        <v>87</v>
      </c>
      <c r="B103" s="25">
        <v>616004</v>
      </c>
      <c r="C103" s="23">
        <f t="shared" si="4"/>
        <v>58545</v>
      </c>
      <c r="D103" s="23">
        <v>18585</v>
      </c>
      <c r="E103" s="23">
        <v>39960</v>
      </c>
      <c r="F103" s="23">
        <f t="shared" si="3"/>
        <v>1756</v>
      </c>
      <c r="G103" s="21">
        <f t="shared" si="7"/>
        <v>1756.3500000000001</v>
      </c>
      <c r="H103" s="27"/>
    </row>
    <row r="104" spans="1:8" ht="72.75" customHeight="1">
      <c r="A104" s="19" t="s">
        <v>88</v>
      </c>
      <c r="B104" s="25">
        <v>616007</v>
      </c>
      <c r="C104" s="23">
        <f t="shared" si="4"/>
        <v>67183</v>
      </c>
      <c r="D104" s="23">
        <v>31038</v>
      </c>
      <c r="E104" s="23">
        <v>36145</v>
      </c>
      <c r="F104" s="23">
        <f t="shared" si="3"/>
        <v>2015</v>
      </c>
      <c r="G104" s="21">
        <f t="shared" si="7"/>
        <v>2015.49</v>
      </c>
      <c r="H104" s="31" t="s">
        <v>89</v>
      </c>
    </row>
    <row r="105" spans="1:8" ht="24.75" customHeight="1">
      <c r="A105" s="16" t="s">
        <v>90</v>
      </c>
      <c r="B105" s="26"/>
      <c r="C105" s="18">
        <f t="shared" si="4"/>
        <v>69709</v>
      </c>
      <c r="D105" s="18">
        <v>23204</v>
      </c>
      <c r="E105" s="18">
        <v>46505</v>
      </c>
      <c r="F105" s="18">
        <f t="shared" si="3"/>
        <v>2091</v>
      </c>
      <c r="G105" s="21">
        <f t="shared" si="7"/>
        <v>2091.27</v>
      </c>
      <c r="H105" s="20"/>
    </row>
    <row r="106" spans="1:8" ht="24.75" customHeight="1">
      <c r="A106" s="19" t="s">
        <v>90</v>
      </c>
      <c r="B106" s="25">
        <v>616006</v>
      </c>
      <c r="C106" s="23">
        <f t="shared" si="4"/>
        <v>69709</v>
      </c>
      <c r="D106" s="23">
        <v>23204</v>
      </c>
      <c r="E106" s="23">
        <v>46505</v>
      </c>
      <c r="F106" s="23">
        <f t="shared" si="3"/>
        <v>2091</v>
      </c>
      <c r="G106" s="21">
        <f t="shared" si="7"/>
        <v>2091.27</v>
      </c>
      <c r="H106" s="27"/>
    </row>
    <row r="107" spans="1:8" ht="24.75" customHeight="1">
      <c r="A107" s="16" t="s">
        <v>91</v>
      </c>
      <c r="B107" s="17"/>
      <c r="C107" s="18">
        <f t="shared" si="4"/>
        <v>74815</v>
      </c>
      <c r="D107" s="18">
        <v>20987</v>
      </c>
      <c r="E107" s="18">
        <v>53828</v>
      </c>
      <c r="F107" s="18">
        <f t="shared" si="3"/>
        <v>2244</v>
      </c>
      <c r="G107" s="21">
        <f t="shared" si="7"/>
        <v>2244.4500000000003</v>
      </c>
      <c r="H107" s="20"/>
    </row>
    <row r="108" spans="1:8" ht="24.75" customHeight="1">
      <c r="A108" s="19" t="s">
        <v>91</v>
      </c>
      <c r="B108" s="25">
        <v>616005</v>
      </c>
      <c r="C108" s="23">
        <f t="shared" si="4"/>
        <v>74815</v>
      </c>
      <c r="D108" s="23">
        <v>20987</v>
      </c>
      <c r="E108" s="23">
        <v>53828</v>
      </c>
      <c r="F108" s="23">
        <f t="shared" si="3"/>
        <v>2244</v>
      </c>
      <c r="G108" s="21">
        <f t="shared" si="7"/>
        <v>2244.4500000000003</v>
      </c>
      <c r="H108" s="27"/>
    </row>
    <row r="109" spans="1:8" ht="24.75" customHeight="1">
      <c r="A109" s="16" t="s">
        <v>92</v>
      </c>
      <c r="B109" s="17"/>
      <c r="C109" s="18">
        <f t="shared" si="4"/>
        <v>21709</v>
      </c>
      <c r="D109" s="18">
        <f>D111+D112+D113+D114</f>
        <v>5078</v>
      </c>
      <c r="E109" s="18">
        <f>E111+E112+E113+E114</f>
        <v>16631</v>
      </c>
      <c r="F109" s="18">
        <f>F111+F112+F113+F114</f>
        <v>651</v>
      </c>
      <c r="G109" s="21">
        <f t="shared" si="7"/>
        <v>651.27</v>
      </c>
      <c r="H109" s="20"/>
    </row>
    <row r="110" spans="1:8" ht="24.75" customHeight="1">
      <c r="A110" s="22" t="s">
        <v>13</v>
      </c>
      <c r="B110" s="25">
        <v>617001</v>
      </c>
      <c r="C110" s="23">
        <f t="shared" si="4"/>
        <v>0</v>
      </c>
      <c r="D110" s="23"/>
      <c r="E110" s="23"/>
      <c r="F110" s="23">
        <f t="shared" si="3"/>
        <v>0</v>
      </c>
      <c r="G110" s="21">
        <f aca="true" t="shared" si="8" ref="G110:G122">C110*300*0.0001</f>
        <v>0</v>
      </c>
      <c r="H110" s="27"/>
    </row>
    <row r="111" spans="1:8" ht="24.75" customHeight="1">
      <c r="A111" s="19" t="s">
        <v>93</v>
      </c>
      <c r="B111" s="25">
        <v>617002</v>
      </c>
      <c r="C111" s="23">
        <f t="shared" si="4"/>
        <v>377</v>
      </c>
      <c r="D111" s="23">
        <v>85</v>
      </c>
      <c r="E111" s="23">
        <v>292</v>
      </c>
      <c r="F111" s="23">
        <f t="shared" si="3"/>
        <v>11</v>
      </c>
      <c r="G111" s="21">
        <f t="shared" si="8"/>
        <v>11.31</v>
      </c>
      <c r="H111" s="27"/>
    </row>
    <row r="112" spans="1:8" ht="24.75" customHeight="1">
      <c r="A112" s="19" t="s">
        <v>94</v>
      </c>
      <c r="B112" s="25">
        <v>617003</v>
      </c>
      <c r="C112" s="23">
        <f t="shared" si="4"/>
        <v>1690</v>
      </c>
      <c r="D112" s="23">
        <v>75</v>
      </c>
      <c r="E112" s="23">
        <v>1615</v>
      </c>
      <c r="F112" s="23">
        <f t="shared" si="3"/>
        <v>51</v>
      </c>
      <c r="G112" s="21">
        <f t="shared" si="8"/>
        <v>50.7</v>
      </c>
      <c r="H112" s="27"/>
    </row>
    <row r="113" spans="1:8" ht="24.75" customHeight="1">
      <c r="A113" s="19" t="s">
        <v>95</v>
      </c>
      <c r="B113" s="25">
        <v>617004</v>
      </c>
      <c r="C113" s="23">
        <f t="shared" si="4"/>
        <v>1266</v>
      </c>
      <c r="D113" s="23">
        <v>109</v>
      </c>
      <c r="E113" s="23">
        <v>1157</v>
      </c>
      <c r="F113" s="23">
        <f t="shared" si="3"/>
        <v>38</v>
      </c>
      <c r="G113" s="21">
        <f t="shared" si="8"/>
        <v>37.980000000000004</v>
      </c>
      <c r="H113" s="28" t="s">
        <v>96</v>
      </c>
    </row>
    <row r="114" spans="1:8" ht="24.75" customHeight="1">
      <c r="A114" s="19" t="s">
        <v>97</v>
      </c>
      <c r="B114" s="25">
        <v>617005</v>
      </c>
      <c r="C114" s="23">
        <f t="shared" si="4"/>
        <v>18376</v>
      </c>
      <c r="D114" s="23">
        <v>4809</v>
      </c>
      <c r="E114" s="23">
        <v>13567</v>
      </c>
      <c r="F114" s="23">
        <f t="shared" si="3"/>
        <v>551</v>
      </c>
      <c r="G114" s="21">
        <f t="shared" si="8"/>
        <v>551.28</v>
      </c>
      <c r="H114" s="27"/>
    </row>
    <row r="115" spans="1:8" ht="24.75" customHeight="1">
      <c r="A115" s="16" t="s">
        <v>98</v>
      </c>
      <c r="B115" s="26">
        <v>617006</v>
      </c>
      <c r="C115" s="18">
        <f t="shared" si="4"/>
        <v>9037</v>
      </c>
      <c r="D115" s="18">
        <v>4019</v>
      </c>
      <c r="E115" s="18">
        <v>5018</v>
      </c>
      <c r="F115" s="18">
        <f t="shared" si="3"/>
        <v>271</v>
      </c>
      <c r="G115" s="21">
        <f t="shared" si="8"/>
        <v>271.11</v>
      </c>
      <c r="H115" s="20"/>
    </row>
    <row r="116" spans="1:8" ht="24.75" customHeight="1">
      <c r="A116" s="19" t="s">
        <v>98</v>
      </c>
      <c r="B116" s="25">
        <v>617006</v>
      </c>
      <c r="C116" s="23">
        <f t="shared" si="4"/>
        <v>9037</v>
      </c>
      <c r="D116" s="23">
        <v>4019</v>
      </c>
      <c r="E116" s="23">
        <v>5018</v>
      </c>
      <c r="F116" s="23">
        <f t="shared" si="3"/>
        <v>271</v>
      </c>
      <c r="G116" s="21">
        <f t="shared" si="8"/>
        <v>271.11</v>
      </c>
      <c r="H116" s="27"/>
    </row>
    <row r="117" spans="1:8" ht="24.75" customHeight="1">
      <c r="A117" s="16" t="s">
        <v>99</v>
      </c>
      <c r="B117" s="26"/>
      <c r="C117" s="18">
        <f t="shared" si="4"/>
        <v>6855</v>
      </c>
      <c r="D117" s="18">
        <v>1730</v>
      </c>
      <c r="E117" s="18">
        <v>5125</v>
      </c>
      <c r="F117" s="18">
        <f t="shared" si="3"/>
        <v>206</v>
      </c>
      <c r="G117" s="21">
        <f t="shared" si="8"/>
        <v>205.65</v>
      </c>
      <c r="H117" s="20"/>
    </row>
    <row r="118" spans="1:8" ht="24.75" customHeight="1">
      <c r="A118" s="19" t="s">
        <v>99</v>
      </c>
      <c r="B118" s="25">
        <v>617007</v>
      </c>
      <c r="C118" s="23">
        <f t="shared" si="4"/>
        <v>6855</v>
      </c>
      <c r="D118" s="23">
        <v>1730</v>
      </c>
      <c r="E118" s="23">
        <v>5125</v>
      </c>
      <c r="F118" s="23">
        <f t="shared" si="3"/>
        <v>206</v>
      </c>
      <c r="G118" s="21">
        <f t="shared" si="8"/>
        <v>205.65</v>
      </c>
      <c r="H118" s="27"/>
    </row>
    <row r="119" spans="1:8" ht="24.75" customHeight="1">
      <c r="A119" s="16" t="s">
        <v>100</v>
      </c>
      <c r="B119" s="17"/>
      <c r="C119" s="18">
        <f t="shared" si="4"/>
        <v>6283</v>
      </c>
      <c r="D119" s="18">
        <v>1512</v>
      </c>
      <c r="E119" s="18">
        <v>4771</v>
      </c>
      <c r="F119" s="18">
        <f t="shared" si="3"/>
        <v>188</v>
      </c>
      <c r="G119" s="21">
        <f t="shared" si="8"/>
        <v>188.49</v>
      </c>
      <c r="H119" s="20"/>
    </row>
    <row r="120" spans="1:8" ht="24.75" customHeight="1">
      <c r="A120" s="19" t="s">
        <v>100</v>
      </c>
      <c r="B120" s="25">
        <v>617008</v>
      </c>
      <c r="C120" s="23">
        <f t="shared" si="4"/>
        <v>6283</v>
      </c>
      <c r="D120" s="23">
        <v>1512</v>
      </c>
      <c r="E120" s="23">
        <v>4771</v>
      </c>
      <c r="F120" s="23">
        <f t="shared" si="3"/>
        <v>188</v>
      </c>
      <c r="G120" s="21">
        <f t="shared" si="8"/>
        <v>188.49</v>
      </c>
      <c r="H120" s="27"/>
    </row>
    <row r="121" spans="1:8" ht="24.75" customHeight="1">
      <c r="A121" s="16" t="s">
        <v>101</v>
      </c>
      <c r="B121" s="17"/>
      <c r="C121" s="18">
        <f t="shared" si="4"/>
        <v>10011</v>
      </c>
      <c r="D121" s="18">
        <v>1097</v>
      </c>
      <c r="E121" s="18">
        <v>8914</v>
      </c>
      <c r="F121" s="18">
        <f t="shared" si="3"/>
        <v>300</v>
      </c>
      <c r="G121" s="21">
        <f t="shared" si="8"/>
        <v>300.33000000000004</v>
      </c>
      <c r="H121" s="20"/>
    </row>
    <row r="122" spans="1:8" ht="24.75" customHeight="1">
      <c r="A122" s="19" t="s">
        <v>101</v>
      </c>
      <c r="B122" s="25">
        <v>617009</v>
      </c>
      <c r="C122" s="23">
        <f t="shared" si="4"/>
        <v>10011</v>
      </c>
      <c r="D122" s="23">
        <v>1097</v>
      </c>
      <c r="E122" s="23">
        <v>8914</v>
      </c>
      <c r="F122" s="23">
        <f t="shared" si="3"/>
        <v>300</v>
      </c>
      <c r="G122" s="21">
        <f t="shared" si="8"/>
        <v>300.33000000000004</v>
      </c>
      <c r="H122" s="27"/>
    </row>
    <row r="123" spans="1:8" ht="24.75" customHeight="1">
      <c r="A123" s="16" t="s">
        <v>102</v>
      </c>
      <c r="B123" s="17"/>
      <c r="C123" s="18">
        <f t="shared" si="4"/>
        <v>33788</v>
      </c>
      <c r="D123" s="18">
        <f>D125+D126+D127+D128+D129</f>
        <v>3494</v>
      </c>
      <c r="E123" s="18">
        <f>E125+E126+E127+E128+E129</f>
        <v>30294</v>
      </c>
      <c r="F123" s="18">
        <f>F125+F126+F127+F128+F129</f>
        <v>1013</v>
      </c>
      <c r="G123" s="21">
        <f aca="true" t="shared" si="9" ref="G123:G137">C123*300*0.0001</f>
        <v>1013.6400000000001</v>
      </c>
      <c r="H123" s="20"/>
    </row>
    <row r="124" spans="1:8" ht="24.75" customHeight="1">
      <c r="A124" s="22" t="s">
        <v>13</v>
      </c>
      <c r="B124" s="25">
        <v>618001</v>
      </c>
      <c r="C124" s="23">
        <f t="shared" si="4"/>
        <v>0</v>
      </c>
      <c r="D124" s="23"/>
      <c r="E124" s="23"/>
      <c r="F124" s="23">
        <f t="shared" si="3"/>
        <v>0</v>
      </c>
      <c r="G124" s="21">
        <f t="shared" si="9"/>
        <v>0</v>
      </c>
      <c r="H124" s="27"/>
    </row>
    <row r="125" spans="1:8" ht="24.75" customHeight="1">
      <c r="A125" s="33" t="s">
        <v>103</v>
      </c>
      <c r="B125" s="25">
        <v>618002</v>
      </c>
      <c r="C125" s="23">
        <f t="shared" si="4"/>
        <v>7188</v>
      </c>
      <c r="D125" s="23">
        <v>192</v>
      </c>
      <c r="E125" s="23">
        <v>6996</v>
      </c>
      <c r="F125" s="23">
        <f t="shared" si="3"/>
        <v>216</v>
      </c>
      <c r="G125" s="21">
        <f t="shared" si="9"/>
        <v>215.64000000000001</v>
      </c>
      <c r="H125" s="27"/>
    </row>
    <row r="126" spans="1:8" ht="24.75" customHeight="1">
      <c r="A126" s="33" t="s">
        <v>104</v>
      </c>
      <c r="B126" s="25">
        <v>618003</v>
      </c>
      <c r="C126" s="23">
        <f t="shared" si="4"/>
        <v>11911</v>
      </c>
      <c r="D126" s="23">
        <v>186</v>
      </c>
      <c r="E126" s="23">
        <v>11725</v>
      </c>
      <c r="F126" s="23">
        <f t="shared" si="3"/>
        <v>357</v>
      </c>
      <c r="G126" s="21">
        <f t="shared" si="9"/>
        <v>357.33000000000004</v>
      </c>
      <c r="H126" s="27"/>
    </row>
    <row r="127" spans="1:8" ht="24.75" customHeight="1">
      <c r="A127" s="33" t="s">
        <v>105</v>
      </c>
      <c r="B127" s="25">
        <v>618005</v>
      </c>
      <c r="C127" s="23">
        <f t="shared" si="4"/>
        <v>5844</v>
      </c>
      <c r="D127" s="23">
        <v>1596</v>
      </c>
      <c r="E127" s="23">
        <v>4248</v>
      </c>
      <c r="F127" s="23">
        <f t="shared" si="3"/>
        <v>175</v>
      </c>
      <c r="G127" s="21">
        <f t="shared" si="9"/>
        <v>175.32000000000002</v>
      </c>
      <c r="H127" s="27"/>
    </row>
    <row r="128" spans="1:8" ht="24.75" customHeight="1">
      <c r="A128" s="33" t="s">
        <v>106</v>
      </c>
      <c r="B128" s="25">
        <v>618006</v>
      </c>
      <c r="C128" s="23">
        <f t="shared" si="4"/>
        <v>6276</v>
      </c>
      <c r="D128" s="23">
        <v>1085</v>
      </c>
      <c r="E128" s="23">
        <v>5191</v>
      </c>
      <c r="F128" s="23">
        <f t="shared" si="3"/>
        <v>188</v>
      </c>
      <c r="G128" s="21">
        <f t="shared" si="9"/>
        <v>188.28</v>
      </c>
      <c r="H128" s="27"/>
    </row>
    <row r="129" spans="1:8" ht="24.75" customHeight="1">
      <c r="A129" s="19" t="s">
        <v>107</v>
      </c>
      <c r="B129" s="25">
        <v>618009</v>
      </c>
      <c r="C129" s="23">
        <f t="shared" si="4"/>
        <v>2569</v>
      </c>
      <c r="D129" s="23">
        <v>435</v>
      </c>
      <c r="E129" s="23">
        <v>2134</v>
      </c>
      <c r="F129" s="23">
        <f t="shared" si="3"/>
        <v>77</v>
      </c>
      <c r="G129" s="21">
        <f t="shared" si="9"/>
        <v>77.07000000000001</v>
      </c>
      <c r="H129" s="27"/>
    </row>
    <row r="130" spans="1:8" ht="24.75" customHeight="1">
      <c r="A130" s="16" t="s">
        <v>108</v>
      </c>
      <c r="B130" s="26"/>
      <c r="C130" s="18">
        <f t="shared" si="4"/>
        <v>1755</v>
      </c>
      <c r="D130" s="18">
        <v>680</v>
      </c>
      <c r="E130" s="18">
        <v>1075</v>
      </c>
      <c r="F130" s="18">
        <f t="shared" si="3"/>
        <v>53</v>
      </c>
      <c r="G130" s="21">
        <f t="shared" si="9"/>
        <v>52.650000000000006</v>
      </c>
      <c r="H130" s="20"/>
    </row>
    <row r="131" spans="1:8" ht="24.75" customHeight="1">
      <c r="A131" s="19" t="s">
        <v>108</v>
      </c>
      <c r="B131" s="25">
        <v>618007</v>
      </c>
      <c r="C131" s="23">
        <f t="shared" si="4"/>
        <v>1755</v>
      </c>
      <c r="D131" s="23">
        <v>680</v>
      </c>
      <c r="E131" s="23">
        <v>1075</v>
      </c>
      <c r="F131" s="23">
        <f t="shared" si="3"/>
        <v>53</v>
      </c>
      <c r="G131" s="21">
        <f t="shared" si="9"/>
        <v>52.650000000000006</v>
      </c>
      <c r="H131" s="27"/>
    </row>
    <row r="132" spans="1:8" ht="24.75" customHeight="1">
      <c r="A132" s="16" t="s">
        <v>109</v>
      </c>
      <c r="B132" s="26"/>
      <c r="C132" s="18">
        <f t="shared" si="4"/>
        <v>3621</v>
      </c>
      <c r="D132" s="18">
        <v>1502</v>
      </c>
      <c r="E132" s="18">
        <v>2119</v>
      </c>
      <c r="F132" s="18">
        <f t="shared" si="3"/>
        <v>109</v>
      </c>
      <c r="G132" s="21">
        <f t="shared" si="9"/>
        <v>108.63000000000001</v>
      </c>
      <c r="H132" s="20"/>
    </row>
    <row r="133" spans="1:8" ht="24.75" customHeight="1">
      <c r="A133" s="19" t="s">
        <v>109</v>
      </c>
      <c r="B133" s="25">
        <v>618008</v>
      </c>
      <c r="C133" s="23">
        <f t="shared" si="4"/>
        <v>3621</v>
      </c>
      <c r="D133" s="23">
        <v>1502</v>
      </c>
      <c r="E133" s="23">
        <v>2119</v>
      </c>
      <c r="F133" s="23">
        <f t="shared" si="3"/>
        <v>109</v>
      </c>
      <c r="G133" s="21">
        <f t="shared" si="9"/>
        <v>108.63000000000001</v>
      </c>
      <c r="H133" s="27"/>
    </row>
    <row r="134" spans="1:8" ht="24.75" customHeight="1">
      <c r="A134" s="16" t="s">
        <v>110</v>
      </c>
      <c r="B134" s="17"/>
      <c r="C134" s="18">
        <f t="shared" si="4"/>
        <v>26198</v>
      </c>
      <c r="D134" s="18">
        <v>6827</v>
      </c>
      <c r="E134" s="18">
        <v>19371</v>
      </c>
      <c r="F134" s="18">
        <f t="shared" si="3"/>
        <v>786</v>
      </c>
      <c r="G134" s="21">
        <f t="shared" si="9"/>
        <v>785.94</v>
      </c>
      <c r="H134" s="20"/>
    </row>
    <row r="135" spans="1:8" ht="24.75" customHeight="1">
      <c r="A135" s="19" t="s">
        <v>110</v>
      </c>
      <c r="B135" s="25">
        <v>618004</v>
      </c>
      <c r="C135" s="23">
        <f t="shared" si="4"/>
        <v>26198</v>
      </c>
      <c r="D135" s="23">
        <v>6827</v>
      </c>
      <c r="E135" s="23">
        <v>19371</v>
      </c>
      <c r="F135" s="23">
        <f aca="true" t="shared" si="10" ref="F135:F160">ROUND(G135,0)</f>
        <v>786</v>
      </c>
      <c r="G135" s="21">
        <f t="shared" si="9"/>
        <v>785.94</v>
      </c>
      <c r="H135" s="27"/>
    </row>
    <row r="136" spans="1:8" ht="24.75" customHeight="1">
      <c r="A136" s="16" t="s">
        <v>111</v>
      </c>
      <c r="B136" s="17"/>
      <c r="C136" s="18">
        <f aca="true" t="shared" si="11" ref="C136:C160">SUM(D136:E136)</f>
        <v>1406</v>
      </c>
      <c r="D136" s="18">
        <f>D137+D138+D139</f>
        <v>79</v>
      </c>
      <c r="E136" s="18">
        <f>E137+E138+E139</f>
        <v>1327</v>
      </c>
      <c r="F136" s="18">
        <f>F137+F138+F139</f>
        <v>42</v>
      </c>
      <c r="G136" s="21">
        <f t="shared" si="9"/>
        <v>42.18</v>
      </c>
      <c r="H136" s="20"/>
    </row>
    <row r="137" spans="1:8" ht="24.75" customHeight="1">
      <c r="A137" s="22" t="s">
        <v>13</v>
      </c>
      <c r="B137" s="25">
        <v>619001</v>
      </c>
      <c r="C137" s="23">
        <f t="shared" si="11"/>
        <v>832</v>
      </c>
      <c r="D137" s="23">
        <v>0</v>
      </c>
      <c r="E137" s="23">
        <v>832</v>
      </c>
      <c r="F137" s="23">
        <f t="shared" si="10"/>
        <v>25</v>
      </c>
      <c r="G137" s="21">
        <f t="shared" si="9"/>
        <v>24.96</v>
      </c>
      <c r="H137" s="27"/>
    </row>
    <row r="138" spans="1:8" ht="24.75" customHeight="1">
      <c r="A138" s="19" t="s">
        <v>112</v>
      </c>
      <c r="B138" s="25">
        <v>619002</v>
      </c>
      <c r="C138" s="23">
        <f t="shared" si="11"/>
        <v>137</v>
      </c>
      <c r="D138" s="23">
        <v>0</v>
      </c>
      <c r="E138" s="23">
        <v>137</v>
      </c>
      <c r="F138" s="23">
        <f t="shared" si="10"/>
        <v>4</v>
      </c>
      <c r="G138" s="21">
        <f aca="true" t="shared" si="12" ref="G138:G154">C138*300*0.0001</f>
        <v>4.11</v>
      </c>
      <c r="H138" s="27"/>
    </row>
    <row r="139" spans="1:8" ht="24.75" customHeight="1">
      <c r="A139" s="19" t="s">
        <v>113</v>
      </c>
      <c r="B139" s="25">
        <v>619004</v>
      </c>
      <c r="C139" s="23">
        <f t="shared" si="11"/>
        <v>437</v>
      </c>
      <c r="D139" s="23">
        <v>79</v>
      </c>
      <c r="E139" s="23">
        <v>358</v>
      </c>
      <c r="F139" s="23">
        <f t="shared" si="10"/>
        <v>13</v>
      </c>
      <c r="G139" s="21">
        <f t="shared" si="12"/>
        <v>13.110000000000001</v>
      </c>
      <c r="H139" s="27"/>
    </row>
    <row r="140" spans="1:8" ht="24.75" customHeight="1">
      <c r="A140" s="16" t="s">
        <v>114</v>
      </c>
      <c r="B140" s="17"/>
      <c r="C140" s="18">
        <f t="shared" si="11"/>
        <v>1972</v>
      </c>
      <c r="D140" s="18">
        <v>90</v>
      </c>
      <c r="E140" s="18">
        <v>1882</v>
      </c>
      <c r="F140" s="18">
        <f t="shared" si="10"/>
        <v>59</v>
      </c>
      <c r="G140" s="21">
        <f t="shared" si="12"/>
        <v>59.160000000000004</v>
      </c>
      <c r="H140" s="20"/>
    </row>
    <row r="141" spans="1:8" ht="24.75" customHeight="1">
      <c r="A141" s="19" t="s">
        <v>114</v>
      </c>
      <c r="B141" s="25">
        <v>619003</v>
      </c>
      <c r="C141" s="23">
        <f t="shared" si="11"/>
        <v>1972</v>
      </c>
      <c r="D141" s="23">
        <v>90</v>
      </c>
      <c r="E141" s="23">
        <v>1882</v>
      </c>
      <c r="F141" s="23">
        <f t="shared" si="10"/>
        <v>59</v>
      </c>
      <c r="G141" s="21">
        <f t="shared" si="12"/>
        <v>59.160000000000004</v>
      </c>
      <c r="H141" s="27"/>
    </row>
    <row r="142" spans="1:8" ht="24.75" customHeight="1">
      <c r="A142" s="16" t="s">
        <v>115</v>
      </c>
      <c r="B142" s="17"/>
      <c r="C142" s="18">
        <f t="shared" si="11"/>
        <v>1179</v>
      </c>
      <c r="D142" s="18">
        <f>D145</f>
        <v>0</v>
      </c>
      <c r="E142" s="18">
        <f>E145</f>
        <v>1179</v>
      </c>
      <c r="F142" s="18">
        <f t="shared" si="10"/>
        <v>35</v>
      </c>
      <c r="G142" s="21">
        <f t="shared" si="12"/>
        <v>35.370000000000005</v>
      </c>
      <c r="H142" s="20"/>
    </row>
    <row r="143" spans="1:8" ht="24.75" customHeight="1">
      <c r="A143" s="22" t="s">
        <v>13</v>
      </c>
      <c r="B143" s="25">
        <v>620001</v>
      </c>
      <c r="C143" s="23">
        <f t="shared" si="11"/>
        <v>0</v>
      </c>
      <c r="D143" s="23"/>
      <c r="E143" s="23"/>
      <c r="F143" s="23">
        <f t="shared" si="10"/>
        <v>0</v>
      </c>
      <c r="G143" s="21">
        <f t="shared" si="12"/>
        <v>0</v>
      </c>
      <c r="H143" s="27"/>
    </row>
    <row r="144" spans="1:8" ht="24.75" customHeight="1">
      <c r="A144" s="19" t="s">
        <v>116</v>
      </c>
      <c r="B144" s="25">
        <v>620002</v>
      </c>
      <c r="C144" s="23">
        <f t="shared" si="11"/>
        <v>0</v>
      </c>
      <c r="D144" s="23"/>
      <c r="E144" s="23"/>
      <c r="F144" s="23">
        <f t="shared" si="10"/>
        <v>0</v>
      </c>
      <c r="G144" s="21">
        <f t="shared" si="12"/>
        <v>0</v>
      </c>
      <c r="H144" s="27"/>
    </row>
    <row r="145" spans="1:8" ht="24.75" customHeight="1">
      <c r="A145" s="33" t="s">
        <v>117</v>
      </c>
      <c r="B145" s="25">
        <v>620003</v>
      </c>
      <c r="C145" s="23">
        <f t="shared" si="11"/>
        <v>1179</v>
      </c>
      <c r="D145" s="23">
        <v>0</v>
      </c>
      <c r="E145" s="23">
        <v>1179</v>
      </c>
      <c r="F145" s="23">
        <f t="shared" si="10"/>
        <v>35</v>
      </c>
      <c r="G145" s="21">
        <f t="shared" si="12"/>
        <v>35.370000000000005</v>
      </c>
      <c r="H145" s="28" t="s">
        <v>118</v>
      </c>
    </row>
    <row r="146" spans="1:8" ht="24.75" customHeight="1">
      <c r="A146" s="16" t="s">
        <v>119</v>
      </c>
      <c r="B146" s="17"/>
      <c r="C146" s="18">
        <f t="shared" si="11"/>
        <v>845</v>
      </c>
      <c r="D146" s="18">
        <v>0</v>
      </c>
      <c r="E146" s="18">
        <v>845</v>
      </c>
      <c r="F146" s="18">
        <f t="shared" si="10"/>
        <v>25</v>
      </c>
      <c r="G146" s="21">
        <f t="shared" si="12"/>
        <v>25.35</v>
      </c>
      <c r="H146" s="20"/>
    </row>
    <row r="147" spans="1:8" ht="24.75" customHeight="1">
      <c r="A147" s="19" t="s">
        <v>119</v>
      </c>
      <c r="B147" s="25">
        <v>620005</v>
      </c>
      <c r="C147" s="23">
        <f t="shared" si="11"/>
        <v>845</v>
      </c>
      <c r="D147" s="23">
        <v>0</v>
      </c>
      <c r="E147" s="23">
        <v>845</v>
      </c>
      <c r="F147" s="23">
        <f t="shared" si="10"/>
        <v>25</v>
      </c>
      <c r="G147" s="21">
        <f t="shared" si="12"/>
        <v>25.35</v>
      </c>
      <c r="H147" s="27"/>
    </row>
    <row r="148" spans="1:8" ht="24.75" customHeight="1">
      <c r="A148" s="16" t="s">
        <v>120</v>
      </c>
      <c r="B148" s="17"/>
      <c r="C148" s="18">
        <f t="shared" si="11"/>
        <v>4409</v>
      </c>
      <c r="D148" s="18">
        <v>0</v>
      </c>
      <c r="E148" s="18">
        <v>4409</v>
      </c>
      <c r="F148" s="18">
        <f t="shared" si="10"/>
        <v>132</v>
      </c>
      <c r="G148" s="21">
        <f t="shared" si="12"/>
        <v>132.27</v>
      </c>
      <c r="H148" s="20"/>
    </row>
    <row r="149" spans="1:8" ht="24.75" customHeight="1">
      <c r="A149" s="19" t="s">
        <v>120</v>
      </c>
      <c r="B149" s="25">
        <v>620004</v>
      </c>
      <c r="C149" s="23">
        <f t="shared" si="11"/>
        <v>4409</v>
      </c>
      <c r="D149" s="23">
        <v>0</v>
      </c>
      <c r="E149" s="23">
        <v>4409</v>
      </c>
      <c r="F149" s="23">
        <f t="shared" si="10"/>
        <v>132</v>
      </c>
      <c r="G149" s="21">
        <f t="shared" si="12"/>
        <v>132.27</v>
      </c>
      <c r="H149" s="27"/>
    </row>
    <row r="150" spans="1:8" ht="24.75" customHeight="1">
      <c r="A150" s="16" t="s">
        <v>121</v>
      </c>
      <c r="B150" s="26"/>
      <c r="C150" s="18">
        <f t="shared" si="11"/>
        <v>4260</v>
      </c>
      <c r="D150" s="18">
        <v>0</v>
      </c>
      <c r="E150" s="18">
        <v>4260</v>
      </c>
      <c r="F150" s="18">
        <f t="shared" si="10"/>
        <v>128</v>
      </c>
      <c r="G150" s="21">
        <f t="shared" si="12"/>
        <v>127.80000000000001</v>
      </c>
      <c r="H150" s="20"/>
    </row>
    <row r="151" spans="1:8" ht="24.75" customHeight="1">
      <c r="A151" s="19" t="s">
        <v>121</v>
      </c>
      <c r="B151" s="25">
        <v>620006</v>
      </c>
      <c r="C151" s="23">
        <f t="shared" si="11"/>
        <v>4260</v>
      </c>
      <c r="D151" s="23">
        <v>0</v>
      </c>
      <c r="E151" s="23">
        <v>4260</v>
      </c>
      <c r="F151" s="23">
        <f t="shared" si="10"/>
        <v>128</v>
      </c>
      <c r="G151" s="21">
        <f t="shared" si="12"/>
        <v>127.80000000000001</v>
      </c>
      <c r="H151" s="27"/>
    </row>
    <row r="152" spans="1:8" ht="24.75" customHeight="1">
      <c r="A152" s="16" t="s">
        <v>122</v>
      </c>
      <c r="B152" s="17"/>
      <c r="C152" s="18">
        <f t="shared" si="11"/>
        <v>23046</v>
      </c>
      <c r="D152" s="18">
        <f>D153+D154+D155+D156</f>
        <v>7218</v>
      </c>
      <c r="E152" s="18">
        <f>E153+E154+E155+E156</f>
        <v>15828</v>
      </c>
      <c r="F152" s="18">
        <f>F153+F154+F155+F156</f>
        <v>692</v>
      </c>
      <c r="G152" s="21">
        <f t="shared" si="12"/>
        <v>691.38</v>
      </c>
      <c r="H152" s="20"/>
    </row>
    <row r="153" spans="1:8" ht="24.75" customHeight="1">
      <c r="A153" s="22" t="s">
        <v>13</v>
      </c>
      <c r="B153" s="25">
        <v>621001</v>
      </c>
      <c r="C153" s="23">
        <f t="shared" si="11"/>
        <v>1055</v>
      </c>
      <c r="D153" s="23">
        <v>0</v>
      </c>
      <c r="E153" s="23">
        <v>1055</v>
      </c>
      <c r="F153" s="23">
        <f t="shared" si="10"/>
        <v>32</v>
      </c>
      <c r="G153" s="21">
        <f t="shared" si="12"/>
        <v>31.650000000000002</v>
      </c>
      <c r="H153" s="27"/>
    </row>
    <row r="154" spans="1:8" ht="24.75" customHeight="1">
      <c r="A154" s="19" t="s">
        <v>123</v>
      </c>
      <c r="B154" s="25">
        <v>621002</v>
      </c>
      <c r="C154" s="23">
        <f t="shared" si="11"/>
        <v>4148</v>
      </c>
      <c r="D154" s="23">
        <v>487</v>
      </c>
      <c r="E154" s="23">
        <v>3661</v>
      </c>
      <c r="F154" s="23">
        <f t="shared" si="10"/>
        <v>124</v>
      </c>
      <c r="G154" s="21">
        <f t="shared" si="12"/>
        <v>124.44000000000001</v>
      </c>
      <c r="H154" s="27"/>
    </row>
    <row r="155" spans="1:8" ht="24.75" customHeight="1">
      <c r="A155" s="19" t="s">
        <v>124</v>
      </c>
      <c r="B155" s="25">
        <v>621005</v>
      </c>
      <c r="C155" s="23">
        <f t="shared" si="11"/>
        <v>13358</v>
      </c>
      <c r="D155" s="23">
        <v>5478</v>
      </c>
      <c r="E155" s="23">
        <v>7880</v>
      </c>
      <c r="F155" s="23">
        <f t="shared" si="10"/>
        <v>401</v>
      </c>
      <c r="G155" s="21">
        <f aca="true" t="shared" si="13" ref="G155:G160">C155*300*0.0001</f>
        <v>400.74</v>
      </c>
      <c r="H155" s="27"/>
    </row>
    <row r="156" spans="1:8" ht="24.75" customHeight="1">
      <c r="A156" s="19" t="s">
        <v>125</v>
      </c>
      <c r="B156" s="25">
        <v>621006</v>
      </c>
      <c r="C156" s="23">
        <f t="shared" si="11"/>
        <v>4485</v>
      </c>
      <c r="D156" s="23">
        <v>1253</v>
      </c>
      <c r="E156" s="23">
        <v>3232</v>
      </c>
      <c r="F156" s="23">
        <f t="shared" si="10"/>
        <v>135</v>
      </c>
      <c r="G156" s="21">
        <f t="shared" si="13"/>
        <v>134.55</v>
      </c>
      <c r="H156" s="27"/>
    </row>
    <row r="157" spans="1:8" ht="24.75" customHeight="1">
      <c r="A157" s="16" t="s">
        <v>126</v>
      </c>
      <c r="B157" s="26"/>
      <c r="C157" s="18">
        <f t="shared" si="11"/>
        <v>7568</v>
      </c>
      <c r="D157" s="18">
        <v>53</v>
      </c>
      <c r="E157" s="18">
        <v>7515</v>
      </c>
      <c r="F157" s="18">
        <f t="shared" si="10"/>
        <v>227</v>
      </c>
      <c r="G157" s="21">
        <f t="shared" si="13"/>
        <v>227.04000000000002</v>
      </c>
      <c r="H157" s="20"/>
    </row>
    <row r="158" spans="1:8" ht="24.75" customHeight="1">
      <c r="A158" s="19" t="s">
        <v>126</v>
      </c>
      <c r="B158" s="25">
        <v>621004</v>
      </c>
      <c r="C158" s="23">
        <f t="shared" si="11"/>
        <v>7568</v>
      </c>
      <c r="D158" s="23">
        <v>53</v>
      </c>
      <c r="E158" s="23">
        <v>7515</v>
      </c>
      <c r="F158" s="23">
        <f t="shared" si="10"/>
        <v>227</v>
      </c>
      <c r="G158" s="21">
        <f t="shared" si="13"/>
        <v>227.04000000000002</v>
      </c>
      <c r="H158" s="27"/>
    </row>
    <row r="159" spans="1:8" ht="24.75" customHeight="1">
      <c r="A159" s="16" t="s">
        <v>127</v>
      </c>
      <c r="B159" s="17"/>
      <c r="C159" s="18">
        <f t="shared" si="11"/>
        <v>42483</v>
      </c>
      <c r="D159" s="18">
        <v>14558</v>
      </c>
      <c r="E159" s="18">
        <v>27925</v>
      </c>
      <c r="F159" s="18">
        <f t="shared" si="10"/>
        <v>1274</v>
      </c>
      <c r="G159" s="21">
        <f t="shared" si="13"/>
        <v>1274.49</v>
      </c>
      <c r="H159" s="20"/>
    </row>
    <row r="160" spans="1:8" ht="24.75" customHeight="1">
      <c r="A160" s="19" t="s">
        <v>127</v>
      </c>
      <c r="B160" s="25">
        <v>621003</v>
      </c>
      <c r="C160" s="23">
        <f t="shared" si="11"/>
        <v>42483</v>
      </c>
      <c r="D160" s="23">
        <v>14558</v>
      </c>
      <c r="E160" s="23">
        <v>27925</v>
      </c>
      <c r="F160" s="23">
        <f t="shared" si="10"/>
        <v>1274</v>
      </c>
      <c r="G160" s="21">
        <f t="shared" si="13"/>
        <v>1274.49</v>
      </c>
      <c r="H160" s="27"/>
    </row>
  </sheetData>
  <sheetProtection/>
  <mergeCells count="8">
    <mergeCell ref="A1:H1"/>
    <mergeCell ref="G2:H2"/>
    <mergeCell ref="C3:E3"/>
    <mergeCell ref="A3:A4"/>
    <mergeCell ref="B3:B4"/>
    <mergeCell ref="F3:F4"/>
    <mergeCell ref="G3:G4"/>
    <mergeCell ref="H3:H4"/>
  </mergeCells>
  <printOptions/>
  <pageMargins left="0.71" right="0.55" top="0.55" bottom="0.5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2016-10-19T04:49:19Z</cp:lastPrinted>
  <dcterms:created xsi:type="dcterms:W3CDTF">2016-10-19T04:39:53Z</dcterms:created>
  <dcterms:modified xsi:type="dcterms:W3CDTF">2017-12-18T03:35:23Z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