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分县区" sheetId="1" r:id="rId1"/>
  </sheets>
  <definedNames>
    <definedName name="_xlnm.Print_Titles" localSheetId="0">'分县区'!$3:$4</definedName>
    <definedName name="_xlnm._FilterDatabase" localSheetId="0" hidden="1">'分县区'!$A$7:$J$198</definedName>
  </definedNames>
  <calcPr fullCalcOnLoad="1"/>
</workbook>
</file>

<file path=xl/sharedStrings.xml><?xml version="1.0" encoding="utf-8"?>
<sst xmlns="http://schemas.openxmlformats.org/spreadsheetml/2006/main" count="215" uniqueCount="172">
  <si>
    <t>提前下达2018年学前教育家庭经济困难儿童
资助资金明细表</t>
  </si>
  <si>
    <t>单位：人、元</t>
  </si>
  <si>
    <t>地区</t>
  </si>
  <si>
    <t>资助人数</t>
  </si>
  <si>
    <t>资助金额</t>
  </si>
  <si>
    <t>省财政分担比例</t>
  </si>
  <si>
    <t>核定应下达金额</t>
  </si>
  <si>
    <t>粤财教〔2016〕400号文需抵扣金额</t>
  </si>
  <si>
    <t>本次提前下达金额</t>
  </si>
  <si>
    <t>合计</t>
  </si>
  <si>
    <t>其中：省级</t>
  </si>
  <si>
    <t>其中：中央</t>
  </si>
  <si>
    <t>资助比例</t>
  </si>
  <si>
    <t>列序号</t>
  </si>
  <si>
    <t>A</t>
  </si>
  <si>
    <t>B=A*1000</t>
  </si>
  <si>
    <t>C</t>
  </si>
  <si>
    <t>D=B*C</t>
  </si>
  <si>
    <t>E</t>
  </si>
  <si>
    <t>F=D+E=G+H</t>
  </si>
  <si>
    <t>G</t>
  </si>
  <si>
    <t>H</t>
  </si>
  <si>
    <t>广州市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</si>
  <si>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</si>
  <si>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</si>
  <si>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</si>
  <si>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</si>
  <si>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</si>
  <si>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</si>
  <si>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</si>
  <si>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</si>
  <si>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</si>
  <si>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增城市</t>
  </si>
  <si>
    <t>从化市</t>
  </si>
  <si>
    <t>珠海市</t>
  </si>
  <si>
    <t>香洲区</t>
  </si>
  <si>
    <t>斗门区</t>
  </si>
  <si>
    <t>金湾区</t>
  </si>
  <si>
    <t>汕头市</t>
  </si>
  <si>
    <t>市辖区</t>
  </si>
  <si>
    <t>龙湖区</t>
  </si>
  <si>
    <t>金平区</t>
  </si>
  <si>
    <t>濠江区</t>
  </si>
  <si>
    <t>潮阳区</t>
  </si>
  <si>
    <t>潮南区</t>
  </si>
  <si>
    <t>澄海区</t>
  </si>
  <si>
    <t>南澳县</t>
  </si>
  <si>
    <t>佛山市</t>
  </si>
  <si>
    <t>禅城区</t>
  </si>
  <si>
    <t>南海区</t>
  </si>
  <si>
    <t>三水区</t>
  </si>
  <si>
    <t>高明区</t>
  </si>
  <si>
    <t>顺德区</t>
  </si>
  <si>
    <t>韶关市</t>
  </si>
  <si>
    <t>武江区</t>
  </si>
  <si>
    <t>浈江区</t>
  </si>
  <si>
    <t>曲江区</t>
  </si>
  <si>
    <t>始兴县</t>
  </si>
  <si>
    <t>新丰县</t>
  </si>
  <si>
    <t>乐昌市</t>
  </si>
  <si>
    <t>翁源县</t>
  </si>
  <si>
    <t>仁化县</t>
  </si>
  <si>
    <t>南雄市</t>
  </si>
  <si>
    <t>乳源瑶族自治县</t>
  </si>
  <si>
    <t>河源市</t>
  </si>
  <si>
    <t>源城区（含市直50人）</t>
  </si>
  <si>
    <t>和平县</t>
  </si>
  <si>
    <t>东源县</t>
  </si>
  <si>
    <t>连平县</t>
  </si>
  <si>
    <t>紫金县</t>
  </si>
  <si>
    <t>龙川县</t>
  </si>
  <si>
    <t>梅州市</t>
  </si>
  <si>
    <t>梅江区</t>
  </si>
  <si>
    <t>梅县</t>
  </si>
  <si>
    <t>平远县</t>
  </si>
  <si>
    <t>蕉岭县</t>
  </si>
  <si>
    <t>丰顺县</t>
  </si>
  <si>
    <t>五华县</t>
  </si>
  <si>
    <t>兴宁市</t>
  </si>
  <si>
    <t>大埔县</t>
  </si>
  <si>
    <t>惠州市</t>
  </si>
  <si>
    <t>惠城区</t>
  </si>
  <si>
    <t>惠阳区</t>
  </si>
  <si>
    <t>大亚湾（惠阳区）</t>
  </si>
  <si>
    <t>仲恺区（惠城区）</t>
  </si>
  <si>
    <t>惠东县</t>
  </si>
  <si>
    <t>龙门县</t>
  </si>
  <si>
    <t>博罗县</t>
  </si>
  <si>
    <t>汕尾市</t>
  </si>
  <si>
    <t>城区</t>
  </si>
  <si>
    <t>海丰县</t>
  </si>
  <si>
    <t>红海湾（海丰县）</t>
  </si>
  <si>
    <t>陆河县</t>
  </si>
  <si>
    <t>陆丰市</t>
  </si>
  <si>
    <t>陆丰市（含华侨管理区111人）</t>
  </si>
  <si>
    <t>东莞市</t>
  </si>
  <si>
    <t>中山市</t>
  </si>
  <si>
    <t>江门市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</si>
  <si>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</si>
  <si>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</si>
  <si>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</si>
  <si>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</si>
  <si>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</si>
  <si>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</si>
  <si>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</si>
  <si>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阳江市</t>
  </si>
  <si>
    <t>江城区</t>
  </si>
  <si>
    <t>海陵岛（江城区）</t>
  </si>
  <si>
    <t>阳江农垦局（阳东县）</t>
  </si>
  <si>
    <t>阳西县</t>
  </si>
  <si>
    <t>阳东县</t>
  </si>
  <si>
    <t>高新区（江城区）</t>
  </si>
  <si>
    <t>阳春市</t>
  </si>
  <si>
    <t>湛江市</t>
  </si>
  <si>
    <t>赤坎区</t>
  </si>
  <si>
    <t>霞山区</t>
  </si>
  <si>
    <t>坡头区（含南三区350人）</t>
  </si>
  <si>
    <t>开发区（霞山区）</t>
  </si>
  <si>
    <t>麻章区</t>
  </si>
  <si>
    <t>遂溪县</t>
  </si>
  <si>
    <t>吴川市</t>
  </si>
  <si>
    <t>雷州市</t>
  </si>
  <si>
    <t>廉江市</t>
  </si>
  <si>
    <t>徐闻县</t>
  </si>
  <si>
    <t>茂名市</t>
  </si>
  <si>
    <t>茂南区</t>
  </si>
  <si>
    <t>电白区</t>
  </si>
  <si>
    <t>信宜市</t>
  </si>
  <si>
    <t>滨海新区（电白县）</t>
  </si>
  <si>
    <t>高新区（茂港区）</t>
  </si>
  <si>
    <t>高州市</t>
  </si>
  <si>
    <t>化州市</t>
  </si>
  <si>
    <t>肇庆市</t>
  </si>
  <si>
    <t>端州区</t>
  </si>
  <si>
    <t>鼎湖区</t>
  </si>
  <si>
    <t>高新区（四会市）</t>
  </si>
  <si>
    <t>高要市</t>
  </si>
  <si>
    <t>四会市</t>
  </si>
  <si>
    <t>广宁县</t>
  </si>
  <si>
    <t>怀集县</t>
  </si>
  <si>
    <t>封开县</t>
  </si>
  <si>
    <t>德庆县</t>
  </si>
  <si>
    <t>清远市</t>
  </si>
  <si>
    <t>清城区</t>
  </si>
  <si>
    <t>佛冈县</t>
  </si>
  <si>
    <t>阳山县</t>
  </si>
  <si>
    <t>清新县</t>
  </si>
  <si>
    <t>连州市</t>
  </si>
  <si>
    <t>英德市</t>
  </si>
  <si>
    <t>连山县</t>
  </si>
  <si>
    <t>连南瑶族自治县</t>
  </si>
  <si>
    <t>潮州市</t>
  </si>
  <si>
    <t>湘桥区</t>
  </si>
  <si>
    <t>枫溪区（潮安县）</t>
  </si>
  <si>
    <t>潮安县</t>
  </si>
  <si>
    <t>饶平县</t>
  </si>
  <si>
    <t>揭阳市</t>
  </si>
  <si>
    <t>市辖区（含普侨）</t>
  </si>
  <si>
    <t>榕城区</t>
  </si>
  <si>
    <t>揭东县</t>
  </si>
  <si>
    <t>揭阳产业园（揭东县）</t>
  </si>
  <si>
    <t>空港经济区（榕城区）</t>
  </si>
  <si>
    <t>惠来县</t>
  </si>
  <si>
    <t>惠来县（含大南山、大南海）</t>
  </si>
  <si>
    <t>揭西县</t>
  </si>
  <si>
    <t>普宁市</t>
  </si>
  <si>
    <t>云浮市</t>
  </si>
  <si>
    <t>云城区</t>
  </si>
  <si>
    <t>郁南县</t>
  </si>
  <si>
    <t>云安县</t>
  </si>
  <si>
    <t>罗定市</t>
  </si>
  <si>
    <t>新兴县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</si>
</sst>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</numFmts>
  <fonts count="53">
    <font>
      <sz val="12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24"/>
      <color indexed="8"/>
      <name val="方正小标宋简体"/>
      <family val="4"/>
    </font>
    <font>
      <b/>
      <sz val="16"/>
      <color indexed="8"/>
      <name val="仿宋_GB2312"/>
      <family val="3"/>
    </font>
    <font>
      <b/>
      <sz val="10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0" borderId="0">
      <alignment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9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176" fontId="2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6" fillId="0" borderId="9" xfId="0" applyNumberFormat="1" applyFont="1" applyFill="1" applyBorder="1" applyAlignment="1" applyProtection="1">
      <alignment horizontal="center" vertical="center" wrapText="1"/>
      <protection/>
    </xf>
    <xf numFmtId="178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7" fontId="6" fillId="0" borderId="9" xfId="0" applyNumberFormat="1" applyFont="1" applyFill="1" applyBorder="1" applyAlignment="1" applyProtection="1">
      <alignment horizontal="center" vertical="center" wrapText="1"/>
      <protection/>
    </xf>
    <xf numFmtId="178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9" fontId="1" fillId="0" borderId="9" xfId="0" applyNumberFormat="1" applyFont="1" applyFill="1" applyBorder="1" applyAlignment="1" applyProtection="1">
      <alignment horizontal="center" vertical="center" wrapText="1"/>
      <protection/>
    </xf>
    <xf numFmtId="178" fontId="1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178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51" fillId="0" borderId="10" xfId="0" applyNumberFormat="1" applyFont="1" applyFill="1" applyBorder="1" applyAlignment="1">
      <alignment horizontal="center" vertical="center"/>
    </xf>
    <xf numFmtId="179" fontId="52" fillId="0" borderId="10" xfId="0" applyNumberFormat="1" applyFont="1" applyFill="1" applyBorder="1" applyAlignment="1">
      <alignment horizontal="center" vertical="center"/>
    </xf>
    <xf numFmtId="9" fontId="52" fillId="0" borderId="10" xfId="0" applyNumberFormat="1" applyFont="1" applyFill="1" applyBorder="1" applyAlignment="1">
      <alignment horizontal="center" vertical="center"/>
    </xf>
    <xf numFmtId="9" fontId="51" fillId="0" borderId="10" xfId="0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 quotePrefix="1">
      <alignment vertical="center"/>
      <protection/>
    </xf>
    <xf numFmtId="0" fontId="1" fillId="0" borderId="9" xfId="0" applyNumberFormat="1" applyFont="1" applyFill="1" applyBorder="1" applyAlignment="1" applyProtection="1" quotePrefix="1">
      <alignment horizontal="center" vertical="center"/>
      <protection/>
    </xf>
    <xf numFmtId="0" fontId="2" fillId="0" borderId="9" xfId="0" applyNumberFormat="1" applyFont="1" applyFill="1" applyBorder="1" applyAlignment="1" applyProtection="1" quotePrefix="1">
      <alignment horizontal="left" vertical="center"/>
      <protection/>
    </xf>
    <xf numFmtId="0" fontId="1" fillId="0" borderId="9" xfId="0" applyNumberFormat="1" applyFont="1" applyFill="1" applyBorder="1" applyAlignment="1" applyProtection="1" quotePrefix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8"/>
  <sheetViews>
    <sheetView tabSelected="1" zoomScaleSheetLayoutView="100" workbookViewId="0" topLeftCell="A1">
      <selection activeCell="N9" sqref="N9"/>
    </sheetView>
  </sheetViews>
  <sheetFormatPr defaultColWidth="9.00390625" defaultRowHeight="30" customHeight="1"/>
  <cols>
    <col min="1" max="1" width="20.875" style="5" customWidth="1"/>
    <col min="2" max="2" width="9.375" style="5" customWidth="1"/>
    <col min="3" max="3" width="13.75390625" style="5" customWidth="1"/>
    <col min="4" max="4" width="10.75390625" style="6" customWidth="1"/>
    <col min="5" max="8" width="13.75390625" style="5" customWidth="1"/>
    <col min="9" max="9" width="12.625" style="5" customWidth="1"/>
    <col min="10" max="10" width="17.75390625" style="5" hidden="1" customWidth="1"/>
    <col min="11" max="16384" width="9.00390625" style="5" customWidth="1"/>
  </cols>
  <sheetData>
    <row r="1" spans="1:10" ht="6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9" ht="30" customHeight="1">
      <c r="A2" s="8"/>
      <c r="B2" s="8"/>
      <c r="C2" s="8"/>
      <c r="D2" s="8"/>
      <c r="E2" s="9"/>
      <c r="F2" s="9"/>
      <c r="G2" s="9"/>
      <c r="H2" s="9"/>
      <c r="I2" s="26" t="s">
        <v>1</v>
      </c>
    </row>
    <row r="3" spans="1:9" ht="30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3"/>
      <c r="I3" s="13"/>
    </row>
    <row r="4" spans="1:10" ht="39" customHeight="1">
      <c r="A4" s="10"/>
      <c r="B4" s="11"/>
      <c r="C4" s="11"/>
      <c r="D4" s="12"/>
      <c r="E4" s="11"/>
      <c r="F4" s="11"/>
      <c r="G4" s="11" t="s">
        <v>9</v>
      </c>
      <c r="H4" s="11" t="s">
        <v>10</v>
      </c>
      <c r="I4" s="11" t="s">
        <v>11</v>
      </c>
      <c r="J4" s="12" t="s">
        <v>12</v>
      </c>
    </row>
    <row r="5" spans="1:10" s="1" customFormat="1" ht="30" customHeight="1">
      <c r="A5" s="10" t="s">
        <v>13</v>
      </c>
      <c r="B5" s="11" t="s">
        <v>14</v>
      </c>
      <c r="C5" s="11" t="s">
        <v>15</v>
      </c>
      <c r="D5" s="12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27"/>
    </row>
    <row r="6" spans="1:10" s="1" customFormat="1" ht="30" customHeight="1">
      <c r="A6" s="14" t="s">
        <v>9</v>
      </c>
      <c r="B6" s="15">
        <f>B7+B19+B23+B31+B33+B38+B40+B47+B49+B51+B53+B55+B59+B61+B63+B65+B71+B73+B75+B77+B79+B86+B88+B91+B94+B96+B98+B100+B102+B111+B119+B121+B129+B131+B133+B135+B142+B144+B146+B152+B154+B156+B158+B160+B166+B168+B170+B172+B177+B179+B185+B187+B189+B191+B195+B197</f>
        <v>375335</v>
      </c>
      <c r="C6" s="15">
        <f>C7+C19+C23+C31+C33+C38+C40+C47+C49+C51+C53+C55+C59+C61+C63+C65+C71+C73+C75+C77+C79+C86+C88+C91+C94+C96+C98+C100+C102+C111+C119+C121+C129+C131+C133+C135+C142+C144+C146+C152+C154+C156+C158+C160+C166+C168+C170+C172+C177+C179+C185+C187+C189+C191+C195+C197</f>
        <v>375335000</v>
      </c>
      <c r="D6" s="15"/>
      <c r="E6" s="15">
        <f>E7+E19+E23+E31+E33+E38+E40+E47+E49+E51+E53+E55+E59+E61+E63+E65+E71+E73+E75+E77+E79+E86+E88+E91+E94+E96+E98+E100+E102+E111+E119+E121+E129+E131+E133+E135+E142+E144+E146+E152+E154+E156+E158+E160+E166+E168+E170+E172+E177+E179+E185+E187+E189+E191+E195+E197</f>
        <v>234483020</v>
      </c>
      <c r="F6" s="16">
        <f>F7+F19+F23+F31+F33+F38+F40+F47+F49+F51+F53+F55+F59+F61+F63+F65+F71+F73+F75+F77+F79+F86+F88+F91+F94+F96+F98+F100+F102+F111+F119+F121+F129+F131+F133+F135+F142+F144+F146+F152+F154+F156+F158+F160+F166+F168+F170+F172+F177+F179+F185+F187+F189+F191+F195+F197</f>
        <v>-2900</v>
      </c>
      <c r="G6" s="15">
        <f>G7+G19+G23+G31+G33+G38+G40+G47+G49+G51+G53+G55+G59+G61+G63+G65+G71+G73+G75+G77+G79+G86+G88+G91+G94+G96+G98+G100+G102+G111+G119+G121+G129+G131+G133+G135+G142+G144+G146+G152+G154+G156+G158+G160+G166+G168+G170+G172+G177+G179+G185+G187+G189+G191+G195+G197</f>
        <v>234480120</v>
      </c>
      <c r="H6" s="15">
        <f>H7+H19+H23+H31+H33+H38+H40+H47+H49+H51+H53+H55+H59+H61+H63+H65+H71+H73+H75+H77+H79+H86+H88+H91+H94+H96+H98+H100+H102+H111+H119+H121+H129+H131+H133+H135+H142+H144+H146+H152+H154+H156+H158+H160+H166+H168+H170+H172+H177+H179+H185+H187+H189+H191+H195+H197</f>
        <v>215280120</v>
      </c>
      <c r="I6" s="15">
        <f>I7+I19+I23+I31+I33+I38+I40+I47+I49+I51+I53+I55+I59+I61+I63+I65+I71+I73+I75+I77+I79+I86+I88+I91+I94+I96+I98+I100+I102+I111+I119+I121+I129+I131+I133+I135+I142+I144+I146+I152+I154+I156+I158+I160+I166+I168+I170+I172+I177+I179+I185+I187+I189+I191+I195+I197</f>
        <v>19200000</v>
      </c>
      <c r="J6" s="27"/>
    </row>
    <row r="7" spans="1:10" s="2" customFormat="1" ht="30" customHeight="1">
      <c r="A7" s="37" t="s">
        <v>22</v>
      </c>
      <c r="B7" s="18">
        <f>SUM(B8:B18)</f>
        <v>14435</v>
      </c>
      <c r="C7" s="18">
        <f>SUM(C8:C18)</f>
        <v>14435000</v>
      </c>
      <c r="D7" s="18"/>
      <c r="E7" s="18">
        <f>SUM(E8:E18)</f>
        <v>1443500</v>
      </c>
      <c r="F7" s="19">
        <f>SUM(F8:F18)</f>
        <v>0</v>
      </c>
      <c r="G7" s="18">
        <f>SUM(G8:G18)</f>
        <v>1443500</v>
      </c>
      <c r="H7" s="18">
        <f>SUM(H8:H18)</f>
        <v>1325400</v>
      </c>
      <c r="I7" s="18">
        <f>SUM(I8:I18)</f>
        <v>118100</v>
      </c>
      <c r="J7" s="28">
        <v>0.031</v>
      </c>
    </row>
    <row r="8" spans="1:10" s="1" customFormat="1" ht="30" customHeight="1">
      <c r="A8" s="38" t="s">
        <v>23</v>
      </c>
      <c r="B8" s="21">
        <v>1238</v>
      </c>
      <c r="C8" s="21">
        <f aca="true" t="shared" si="0" ref="C8:C72">B8*1000</f>
        <v>1238000</v>
      </c>
      <c r="D8" s="22">
        <v>0.1</v>
      </c>
      <c r="E8" s="21">
        <f>C8*D8</f>
        <v>123800</v>
      </c>
      <c r="F8" s="23">
        <v>0</v>
      </c>
      <c r="G8" s="21">
        <f>E8+F8</f>
        <v>123800</v>
      </c>
      <c r="H8" s="21">
        <f>E8-I8</f>
        <v>113700</v>
      </c>
      <c r="I8" s="21">
        <f>ROUND(E8*1920/23448.302,-2)</f>
        <v>10100</v>
      </c>
      <c r="J8" s="29"/>
    </row>
    <row r="9" spans="1:10" s="1" customFormat="1" ht="30" customHeight="1">
      <c r="A9" s="38" t="s">
        <v>24</v>
      </c>
      <c r="B9" s="21">
        <v>749</v>
      </c>
      <c r="C9" s="21">
        <f t="shared" si="0"/>
        <v>749000</v>
      </c>
      <c r="D9" s="22">
        <v>0.1</v>
      </c>
      <c r="E9" s="21">
        <f aca="true" t="shared" si="1" ref="E9:E72">C9*D9</f>
        <v>74900</v>
      </c>
      <c r="F9" s="23">
        <v>0</v>
      </c>
      <c r="G9" s="21">
        <f aca="true" t="shared" si="2" ref="G9:G18">E9+F9</f>
        <v>74900</v>
      </c>
      <c r="H9" s="21">
        <f aca="true" t="shared" si="3" ref="H9:H18">E9-I9</f>
        <v>68800</v>
      </c>
      <c r="I9" s="21">
        <f aca="true" t="shared" si="4" ref="I9:I18">ROUND(E9*1920/23448.302,-2)</f>
        <v>6100</v>
      </c>
      <c r="J9" s="29"/>
    </row>
    <row r="10" spans="1:10" s="1" customFormat="1" ht="30" customHeight="1">
      <c r="A10" s="38" t="s">
        <v>25</v>
      </c>
      <c r="B10" s="21">
        <v>914</v>
      </c>
      <c r="C10" s="21">
        <f t="shared" si="0"/>
        <v>914000</v>
      </c>
      <c r="D10" s="22">
        <v>0.1</v>
      </c>
      <c r="E10" s="21">
        <f t="shared" si="1"/>
        <v>91400</v>
      </c>
      <c r="F10" s="23">
        <v>0</v>
      </c>
      <c r="G10" s="21">
        <f t="shared" si="2"/>
        <v>91400</v>
      </c>
      <c r="H10" s="21">
        <f t="shared" si="3"/>
        <v>83900</v>
      </c>
      <c r="I10" s="21">
        <f t="shared" si="4"/>
        <v>7500</v>
      </c>
      <c r="J10" s="29"/>
    </row>
    <row r="11" spans="1:10" s="1" customFormat="1" ht="30" customHeight="1">
      <c r="A11" s="38" t="s">
        <v>26</v>
      </c>
      <c r="B11" s="21">
        <v>1386</v>
      </c>
      <c r="C11" s="21">
        <f t="shared" si="0"/>
        <v>1386000</v>
      </c>
      <c r="D11" s="22">
        <v>0.1</v>
      </c>
      <c r="E11" s="21">
        <f t="shared" si="1"/>
        <v>138600</v>
      </c>
      <c r="F11" s="23">
        <v>0</v>
      </c>
      <c r="G11" s="21">
        <f t="shared" si="2"/>
        <v>138600</v>
      </c>
      <c r="H11" s="21">
        <f t="shared" si="3"/>
        <v>127300</v>
      </c>
      <c r="I11" s="21">
        <f t="shared" si="4"/>
        <v>11300</v>
      </c>
      <c r="J11" s="29"/>
    </row>
    <row r="12" spans="1:10" s="1" customFormat="1" ht="30" customHeight="1">
      <c r="A12" s="38" t="s">
        <v>27</v>
      </c>
      <c r="B12" s="21">
        <v>2906</v>
      </c>
      <c r="C12" s="21">
        <f t="shared" si="0"/>
        <v>2906000</v>
      </c>
      <c r="D12" s="22">
        <v>0.1</v>
      </c>
      <c r="E12" s="21">
        <f t="shared" si="1"/>
        <v>290600</v>
      </c>
      <c r="F12" s="23">
        <v>0</v>
      </c>
      <c r="G12" s="21">
        <f t="shared" si="2"/>
        <v>290600</v>
      </c>
      <c r="H12" s="21">
        <f t="shared" si="3"/>
        <v>266800</v>
      </c>
      <c r="I12" s="21">
        <f t="shared" si="4"/>
        <v>23800</v>
      </c>
      <c r="J12" s="29"/>
    </row>
    <row r="13" spans="1:10" s="1" customFormat="1" ht="30" customHeight="1">
      <c r="A13" s="38" t="s">
        <v>28</v>
      </c>
      <c r="B13" s="21">
        <v>776</v>
      </c>
      <c r="C13" s="21">
        <f t="shared" si="0"/>
        <v>776000</v>
      </c>
      <c r="D13" s="22">
        <v>0.1</v>
      </c>
      <c r="E13" s="21">
        <f t="shared" si="1"/>
        <v>77600</v>
      </c>
      <c r="F13" s="23">
        <v>0</v>
      </c>
      <c r="G13" s="21">
        <f t="shared" si="2"/>
        <v>77600</v>
      </c>
      <c r="H13" s="21">
        <f t="shared" si="3"/>
        <v>71200</v>
      </c>
      <c r="I13" s="21">
        <f t="shared" si="4"/>
        <v>6400</v>
      </c>
      <c r="J13" s="29"/>
    </row>
    <row r="14" spans="1:10" s="1" customFormat="1" ht="30" customHeight="1">
      <c r="A14" s="38" t="s">
        <v>29</v>
      </c>
      <c r="B14" s="21">
        <v>2704</v>
      </c>
      <c r="C14" s="21">
        <f t="shared" si="0"/>
        <v>2704000</v>
      </c>
      <c r="D14" s="22">
        <v>0.1</v>
      </c>
      <c r="E14" s="21">
        <f t="shared" si="1"/>
        <v>270400</v>
      </c>
      <c r="F14" s="23">
        <v>0</v>
      </c>
      <c r="G14" s="21">
        <f t="shared" si="2"/>
        <v>270400</v>
      </c>
      <c r="H14" s="21">
        <f t="shared" si="3"/>
        <v>248300</v>
      </c>
      <c r="I14" s="21">
        <f t="shared" si="4"/>
        <v>22100</v>
      </c>
      <c r="J14" s="29"/>
    </row>
    <row r="15" spans="1:10" s="1" customFormat="1" ht="30" customHeight="1">
      <c r="A15" s="38" t="s">
        <v>30</v>
      </c>
      <c r="B15" s="21">
        <v>897</v>
      </c>
      <c r="C15" s="21">
        <f t="shared" si="0"/>
        <v>897000</v>
      </c>
      <c r="D15" s="22">
        <v>0.1</v>
      </c>
      <c r="E15" s="21">
        <f t="shared" si="1"/>
        <v>89700</v>
      </c>
      <c r="F15" s="23">
        <v>0</v>
      </c>
      <c r="G15" s="21">
        <f t="shared" si="2"/>
        <v>89700</v>
      </c>
      <c r="H15" s="21">
        <f t="shared" si="3"/>
        <v>82400</v>
      </c>
      <c r="I15" s="21">
        <f t="shared" si="4"/>
        <v>7300</v>
      </c>
      <c r="J15" s="29"/>
    </row>
    <row r="16" spans="1:10" s="1" customFormat="1" ht="30" customHeight="1">
      <c r="A16" s="38" t="s">
        <v>31</v>
      </c>
      <c r="B16" s="21">
        <v>667</v>
      </c>
      <c r="C16" s="21">
        <f t="shared" si="0"/>
        <v>667000</v>
      </c>
      <c r="D16" s="22">
        <v>0.1</v>
      </c>
      <c r="E16" s="21">
        <f t="shared" si="1"/>
        <v>66700</v>
      </c>
      <c r="F16" s="23">
        <v>0</v>
      </c>
      <c r="G16" s="21">
        <f t="shared" si="2"/>
        <v>66700</v>
      </c>
      <c r="H16" s="21">
        <f t="shared" si="3"/>
        <v>61200</v>
      </c>
      <c r="I16" s="21">
        <f t="shared" si="4"/>
        <v>5500</v>
      </c>
      <c r="J16" s="29"/>
    </row>
    <row r="17" spans="1:10" s="1" customFormat="1" ht="30" customHeight="1">
      <c r="A17" s="38" t="s">
        <v>32</v>
      </c>
      <c r="B17" s="21">
        <v>761</v>
      </c>
      <c r="C17" s="21">
        <f t="shared" si="0"/>
        <v>761000</v>
      </c>
      <c r="D17" s="22">
        <v>0.1</v>
      </c>
      <c r="E17" s="21">
        <f t="shared" si="1"/>
        <v>76100</v>
      </c>
      <c r="F17" s="23">
        <v>0</v>
      </c>
      <c r="G17" s="21">
        <f t="shared" si="2"/>
        <v>76100</v>
      </c>
      <c r="H17" s="21">
        <f t="shared" si="3"/>
        <v>69900</v>
      </c>
      <c r="I17" s="21">
        <f t="shared" si="4"/>
        <v>6200</v>
      </c>
      <c r="J17" s="29"/>
    </row>
    <row r="18" spans="1:10" s="1" customFormat="1" ht="30" customHeight="1">
      <c r="A18" s="38" t="s">
        <v>33</v>
      </c>
      <c r="B18" s="21">
        <v>1437</v>
      </c>
      <c r="C18" s="21">
        <f t="shared" si="0"/>
        <v>1437000</v>
      </c>
      <c r="D18" s="22">
        <v>0.1</v>
      </c>
      <c r="E18" s="21">
        <f t="shared" si="1"/>
        <v>143700</v>
      </c>
      <c r="F18" s="23">
        <v>0</v>
      </c>
      <c r="G18" s="21">
        <f t="shared" si="2"/>
        <v>143700</v>
      </c>
      <c r="H18" s="21">
        <f t="shared" si="3"/>
        <v>131900</v>
      </c>
      <c r="I18" s="21">
        <f t="shared" si="4"/>
        <v>11800</v>
      </c>
      <c r="J18" s="29"/>
    </row>
    <row r="19" spans="1:10" s="2" customFormat="1" ht="30" customHeight="1">
      <c r="A19" s="37" t="s">
        <v>34</v>
      </c>
      <c r="B19" s="18">
        <f>SUM(B20:B22)</f>
        <v>2438</v>
      </c>
      <c r="C19" s="18">
        <f>SUM(C20:C22)</f>
        <v>2438000</v>
      </c>
      <c r="D19" s="18"/>
      <c r="E19" s="18">
        <f>SUM(E20:E22)</f>
        <v>243800</v>
      </c>
      <c r="F19" s="19">
        <f>SUM(F20:F22)</f>
        <v>0</v>
      </c>
      <c r="G19" s="18">
        <f>SUM(G20:G22)</f>
        <v>243800</v>
      </c>
      <c r="H19" s="18">
        <f>SUM(H20:H22)</f>
        <v>223800</v>
      </c>
      <c r="I19" s="18">
        <f>SUM(I20:I22)</f>
        <v>20000</v>
      </c>
      <c r="J19" s="30">
        <v>0.034</v>
      </c>
    </row>
    <row r="20" spans="1:10" s="1" customFormat="1" ht="30" customHeight="1">
      <c r="A20" s="38" t="s">
        <v>35</v>
      </c>
      <c r="B20" s="21">
        <v>1416</v>
      </c>
      <c r="C20" s="21">
        <f t="shared" si="0"/>
        <v>1416000</v>
      </c>
      <c r="D20" s="22">
        <v>0.1</v>
      </c>
      <c r="E20" s="21">
        <f t="shared" si="1"/>
        <v>141600</v>
      </c>
      <c r="F20" s="23">
        <v>0</v>
      </c>
      <c r="G20" s="21">
        <f>E20+F20</f>
        <v>141600</v>
      </c>
      <c r="H20" s="21">
        <f>E20-I20</f>
        <v>130000</v>
      </c>
      <c r="I20" s="21">
        <f>ROUND(E20*1920/23448.302,-2)</f>
        <v>11600</v>
      </c>
      <c r="J20" s="31"/>
    </row>
    <row r="21" spans="1:10" s="1" customFormat="1" ht="30" customHeight="1">
      <c r="A21" s="38" t="s">
        <v>36</v>
      </c>
      <c r="B21" s="21">
        <v>646</v>
      </c>
      <c r="C21" s="21">
        <f t="shared" si="0"/>
        <v>646000</v>
      </c>
      <c r="D21" s="22">
        <v>0.1</v>
      </c>
      <c r="E21" s="21">
        <f t="shared" si="1"/>
        <v>64600</v>
      </c>
      <c r="F21" s="23">
        <v>0</v>
      </c>
      <c r="G21" s="21">
        <f>E21+F21</f>
        <v>64600</v>
      </c>
      <c r="H21" s="21">
        <f>E21-I21</f>
        <v>59300</v>
      </c>
      <c r="I21" s="21">
        <f>ROUND(E21*1920/23448.302,-2)</f>
        <v>5300</v>
      </c>
      <c r="J21" s="31"/>
    </row>
    <row r="22" spans="1:10" s="1" customFormat="1" ht="30" customHeight="1">
      <c r="A22" s="38" t="s">
        <v>37</v>
      </c>
      <c r="B22" s="21">
        <v>376</v>
      </c>
      <c r="C22" s="21">
        <f t="shared" si="0"/>
        <v>376000</v>
      </c>
      <c r="D22" s="22">
        <v>0.1</v>
      </c>
      <c r="E22" s="21">
        <f t="shared" si="1"/>
        <v>37600</v>
      </c>
      <c r="F22" s="23">
        <v>0</v>
      </c>
      <c r="G22" s="21">
        <f>E22+F22</f>
        <v>37600</v>
      </c>
      <c r="H22" s="21">
        <f>E22-I22</f>
        <v>34500</v>
      </c>
      <c r="I22" s="21">
        <f>ROUND(E22*1920/23448.302,-2)</f>
        <v>3100</v>
      </c>
      <c r="J22" s="31"/>
    </row>
    <row r="23" spans="1:10" s="2" customFormat="1" ht="30" customHeight="1">
      <c r="A23" s="37" t="s">
        <v>38</v>
      </c>
      <c r="B23" s="18">
        <f>SUM(B24:B30)</f>
        <v>26410</v>
      </c>
      <c r="C23" s="18">
        <f>SUM(C24:C30)</f>
        <v>26410000</v>
      </c>
      <c r="D23" s="18"/>
      <c r="E23" s="18">
        <f>SUM(E24:E30)</f>
        <v>18487000</v>
      </c>
      <c r="F23" s="19">
        <f>SUM(F24:F30)</f>
        <v>0</v>
      </c>
      <c r="G23" s="18">
        <f>SUM(G24:G30)</f>
        <v>18487000</v>
      </c>
      <c r="H23" s="18">
        <f>SUM(H24:H30)</f>
        <v>16973300</v>
      </c>
      <c r="I23" s="18">
        <f>SUM(I24:I30)</f>
        <v>1513700</v>
      </c>
      <c r="J23" s="30">
        <v>0.148</v>
      </c>
    </row>
    <row r="24" spans="1:10" s="1" customFormat="1" ht="30" customHeight="1">
      <c r="A24" s="38" t="s">
        <v>39</v>
      </c>
      <c r="B24" s="21">
        <v>260</v>
      </c>
      <c r="C24" s="21">
        <f t="shared" si="0"/>
        <v>260000</v>
      </c>
      <c r="D24" s="22">
        <v>0.7</v>
      </c>
      <c r="E24" s="21">
        <f t="shared" si="1"/>
        <v>182000</v>
      </c>
      <c r="F24" s="23">
        <v>0</v>
      </c>
      <c r="G24" s="21">
        <f aca="true" t="shared" si="5" ref="G24:G30">E24+F24</f>
        <v>182000</v>
      </c>
      <c r="H24" s="21">
        <f aca="true" t="shared" si="6" ref="H24:H30">E24-I24</f>
        <v>167100</v>
      </c>
      <c r="I24" s="21">
        <f aca="true" t="shared" si="7" ref="I24:I30">ROUND(E24*1920/23448.302,-2)</f>
        <v>14900</v>
      </c>
      <c r="J24" s="32"/>
    </row>
    <row r="25" spans="1:10" s="1" customFormat="1" ht="30" customHeight="1">
      <c r="A25" s="38" t="s">
        <v>40</v>
      </c>
      <c r="B25" s="21">
        <v>4030</v>
      </c>
      <c r="C25" s="21">
        <f t="shared" si="0"/>
        <v>4030000</v>
      </c>
      <c r="D25" s="22">
        <v>0.7</v>
      </c>
      <c r="E25" s="21">
        <f t="shared" si="1"/>
        <v>2821000</v>
      </c>
      <c r="F25" s="23">
        <v>0</v>
      </c>
      <c r="G25" s="21">
        <f t="shared" si="5"/>
        <v>2821000</v>
      </c>
      <c r="H25" s="21">
        <f t="shared" si="6"/>
        <v>2590000</v>
      </c>
      <c r="I25" s="21">
        <f t="shared" si="7"/>
        <v>231000</v>
      </c>
      <c r="J25" s="32"/>
    </row>
    <row r="26" spans="1:10" s="1" customFormat="1" ht="30" customHeight="1">
      <c r="A26" s="38" t="s">
        <v>41</v>
      </c>
      <c r="B26" s="21">
        <v>6450</v>
      </c>
      <c r="C26" s="21">
        <f t="shared" si="0"/>
        <v>6450000</v>
      </c>
      <c r="D26" s="22">
        <v>0.7</v>
      </c>
      <c r="E26" s="21">
        <f t="shared" si="1"/>
        <v>4515000</v>
      </c>
      <c r="F26" s="23">
        <v>0</v>
      </c>
      <c r="G26" s="21">
        <f t="shared" si="5"/>
        <v>4515000</v>
      </c>
      <c r="H26" s="21">
        <f t="shared" si="6"/>
        <v>4145300</v>
      </c>
      <c r="I26" s="21">
        <f t="shared" si="7"/>
        <v>369700</v>
      </c>
      <c r="J26" s="32"/>
    </row>
    <row r="27" spans="1:10" s="1" customFormat="1" ht="30" customHeight="1">
      <c r="A27" s="38" t="s">
        <v>42</v>
      </c>
      <c r="B27" s="21">
        <v>2300</v>
      </c>
      <c r="C27" s="21">
        <f t="shared" si="0"/>
        <v>2300000</v>
      </c>
      <c r="D27" s="22">
        <v>0.7</v>
      </c>
      <c r="E27" s="21">
        <f t="shared" si="1"/>
        <v>1610000</v>
      </c>
      <c r="F27" s="23">
        <v>0</v>
      </c>
      <c r="G27" s="21">
        <f t="shared" si="5"/>
        <v>1610000</v>
      </c>
      <c r="H27" s="21">
        <f t="shared" si="6"/>
        <v>1478200</v>
      </c>
      <c r="I27" s="21">
        <f t="shared" si="7"/>
        <v>131800</v>
      </c>
      <c r="J27" s="32"/>
    </row>
    <row r="28" spans="1:10" s="1" customFormat="1" ht="30" customHeight="1">
      <c r="A28" s="38" t="s">
        <v>43</v>
      </c>
      <c r="B28" s="21">
        <v>2300</v>
      </c>
      <c r="C28" s="21">
        <f t="shared" si="0"/>
        <v>2300000</v>
      </c>
      <c r="D28" s="22">
        <v>0.7</v>
      </c>
      <c r="E28" s="21">
        <f t="shared" si="1"/>
        <v>1610000</v>
      </c>
      <c r="F28" s="23">
        <v>0</v>
      </c>
      <c r="G28" s="21">
        <f t="shared" si="5"/>
        <v>1610000</v>
      </c>
      <c r="H28" s="21">
        <f t="shared" si="6"/>
        <v>1478200</v>
      </c>
      <c r="I28" s="21">
        <f t="shared" si="7"/>
        <v>131800</v>
      </c>
      <c r="J28" s="32"/>
    </row>
    <row r="29" spans="1:10" s="1" customFormat="1" ht="30" customHeight="1">
      <c r="A29" s="38" t="s">
        <v>44</v>
      </c>
      <c r="B29" s="21">
        <v>4610</v>
      </c>
      <c r="C29" s="21">
        <f t="shared" si="0"/>
        <v>4610000</v>
      </c>
      <c r="D29" s="22">
        <v>0.7</v>
      </c>
      <c r="E29" s="21">
        <f t="shared" si="1"/>
        <v>3227000</v>
      </c>
      <c r="F29" s="23">
        <v>0</v>
      </c>
      <c r="G29" s="21">
        <f t="shared" si="5"/>
        <v>3227000</v>
      </c>
      <c r="H29" s="21">
        <f t="shared" si="6"/>
        <v>2962800</v>
      </c>
      <c r="I29" s="21">
        <f t="shared" si="7"/>
        <v>264200</v>
      </c>
      <c r="J29" s="32"/>
    </row>
    <row r="30" spans="1:10" s="1" customFormat="1" ht="30" customHeight="1">
      <c r="A30" s="38" t="s">
        <v>45</v>
      </c>
      <c r="B30" s="21">
        <v>6460</v>
      </c>
      <c r="C30" s="21">
        <f t="shared" si="0"/>
        <v>6460000</v>
      </c>
      <c r="D30" s="22">
        <v>0.7</v>
      </c>
      <c r="E30" s="21">
        <f t="shared" si="1"/>
        <v>4522000</v>
      </c>
      <c r="F30" s="23">
        <v>0</v>
      </c>
      <c r="G30" s="21">
        <f t="shared" si="5"/>
        <v>4522000</v>
      </c>
      <c r="H30" s="21">
        <f t="shared" si="6"/>
        <v>4151700</v>
      </c>
      <c r="I30" s="21">
        <f t="shared" si="7"/>
        <v>370300</v>
      </c>
      <c r="J30" s="32"/>
    </row>
    <row r="31" spans="1:10" s="2" customFormat="1" ht="30" customHeight="1">
      <c r="A31" s="37" t="s">
        <v>46</v>
      </c>
      <c r="B31" s="18">
        <v>590</v>
      </c>
      <c r="C31" s="18">
        <f>SUM(C32)</f>
        <v>590000</v>
      </c>
      <c r="D31" s="18"/>
      <c r="E31" s="18">
        <f>SUM(E32)</f>
        <v>413000</v>
      </c>
      <c r="F31" s="19">
        <f>SUM(F32)</f>
        <v>0</v>
      </c>
      <c r="G31" s="18">
        <f>SUM(G32)</f>
        <v>413000</v>
      </c>
      <c r="H31" s="18">
        <f>SUM(H32)</f>
        <v>379200</v>
      </c>
      <c r="I31" s="18">
        <f>SUM(I32)</f>
        <v>33800</v>
      </c>
      <c r="J31" s="30"/>
    </row>
    <row r="32" spans="1:10" s="1" customFormat="1" ht="30" customHeight="1">
      <c r="A32" s="38" t="s">
        <v>46</v>
      </c>
      <c r="B32" s="21">
        <v>590</v>
      </c>
      <c r="C32" s="21">
        <f t="shared" si="0"/>
        <v>590000</v>
      </c>
      <c r="D32" s="22">
        <v>0.7</v>
      </c>
      <c r="E32" s="21">
        <f t="shared" si="1"/>
        <v>413000</v>
      </c>
      <c r="F32" s="23">
        <v>0</v>
      </c>
      <c r="G32" s="21">
        <f>E32+F32</f>
        <v>413000</v>
      </c>
      <c r="H32" s="21">
        <f>E32-I32</f>
        <v>379200</v>
      </c>
      <c r="I32" s="21">
        <f>ROUND(E32*1920/23448.302,-2)</f>
        <v>33800</v>
      </c>
      <c r="J32" s="32"/>
    </row>
    <row r="33" spans="1:10" s="2" customFormat="1" ht="30" customHeight="1">
      <c r="A33" s="37" t="s">
        <v>47</v>
      </c>
      <c r="B33" s="18">
        <f>SUM(B34:B37)</f>
        <v>6353</v>
      </c>
      <c r="C33" s="18">
        <f>SUM(C34:C37)</f>
        <v>6353000</v>
      </c>
      <c r="D33" s="18"/>
      <c r="E33" s="18">
        <f>SUM(E34:E37)</f>
        <v>635300</v>
      </c>
      <c r="F33" s="19">
        <f>SUM(F34:F37)</f>
        <v>0</v>
      </c>
      <c r="G33" s="18">
        <f>SUM(G34:G37)</f>
        <v>635300</v>
      </c>
      <c r="H33" s="18">
        <f>SUM(H34:H37)</f>
        <v>583400</v>
      </c>
      <c r="I33" s="18">
        <f>SUM(I34:I37)</f>
        <v>51900</v>
      </c>
      <c r="J33" s="30">
        <v>0.034</v>
      </c>
    </row>
    <row r="34" spans="1:10" s="1" customFormat="1" ht="30" customHeight="1">
      <c r="A34" s="38" t="s">
        <v>48</v>
      </c>
      <c r="B34" s="21">
        <v>1433</v>
      </c>
      <c r="C34" s="21">
        <f t="shared" si="0"/>
        <v>1433000</v>
      </c>
      <c r="D34" s="22">
        <v>0.1</v>
      </c>
      <c r="E34" s="21">
        <f t="shared" si="1"/>
        <v>143300</v>
      </c>
      <c r="F34" s="23">
        <v>0</v>
      </c>
      <c r="G34" s="21">
        <f>E34+F34</f>
        <v>143300</v>
      </c>
      <c r="H34" s="21">
        <f>E34-I34</f>
        <v>131600</v>
      </c>
      <c r="I34" s="21">
        <f>ROUND(E34*1920/23448.302,-2)</f>
        <v>11700</v>
      </c>
      <c r="J34" s="31"/>
    </row>
    <row r="35" spans="1:10" s="1" customFormat="1" ht="30" customHeight="1">
      <c r="A35" s="38" t="s">
        <v>49</v>
      </c>
      <c r="B35" s="21">
        <v>3669</v>
      </c>
      <c r="C35" s="21">
        <f t="shared" si="0"/>
        <v>3669000</v>
      </c>
      <c r="D35" s="22">
        <v>0.1</v>
      </c>
      <c r="E35" s="21">
        <f t="shared" si="1"/>
        <v>366900</v>
      </c>
      <c r="F35" s="23">
        <v>0</v>
      </c>
      <c r="G35" s="21">
        <f>E35+F35</f>
        <v>366900</v>
      </c>
      <c r="H35" s="21">
        <f>E35-I35</f>
        <v>336900</v>
      </c>
      <c r="I35" s="21">
        <f>ROUND(E35*1920/23448.302,-2)</f>
        <v>30000</v>
      </c>
      <c r="J35" s="31"/>
    </row>
    <row r="36" spans="1:10" s="1" customFormat="1" ht="30" customHeight="1">
      <c r="A36" s="38" t="s">
        <v>50</v>
      </c>
      <c r="B36" s="21">
        <v>726</v>
      </c>
      <c r="C36" s="21">
        <f t="shared" si="0"/>
        <v>726000</v>
      </c>
      <c r="D36" s="22">
        <v>0.1</v>
      </c>
      <c r="E36" s="21">
        <f t="shared" si="1"/>
        <v>72600</v>
      </c>
      <c r="F36" s="23">
        <v>0</v>
      </c>
      <c r="G36" s="21">
        <f>E36+F36</f>
        <v>72600</v>
      </c>
      <c r="H36" s="21">
        <f>E36-I36</f>
        <v>66700</v>
      </c>
      <c r="I36" s="21">
        <f>ROUND(E36*1920/23448.302,-2)</f>
        <v>5900</v>
      </c>
      <c r="J36" s="31"/>
    </row>
    <row r="37" spans="1:10" s="1" customFormat="1" ht="30" customHeight="1">
      <c r="A37" s="38" t="s">
        <v>51</v>
      </c>
      <c r="B37" s="21">
        <v>525</v>
      </c>
      <c r="C37" s="21">
        <f t="shared" si="0"/>
        <v>525000</v>
      </c>
      <c r="D37" s="22">
        <v>0.1</v>
      </c>
      <c r="E37" s="21">
        <f t="shared" si="1"/>
        <v>52500</v>
      </c>
      <c r="F37" s="23">
        <v>0</v>
      </c>
      <c r="G37" s="21">
        <f>E37+F37</f>
        <v>52500</v>
      </c>
      <c r="H37" s="21">
        <f>E37-I37</f>
        <v>48200</v>
      </c>
      <c r="I37" s="21">
        <f>ROUND(E37*1920/23448.302,-2)</f>
        <v>4300</v>
      </c>
      <c r="J37" s="31"/>
    </row>
    <row r="38" spans="1:10" s="2" customFormat="1" ht="30" customHeight="1">
      <c r="A38" s="37" t="s">
        <v>52</v>
      </c>
      <c r="B38" s="18">
        <v>3238</v>
      </c>
      <c r="C38" s="18">
        <f>SUM(C39)</f>
        <v>3238000</v>
      </c>
      <c r="D38" s="18"/>
      <c r="E38" s="18">
        <f>SUM(E39)</f>
        <v>323800</v>
      </c>
      <c r="F38" s="19">
        <f>SUM(F39)</f>
        <v>0</v>
      </c>
      <c r="G38" s="18">
        <f>SUM(G39)</f>
        <v>323800</v>
      </c>
      <c r="H38" s="18">
        <f>SUM(H39)</f>
        <v>297300</v>
      </c>
      <c r="I38" s="18">
        <f>SUM(I39)</f>
        <v>26500</v>
      </c>
      <c r="J38" s="30"/>
    </row>
    <row r="39" spans="1:10" s="1" customFormat="1" ht="30" customHeight="1">
      <c r="A39" s="38" t="s">
        <v>52</v>
      </c>
      <c r="B39" s="21">
        <v>3238</v>
      </c>
      <c r="C39" s="21">
        <f t="shared" si="0"/>
        <v>3238000</v>
      </c>
      <c r="D39" s="22">
        <v>0.1</v>
      </c>
      <c r="E39" s="21">
        <f t="shared" si="1"/>
        <v>323800</v>
      </c>
      <c r="F39" s="23">
        <v>0</v>
      </c>
      <c r="G39" s="21">
        <f>E39+F39</f>
        <v>323800</v>
      </c>
      <c r="H39" s="21">
        <f>E39-I39</f>
        <v>297300</v>
      </c>
      <c r="I39" s="21">
        <f>ROUND(E39*1920/23448.302,-2)</f>
        <v>26500</v>
      </c>
      <c r="J39" s="31"/>
    </row>
    <row r="40" spans="1:10" s="2" customFormat="1" ht="30" customHeight="1">
      <c r="A40" s="37" t="s">
        <v>53</v>
      </c>
      <c r="B40" s="18">
        <f>SUM(B41:B46)</f>
        <v>10868</v>
      </c>
      <c r="C40" s="18">
        <f>SUM(C41:C46)</f>
        <v>10868000</v>
      </c>
      <c r="D40" s="18"/>
      <c r="E40" s="18">
        <f>SUM(E41:E46)</f>
        <v>7607600</v>
      </c>
      <c r="F40" s="19">
        <f>SUM(F41:F46)</f>
        <v>0</v>
      </c>
      <c r="G40" s="18">
        <f>SUM(G41:G46)</f>
        <v>7607600</v>
      </c>
      <c r="H40" s="18">
        <f>SUM(H41:H46)</f>
        <v>6984800</v>
      </c>
      <c r="I40" s="18">
        <f>SUM(I41:I46)</f>
        <v>622800</v>
      </c>
      <c r="J40" s="30">
        <v>0.155</v>
      </c>
    </row>
    <row r="41" spans="1:10" s="1" customFormat="1" ht="30" customHeight="1">
      <c r="A41" s="38" t="s">
        <v>54</v>
      </c>
      <c r="B41" s="21">
        <v>1400</v>
      </c>
      <c r="C41" s="21">
        <f t="shared" si="0"/>
        <v>1400000</v>
      </c>
      <c r="D41" s="22">
        <v>0.7</v>
      </c>
      <c r="E41" s="21">
        <f t="shared" si="1"/>
        <v>979999.9999999999</v>
      </c>
      <c r="F41" s="23">
        <v>0</v>
      </c>
      <c r="G41" s="21">
        <f aca="true" t="shared" si="8" ref="G41:G46">E41+F41</f>
        <v>979999.9999999999</v>
      </c>
      <c r="H41" s="21">
        <f aca="true" t="shared" si="9" ref="H41:H46">E41-I41</f>
        <v>899799.9999999999</v>
      </c>
      <c r="I41" s="21">
        <f aca="true" t="shared" si="10" ref="I41:I46">ROUND(E41*1920/23448.302,-2)</f>
        <v>80200</v>
      </c>
      <c r="J41" s="32"/>
    </row>
    <row r="42" spans="1:10" s="1" customFormat="1" ht="30" customHeight="1">
      <c r="A42" s="38" t="s">
        <v>55</v>
      </c>
      <c r="B42" s="21">
        <v>2000</v>
      </c>
      <c r="C42" s="21">
        <f t="shared" si="0"/>
        <v>2000000</v>
      </c>
      <c r="D42" s="22">
        <v>0.7</v>
      </c>
      <c r="E42" s="21">
        <f t="shared" si="1"/>
        <v>1400000</v>
      </c>
      <c r="F42" s="23">
        <v>0</v>
      </c>
      <c r="G42" s="21">
        <f t="shared" si="8"/>
        <v>1400000</v>
      </c>
      <c r="H42" s="21">
        <f t="shared" si="9"/>
        <v>1285400</v>
      </c>
      <c r="I42" s="21">
        <f t="shared" si="10"/>
        <v>114600</v>
      </c>
      <c r="J42" s="32"/>
    </row>
    <row r="43" spans="1:10" s="1" customFormat="1" ht="30" customHeight="1">
      <c r="A43" s="38" t="s">
        <v>56</v>
      </c>
      <c r="B43" s="21">
        <v>1162</v>
      </c>
      <c r="C43" s="21">
        <f t="shared" si="0"/>
        <v>1162000</v>
      </c>
      <c r="D43" s="22">
        <v>0.7</v>
      </c>
      <c r="E43" s="21">
        <f t="shared" si="1"/>
        <v>813400</v>
      </c>
      <c r="F43" s="23">
        <v>0</v>
      </c>
      <c r="G43" s="21">
        <f t="shared" si="8"/>
        <v>813400</v>
      </c>
      <c r="H43" s="21">
        <f t="shared" si="9"/>
        <v>746800</v>
      </c>
      <c r="I43" s="21">
        <f t="shared" si="10"/>
        <v>66600</v>
      </c>
      <c r="J43" s="32"/>
    </row>
    <row r="44" spans="1:10" s="1" customFormat="1" ht="30" customHeight="1">
      <c r="A44" s="38" t="s">
        <v>57</v>
      </c>
      <c r="B44" s="21">
        <v>1715</v>
      </c>
      <c r="C44" s="21">
        <f t="shared" si="0"/>
        <v>1715000</v>
      </c>
      <c r="D44" s="22">
        <v>0.7</v>
      </c>
      <c r="E44" s="21">
        <f t="shared" si="1"/>
        <v>1200500</v>
      </c>
      <c r="F44" s="23">
        <v>0</v>
      </c>
      <c r="G44" s="21">
        <f t="shared" si="8"/>
        <v>1200500</v>
      </c>
      <c r="H44" s="21">
        <f t="shared" si="9"/>
        <v>1102200</v>
      </c>
      <c r="I44" s="21">
        <f t="shared" si="10"/>
        <v>98300</v>
      </c>
      <c r="J44" s="32"/>
    </row>
    <row r="45" spans="1:10" s="1" customFormat="1" ht="30" customHeight="1">
      <c r="A45" s="38" t="s">
        <v>58</v>
      </c>
      <c r="B45" s="21">
        <v>1600</v>
      </c>
      <c r="C45" s="21">
        <f t="shared" si="0"/>
        <v>1600000</v>
      </c>
      <c r="D45" s="22">
        <v>0.7</v>
      </c>
      <c r="E45" s="21">
        <f t="shared" si="1"/>
        <v>1120000</v>
      </c>
      <c r="F45" s="23">
        <v>0</v>
      </c>
      <c r="G45" s="21">
        <f t="shared" si="8"/>
        <v>1120000</v>
      </c>
      <c r="H45" s="21">
        <f t="shared" si="9"/>
        <v>1028300</v>
      </c>
      <c r="I45" s="21">
        <f t="shared" si="10"/>
        <v>91700</v>
      </c>
      <c r="J45" s="32"/>
    </row>
    <row r="46" spans="1:10" s="1" customFormat="1" ht="30" customHeight="1">
      <c r="A46" s="38" t="s">
        <v>59</v>
      </c>
      <c r="B46" s="21">
        <v>2991</v>
      </c>
      <c r="C46" s="21">
        <f t="shared" si="0"/>
        <v>2991000</v>
      </c>
      <c r="D46" s="22">
        <v>0.7</v>
      </c>
      <c r="E46" s="21">
        <f t="shared" si="1"/>
        <v>2093699.9999999998</v>
      </c>
      <c r="F46" s="23">
        <v>0</v>
      </c>
      <c r="G46" s="21">
        <f t="shared" si="8"/>
        <v>2093699.9999999998</v>
      </c>
      <c r="H46" s="21">
        <f t="shared" si="9"/>
        <v>1922299.9999999998</v>
      </c>
      <c r="I46" s="21">
        <f t="shared" si="10"/>
        <v>171400</v>
      </c>
      <c r="J46" s="32"/>
    </row>
    <row r="47" spans="1:10" s="2" customFormat="1" ht="30" customHeight="1">
      <c r="A47" s="37" t="s">
        <v>60</v>
      </c>
      <c r="B47" s="18">
        <v>2493</v>
      </c>
      <c r="C47" s="18">
        <f>SUM(C48)</f>
        <v>2493000</v>
      </c>
      <c r="D47" s="18"/>
      <c r="E47" s="18">
        <f>SUM(E48)</f>
        <v>1745100</v>
      </c>
      <c r="F47" s="19">
        <f>SUM(F48)</f>
        <v>0</v>
      </c>
      <c r="G47" s="18">
        <f>SUM(G48)</f>
        <v>1745100</v>
      </c>
      <c r="H47" s="18">
        <f>SUM(H48)</f>
        <v>1602200</v>
      </c>
      <c r="I47" s="18">
        <f>SUM(I48)</f>
        <v>142900</v>
      </c>
      <c r="J47" s="33"/>
    </row>
    <row r="48" spans="1:10" s="1" customFormat="1" ht="30" customHeight="1">
      <c r="A48" s="38" t="s">
        <v>60</v>
      </c>
      <c r="B48" s="21">
        <v>2493</v>
      </c>
      <c r="C48" s="21">
        <f>B48*1000</f>
        <v>2493000</v>
      </c>
      <c r="D48" s="22">
        <v>0.7</v>
      </c>
      <c r="E48" s="21">
        <f>C48*D48</f>
        <v>1745100</v>
      </c>
      <c r="F48" s="23">
        <v>0</v>
      </c>
      <c r="G48" s="21">
        <f>E48+F48</f>
        <v>1745100</v>
      </c>
      <c r="H48" s="21">
        <f>E48-I48</f>
        <v>1602200</v>
      </c>
      <c r="I48" s="21">
        <f>ROUND(E48*1920/23448.302,-2)</f>
        <v>142900</v>
      </c>
      <c r="J48" s="32"/>
    </row>
    <row r="49" spans="1:10" s="2" customFormat="1" ht="30" customHeight="1">
      <c r="A49" s="37" t="s">
        <v>61</v>
      </c>
      <c r="B49" s="18">
        <v>1496</v>
      </c>
      <c r="C49" s="18">
        <f>SUM(C50)</f>
        <v>1496000</v>
      </c>
      <c r="D49" s="18"/>
      <c r="E49" s="18">
        <f>SUM(E50)</f>
        <v>1047199.9999999999</v>
      </c>
      <c r="F49" s="19">
        <f>SUM(F50)</f>
        <v>0</v>
      </c>
      <c r="G49" s="18">
        <f>SUM(G50)</f>
        <v>1047199.9999999999</v>
      </c>
      <c r="H49" s="18">
        <f>SUM(H50)</f>
        <v>961499.9999999999</v>
      </c>
      <c r="I49" s="18">
        <f>SUM(I50)</f>
        <v>85700</v>
      </c>
      <c r="J49" s="33"/>
    </row>
    <row r="50" spans="1:10" s="1" customFormat="1" ht="30" customHeight="1">
      <c r="A50" s="38" t="s">
        <v>61</v>
      </c>
      <c r="B50" s="21">
        <v>1496</v>
      </c>
      <c r="C50" s="21">
        <f t="shared" si="0"/>
        <v>1496000</v>
      </c>
      <c r="D50" s="22">
        <v>0.7</v>
      </c>
      <c r="E50" s="21">
        <f t="shared" si="1"/>
        <v>1047199.9999999999</v>
      </c>
      <c r="F50" s="23">
        <v>0</v>
      </c>
      <c r="G50" s="21">
        <f>E50+F50</f>
        <v>1047199.9999999999</v>
      </c>
      <c r="H50" s="21">
        <f>E50-I50</f>
        <v>961499.9999999999</v>
      </c>
      <c r="I50" s="21">
        <f>ROUND(E50*1920/23448.302,-2)</f>
        <v>85700</v>
      </c>
      <c r="J50" s="32"/>
    </row>
    <row r="51" spans="1:10" s="3" customFormat="1" ht="30" customHeight="1">
      <c r="A51" s="37" t="s">
        <v>62</v>
      </c>
      <c r="B51" s="18">
        <v>2742</v>
      </c>
      <c r="C51" s="18">
        <f>SUM(C52)</f>
        <v>2742000</v>
      </c>
      <c r="D51" s="18"/>
      <c r="E51" s="18">
        <f>SUM(E52)</f>
        <v>1919399.9999999998</v>
      </c>
      <c r="F51" s="19">
        <f>SUM(F52)</f>
        <v>0</v>
      </c>
      <c r="G51" s="18">
        <f>SUM(G52)</f>
        <v>1919399.9999999998</v>
      </c>
      <c r="H51" s="18">
        <f>SUM(H52)</f>
        <v>1762199.9999999998</v>
      </c>
      <c r="I51" s="18">
        <f>SUM(I52)</f>
        <v>157200</v>
      </c>
      <c r="J51" s="33"/>
    </row>
    <row r="52" spans="1:10" s="1" customFormat="1" ht="30" customHeight="1">
      <c r="A52" s="38" t="s">
        <v>62</v>
      </c>
      <c r="B52" s="21">
        <v>2742</v>
      </c>
      <c r="C52" s="21">
        <f t="shared" si="0"/>
        <v>2742000</v>
      </c>
      <c r="D52" s="22">
        <v>0.7</v>
      </c>
      <c r="E52" s="21">
        <f t="shared" si="1"/>
        <v>1919399.9999999998</v>
      </c>
      <c r="F52" s="23">
        <v>0</v>
      </c>
      <c r="G52" s="21">
        <f>E52+F52</f>
        <v>1919399.9999999998</v>
      </c>
      <c r="H52" s="21">
        <f>E52-I52</f>
        <v>1762199.9999999998</v>
      </c>
      <c r="I52" s="21">
        <f>ROUND(E52*1920/23448.302,-2)</f>
        <v>157200</v>
      </c>
      <c r="J52" s="32"/>
    </row>
    <row r="53" spans="1:10" s="3" customFormat="1" ht="30" customHeight="1">
      <c r="A53" s="37" t="s">
        <v>63</v>
      </c>
      <c r="B53" s="24">
        <v>1479</v>
      </c>
      <c r="C53" s="24">
        <f>SUM(C54)</f>
        <v>1479000</v>
      </c>
      <c r="D53" s="24"/>
      <c r="E53" s="24">
        <f>SUM(E54)</f>
        <v>1035299.9999999999</v>
      </c>
      <c r="F53" s="25">
        <f>SUM(F54)</f>
        <v>0</v>
      </c>
      <c r="G53" s="24">
        <f>SUM(G54)</f>
        <v>1035299.9999999999</v>
      </c>
      <c r="H53" s="24">
        <f>SUM(H54)</f>
        <v>950499.9999999999</v>
      </c>
      <c r="I53" s="24">
        <f>SUM(I54)</f>
        <v>84800</v>
      </c>
      <c r="J53" s="33"/>
    </row>
    <row r="54" spans="1:10" s="1" customFormat="1" ht="30" customHeight="1">
      <c r="A54" s="38" t="s">
        <v>63</v>
      </c>
      <c r="B54" s="21">
        <v>1479</v>
      </c>
      <c r="C54" s="21">
        <f t="shared" si="0"/>
        <v>1479000</v>
      </c>
      <c r="D54" s="22">
        <v>0.7</v>
      </c>
      <c r="E54" s="21">
        <f t="shared" si="1"/>
        <v>1035299.9999999999</v>
      </c>
      <c r="F54" s="23">
        <v>0</v>
      </c>
      <c r="G54" s="21">
        <f>E54+F54</f>
        <v>1035299.9999999999</v>
      </c>
      <c r="H54" s="21">
        <f>E54-I54</f>
        <v>950499.9999999999</v>
      </c>
      <c r="I54" s="21">
        <f>ROUND(E54*1920/23448.302,-2)</f>
        <v>84800</v>
      </c>
      <c r="J54" s="32"/>
    </row>
    <row r="55" spans="1:10" s="2" customFormat="1" ht="30" customHeight="1">
      <c r="A55" s="37" t="s">
        <v>64</v>
      </c>
      <c r="B55" s="18">
        <f>SUM(B56:B58)</f>
        <v>7466</v>
      </c>
      <c r="C55" s="18">
        <f>SUM(C56:C58)</f>
        <v>7466000</v>
      </c>
      <c r="D55" s="18"/>
      <c r="E55" s="18">
        <f>SUM(E56:E58)</f>
        <v>5226200</v>
      </c>
      <c r="F55" s="19">
        <f>SUM(F56:F58)</f>
        <v>0</v>
      </c>
      <c r="G55" s="18">
        <f>SUM(G56:G58)</f>
        <v>5226200</v>
      </c>
      <c r="H55" s="18">
        <f>SUM(H56:H58)</f>
        <v>4798300</v>
      </c>
      <c r="I55" s="18">
        <f>SUM(I56:I58)</f>
        <v>427900</v>
      </c>
      <c r="J55" s="33">
        <v>0.15</v>
      </c>
    </row>
    <row r="56" spans="1:10" s="1" customFormat="1" ht="30" customHeight="1">
      <c r="A56" s="38" t="s">
        <v>65</v>
      </c>
      <c r="B56" s="21">
        <v>2760</v>
      </c>
      <c r="C56" s="21">
        <f t="shared" si="0"/>
        <v>2760000</v>
      </c>
      <c r="D56" s="22">
        <v>0.7</v>
      </c>
      <c r="E56" s="21">
        <f t="shared" si="1"/>
        <v>1931999.9999999998</v>
      </c>
      <c r="F56" s="23">
        <v>0</v>
      </c>
      <c r="G56" s="21">
        <f>E56+F56</f>
        <v>1931999.9999999998</v>
      </c>
      <c r="H56" s="21">
        <f>E56-I56</f>
        <v>1773799.9999999998</v>
      </c>
      <c r="I56" s="21">
        <f>ROUND(E56*1920/23448.302,-2)</f>
        <v>158200</v>
      </c>
      <c r="J56" s="32"/>
    </row>
    <row r="57" spans="1:10" s="1" customFormat="1" ht="30" customHeight="1">
      <c r="A57" s="38" t="s">
        <v>66</v>
      </c>
      <c r="B57" s="21">
        <v>2640</v>
      </c>
      <c r="C57" s="21">
        <f t="shared" si="0"/>
        <v>2640000</v>
      </c>
      <c r="D57" s="22">
        <v>0.7</v>
      </c>
      <c r="E57" s="21">
        <f t="shared" si="1"/>
        <v>1847999.9999999998</v>
      </c>
      <c r="F57" s="23">
        <v>0</v>
      </c>
      <c r="G57" s="21">
        <f>E57+F57</f>
        <v>1847999.9999999998</v>
      </c>
      <c r="H57" s="21">
        <f>E57-I57</f>
        <v>1696699.9999999998</v>
      </c>
      <c r="I57" s="21">
        <f>ROUND(E57*1920/23448.302,-2)</f>
        <v>151300</v>
      </c>
      <c r="J57" s="32"/>
    </row>
    <row r="58" spans="1:10" s="1" customFormat="1" ht="30" customHeight="1">
      <c r="A58" s="38" t="s">
        <v>67</v>
      </c>
      <c r="B58" s="21">
        <v>2066</v>
      </c>
      <c r="C58" s="21">
        <f t="shared" si="0"/>
        <v>2066000</v>
      </c>
      <c r="D58" s="22">
        <v>0.7</v>
      </c>
      <c r="E58" s="21">
        <f t="shared" si="1"/>
        <v>1446200</v>
      </c>
      <c r="F58" s="23">
        <v>0</v>
      </c>
      <c r="G58" s="21">
        <f>E58+F58</f>
        <v>1446200</v>
      </c>
      <c r="H58" s="21">
        <f>E58-I58</f>
        <v>1327800</v>
      </c>
      <c r="I58" s="21">
        <f>ROUND(E58*1920/23448.302,-2)</f>
        <v>118400</v>
      </c>
      <c r="J58" s="32"/>
    </row>
    <row r="59" spans="1:10" s="2" customFormat="1" ht="30" customHeight="1">
      <c r="A59" s="37" t="s">
        <v>68</v>
      </c>
      <c r="B59" s="18">
        <v>2240</v>
      </c>
      <c r="C59" s="18">
        <f>SUM(C60)</f>
        <v>2240000</v>
      </c>
      <c r="D59" s="18"/>
      <c r="E59" s="18">
        <f>SUM(E60)</f>
        <v>1568000</v>
      </c>
      <c r="F59" s="19">
        <f>SUM(F60)</f>
        <v>0</v>
      </c>
      <c r="G59" s="18">
        <f>SUM(G60)</f>
        <v>1568000</v>
      </c>
      <c r="H59" s="18">
        <f>SUM(H60)</f>
        <v>1439600</v>
      </c>
      <c r="I59" s="18">
        <f>SUM(I60)</f>
        <v>128400</v>
      </c>
      <c r="J59" s="33"/>
    </row>
    <row r="60" spans="1:10" s="1" customFormat="1" ht="30" customHeight="1">
      <c r="A60" s="38" t="s">
        <v>68</v>
      </c>
      <c r="B60" s="21">
        <v>2240</v>
      </c>
      <c r="C60" s="21">
        <f>B60*1000</f>
        <v>2240000</v>
      </c>
      <c r="D60" s="22">
        <v>0.7</v>
      </c>
      <c r="E60" s="21">
        <f>C60*D60</f>
        <v>1568000</v>
      </c>
      <c r="F60" s="23">
        <v>0</v>
      </c>
      <c r="G60" s="21">
        <f>E60+F60</f>
        <v>1568000</v>
      </c>
      <c r="H60" s="21">
        <f>E60-I60</f>
        <v>1439600</v>
      </c>
      <c r="I60" s="21">
        <f>ROUND(E60*1920/23448.302,-2)</f>
        <v>128400</v>
      </c>
      <c r="J60" s="32"/>
    </row>
    <row r="61" spans="1:10" s="2" customFormat="1" ht="30" customHeight="1">
      <c r="A61" s="37" t="s">
        <v>69</v>
      </c>
      <c r="B61" s="18">
        <v>4010</v>
      </c>
      <c r="C61" s="18">
        <f>SUM(C62)</f>
        <v>4010000</v>
      </c>
      <c r="D61" s="18"/>
      <c r="E61" s="18">
        <f>SUM(E62)</f>
        <v>2807000</v>
      </c>
      <c r="F61" s="19">
        <f>SUM(F62)</f>
        <v>0</v>
      </c>
      <c r="G61" s="18">
        <f>SUM(G62)</f>
        <v>2807000</v>
      </c>
      <c r="H61" s="18">
        <f>SUM(H62)</f>
        <v>2577200</v>
      </c>
      <c r="I61" s="18">
        <f>SUM(I62)</f>
        <v>229800</v>
      </c>
      <c r="J61" s="33"/>
    </row>
    <row r="62" spans="1:10" s="1" customFormat="1" ht="30" customHeight="1">
      <c r="A62" s="38" t="s">
        <v>69</v>
      </c>
      <c r="B62" s="21">
        <v>4010</v>
      </c>
      <c r="C62" s="21">
        <f t="shared" si="0"/>
        <v>4010000</v>
      </c>
      <c r="D62" s="22">
        <v>0.7</v>
      </c>
      <c r="E62" s="21">
        <f t="shared" si="1"/>
        <v>2807000</v>
      </c>
      <c r="F62" s="23">
        <v>0</v>
      </c>
      <c r="G62" s="21">
        <f>E62+F62</f>
        <v>2807000</v>
      </c>
      <c r="H62" s="21">
        <f>E62-I62</f>
        <v>2577200</v>
      </c>
      <c r="I62" s="21">
        <f>ROUND(E62*1920/23448.302,-2)</f>
        <v>229800</v>
      </c>
      <c r="J62" s="32"/>
    </row>
    <row r="63" spans="1:10" s="2" customFormat="1" ht="30" customHeight="1">
      <c r="A63" s="37" t="s">
        <v>70</v>
      </c>
      <c r="B63" s="18">
        <v>4820</v>
      </c>
      <c r="C63" s="18">
        <f>SUM(C64)</f>
        <v>4820000</v>
      </c>
      <c r="D63" s="18"/>
      <c r="E63" s="18">
        <f>SUM(E64)</f>
        <v>3374000</v>
      </c>
      <c r="F63" s="19">
        <f>SUM(F64)</f>
        <v>0</v>
      </c>
      <c r="G63" s="18">
        <f>SUM(G64)</f>
        <v>3374000</v>
      </c>
      <c r="H63" s="18">
        <f>SUM(H64)</f>
        <v>3097700</v>
      </c>
      <c r="I63" s="18">
        <f>SUM(I64)</f>
        <v>276300</v>
      </c>
      <c r="J63" s="33"/>
    </row>
    <row r="64" spans="1:10" s="1" customFormat="1" ht="30" customHeight="1">
      <c r="A64" s="38" t="s">
        <v>70</v>
      </c>
      <c r="B64" s="21">
        <v>4820</v>
      </c>
      <c r="C64" s="21">
        <f t="shared" si="0"/>
        <v>4820000</v>
      </c>
      <c r="D64" s="22">
        <v>0.7</v>
      </c>
      <c r="E64" s="21">
        <f t="shared" si="1"/>
        <v>3374000</v>
      </c>
      <c r="F64" s="23">
        <v>0</v>
      </c>
      <c r="G64" s="21">
        <f>E64+F64</f>
        <v>3374000</v>
      </c>
      <c r="H64" s="21">
        <f>E64-I64</f>
        <v>3097700</v>
      </c>
      <c r="I64" s="21">
        <f>ROUND(E64*1920/23448.302,-2)</f>
        <v>276300</v>
      </c>
      <c r="J64" s="32"/>
    </row>
    <row r="65" spans="1:10" s="2" customFormat="1" ht="30" customHeight="1">
      <c r="A65" s="37" t="s">
        <v>71</v>
      </c>
      <c r="B65" s="18">
        <f>SUM(B66:B70)</f>
        <v>7573</v>
      </c>
      <c r="C65" s="18">
        <f>SUM(C66:C70)</f>
        <v>7573000</v>
      </c>
      <c r="D65" s="18"/>
      <c r="E65" s="18">
        <f>SUM(E66:E70)</f>
        <v>5301100</v>
      </c>
      <c r="F65" s="19">
        <f>SUM(F66:F70)</f>
        <v>0</v>
      </c>
      <c r="G65" s="18">
        <f>SUM(G66:G70)</f>
        <v>5301100</v>
      </c>
      <c r="H65" s="18">
        <f>SUM(H66:H70)</f>
        <v>4867100</v>
      </c>
      <c r="I65" s="18">
        <f>SUM(I66:I70)</f>
        <v>434000</v>
      </c>
      <c r="J65" s="30">
        <v>0.158</v>
      </c>
    </row>
    <row r="66" spans="1:10" s="1" customFormat="1" ht="30" customHeight="1">
      <c r="A66" s="38" t="s">
        <v>39</v>
      </c>
      <c r="B66" s="21">
        <v>13</v>
      </c>
      <c r="C66" s="21">
        <f t="shared" si="0"/>
        <v>13000</v>
      </c>
      <c r="D66" s="22">
        <v>0.7</v>
      </c>
      <c r="E66" s="21">
        <f t="shared" si="1"/>
        <v>9100</v>
      </c>
      <c r="F66" s="23">
        <v>0</v>
      </c>
      <c r="G66" s="21">
        <f>E66+F66</f>
        <v>9100</v>
      </c>
      <c r="H66" s="21">
        <f>E66-I66</f>
        <v>8400</v>
      </c>
      <c r="I66" s="21">
        <f>ROUND(E66*1920/23448.302,-2)</f>
        <v>700</v>
      </c>
      <c r="J66" s="32"/>
    </row>
    <row r="67" spans="1:10" s="1" customFormat="1" ht="30" customHeight="1">
      <c r="A67" s="38" t="s">
        <v>72</v>
      </c>
      <c r="B67" s="21">
        <v>2029</v>
      </c>
      <c r="C67" s="34">
        <f t="shared" si="0"/>
        <v>2029000</v>
      </c>
      <c r="D67" s="22">
        <v>0.7</v>
      </c>
      <c r="E67" s="21">
        <f t="shared" si="1"/>
        <v>1420300</v>
      </c>
      <c r="F67" s="23">
        <v>0</v>
      </c>
      <c r="G67" s="21">
        <f>E67+F67</f>
        <v>1420300</v>
      </c>
      <c r="H67" s="21">
        <f>E67-I67</f>
        <v>1304000</v>
      </c>
      <c r="I67" s="21">
        <f>ROUND(E67*1920/23448.302,-2)</f>
        <v>116300</v>
      </c>
      <c r="J67" s="32"/>
    </row>
    <row r="68" spans="1:10" s="1" customFormat="1" ht="30" customHeight="1">
      <c r="A68" s="38" t="s">
        <v>73</v>
      </c>
      <c r="B68" s="21">
        <v>3159</v>
      </c>
      <c r="C68" s="21">
        <f t="shared" si="0"/>
        <v>3159000</v>
      </c>
      <c r="D68" s="22">
        <v>0.7</v>
      </c>
      <c r="E68" s="21">
        <f t="shared" si="1"/>
        <v>2211300</v>
      </c>
      <c r="F68" s="23">
        <v>0</v>
      </c>
      <c r="G68" s="21">
        <f>E68+F68</f>
        <v>2211300</v>
      </c>
      <c r="H68" s="21">
        <f>E68-I68</f>
        <v>2030200</v>
      </c>
      <c r="I68" s="21">
        <f>ROUND(E68*1920/23448.302,-2)</f>
        <v>181100</v>
      </c>
      <c r="J68" s="32"/>
    </row>
    <row r="69" spans="1:10" s="1" customFormat="1" ht="30" customHeight="1">
      <c r="A69" s="38" t="s">
        <v>74</v>
      </c>
      <c r="B69" s="21">
        <v>1175</v>
      </c>
      <c r="C69" s="21">
        <f t="shared" si="0"/>
        <v>1175000</v>
      </c>
      <c r="D69" s="22">
        <v>0.7</v>
      </c>
      <c r="E69" s="21">
        <f t="shared" si="1"/>
        <v>822500</v>
      </c>
      <c r="F69" s="23">
        <v>0</v>
      </c>
      <c r="G69" s="21">
        <f>E69+F69</f>
        <v>822500</v>
      </c>
      <c r="H69" s="21">
        <f>E69-I69</f>
        <v>755200</v>
      </c>
      <c r="I69" s="21">
        <f>ROUND(E69*1920/23448.302,-2)</f>
        <v>67300</v>
      </c>
      <c r="J69" s="32"/>
    </row>
    <row r="70" spans="1:10" s="1" customFormat="1" ht="30" customHeight="1">
      <c r="A70" s="38" t="s">
        <v>75</v>
      </c>
      <c r="B70" s="21">
        <v>1197</v>
      </c>
      <c r="C70" s="21">
        <f t="shared" si="0"/>
        <v>1197000</v>
      </c>
      <c r="D70" s="22">
        <v>0.7</v>
      </c>
      <c r="E70" s="21">
        <f t="shared" si="1"/>
        <v>837900</v>
      </c>
      <c r="F70" s="23">
        <v>0</v>
      </c>
      <c r="G70" s="21">
        <f>E70+F70</f>
        <v>837900</v>
      </c>
      <c r="H70" s="21">
        <f>E70-I70</f>
        <v>769300</v>
      </c>
      <c r="I70" s="21">
        <f>ROUND(E70*1920/23448.302,-2)</f>
        <v>68600</v>
      </c>
      <c r="J70" s="32"/>
    </row>
    <row r="71" spans="1:10" s="2" customFormat="1" ht="30" customHeight="1">
      <c r="A71" s="37" t="s">
        <v>76</v>
      </c>
      <c r="B71" s="18">
        <v>3800</v>
      </c>
      <c r="C71" s="18">
        <f>SUM(C72)</f>
        <v>3800000</v>
      </c>
      <c r="D71" s="18"/>
      <c r="E71" s="18">
        <f>SUM(E72)</f>
        <v>2660000</v>
      </c>
      <c r="F71" s="19">
        <f>SUM(F72)</f>
        <v>0</v>
      </c>
      <c r="G71" s="18">
        <f>SUM(G72)</f>
        <v>2660000</v>
      </c>
      <c r="H71" s="18">
        <f>SUM(H72)</f>
        <v>2442200</v>
      </c>
      <c r="I71" s="18">
        <f>SUM(I72)</f>
        <v>217800</v>
      </c>
      <c r="J71" s="33"/>
    </row>
    <row r="72" spans="1:10" s="1" customFormat="1" ht="30" customHeight="1">
      <c r="A72" s="38" t="s">
        <v>76</v>
      </c>
      <c r="B72" s="21">
        <v>3800</v>
      </c>
      <c r="C72" s="21">
        <f t="shared" si="0"/>
        <v>3800000</v>
      </c>
      <c r="D72" s="22">
        <v>0.7</v>
      </c>
      <c r="E72" s="21">
        <f t="shared" si="1"/>
        <v>2660000</v>
      </c>
      <c r="F72" s="23">
        <v>0</v>
      </c>
      <c r="G72" s="21">
        <f>E72+F72</f>
        <v>2660000</v>
      </c>
      <c r="H72" s="21">
        <f>E72-I72</f>
        <v>2442200</v>
      </c>
      <c r="I72" s="21">
        <f>ROUND(E72*1920/23448.302,-2)</f>
        <v>217800</v>
      </c>
      <c r="J72" s="32"/>
    </row>
    <row r="73" spans="1:10" s="2" customFormat="1" ht="30" customHeight="1">
      <c r="A73" s="37" t="s">
        <v>77</v>
      </c>
      <c r="B73" s="18">
        <v>6532</v>
      </c>
      <c r="C73" s="18">
        <f>SUM(C74)</f>
        <v>6532000</v>
      </c>
      <c r="D73" s="18"/>
      <c r="E73" s="18">
        <f>SUM(E74)</f>
        <v>4572400</v>
      </c>
      <c r="F73" s="19">
        <f>SUM(F74)</f>
        <v>0</v>
      </c>
      <c r="G73" s="18">
        <f>SUM(G74)</f>
        <v>4572400</v>
      </c>
      <c r="H73" s="18">
        <f>SUM(H74)</f>
        <v>4198000</v>
      </c>
      <c r="I73" s="18">
        <f>SUM(I74)</f>
        <v>374400</v>
      </c>
      <c r="J73" s="33"/>
    </row>
    <row r="74" spans="1:10" s="1" customFormat="1" ht="30" customHeight="1">
      <c r="A74" s="38" t="s">
        <v>77</v>
      </c>
      <c r="B74" s="21">
        <v>6532</v>
      </c>
      <c r="C74" s="21">
        <f aca="true" t="shared" si="11" ref="C74:C137">B74*1000</f>
        <v>6532000</v>
      </c>
      <c r="D74" s="22">
        <v>0.7</v>
      </c>
      <c r="E74" s="21">
        <f aca="true" t="shared" si="12" ref="E74:E138">C74*D74</f>
        <v>4572400</v>
      </c>
      <c r="F74" s="23">
        <v>0</v>
      </c>
      <c r="G74" s="21">
        <f>E74+F74</f>
        <v>4572400</v>
      </c>
      <c r="H74" s="21">
        <f>E74-I74</f>
        <v>4198000</v>
      </c>
      <c r="I74" s="21">
        <f>ROUND(E74*1920/23448.302,-2)</f>
        <v>374400</v>
      </c>
      <c r="J74" s="32"/>
    </row>
    <row r="75" spans="1:10" s="2" customFormat="1" ht="30" customHeight="1">
      <c r="A75" s="37" t="s">
        <v>78</v>
      </c>
      <c r="B75" s="18">
        <v>4254</v>
      </c>
      <c r="C75" s="18">
        <f>SUM(C76)</f>
        <v>4254000</v>
      </c>
      <c r="D75" s="18"/>
      <c r="E75" s="18">
        <f>SUM(E76)</f>
        <v>2977800</v>
      </c>
      <c r="F75" s="19">
        <f>SUM(F76)</f>
        <v>0</v>
      </c>
      <c r="G75" s="18">
        <f>SUM(G76)</f>
        <v>2977800</v>
      </c>
      <c r="H75" s="18">
        <f>SUM(H76)</f>
        <v>2734000</v>
      </c>
      <c r="I75" s="18">
        <f>SUM(I76)</f>
        <v>243800</v>
      </c>
      <c r="J75" s="33"/>
    </row>
    <row r="76" spans="1:10" s="1" customFormat="1" ht="30" customHeight="1">
      <c r="A76" s="38" t="s">
        <v>78</v>
      </c>
      <c r="B76" s="21">
        <v>4254</v>
      </c>
      <c r="C76" s="21">
        <f t="shared" si="11"/>
        <v>4254000</v>
      </c>
      <c r="D76" s="22">
        <v>0.7</v>
      </c>
      <c r="E76" s="21">
        <f t="shared" si="12"/>
        <v>2977800</v>
      </c>
      <c r="F76" s="23">
        <v>0</v>
      </c>
      <c r="G76" s="21">
        <f>E76+F76</f>
        <v>2977800</v>
      </c>
      <c r="H76" s="21">
        <f>E76-I76</f>
        <v>2734000</v>
      </c>
      <c r="I76" s="21">
        <f>ROUND(E76*1920/23448.302,-2)</f>
        <v>243800</v>
      </c>
      <c r="J76" s="32"/>
    </row>
    <row r="77" spans="1:10" s="3" customFormat="1" ht="30" customHeight="1">
      <c r="A77" s="39" t="s">
        <v>79</v>
      </c>
      <c r="B77" s="18">
        <v>2033</v>
      </c>
      <c r="C77" s="18">
        <f>SUM(C78)</f>
        <v>2033000</v>
      </c>
      <c r="D77" s="18"/>
      <c r="E77" s="18">
        <f>SUM(E78)</f>
        <v>1423100</v>
      </c>
      <c r="F77" s="19">
        <f>SUM(F78)</f>
        <v>0</v>
      </c>
      <c r="G77" s="18">
        <f>SUM(G78)</f>
        <v>1423100</v>
      </c>
      <c r="H77" s="18">
        <f>SUM(H78)</f>
        <v>1306600</v>
      </c>
      <c r="I77" s="18">
        <f>SUM(I78)</f>
        <v>116500</v>
      </c>
      <c r="J77" s="33"/>
    </row>
    <row r="78" spans="1:10" s="4" customFormat="1" ht="30" customHeight="1">
      <c r="A78" s="38" t="s">
        <v>79</v>
      </c>
      <c r="B78" s="21">
        <v>2033</v>
      </c>
      <c r="C78" s="21">
        <f t="shared" si="11"/>
        <v>2033000</v>
      </c>
      <c r="D78" s="22">
        <v>0.7</v>
      </c>
      <c r="E78" s="21">
        <f t="shared" si="12"/>
        <v>1423100</v>
      </c>
      <c r="F78" s="23">
        <v>0</v>
      </c>
      <c r="G78" s="21">
        <f>E78+F78</f>
        <v>1423100</v>
      </c>
      <c r="H78" s="21">
        <f>E78-I78</f>
        <v>1306600</v>
      </c>
      <c r="I78" s="21">
        <f>ROUND(E78*1920/23448.302,-2)</f>
        <v>116500</v>
      </c>
      <c r="J78" s="32"/>
    </row>
    <row r="79" spans="1:10" s="3" customFormat="1" ht="30" customHeight="1">
      <c r="A79" s="37" t="s">
        <v>80</v>
      </c>
      <c r="B79" s="18">
        <f>SUM(B80:B85)</f>
        <v>5552</v>
      </c>
      <c r="C79" s="18">
        <f>SUM(C80:C85)</f>
        <v>5552000</v>
      </c>
      <c r="D79" s="18"/>
      <c r="E79" s="18">
        <f>SUM(E80:E85)</f>
        <v>3886400</v>
      </c>
      <c r="F79" s="19">
        <f>SUM(F80:F85)</f>
        <v>0</v>
      </c>
      <c r="G79" s="18">
        <f>SUM(G80:G85)</f>
        <v>3886400</v>
      </c>
      <c r="H79" s="18">
        <f>SUM(H80:H85)</f>
        <v>3568200</v>
      </c>
      <c r="I79" s="18">
        <f>SUM(I80:I85)</f>
        <v>318200</v>
      </c>
      <c r="J79" s="30">
        <v>0.034</v>
      </c>
    </row>
    <row r="80" spans="1:10" s="1" customFormat="1" ht="30" customHeight="1">
      <c r="A80" s="38" t="s">
        <v>81</v>
      </c>
      <c r="B80" s="21">
        <v>1865</v>
      </c>
      <c r="C80" s="21">
        <f t="shared" si="11"/>
        <v>1865000</v>
      </c>
      <c r="D80" s="22">
        <v>0.7</v>
      </c>
      <c r="E80" s="21">
        <f t="shared" si="12"/>
        <v>1305500</v>
      </c>
      <c r="F80" s="23">
        <v>0</v>
      </c>
      <c r="G80" s="21">
        <f aca="true" t="shared" si="13" ref="G80:G85">E80+F80</f>
        <v>1305500</v>
      </c>
      <c r="H80" s="21">
        <f aca="true" t="shared" si="14" ref="H80:H85">E80-I80</f>
        <v>1198600</v>
      </c>
      <c r="I80" s="21">
        <f aca="true" t="shared" si="15" ref="I80:I85">ROUND(E80*1920/23448.302,-2)</f>
        <v>106900</v>
      </c>
      <c r="J80" s="31"/>
    </row>
    <row r="81" spans="1:10" s="1" customFormat="1" ht="30" customHeight="1">
      <c r="A81" s="38" t="s">
        <v>82</v>
      </c>
      <c r="B81" s="21">
        <v>1182</v>
      </c>
      <c r="C81" s="21">
        <f t="shared" si="11"/>
        <v>1182000</v>
      </c>
      <c r="D81" s="22">
        <v>0.7</v>
      </c>
      <c r="E81" s="21">
        <f t="shared" si="12"/>
        <v>827400</v>
      </c>
      <c r="F81" s="23">
        <v>0</v>
      </c>
      <c r="G81" s="21">
        <f t="shared" si="13"/>
        <v>827400</v>
      </c>
      <c r="H81" s="21">
        <f t="shared" si="14"/>
        <v>759700</v>
      </c>
      <c r="I81" s="21">
        <f t="shared" si="15"/>
        <v>67700</v>
      </c>
      <c r="J81" s="31"/>
    </row>
    <row r="82" spans="1:10" s="1" customFormat="1" ht="30" customHeight="1">
      <c r="A82" s="38" t="s">
        <v>83</v>
      </c>
      <c r="B82" s="21">
        <v>293</v>
      </c>
      <c r="C82" s="21">
        <f t="shared" si="11"/>
        <v>293000</v>
      </c>
      <c r="D82" s="22">
        <v>0.7</v>
      </c>
      <c r="E82" s="21">
        <f t="shared" si="12"/>
        <v>205100</v>
      </c>
      <c r="F82" s="23">
        <v>0</v>
      </c>
      <c r="G82" s="21">
        <f t="shared" si="13"/>
        <v>205100</v>
      </c>
      <c r="H82" s="21">
        <f t="shared" si="14"/>
        <v>188300</v>
      </c>
      <c r="I82" s="21">
        <f t="shared" si="15"/>
        <v>16800</v>
      </c>
      <c r="J82" s="31"/>
    </row>
    <row r="83" spans="1:10" s="1" customFormat="1" ht="30" customHeight="1">
      <c r="A83" s="38" t="s">
        <v>84</v>
      </c>
      <c r="B83" s="21">
        <v>527</v>
      </c>
      <c r="C83" s="21">
        <f t="shared" si="11"/>
        <v>527000</v>
      </c>
      <c r="D83" s="22">
        <v>0.7</v>
      </c>
      <c r="E83" s="21">
        <f t="shared" si="12"/>
        <v>368900</v>
      </c>
      <c r="F83" s="23">
        <v>0</v>
      </c>
      <c r="G83" s="21">
        <f t="shared" si="13"/>
        <v>368900</v>
      </c>
      <c r="H83" s="21">
        <f t="shared" si="14"/>
        <v>338700</v>
      </c>
      <c r="I83" s="21">
        <f t="shared" si="15"/>
        <v>30200</v>
      </c>
      <c r="J83" s="31"/>
    </row>
    <row r="84" spans="1:10" s="1" customFormat="1" ht="30" customHeight="1">
      <c r="A84" s="38" t="s">
        <v>85</v>
      </c>
      <c r="B84" s="21">
        <v>1237</v>
      </c>
      <c r="C84" s="21">
        <f t="shared" si="11"/>
        <v>1237000</v>
      </c>
      <c r="D84" s="22">
        <v>0.7</v>
      </c>
      <c r="E84" s="21">
        <f t="shared" si="12"/>
        <v>865900</v>
      </c>
      <c r="F84" s="23">
        <v>0</v>
      </c>
      <c r="G84" s="21">
        <f t="shared" si="13"/>
        <v>865900</v>
      </c>
      <c r="H84" s="21">
        <f t="shared" si="14"/>
        <v>795000</v>
      </c>
      <c r="I84" s="21">
        <f t="shared" si="15"/>
        <v>70900</v>
      </c>
      <c r="J84" s="31"/>
    </row>
    <row r="85" spans="1:10" s="4" customFormat="1" ht="30" customHeight="1">
      <c r="A85" s="38" t="s">
        <v>86</v>
      </c>
      <c r="B85" s="21">
        <v>448</v>
      </c>
      <c r="C85" s="21">
        <f t="shared" si="11"/>
        <v>448000</v>
      </c>
      <c r="D85" s="22">
        <v>0.7</v>
      </c>
      <c r="E85" s="21">
        <f t="shared" si="12"/>
        <v>313600</v>
      </c>
      <c r="F85" s="23">
        <v>0</v>
      </c>
      <c r="G85" s="21">
        <f t="shared" si="13"/>
        <v>313600</v>
      </c>
      <c r="H85" s="21">
        <f t="shared" si="14"/>
        <v>287900</v>
      </c>
      <c r="I85" s="21">
        <f t="shared" si="15"/>
        <v>25700</v>
      </c>
      <c r="J85" s="31"/>
    </row>
    <row r="86" spans="1:10" s="3" customFormat="1" ht="30" customHeight="1">
      <c r="A86" s="37" t="s">
        <v>87</v>
      </c>
      <c r="B86" s="18">
        <v>1493</v>
      </c>
      <c r="C86" s="18">
        <f>SUM(C87)</f>
        <v>1493000</v>
      </c>
      <c r="D86" s="18"/>
      <c r="E86" s="18">
        <f>SUM(E87)</f>
        <v>1045099.9999999999</v>
      </c>
      <c r="F86" s="19">
        <f>SUM(F87)</f>
        <v>0</v>
      </c>
      <c r="G86" s="18">
        <f>SUM(G87)</f>
        <v>1045099.9999999999</v>
      </c>
      <c r="H86" s="18">
        <f>SUM(H87)</f>
        <v>959499.9999999999</v>
      </c>
      <c r="I86" s="18">
        <f>SUM(I87)</f>
        <v>85600</v>
      </c>
      <c r="J86" s="30"/>
    </row>
    <row r="87" spans="1:10" s="4" customFormat="1" ht="30" customHeight="1">
      <c r="A87" s="38" t="s">
        <v>87</v>
      </c>
      <c r="B87" s="21">
        <v>1493</v>
      </c>
      <c r="C87" s="21">
        <f t="shared" si="11"/>
        <v>1493000</v>
      </c>
      <c r="D87" s="22">
        <v>0.7</v>
      </c>
      <c r="E87" s="21">
        <f t="shared" si="12"/>
        <v>1045099.9999999999</v>
      </c>
      <c r="F87" s="23">
        <v>0</v>
      </c>
      <c r="G87" s="21">
        <f>E87+F87</f>
        <v>1045099.9999999999</v>
      </c>
      <c r="H87" s="21">
        <f>E87-I87</f>
        <v>959499.9999999999</v>
      </c>
      <c r="I87" s="21">
        <f>ROUND(E87*1920/23448.302,-2)</f>
        <v>85600</v>
      </c>
      <c r="J87" s="31"/>
    </row>
    <row r="88" spans="1:10" s="3" customFormat="1" ht="30" customHeight="1">
      <c r="A88" s="37" t="s">
        <v>88</v>
      </c>
      <c r="B88" s="18">
        <f>SUM(B89:B90)</f>
        <v>1479</v>
      </c>
      <c r="C88" s="18">
        <f>SUM(C89:C90)</f>
        <v>1479000</v>
      </c>
      <c r="D88" s="18"/>
      <c r="E88" s="18">
        <f>SUM(E89:E90)</f>
        <v>1035299.9999999999</v>
      </c>
      <c r="F88" s="19">
        <f>SUM(F89:F90)</f>
        <v>0</v>
      </c>
      <c r="G88" s="18">
        <f>SUM(G89:G90)</f>
        <v>1035299.9999999999</v>
      </c>
      <c r="H88" s="18">
        <f>SUM(H89:H90)</f>
        <v>950599.9999999999</v>
      </c>
      <c r="I88" s="18">
        <f>SUM(I89:I90)</f>
        <v>84700</v>
      </c>
      <c r="J88" s="30">
        <v>0.144</v>
      </c>
    </row>
    <row r="89" spans="1:10" s="1" customFormat="1" ht="30" customHeight="1">
      <c r="A89" s="38" t="s">
        <v>39</v>
      </c>
      <c r="B89" s="21">
        <v>79</v>
      </c>
      <c r="C89" s="21">
        <f t="shared" si="11"/>
        <v>79000</v>
      </c>
      <c r="D89" s="22">
        <v>0.7</v>
      </c>
      <c r="E89" s="21">
        <f t="shared" si="12"/>
        <v>55300</v>
      </c>
      <c r="F89" s="23">
        <v>0</v>
      </c>
      <c r="G89" s="21">
        <f>E89+F89</f>
        <v>55300</v>
      </c>
      <c r="H89" s="21">
        <f>E89-I89</f>
        <v>50800</v>
      </c>
      <c r="I89" s="21">
        <f>ROUND(E89*1920/23448.302,-2)</f>
        <v>4500</v>
      </c>
      <c r="J89" s="32"/>
    </row>
    <row r="90" spans="1:10" s="1" customFormat="1" ht="30" customHeight="1">
      <c r="A90" s="38" t="s">
        <v>89</v>
      </c>
      <c r="B90" s="21">
        <v>1400</v>
      </c>
      <c r="C90" s="21">
        <f t="shared" si="11"/>
        <v>1400000</v>
      </c>
      <c r="D90" s="22">
        <v>0.7</v>
      </c>
      <c r="E90" s="21">
        <f t="shared" si="12"/>
        <v>979999.9999999999</v>
      </c>
      <c r="F90" s="23">
        <v>0</v>
      </c>
      <c r="G90" s="21">
        <f>E90+F90</f>
        <v>979999.9999999999</v>
      </c>
      <c r="H90" s="21">
        <f>E90-I90</f>
        <v>899799.9999999999</v>
      </c>
      <c r="I90" s="21">
        <f>ROUND(E90*1920/23448.302,-2)</f>
        <v>80200</v>
      </c>
      <c r="J90" s="32"/>
    </row>
    <row r="91" spans="1:10" s="2" customFormat="1" ht="30" customHeight="1">
      <c r="A91" s="37" t="s">
        <v>90</v>
      </c>
      <c r="B91" s="18">
        <f>SUM(B92:B93)</f>
        <v>1899</v>
      </c>
      <c r="C91" s="18">
        <f>SUM(C92:C93)</f>
        <v>1899000</v>
      </c>
      <c r="D91" s="18"/>
      <c r="E91" s="18">
        <f>SUM(E92:E93)</f>
        <v>1329300</v>
      </c>
      <c r="F91" s="19">
        <f>SUM(F92:F93)</f>
        <v>0</v>
      </c>
      <c r="G91" s="18">
        <f>SUM(G92:G93)</f>
        <v>1329300</v>
      </c>
      <c r="H91" s="18">
        <f>SUM(H92:H93)</f>
        <v>1220500</v>
      </c>
      <c r="I91" s="18">
        <f>SUM(I92:I93)</f>
        <v>108800</v>
      </c>
      <c r="J91" s="33"/>
    </row>
    <row r="92" spans="1:10" s="1" customFormat="1" ht="30" customHeight="1">
      <c r="A92" s="38" t="s">
        <v>91</v>
      </c>
      <c r="B92" s="21">
        <v>75</v>
      </c>
      <c r="C92" s="21">
        <f t="shared" si="11"/>
        <v>75000</v>
      </c>
      <c r="D92" s="22">
        <v>0.7</v>
      </c>
      <c r="E92" s="21">
        <f t="shared" si="12"/>
        <v>52500</v>
      </c>
      <c r="F92" s="23">
        <v>0</v>
      </c>
      <c r="G92" s="21">
        <f>E92+F92</f>
        <v>52500</v>
      </c>
      <c r="H92" s="21">
        <f>E92-I92</f>
        <v>48200</v>
      </c>
      <c r="I92" s="21">
        <f>ROUND(E92*1920/23448.302,-2)</f>
        <v>4300</v>
      </c>
      <c r="J92" s="32"/>
    </row>
    <row r="93" spans="1:10" s="1" customFormat="1" ht="30" customHeight="1">
      <c r="A93" s="38" t="s">
        <v>90</v>
      </c>
      <c r="B93" s="21">
        <v>1824</v>
      </c>
      <c r="C93" s="21">
        <f t="shared" si="11"/>
        <v>1824000</v>
      </c>
      <c r="D93" s="22">
        <v>0.7</v>
      </c>
      <c r="E93" s="21">
        <f t="shared" si="12"/>
        <v>1276800</v>
      </c>
      <c r="F93" s="23">
        <v>0</v>
      </c>
      <c r="G93" s="21">
        <f>E93+F93</f>
        <v>1276800</v>
      </c>
      <c r="H93" s="21">
        <f>E93-I93</f>
        <v>1172300</v>
      </c>
      <c r="I93" s="21">
        <f>ROUND(E93*1920/23448.302,-2)</f>
        <v>104500</v>
      </c>
      <c r="J93" s="32"/>
    </row>
    <row r="94" spans="1:10" s="3" customFormat="1" ht="30" customHeight="1">
      <c r="A94" s="37" t="s">
        <v>92</v>
      </c>
      <c r="B94" s="18">
        <v>1667</v>
      </c>
      <c r="C94" s="18">
        <f>SUM(C95)</f>
        <v>1667000</v>
      </c>
      <c r="D94" s="18"/>
      <c r="E94" s="18">
        <f>SUM(E95)</f>
        <v>1166900</v>
      </c>
      <c r="F94" s="19">
        <f>SUM(F95)</f>
        <v>0</v>
      </c>
      <c r="G94" s="18">
        <f>SUM(G95)</f>
        <v>1166900</v>
      </c>
      <c r="H94" s="18">
        <f>SUM(H95)</f>
        <v>1071400</v>
      </c>
      <c r="I94" s="18">
        <f>SUM(I95)</f>
        <v>95500</v>
      </c>
      <c r="J94" s="33"/>
    </row>
    <row r="95" spans="1:10" s="4" customFormat="1" ht="30" customHeight="1">
      <c r="A95" s="38" t="s">
        <v>92</v>
      </c>
      <c r="B95" s="21">
        <v>1667</v>
      </c>
      <c r="C95" s="21">
        <f t="shared" si="11"/>
        <v>1667000</v>
      </c>
      <c r="D95" s="22">
        <v>0.7</v>
      </c>
      <c r="E95" s="21">
        <f t="shared" si="12"/>
        <v>1166900</v>
      </c>
      <c r="F95" s="23">
        <v>0</v>
      </c>
      <c r="G95" s="21">
        <f>E95+F95</f>
        <v>1166900</v>
      </c>
      <c r="H95" s="21">
        <f>E95-I95</f>
        <v>1071400</v>
      </c>
      <c r="I95" s="21">
        <f>ROUND(E95*1920/23448.302,-2)</f>
        <v>95500</v>
      </c>
      <c r="J95" s="32"/>
    </row>
    <row r="96" spans="1:10" s="2" customFormat="1" ht="30" customHeight="1">
      <c r="A96" s="39" t="s">
        <v>93</v>
      </c>
      <c r="B96" s="18">
        <v>4377</v>
      </c>
      <c r="C96" s="18">
        <f>SUM(C97)</f>
        <v>4377000</v>
      </c>
      <c r="D96" s="18"/>
      <c r="E96" s="18">
        <f>SUM(E97)</f>
        <v>3063900</v>
      </c>
      <c r="F96" s="19">
        <f>SUM(F97)</f>
        <v>0</v>
      </c>
      <c r="G96" s="18">
        <f>SUM(G97)</f>
        <v>3063900</v>
      </c>
      <c r="H96" s="18">
        <f>SUM(H97)</f>
        <v>2813000</v>
      </c>
      <c r="I96" s="18">
        <f>SUM(I97)</f>
        <v>250900</v>
      </c>
      <c r="J96" s="33"/>
    </row>
    <row r="97" spans="1:10" s="1" customFormat="1" ht="30" customHeight="1">
      <c r="A97" s="40" t="s">
        <v>94</v>
      </c>
      <c r="B97" s="21">
        <v>4377</v>
      </c>
      <c r="C97" s="21">
        <f t="shared" si="11"/>
        <v>4377000</v>
      </c>
      <c r="D97" s="22">
        <v>0.7</v>
      </c>
      <c r="E97" s="21">
        <f t="shared" si="12"/>
        <v>3063900</v>
      </c>
      <c r="F97" s="23">
        <v>0</v>
      </c>
      <c r="G97" s="21">
        <f>E97+F97</f>
        <v>3063900</v>
      </c>
      <c r="H97" s="21">
        <f>E97-I97</f>
        <v>2813000</v>
      </c>
      <c r="I97" s="21">
        <f>ROUND(E97*1920/23448.302,-2)</f>
        <v>250900</v>
      </c>
      <c r="J97" s="32"/>
    </row>
    <row r="98" spans="1:10" s="2" customFormat="1" ht="30" customHeight="1">
      <c r="A98" s="37" t="s">
        <v>95</v>
      </c>
      <c r="B98" s="18">
        <v>11278</v>
      </c>
      <c r="C98" s="18">
        <f>SUM(C99)</f>
        <v>11278000</v>
      </c>
      <c r="D98" s="18"/>
      <c r="E98" s="18">
        <f>SUM(E99)</f>
        <v>1127800</v>
      </c>
      <c r="F98" s="19">
        <f>SUM(F99)</f>
        <v>0</v>
      </c>
      <c r="G98" s="18">
        <f>SUM(G99)</f>
        <v>1127800</v>
      </c>
      <c r="H98" s="18">
        <f>SUM(H99)</f>
        <v>1035500</v>
      </c>
      <c r="I98" s="18">
        <f>SUM(I99)</f>
        <v>92300</v>
      </c>
      <c r="J98" s="30">
        <v>0.034</v>
      </c>
    </row>
    <row r="99" spans="1:10" s="1" customFormat="1" ht="30" customHeight="1">
      <c r="A99" s="38" t="s">
        <v>95</v>
      </c>
      <c r="B99" s="21">
        <v>11278</v>
      </c>
      <c r="C99" s="21">
        <f t="shared" si="11"/>
        <v>11278000</v>
      </c>
      <c r="D99" s="22">
        <v>0.1</v>
      </c>
      <c r="E99" s="21">
        <f t="shared" si="12"/>
        <v>1127800</v>
      </c>
      <c r="F99" s="23">
        <v>0</v>
      </c>
      <c r="G99" s="21">
        <f>E99+F99</f>
        <v>1127800</v>
      </c>
      <c r="H99" s="21">
        <f>E99-I99</f>
        <v>1035500</v>
      </c>
      <c r="I99" s="21">
        <f>ROUND(E99*1920/23448.302,-2)</f>
        <v>92300</v>
      </c>
      <c r="J99" s="31"/>
    </row>
    <row r="100" spans="1:10" s="2" customFormat="1" ht="30" customHeight="1">
      <c r="A100" s="37" t="s">
        <v>96</v>
      </c>
      <c r="B100" s="18">
        <v>4534</v>
      </c>
      <c r="C100" s="18">
        <f>SUM(C101)</f>
        <v>4534000</v>
      </c>
      <c r="D100" s="18"/>
      <c r="E100" s="18">
        <f>SUM(E101)</f>
        <v>453400</v>
      </c>
      <c r="F100" s="19">
        <f>SUM(F101)</f>
        <v>0</v>
      </c>
      <c r="G100" s="18">
        <f>SUM(G101)</f>
        <v>453400</v>
      </c>
      <c r="H100" s="18">
        <f>SUM(H101)</f>
        <v>416300</v>
      </c>
      <c r="I100" s="18">
        <f>SUM(I101)</f>
        <v>37100</v>
      </c>
      <c r="J100" s="30">
        <v>0.034</v>
      </c>
    </row>
    <row r="101" spans="1:10" s="1" customFormat="1" ht="30" customHeight="1">
      <c r="A101" s="38" t="s">
        <v>96</v>
      </c>
      <c r="B101" s="21">
        <v>4534</v>
      </c>
      <c r="C101" s="21">
        <f t="shared" si="11"/>
        <v>4534000</v>
      </c>
      <c r="D101" s="22">
        <v>0.1</v>
      </c>
      <c r="E101" s="21">
        <f t="shared" si="12"/>
        <v>453400</v>
      </c>
      <c r="F101" s="23">
        <v>0</v>
      </c>
      <c r="G101" s="21">
        <f>E101+F101</f>
        <v>453400</v>
      </c>
      <c r="H101" s="21">
        <f>E101-I101</f>
        <v>416300</v>
      </c>
      <c r="I101" s="21">
        <f>ROUND(E101*1920/23448.302,-2)</f>
        <v>37100</v>
      </c>
      <c r="J101" s="31"/>
    </row>
    <row r="102" spans="1:10" s="3" customFormat="1" ht="30" customHeight="1">
      <c r="A102" s="37" t="s">
        <v>97</v>
      </c>
      <c r="B102" s="18">
        <f>SUM(B103:B110)</f>
        <v>7914</v>
      </c>
      <c r="C102" s="18">
        <f>SUM(C103:C110)</f>
        <v>7914000</v>
      </c>
      <c r="D102" s="18"/>
      <c r="E102" s="18">
        <f>SUM(E103:E110)</f>
        <v>2653920</v>
      </c>
      <c r="F102" s="19">
        <f>SUM(F103:F110)</f>
        <v>0</v>
      </c>
      <c r="G102" s="18">
        <f>SUM(G103:G110)</f>
        <v>2653920</v>
      </c>
      <c r="H102" s="18">
        <f>SUM(H103:H110)</f>
        <v>2436520</v>
      </c>
      <c r="I102" s="18">
        <f>SUM(I103:I110)</f>
        <v>217400</v>
      </c>
      <c r="J102" s="30">
        <v>0.055</v>
      </c>
    </row>
    <row r="103" spans="1:10" s="1" customFormat="1" ht="30" customHeight="1">
      <c r="A103" s="38" t="s">
        <v>39</v>
      </c>
      <c r="B103" s="21">
        <v>458</v>
      </c>
      <c r="C103" s="21">
        <f t="shared" si="11"/>
        <v>458000</v>
      </c>
      <c r="D103" s="22">
        <v>0.1</v>
      </c>
      <c r="E103" s="21">
        <f t="shared" si="12"/>
        <v>45800</v>
      </c>
      <c r="F103" s="23">
        <v>0</v>
      </c>
      <c r="G103" s="21">
        <f aca="true" t="shared" si="16" ref="G103:G110">E103+F103</f>
        <v>45800</v>
      </c>
      <c r="H103" s="21">
        <f aca="true" t="shared" si="17" ref="H103:H110">E103-I103</f>
        <v>42000</v>
      </c>
      <c r="I103" s="21">
        <f aca="true" t="shared" si="18" ref="I103:I110">ROUND(E103*1920/23448.302,-2)</f>
        <v>3800</v>
      </c>
      <c r="J103" s="32"/>
    </row>
    <row r="104" spans="1:10" s="1" customFormat="1" ht="30" customHeight="1">
      <c r="A104" s="38" t="s">
        <v>98</v>
      </c>
      <c r="B104" s="21">
        <v>1016</v>
      </c>
      <c r="C104" s="21">
        <f t="shared" si="11"/>
        <v>1016000</v>
      </c>
      <c r="D104" s="22">
        <v>0.1</v>
      </c>
      <c r="E104" s="21">
        <f t="shared" si="12"/>
        <v>101600</v>
      </c>
      <c r="F104" s="23">
        <v>0</v>
      </c>
      <c r="G104" s="21">
        <f t="shared" si="16"/>
        <v>101600</v>
      </c>
      <c r="H104" s="21">
        <f t="shared" si="17"/>
        <v>93300</v>
      </c>
      <c r="I104" s="21">
        <f t="shared" si="18"/>
        <v>8300</v>
      </c>
      <c r="J104" s="32"/>
    </row>
    <row r="105" spans="1:10" s="1" customFormat="1" ht="30" customHeight="1">
      <c r="A105" s="38" t="s">
        <v>99</v>
      </c>
      <c r="B105" s="21">
        <v>300</v>
      </c>
      <c r="C105" s="21">
        <f t="shared" si="11"/>
        <v>300000</v>
      </c>
      <c r="D105" s="22">
        <v>0.1</v>
      </c>
      <c r="E105" s="21">
        <f t="shared" si="12"/>
        <v>30000</v>
      </c>
      <c r="F105" s="23">
        <v>0</v>
      </c>
      <c r="G105" s="21">
        <f t="shared" si="16"/>
        <v>30000</v>
      </c>
      <c r="H105" s="21">
        <f t="shared" si="17"/>
        <v>27500</v>
      </c>
      <c r="I105" s="21">
        <f t="shared" si="18"/>
        <v>2500</v>
      </c>
      <c r="J105" s="32"/>
    </row>
    <row r="106" spans="1:10" s="1" customFormat="1" ht="30" customHeight="1">
      <c r="A106" s="38" t="s">
        <v>100</v>
      </c>
      <c r="B106" s="21">
        <v>1233</v>
      </c>
      <c r="C106" s="21">
        <f t="shared" si="11"/>
        <v>1233000</v>
      </c>
      <c r="D106" s="22">
        <v>0.1</v>
      </c>
      <c r="E106" s="21">
        <f t="shared" si="12"/>
        <v>123300</v>
      </c>
      <c r="F106" s="23">
        <v>0</v>
      </c>
      <c r="G106" s="21">
        <f t="shared" si="16"/>
        <v>123300</v>
      </c>
      <c r="H106" s="21">
        <f t="shared" si="17"/>
        <v>113200</v>
      </c>
      <c r="I106" s="21">
        <f t="shared" si="18"/>
        <v>10100</v>
      </c>
      <c r="J106" s="32"/>
    </row>
    <row r="107" spans="1:10" s="1" customFormat="1" ht="30" customHeight="1">
      <c r="A107" s="38" t="s">
        <v>101</v>
      </c>
      <c r="B107" s="21">
        <v>1200</v>
      </c>
      <c r="C107" s="21">
        <f t="shared" si="11"/>
        <v>1200000</v>
      </c>
      <c r="D107" s="22">
        <v>0.49</v>
      </c>
      <c r="E107" s="21">
        <f t="shared" si="12"/>
        <v>588000</v>
      </c>
      <c r="F107" s="23">
        <v>0</v>
      </c>
      <c r="G107" s="21">
        <f t="shared" si="16"/>
        <v>588000</v>
      </c>
      <c r="H107" s="21">
        <f t="shared" si="17"/>
        <v>539900</v>
      </c>
      <c r="I107" s="21">
        <f t="shared" si="18"/>
        <v>48100</v>
      </c>
      <c r="J107" s="32"/>
    </row>
    <row r="108" spans="1:10" s="1" customFormat="1" ht="30" customHeight="1">
      <c r="A108" s="38" t="s">
        <v>102</v>
      </c>
      <c r="B108" s="21">
        <v>1088</v>
      </c>
      <c r="C108" s="21">
        <f t="shared" si="11"/>
        <v>1088000</v>
      </c>
      <c r="D108" s="22">
        <v>0.49</v>
      </c>
      <c r="E108" s="21">
        <f t="shared" si="12"/>
        <v>533120</v>
      </c>
      <c r="F108" s="23">
        <v>0</v>
      </c>
      <c r="G108" s="21">
        <f t="shared" si="16"/>
        <v>533120</v>
      </c>
      <c r="H108" s="21">
        <f t="shared" si="17"/>
        <v>489420</v>
      </c>
      <c r="I108" s="21">
        <f t="shared" si="18"/>
        <v>43700</v>
      </c>
      <c r="J108" s="32"/>
    </row>
    <row r="109" spans="1:10" s="4" customFormat="1" ht="30" customHeight="1">
      <c r="A109" s="38" t="s">
        <v>103</v>
      </c>
      <c r="B109" s="21">
        <v>1002</v>
      </c>
      <c r="C109" s="21">
        <f t="shared" si="11"/>
        <v>1002000</v>
      </c>
      <c r="D109" s="22">
        <v>0.1</v>
      </c>
      <c r="E109" s="21">
        <f t="shared" si="12"/>
        <v>100200</v>
      </c>
      <c r="F109" s="23">
        <v>0</v>
      </c>
      <c r="G109" s="21">
        <f t="shared" si="16"/>
        <v>100200</v>
      </c>
      <c r="H109" s="21">
        <f t="shared" si="17"/>
        <v>92000</v>
      </c>
      <c r="I109" s="21">
        <f t="shared" si="18"/>
        <v>8200</v>
      </c>
      <c r="J109" s="32"/>
    </row>
    <row r="110" spans="1:10" s="1" customFormat="1" ht="30" customHeight="1">
      <c r="A110" s="38" t="s">
        <v>104</v>
      </c>
      <c r="B110" s="21">
        <v>1617</v>
      </c>
      <c r="C110" s="21">
        <f t="shared" si="11"/>
        <v>1617000</v>
      </c>
      <c r="D110" s="22">
        <v>0.7</v>
      </c>
      <c r="E110" s="21">
        <f t="shared" si="12"/>
        <v>1131900</v>
      </c>
      <c r="F110" s="23">
        <v>0</v>
      </c>
      <c r="G110" s="21">
        <f t="shared" si="16"/>
        <v>1131900</v>
      </c>
      <c r="H110" s="21">
        <f t="shared" si="17"/>
        <v>1039200</v>
      </c>
      <c r="I110" s="21">
        <f t="shared" si="18"/>
        <v>92700</v>
      </c>
      <c r="J110" s="32"/>
    </row>
    <row r="111" spans="1:10" s="3" customFormat="1" ht="30" customHeight="1">
      <c r="A111" s="37" t="s">
        <v>105</v>
      </c>
      <c r="B111" s="18">
        <f>SUM(B112:B118)</f>
        <v>8573</v>
      </c>
      <c r="C111" s="18">
        <f>SUM(C112:C118)</f>
        <v>8573000</v>
      </c>
      <c r="D111" s="18"/>
      <c r="E111" s="18">
        <f>SUM(E112:E118)</f>
        <v>6001100</v>
      </c>
      <c r="F111" s="19">
        <f>SUM(F112:F118)</f>
        <v>0</v>
      </c>
      <c r="G111" s="18">
        <f>SUM(G112:G118)</f>
        <v>6001100</v>
      </c>
      <c r="H111" s="18">
        <f>SUM(H112:H118)</f>
        <v>5509700</v>
      </c>
      <c r="I111" s="18">
        <f>SUM(I112:I118)</f>
        <v>491400</v>
      </c>
      <c r="J111" s="30">
        <v>0.152</v>
      </c>
    </row>
    <row r="112" spans="1:10" s="1" customFormat="1" ht="30" customHeight="1">
      <c r="A112" s="38" t="s">
        <v>39</v>
      </c>
      <c r="B112" s="21">
        <v>133</v>
      </c>
      <c r="C112" s="21">
        <f t="shared" si="11"/>
        <v>133000</v>
      </c>
      <c r="D112" s="22">
        <v>0.7</v>
      </c>
      <c r="E112" s="21">
        <f t="shared" si="12"/>
        <v>93100</v>
      </c>
      <c r="F112" s="23">
        <v>0</v>
      </c>
      <c r="G112" s="21">
        <f aca="true" t="shared" si="19" ref="G112:G118">E112+F112</f>
        <v>93100</v>
      </c>
      <c r="H112" s="21">
        <f aca="true" t="shared" si="20" ref="H112:H118">E112-I112</f>
        <v>85500</v>
      </c>
      <c r="I112" s="21">
        <f aca="true" t="shared" si="21" ref="I112:I118">ROUND(E112*1920/23448.302,-2)</f>
        <v>7600</v>
      </c>
      <c r="J112" s="32"/>
    </row>
    <row r="113" spans="1:10" s="1" customFormat="1" ht="30" customHeight="1">
      <c r="A113" s="38" t="s">
        <v>106</v>
      </c>
      <c r="B113" s="21">
        <v>2500</v>
      </c>
      <c r="C113" s="21">
        <f t="shared" si="11"/>
        <v>2500000</v>
      </c>
      <c r="D113" s="22">
        <v>0.7</v>
      </c>
      <c r="E113" s="21">
        <f t="shared" si="12"/>
        <v>1750000</v>
      </c>
      <c r="F113" s="23">
        <v>0</v>
      </c>
      <c r="G113" s="21">
        <f t="shared" si="19"/>
        <v>1750000</v>
      </c>
      <c r="H113" s="21">
        <f t="shared" si="20"/>
        <v>1606700</v>
      </c>
      <c r="I113" s="21">
        <f t="shared" si="21"/>
        <v>143300</v>
      </c>
      <c r="J113" s="32"/>
    </row>
    <row r="114" spans="1:10" s="1" customFormat="1" ht="30" customHeight="1">
      <c r="A114" s="38" t="s">
        <v>107</v>
      </c>
      <c r="B114" s="21">
        <v>440</v>
      </c>
      <c r="C114" s="21">
        <f t="shared" si="11"/>
        <v>440000</v>
      </c>
      <c r="D114" s="22">
        <v>0.7</v>
      </c>
      <c r="E114" s="21">
        <f t="shared" si="12"/>
        <v>308000</v>
      </c>
      <c r="F114" s="23">
        <v>0</v>
      </c>
      <c r="G114" s="21">
        <f t="shared" si="19"/>
        <v>308000</v>
      </c>
      <c r="H114" s="21">
        <f t="shared" si="20"/>
        <v>282800</v>
      </c>
      <c r="I114" s="21">
        <f t="shared" si="21"/>
        <v>25200</v>
      </c>
      <c r="J114" s="32"/>
    </row>
    <row r="115" spans="1:10" s="1" customFormat="1" ht="30" customHeight="1">
      <c r="A115" s="38" t="s">
        <v>108</v>
      </c>
      <c r="B115" s="21">
        <v>45</v>
      </c>
      <c r="C115" s="21">
        <f t="shared" si="11"/>
        <v>45000</v>
      </c>
      <c r="D115" s="22">
        <v>0.7</v>
      </c>
      <c r="E115" s="21">
        <f t="shared" si="12"/>
        <v>31499.999999999996</v>
      </c>
      <c r="F115" s="23">
        <v>0</v>
      </c>
      <c r="G115" s="21">
        <f t="shared" si="19"/>
        <v>31499.999999999996</v>
      </c>
      <c r="H115" s="21">
        <f t="shared" si="20"/>
        <v>28899.999999999996</v>
      </c>
      <c r="I115" s="21">
        <f t="shared" si="21"/>
        <v>2600</v>
      </c>
      <c r="J115" s="32"/>
    </row>
    <row r="116" spans="1:10" s="1" customFormat="1" ht="30" customHeight="1">
      <c r="A116" s="38" t="s">
        <v>109</v>
      </c>
      <c r="B116" s="21">
        <v>2420</v>
      </c>
      <c r="C116" s="21">
        <f t="shared" si="11"/>
        <v>2420000</v>
      </c>
      <c r="D116" s="22">
        <v>0.7</v>
      </c>
      <c r="E116" s="21">
        <f t="shared" si="12"/>
        <v>1694000</v>
      </c>
      <c r="F116" s="23">
        <v>0</v>
      </c>
      <c r="G116" s="21">
        <f t="shared" si="19"/>
        <v>1694000</v>
      </c>
      <c r="H116" s="21">
        <f t="shared" si="20"/>
        <v>1555300</v>
      </c>
      <c r="I116" s="21">
        <f t="shared" si="21"/>
        <v>138700</v>
      </c>
      <c r="J116" s="32"/>
    </row>
    <row r="117" spans="1:10" s="4" customFormat="1" ht="30" customHeight="1">
      <c r="A117" s="38" t="s">
        <v>110</v>
      </c>
      <c r="B117" s="21">
        <v>2800</v>
      </c>
      <c r="C117" s="21">
        <f t="shared" si="11"/>
        <v>2800000</v>
      </c>
      <c r="D117" s="22">
        <v>0.7</v>
      </c>
      <c r="E117" s="21">
        <f t="shared" si="12"/>
        <v>1959999.9999999998</v>
      </c>
      <c r="F117" s="23">
        <v>0</v>
      </c>
      <c r="G117" s="21">
        <f t="shared" si="19"/>
        <v>1959999.9999999998</v>
      </c>
      <c r="H117" s="21">
        <f t="shared" si="20"/>
        <v>1799499.9999999998</v>
      </c>
      <c r="I117" s="21">
        <f t="shared" si="21"/>
        <v>160500</v>
      </c>
      <c r="J117" s="32"/>
    </row>
    <row r="118" spans="1:10" s="1" customFormat="1" ht="30" customHeight="1">
      <c r="A118" s="38" t="s">
        <v>111</v>
      </c>
      <c r="B118" s="21">
        <v>235</v>
      </c>
      <c r="C118" s="21">
        <f t="shared" si="11"/>
        <v>235000</v>
      </c>
      <c r="D118" s="22">
        <v>0.7</v>
      </c>
      <c r="E118" s="21">
        <f t="shared" si="12"/>
        <v>164500</v>
      </c>
      <c r="F118" s="23">
        <v>0</v>
      </c>
      <c r="G118" s="21">
        <f t="shared" si="19"/>
        <v>164500</v>
      </c>
      <c r="H118" s="21">
        <f t="shared" si="20"/>
        <v>151000</v>
      </c>
      <c r="I118" s="21">
        <f t="shared" si="21"/>
        <v>13500</v>
      </c>
      <c r="J118" s="32"/>
    </row>
    <row r="119" spans="1:10" s="2" customFormat="1" ht="30" customHeight="1">
      <c r="A119" s="37" t="s">
        <v>112</v>
      </c>
      <c r="B119" s="18">
        <v>7000</v>
      </c>
      <c r="C119" s="18">
        <f>SUM(C120)</f>
        <v>7000000</v>
      </c>
      <c r="D119" s="18"/>
      <c r="E119" s="18">
        <f>SUM(E120)</f>
        <v>4900000</v>
      </c>
      <c r="F119" s="19">
        <f>SUM(F120)</f>
        <v>0</v>
      </c>
      <c r="G119" s="18">
        <f>SUM(G120)</f>
        <v>4900000</v>
      </c>
      <c r="H119" s="18">
        <f>SUM(H120)</f>
        <v>4498800</v>
      </c>
      <c r="I119" s="18">
        <f>SUM(I120)</f>
        <v>401200</v>
      </c>
      <c r="J119" s="33"/>
    </row>
    <row r="120" spans="1:10" s="1" customFormat="1" ht="30" customHeight="1">
      <c r="A120" s="38" t="s">
        <v>112</v>
      </c>
      <c r="B120" s="21">
        <v>7000</v>
      </c>
      <c r="C120" s="21">
        <f t="shared" si="11"/>
        <v>7000000</v>
      </c>
      <c r="D120" s="22">
        <v>0.7</v>
      </c>
      <c r="E120" s="21">
        <f t="shared" si="12"/>
        <v>4900000</v>
      </c>
      <c r="F120" s="23">
        <v>0</v>
      </c>
      <c r="G120" s="21">
        <f>E120+F120</f>
        <v>4900000</v>
      </c>
      <c r="H120" s="21">
        <f>E120-I120</f>
        <v>4498800</v>
      </c>
      <c r="I120" s="21">
        <f>ROUND(E120*1920/23448.302,-2)</f>
        <v>401200</v>
      </c>
      <c r="J120" s="32"/>
    </row>
    <row r="121" spans="1:10" s="3" customFormat="1" ht="30" customHeight="1">
      <c r="A121" s="37" t="s">
        <v>113</v>
      </c>
      <c r="B121" s="18">
        <f>SUM(B122:B128)</f>
        <v>20494</v>
      </c>
      <c r="C121" s="18">
        <f>SUM(C122:C128)</f>
        <v>20494000</v>
      </c>
      <c r="D121" s="18"/>
      <c r="E121" s="18">
        <f>SUM(E122:E128)</f>
        <v>14345800</v>
      </c>
      <c r="F121" s="19">
        <f>SUM(F122:F128)</f>
        <v>0</v>
      </c>
      <c r="G121" s="18">
        <f>SUM(G122:G128)</f>
        <v>14345800</v>
      </c>
      <c r="H121" s="18">
        <f>SUM(H122:H128)</f>
        <v>13171000</v>
      </c>
      <c r="I121" s="18">
        <f>SUM(I122:I128)</f>
        <v>1174800</v>
      </c>
      <c r="J121" s="30">
        <v>0.155</v>
      </c>
    </row>
    <row r="122" spans="1:10" s="1" customFormat="1" ht="30" customHeight="1">
      <c r="A122" s="38" t="s">
        <v>114</v>
      </c>
      <c r="B122" s="21">
        <v>350</v>
      </c>
      <c r="C122" s="21">
        <f t="shared" si="11"/>
        <v>350000</v>
      </c>
      <c r="D122" s="22">
        <v>0.7</v>
      </c>
      <c r="E122" s="21">
        <f t="shared" si="12"/>
        <v>244999.99999999997</v>
      </c>
      <c r="F122" s="23">
        <v>0</v>
      </c>
      <c r="G122" s="21">
        <f aca="true" t="shared" si="22" ref="G122:G128">E122+F122</f>
        <v>244999.99999999997</v>
      </c>
      <c r="H122" s="21">
        <f aca="true" t="shared" si="23" ref="H122:H128">E122-I122</f>
        <v>224899.99999999997</v>
      </c>
      <c r="I122" s="21">
        <f aca="true" t="shared" si="24" ref="I122:I128">ROUND(E122*1920/23448.302,-2)</f>
        <v>20100</v>
      </c>
      <c r="J122" s="32"/>
    </row>
    <row r="123" spans="1:10" s="1" customFormat="1" ht="30" customHeight="1">
      <c r="A123" s="38" t="s">
        <v>115</v>
      </c>
      <c r="B123" s="21">
        <v>1800</v>
      </c>
      <c r="C123" s="21">
        <f t="shared" si="11"/>
        <v>1800000</v>
      </c>
      <c r="D123" s="22">
        <v>0.7</v>
      </c>
      <c r="E123" s="21">
        <f t="shared" si="12"/>
        <v>1260000</v>
      </c>
      <c r="F123" s="23">
        <v>0</v>
      </c>
      <c r="G123" s="21">
        <f t="shared" si="22"/>
        <v>1260000</v>
      </c>
      <c r="H123" s="21">
        <f t="shared" si="23"/>
        <v>1156800</v>
      </c>
      <c r="I123" s="21">
        <f t="shared" si="24"/>
        <v>103200</v>
      </c>
      <c r="J123" s="32"/>
    </row>
    <row r="124" spans="1:10" s="1" customFormat="1" ht="30" customHeight="1">
      <c r="A124" s="38" t="s">
        <v>116</v>
      </c>
      <c r="B124" s="21">
        <v>2114</v>
      </c>
      <c r="C124" s="21">
        <f t="shared" si="11"/>
        <v>2114000</v>
      </c>
      <c r="D124" s="22">
        <v>0.7</v>
      </c>
      <c r="E124" s="21">
        <f t="shared" si="12"/>
        <v>1479800</v>
      </c>
      <c r="F124" s="23">
        <v>0</v>
      </c>
      <c r="G124" s="21">
        <f t="shared" si="22"/>
        <v>1479800</v>
      </c>
      <c r="H124" s="21">
        <f t="shared" si="23"/>
        <v>1358600</v>
      </c>
      <c r="I124" s="21">
        <f t="shared" si="24"/>
        <v>121200</v>
      </c>
      <c r="J124" s="32"/>
    </row>
    <row r="125" spans="1:10" s="1" customFormat="1" ht="30" customHeight="1">
      <c r="A125" s="38" t="s">
        <v>117</v>
      </c>
      <c r="B125" s="21">
        <v>2550</v>
      </c>
      <c r="C125" s="21">
        <f t="shared" si="11"/>
        <v>2550000</v>
      </c>
      <c r="D125" s="22">
        <v>0.7</v>
      </c>
      <c r="E125" s="21">
        <f t="shared" si="12"/>
        <v>1785000</v>
      </c>
      <c r="F125" s="23">
        <v>0</v>
      </c>
      <c r="G125" s="21">
        <f t="shared" si="22"/>
        <v>1785000</v>
      </c>
      <c r="H125" s="21">
        <f t="shared" si="23"/>
        <v>1638800</v>
      </c>
      <c r="I125" s="21">
        <f t="shared" si="24"/>
        <v>146200</v>
      </c>
      <c r="J125" s="32"/>
    </row>
    <row r="126" spans="1:10" s="1" customFormat="1" ht="30" customHeight="1">
      <c r="A126" s="38" t="s">
        <v>118</v>
      </c>
      <c r="B126" s="21">
        <v>2493</v>
      </c>
      <c r="C126" s="21">
        <f t="shared" si="11"/>
        <v>2493000</v>
      </c>
      <c r="D126" s="22">
        <v>0.7</v>
      </c>
      <c r="E126" s="21">
        <f t="shared" si="12"/>
        <v>1745100</v>
      </c>
      <c r="F126" s="23">
        <v>0</v>
      </c>
      <c r="G126" s="21">
        <f t="shared" si="22"/>
        <v>1745100</v>
      </c>
      <c r="H126" s="21">
        <f t="shared" si="23"/>
        <v>1602200</v>
      </c>
      <c r="I126" s="21">
        <f t="shared" si="24"/>
        <v>142900</v>
      </c>
      <c r="J126" s="32"/>
    </row>
    <row r="127" spans="1:10" s="1" customFormat="1" ht="30" customHeight="1">
      <c r="A127" s="38" t="s">
        <v>119</v>
      </c>
      <c r="B127" s="21">
        <v>5616</v>
      </c>
      <c r="C127" s="21">
        <f t="shared" si="11"/>
        <v>5616000</v>
      </c>
      <c r="D127" s="22">
        <v>0.7</v>
      </c>
      <c r="E127" s="21">
        <f t="shared" si="12"/>
        <v>3931199.9999999995</v>
      </c>
      <c r="F127" s="23">
        <v>0</v>
      </c>
      <c r="G127" s="21">
        <f t="shared" si="22"/>
        <v>3931199.9999999995</v>
      </c>
      <c r="H127" s="21">
        <f t="shared" si="23"/>
        <v>3609299.9999999995</v>
      </c>
      <c r="I127" s="21">
        <f t="shared" si="24"/>
        <v>321900</v>
      </c>
      <c r="J127" s="32"/>
    </row>
    <row r="128" spans="1:10" s="1" customFormat="1" ht="30" customHeight="1">
      <c r="A128" s="38" t="s">
        <v>120</v>
      </c>
      <c r="B128" s="21">
        <v>5571</v>
      </c>
      <c r="C128" s="21">
        <f t="shared" si="11"/>
        <v>5571000</v>
      </c>
      <c r="D128" s="22">
        <v>0.7</v>
      </c>
      <c r="E128" s="21">
        <f t="shared" si="12"/>
        <v>3899699.9999999995</v>
      </c>
      <c r="F128" s="23">
        <v>0</v>
      </c>
      <c r="G128" s="21">
        <f t="shared" si="22"/>
        <v>3899699.9999999995</v>
      </c>
      <c r="H128" s="21">
        <f t="shared" si="23"/>
        <v>3580399.9999999995</v>
      </c>
      <c r="I128" s="21">
        <f t="shared" si="24"/>
        <v>319300</v>
      </c>
      <c r="J128" s="32"/>
    </row>
    <row r="129" spans="1:10" s="2" customFormat="1" ht="30" customHeight="1">
      <c r="A129" s="39" t="s">
        <v>121</v>
      </c>
      <c r="B129" s="18">
        <v>12391</v>
      </c>
      <c r="C129" s="18">
        <f>SUM(C130)</f>
        <v>12391000</v>
      </c>
      <c r="D129" s="18"/>
      <c r="E129" s="18">
        <f>SUM(E130)</f>
        <v>8673700</v>
      </c>
      <c r="F129" s="19">
        <f>SUM(F130)</f>
        <v>0</v>
      </c>
      <c r="G129" s="18">
        <f>SUM(G130)</f>
        <v>8673700</v>
      </c>
      <c r="H129" s="18">
        <f>SUM(H130)</f>
        <v>7963500</v>
      </c>
      <c r="I129" s="18">
        <f>SUM(I130)</f>
        <v>710200</v>
      </c>
      <c r="J129" s="33"/>
    </row>
    <row r="130" spans="1:10" s="1" customFormat="1" ht="30" customHeight="1">
      <c r="A130" s="38" t="s">
        <v>121</v>
      </c>
      <c r="B130" s="21">
        <v>12391</v>
      </c>
      <c r="C130" s="21">
        <f>B130*1000</f>
        <v>12391000</v>
      </c>
      <c r="D130" s="22">
        <v>0.7</v>
      </c>
      <c r="E130" s="21">
        <f>C130*D130</f>
        <v>8673700</v>
      </c>
      <c r="F130" s="23">
        <v>0</v>
      </c>
      <c r="G130" s="21">
        <f>E130+F130</f>
        <v>8673700</v>
      </c>
      <c r="H130" s="21">
        <f>E130-I130</f>
        <v>7963500</v>
      </c>
      <c r="I130" s="21">
        <f>ROUND(E130*1920/23448.302,-2)</f>
        <v>710200</v>
      </c>
      <c r="J130" s="32"/>
    </row>
    <row r="131" spans="1:10" s="2" customFormat="1" ht="30" customHeight="1">
      <c r="A131" s="39" t="s">
        <v>122</v>
      </c>
      <c r="B131" s="18">
        <v>10482</v>
      </c>
      <c r="C131" s="18">
        <f>SUM(C132)</f>
        <v>10482000</v>
      </c>
      <c r="D131" s="18"/>
      <c r="E131" s="18">
        <f>SUM(E132)</f>
        <v>7337400</v>
      </c>
      <c r="F131" s="19">
        <f>SUM(F132)</f>
        <v>0</v>
      </c>
      <c r="G131" s="18">
        <f>SUM(G132)</f>
        <v>7337400</v>
      </c>
      <c r="H131" s="18">
        <f>SUM(H132)</f>
        <v>6736600</v>
      </c>
      <c r="I131" s="18">
        <f>SUM(I132)</f>
        <v>600800</v>
      </c>
      <c r="J131" s="33"/>
    </row>
    <row r="132" spans="1:10" s="1" customFormat="1" ht="30" customHeight="1">
      <c r="A132" s="38" t="s">
        <v>122</v>
      </c>
      <c r="B132" s="21">
        <v>10482</v>
      </c>
      <c r="C132" s="21">
        <f t="shared" si="11"/>
        <v>10482000</v>
      </c>
      <c r="D132" s="22">
        <v>0.7</v>
      </c>
      <c r="E132" s="21">
        <f t="shared" si="12"/>
        <v>7337400</v>
      </c>
      <c r="F132" s="23">
        <v>0</v>
      </c>
      <c r="G132" s="21">
        <f>E132+F132</f>
        <v>7337400</v>
      </c>
      <c r="H132" s="21">
        <f>E132-I132</f>
        <v>6736600</v>
      </c>
      <c r="I132" s="21">
        <f>ROUND(E132*1920/23448.302,-2)</f>
        <v>600800</v>
      </c>
      <c r="J132" s="32"/>
    </row>
    <row r="133" spans="1:10" s="3" customFormat="1" ht="30" customHeight="1">
      <c r="A133" s="37" t="s">
        <v>123</v>
      </c>
      <c r="B133" s="18">
        <v>5484</v>
      </c>
      <c r="C133" s="18">
        <f>SUM(C134)</f>
        <v>5484000</v>
      </c>
      <c r="D133" s="18"/>
      <c r="E133" s="18">
        <f>SUM(E134)</f>
        <v>3838799.9999999995</v>
      </c>
      <c r="F133" s="19">
        <f>SUM(F134)</f>
        <v>0</v>
      </c>
      <c r="G133" s="18">
        <f>SUM(G134)</f>
        <v>3838799.9999999995</v>
      </c>
      <c r="H133" s="18">
        <f>SUM(H134)</f>
        <v>3524499.9999999995</v>
      </c>
      <c r="I133" s="18">
        <f>SUM(I134)</f>
        <v>314300</v>
      </c>
      <c r="J133" s="33"/>
    </row>
    <row r="134" spans="1:10" s="1" customFormat="1" ht="30" customHeight="1">
      <c r="A134" s="38" t="s">
        <v>123</v>
      </c>
      <c r="B134" s="21">
        <v>5484</v>
      </c>
      <c r="C134" s="21">
        <f t="shared" si="11"/>
        <v>5484000</v>
      </c>
      <c r="D134" s="22">
        <v>0.7</v>
      </c>
      <c r="E134" s="21">
        <f t="shared" si="12"/>
        <v>3838799.9999999995</v>
      </c>
      <c r="F134" s="23">
        <v>0</v>
      </c>
      <c r="G134" s="21">
        <f>E134+F134</f>
        <v>3838799.9999999995</v>
      </c>
      <c r="H134" s="21">
        <f>E134-I134</f>
        <v>3524499.9999999995</v>
      </c>
      <c r="I134" s="21">
        <f>ROUND(E134*1920/23448.302,-2)</f>
        <v>314300</v>
      </c>
      <c r="J134" s="32"/>
    </row>
    <row r="135" spans="1:10" s="3" customFormat="1" ht="30" customHeight="1">
      <c r="A135" s="37" t="s">
        <v>124</v>
      </c>
      <c r="B135" s="18">
        <f>SUM(B136:B141)</f>
        <v>26325</v>
      </c>
      <c r="C135" s="18">
        <f>SUM(C136:C141)</f>
        <v>26325000</v>
      </c>
      <c r="D135" s="18"/>
      <c r="E135" s="18">
        <f>SUM(E136:E141)</f>
        <v>18427500</v>
      </c>
      <c r="F135" s="19">
        <f>SUM(F136:F141)</f>
        <v>0</v>
      </c>
      <c r="G135" s="18">
        <f>SUM(G136:G141)</f>
        <v>18427500</v>
      </c>
      <c r="H135" s="18">
        <f>SUM(H136:H141)</f>
        <v>16918700</v>
      </c>
      <c r="I135" s="18">
        <f>SUM(I136:I141)</f>
        <v>1508800</v>
      </c>
      <c r="J135" s="30">
        <v>0.165</v>
      </c>
    </row>
    <row r="136" spans="1:10" s="1" customFormat="1" ht="30" customHeight="1">
      <c r="A136" s="38" t="s">
        <v>39</v>
      </c>
      <c r="B136" s="21">
        <v>250</v>
      </c>
      <c r="C136" s="21">
        <f t="shared" si="11"/>
        <v>250000</v>
      </c>
      <c r="D136" s="22">
        <v>0.7</v>
      </c>
      <c r="E136" s="21">
        <f t="shared" si="12"/>
        <v>175000</v>
      </c>
      <c r="F136" s="23">
        <v>0</v>
      </c>
      <c r="G136" s="21">
        <f aca="true" t="shared" si="25" ref="G136:G141">E136+F136</f>
        <v>175000</v>
      </c>
      <c r="H136" s="21">
        <f aca="true" t="shared" si="26" ref="H136:H141">E136-I136</f>
        <v>160700</v>
      </c>
      <c r="I136" s="21">
        <f aca="true" t="shared" si="27" ref="I136:I141">ROUND(E136*1920/23448.302,-2)</f>
        <v>14300</v>
      </c>
      <c r="J136" s="32"/>
    </row>
    <row r="137" spans="1:10" s="1" customFormat="1" ht="30" customHeight="1">
      <c r="A137" s="38" t="s">
        <v>125</v>
      </c>
      <c r="B137" s="21">
        <v>5955</v>
      </c>
      <c r="C137" s="21">
        <f t="shared" si="11"/>
        <v>5955000</v>
      </c>
      <c r="D137" s="22">
        <v>0.7</v>
      </c>
      <c r="E137" s="21">
        <f t="shared" si="12"/>
        <v>4168499.9999999995</v>
      </c>
      <c r="F137" s="23">
        <v>0</v>
      </c>
      <c r="G137" s="21">
        <f t="shared" si="25"/>
        <v>4168499.9999999995</v>
      </c>
      <c r="H137" s="21">
        <f t="shared" si="26"/>
        <v>3827199.9999999995</v>
      </c>
      <c r="I137" s="21">
        <f t="shared" si="27"/>
        <v>341300</v>
      </c>
      <c r="J137" s="32"/>
    </row>
    <row r="138" spans="1:10" s="4" customFormat="1" ht="30" customHeight="1">
      <c r="A138" s="38" t="s">
        <v>126</v>
      </c>
      <c r="B138" s="21">
        <v>10013</v>
      </c>
      <c r="C138" s="21">
        <f aca="true" t="shared" si="28" ref="C138:C198">B138*1000</f>
        <v>10013000</v>
      </c>
      <c r="D138" s="22">
        <v>0.7</v>
      </c>
      <c r="E138" s="21">
        <f t="shared" si="12"/>
        <v>7009100</v>
      </c>
      <c r="F138" s="23">
        <v>0</v>
      </c>
      <c r="G138" s="21">
        <f t="shared" si="25"/>
        <v>7009100</v>
      </c>
      <c r="H138" s="21">
        <f t="shared" si="26"/>
        <v>6435200</v>
      </c>
      <c r="I138" s="21">
        <f t="shared" si="27"/>
        <v>573900</v>
      </c>
      <c r="J138" s="32"/>
    </row>
    <row r="139" spans="1:10" s="1" customFormat="1" ht="30" customHeight="1">
      <c r="A139" s="38" t="s">
        <v>127</v>
      </c>
      <c r="B139" s="21">
        <v>8411</v>
      </c>
      <c r="C139" s="21">
        <f t="shared" si="28"/>
        <v>8411000</v>
      </c>
      <c r="D139" s="22">
        <v>0.7</v>
      </c>
      <c r="E139" s="21">
        <f aca="true" t="shared" si="29" ref="E139:E198">C139*D139</f>
        <v>5887700</v>
      </c>
      <c r="F139" s="23">
        <v>0</v>
      </c>
      <c r="G139" s="21">
        <f t="shared" si="25"/>
        <v>5887700</v>
      </c>
      <c r="H139" s="21">
        <f t="shared" si="26"/>
        <v>5405600</v>
      </c>
      <c r="I139" s="21">
        <f t="shared" si="27"/>
        <v>482100</v>
      </c>
      <c r="J139" s="32"/>
    </row>
    <row r="140" spans="1:10" s="4" customFormat="1" ht="30" customHeight="1">
      <c r="A140" s="38" t="s">
        <v>128</v>
      </c>
      <c r="B140" s="21">
        <v>1296</v>
      </c>
      <c r="C140" s="21">
        <f t="shared" si="28"/>
        <v>1296000</v>
      </c>
      <c r="D140" s="22">
        <v>0.7</v>
      </c>
      <c r="E140" s="21">
        <f t="shared" si="29"/>
        <v>907200</v>
      </c>
      <c r="F140" s="23">
        <v>0</v>
      </c>
      <c r="G140" s="21">
        <f t="shared" si="25"/>
        <v>907200</v>
      </c>
      <c r="H140" s="21">
        <f t="shared" si="26"/>
        <v>832900</v>
      </c>
      <c r="I140" s="21">
        <f t="shared" si="27"/>
        <v>74300</v>
      </c>
      <c r="J140" s="32"/>
    </row>
    <row r="141" spans="1:10" s="1" customFormat="1" ht="30" customHeight="1">
      <c r="A141" s="38" t="s">
        <v>129</v>
      </c>
      <c r="B141" s="21">
        <v>400</v>
      </c>
      <c r="C141" s="21">
        <f t="shared" si="28"/>
        <v>400000</v>
      </c>
      <c r="D141" s="22">
        <v>0.7</v>
      </c>
      <c r="E141" s="21">
        <f t="shared" si="29"/>
        <v>280000</v>
      </c>
      <c r="F141" s="23">
        <v>0</v>
      </c>
      <c r="G141" s="21">
        <f t="shared" si="25"/>
        <v>280000</v>
      </c>
      <c r="H141" s="21">
        <f t="shared" si="26"/>
        <v>257100</v>
      </c>
      <c r="I141" s="21">
        <f t="shared" si="27"/>
        <v>22900</v>
      </c>
      <c r="J141" s="32"/>
    </row>
    <row r="142" spans="1:10" s="3" customFormat="1" ht="30" customHeight="1">
      <c r="A142" s="37" t="s">
        <v>130</v>
      </c>
      <c r="B142" s="18">
        <v>10244</v>
      </c>
      <c r="C142" s="18">
        <f>SUM(C143)</f>
        <v>10244000</v>
      </c>
      <c r="D142" s="18"/>
      <c r="E142" s="18">
        <f>SUM(E143)</f>
        <v>7170800</v>
      </c>
      <c r="F142" s="19">
        <f>SUM(F143)</f>
        <v>0</v>
      </c>
      <c r="G142" s="18">
        <f>SUM(G143)</f>
        <v>7170800</v>
      </c>
      <c r="H142" s="18">
        <f>SUM(H143)</f>
        <v>6583600</v>
      </c>
      <c r="I142" s="18">
        <f>SUM(I143)</f>
        <v>587200</v>
      </c>
      <c r="J142" s="33"/>
    </row>
    <row r="143" spans="1:10" s="1" customFormat="1" ht="30" customHeight="1">
      <c r="A143" s="38" t="s">
        <v>130</v>
      </c>
      <c r="B143" s="21">
        <v>10244</v>
      </c>
      <c r="C143" s="21">
        <f t="shared" si="28"/>
        <v>10244000</v>
      </c>
      <c r="D143" s="22">
        <v>0.7</v>
      </c>
      <c r="E143" s="21">
        <f t="shared" si="29"/>
        <v>7170800</v>
      </c>
      <c r="F143" s="23">
        <v>0</v>
      </c>
      <c r="G143" s="21">
        <f>E143+F143</f>
        <v>7170800</v>
      </c>
      <c r="H143" s="21">
        <f>E143-I143</f>
        <v>6583600</v>
      </c>
      <c r="I143" s="21">
        <f>ROUND(E143*1920/23448.302,-2)</f>
        <v>587200</v>
      </c>
      <c r="J143" s="32"/>
    </row>
    <row r="144" spans="1:10" s="3" customFormat="1" ht="30" customHeight="1">
      <c r="A144" s="39" t="s">
        <v>131</v>
      </c>
      <c r="B144" s="18">
        <v>12647</v>
      </c>
      <c r="C144" s="18">
        <f>SUM(C145)</f>
        <v>12647000</v>
      </c>
      <c r="D144" s="18"/>
      <c r="E144" s="18">
        <f>SUM(E145)</f>
        <v>8852900</v>
      </c>
      <c r="F144" s="19">
        <f>SUM(F145)</f>
        <v>0</v>
      </c>
      <c r="G144" s="18">
        <f>SUM(G145)</f>
        <v>8852900</v>
      </c>
      <c r="H144" s="18">
        <f>SUM(H145)</f>
        <v>8128000</v>
      </c>
      <c r="I144" s="18">
        <f>SUM(I145)</f>
        <v>724900</v>
      </c>
      <c r="J144" s="33"/>
    </row>
    <row r="145" spans="1:10" s="1" customFormat="1" ht="30" customHeight="1">
      <c r="A145" s="38" t="s">
        <v>131</v>
      </c>
      <c r="B145" s="21">
        <v>12647</v>
      </c>
      <c r="C145" s="21">
        <f t="shared" si="28"/>
        <v>12647000</v>
      </c>
      <c r="D145" s="22">
        <v>0.7</v>
      </c>
      <c r="E145" s="21">
        <f t="shared" si="29"/>
        <v>8852900</v>
      </c>
      <c r="F145" s="23">
        <v>0</v>
      </c>
      <c r="G145" s="21">
        <f>E145+F145</f>
        <v>8852900</v>
      </c>
      <c r="H145" s="21">
        <f>E145-I145</f>
        <v>8128000</v>
      </c>
      <c r="I145" s="21">
        <f>ROUND(E145*1920/23448.302,-2)</f>
        <v>724900</v>
      </c>
      <c r="J145" s="32"/>
    </row>
    <row r="146" spans="1:10" s="3" customFormat="1" ht="30" customHeight="1">
      <c r="A146" s="37" t="s">
        <v>132</v>
      </c>
      <c r="B146" s="18">
        <f>SUM(B147:B151)</f>
        <v>6491</v>
      </c>
      <c r="C146" s="18">
        <f>SUM(C147:C151)</f>
        <v>6491000</v>
      </c>
      <c r="D146" s="18"/>
      <c r="E146" s="18">
        <f>SUM(E147:E151)</f>
        <v>4543700</v>
      </c>
      <c r="F146" s="19">
        <f>SUM(F147:F151)</f>
        <v>0</v>
      </c>
      <c r="G146" s="18">
        <f>SUM(G147:G151)</f>
        <v>4543700</v>
      </c>
      <c r="H146" s="18">
        <f>SUM(H147:H151)</f>
        <v>4171600</v>
      </c>
      <c r="I146" s="18">
        <f>SUM(I147:I151)</f>
        <v>372100</v>
      </c>
      <c r="J146" s="30">
        <v>0.097</v>
      </c>
    </row>
    <row r="147" spans="1:10" s="1" customFormat="1" ht="30" customHeight="1">
      <c r="A147" s="38" t="s">
        <v>133</v>
      </c>
      <c r="B147" s="21">
        <v>2037</v>
      </c>
      <c r="C147" s="21">
        <f t="shared" si="28"/>
        <v>2037000</v>
      </c>
      <c r="D147" s="22">
        <v>0.7</v>
      </c>
      <c r="E147" s="21">
        <f t="shared" si="29"/>
        <v>1425900</v>
      </c>
      <c r="F147" s="23">
        <v>0</v>
      </c>
      <c r="G147" s="21">
        <f>E147+F147</f>
        <v>1425900</v>
      </c>
      <c r="H147" s="21">
        <f>E147-I147</f>
        <v>1309100</v>
      </c>
      <c r="I147" s="21">
        <f>ROUND(E147*1920/23448.302,-2)</f>
        <v>116800</v>
      </c>
      <c r="J147" s="32"/>
    </row>
    <row r="148" spans="1:10" s="4" customFormat="1" ht="30" customHeight="1">
      <c r="A148" s="38" t="s">
        <v>134</v>
      </c>
      <c r="B148" s="21">
        <v>750</v>
      </c>
      <c r="C148" s="21">
        <f t="shared" si="28"/>
        <v>750000</v>
      </c>
      <c r="D148" s="22">
        <v>0.7</v>
      </c>
      <c r="E148" s="21">
        <f t="shared" si="29"/>
        <v>525000</v>
      </c>
      <c r="F148" s="23">
        <v>0</v>
      </c>
      <c r="G148" s="21">
        <f>E148+F148</f>
        <v>525000</v>
      </c>
      <c r="H148" s="21">
        <f>E148-I148</f>
        <v>482000</v>
      </c>
      <c r="I148" s="21">
        <f>ROUND(E148*1920/23448.302,-2)</f>
        <v>43000</v>
      </c>
      <c r="J148" s="32"/>
    </row>
    <row r="149" spans="1:10" s="4" customFormat="1" ht="30" customHeight="1">
      <c r="A149" s="38" t="s">
        <v>135</v>
      </c>
      <c r="B149" s="21">
        <v>319</v>
      </c>
      <c r="C149" s="21">
        <f t="shared" si="28"/>
        <v>319000</v>
      </c>
      <c r="D149" s="22">
        <v>0.7</v>
      </c>
      <c r="E149" s="21">
        <f t="shared" si="29"/>
        <v>223300</v>
      </c>
      <c r="F149" s="23">
        <v>0</v>
      </c>
      <c r="G149" s="21">
        <f>E149+F149</f>
        <v>223300</v>
      </c>
      <c r="H149" s="21">
        <f>E149-I149</f>
        <v>205000</v>
      </c>
      <c r="I149" s="21">
        <f>ROUND(E149*1920/23448.302,-2)</f>
        <v>18300</v>
      </c>
      <c r="J149" s="32"/>
    </row>
    <row r="150" spans="1:10" s="1" customFormat="1" ht="30" customHeight="1">
      <c r="A150" s="38" t="s">
        <v>136</v>
      </c>
      <c r="B150" s="21">
        <v>1900</v>
      </c>
      <c r="C150" s="21">
        <f t="shared" si="28"/>
        <v>1900000</v>
      </c>
      <c r="D150" s="22">
        <v>0.7</v>
      </c>
      <c r="E150" s="21">
        <f t="shared" si="29"/>
        <v>1330000</v>
      </c>
      <c r="F150" s="23">
        <v>0</v>
      </c>
      <c r="G150" s="21">
        <f>E150+F150</f>
        <v>1330000</v>
      </c>
      <c r="H150" s="21">
        <f>E150-I150</f>
        <v>1221100</v>
      </c>
      <c r="I150" s="21">
        <f>ROUND(E150*1920/23448.302,-2)</f>
        <v>108900</v>
      </c>
      <c r="J150" s="32"/>
    </row>
    <row r="151" spans="1:10" s="4" customFormat="1" ht="30" customHeight="1">
      <c r="A151" s="38" t="s">
        <v>137</v>
      </c>
      <c r="B151" s="21">
        <v>1485</v>
      </c>
      <c r="C151" s="21">
        <f t="shared" si="28"/>
        <v>1485000</v>
      </c>
      <c r="D151" s="22">
        <v>0.7</v>
      </c>
      <c r="E151" s="21">
        <f t="shared" si="29"/>
        <v>1039499.9999999999</v>
      </c>
      <c r="F151" s="23">
        <v>0</v>
      </c>
      <c r="G151" s="21">
        <f>E151+F151</f>
        <v>1039499.9999999999</v>
      </c>
      <c r="H151" s="21">
        <f>E151-I151</f>
        <v>954399.9999999999</v>
      </c>
      <c r="I151" s="21">
        <f>ROUND(E151*1920/23448.302,-2)</f>
        <v>85100</v>
      </c>
      <c r="J151" s="32"/>
    </row>
    <row r="152" spans="1:10" s="2" customFormat="1" ht="30" customHeight="1">
      <c r="A152" s="37" t="s">
        <v>138</v>
      </c>
      <c r="B152" s="18">
        <v>1546</v>
      </c>
      <c r="C152" s="18">
        <f>SUM(C153)</f>
        <v>1546000</v>
      </c>
      <c r="D152" s="18"/>
      <c r="E152" s="18">
        <f>SUM(E153)</f>
        <v>1082200</v>
      </c>
      <c r="F152" s="19">
        <f>SUM(F153)</f>
        <v>0</v>
      </c>
      <c r="G152" s="18">
        <f>SUM(G153)</f>
        <v>1082200</v>
      </c>
      <c r="H152" s="18">
        <f>SUM(H153)</f>
        <v>993600</v>
      </c>
      <c r="I152" s="18">
        <f>SUM(I153)</f>
        <v>88600</v>
      </c>
      <c r="J152" s="33"/>
    </row>
    <row r="153" spans="1:10" s="4" customFormat="1" ht="30" customHeight="1">
      <c r="A153" s="38" t="s">
        <v>138</v>
      </c>
      <c r="B153" s="21">
        <v>1546</v>
      </c>
      <c r="C153" s="21">
        <f>B153*1000</f>
        <v>1546000</v>
      </c>
      <c r="D153" s="22">
        <v>0.7</v>
      </c>
      <c r="E153" s="21">
        <f>C153*D153</f>
        <v>1082200</v>
      </c>
      <c r="F153" s="23">
        <v>0</v>
      </c>
      <c r="G153" s="21">
        <f>E153+F153</f>
        <v>1082200</v>
      </c>
      <c r="H153" s="21">
        <f>E153-I153</f>
        <v>993600</v>
      </c>
      <c r="I153" s="21">
        <f>ROUND(E153*1920/23448.302,-2)</f>
        <v>88600</v>
      </c>
      <c r="J153" s="32"/>
    </row>
    <row r="154" spans="1:10" s="2" customFormat="1" ht="30" customHeight="1">
      <c r="A154" s="37" t="s">
        <v>139</v>
      </c>
      <c r="B154" s="18">
        <v>3538</v>
      </c>
      <c r="C154" s="18">
        <f>SUM(C155)</f>
        <v>3538000</v>
      </c>
      <c r="D154" s="18"/>
      <c r="E154" s="18">
        <f>SUM(E155)</f>
        <v>2476600</v>
      </c>
      <c r="F154" s="19">
        <f>SUM(F155)</f>
        <v>0</v>
      </c>
      <c r="G154" s="18">
        <f>SUM(G155)</f>
        <v>2476600</v>
      </c>
      <c r="H154" s="18">
        <f>SUM(H155)</f>
        <v>2273800</v>
      </c>
      <c r="I154" s="18">
        <f>SUM(I155)</f>
        <v>202800</v>
      </c>
      <c r="J154" s="33"/>
    </row>
    <row r="155" spans="1:10" s="1" customFormat="1" ht="30" customHeight="1">
      <c r="A155" s="38" t="s">
        <v>139</v>
      </c>
      <c r="B155" s="21">
        <v>3538</v>
      </c>
      <c r="C155" s="21">
        <f t="shared" si="28"/>
        <v>3538000</v>
      </c>
      <c r="D155" s="22">
        <v>0.7</v>
      </c>
      <c r="E155" s="21">
        <f t="shared" si="29"/>
        <v>2476600</v>
      </c>
      <c r="F155" s="23">
        <v>0</v>
      </c>
      <c r="G155" s="21">
        <f>E155+F155</f>
        <v>2476600</v>
      </c>
      <c r="H155" s="21">
        <f>E155-I155</f>
        <v>2273800</v>
      </c>
      <c r="I155" s="21">
        <f>ROUND(E155*1920/23448.302,-2)</f>
        <v>202800</v>
      </c>
      <c r="J155" s="32"/>
    </row>
    <row r="156" spans="1:10" s="3" customFormat="1" ht="30" customHeight="1">
      <c r="A156" s="37" t="s">
        <v>140</v>
      </c>
      <c r="B156" s="18">
        <v>1499</v>
      </c>
      <c r="C156" s="18">
        <f>SUM(C157)</f>
        <v>1499000</v>
      </c>
      <c r="D156" s="18"/>
      <c r="E156" s="18">
        <f>SUM(E157)</f>
        <v>1049300</v>
      </c>
      <c r="F156" s="19">
        <f>SUM(F157)</f>
        <v>0</v>
      </c>
      <c r="G156" s="18">
        <f>SUM(G157)</f>
        <v>1049300</v>
      </c>
      <c r="H156" s="18">
        <f>SUM(H157)</f>
        <v>963400</v>
      </c>
      <c r="I156" s="18">
        <f>SUM(I157)</f>
        <v>85900</v>
      </c>
      <c r="J156" s="33"/>
    </row>
    <row r="157" spans="1:10" s="1" customFormat="1" ht="30" customHeight="1">
      <c r="A157" s="38" t="s">
        <v>140</v>
      </c>
      <c r="B157" s="21">
        <v>1499</v>
      </c>
      <c r="C157" s="21">
        <f t="shared" si="28"/>
        <v>1499000</v>
      </c>
      <c r="D157" s="22">
        <v>0.7</v>
      </c>
      <c r="E157" s="21">
        <f t="shared" si="29"/>
        <v>1049300</v>
      </c>
      <c r="F157" s="23">
        <v>0</v>
      </c>
      <c r="G157" s="21">
        <f>E157+F157</f>
        <v>1049300</v>
      </c>
      <c r="H157" s="21">
        <f>E157-I157</f>
        <v>963400</v>
      </c>
      <c r="I157" s="21">
        <f>ROUND(E157*1920/23448.302,-2)</f>
        <v>85900</v>
      </c>
      <c r="J157" s="32"/>
    </row>
    <row r="158" spans="1:10" s="3" customFormat="1" ht="30" customHeight="1">
      <c r="A158" s="39" t="s">
        <v>141</v>
      </c>
      <c r="B158" s="18">
        <v>1423</v>
      </c>
      <c r="C158" s="18">
        <f>SUM(C159)</f>
        <v>1423000</v>
      </c>
      <c r="D158" s="18"/>
      <c r="E158" s="18">
        <f>SUM(E159)</f>
        <v>996099.9999999999</v>
      </c>
      <c r="F158" s="19">
        <f>SUM(F159)</f>
        <v>0</v>
      </c>
      <c r="G158" s="18">
        <f>SUM(G159)</f>
        <v>996099.9999999999</v>
      </c>
      <c r="H158" s="18">
        <f>SUM(H159)</f>
        <v>914499.9999999999</v>
      </c>
      <c r="I158" s="18">
        <f>SUM(I159)</f>
        <v>81600</v>
      </c>
      <c r="J158" s="33"/>
    </row>
    <row r="159" spans="1:10" s="1" customFormat="1" ht="30" customHeight="1">
      <c r="A159" s="38" t="s">
        <v>141</v>
      </c>
      <c r="B159" s="21">
        <v>1423</v>
      </c>
      <c r="C159" s="21">
        <f t="shared" si="28"/>
        <v>1423000</v>
      </c>
      <c r="D159" s="22">
        <v>0.7</v>
      </c>
      <c r="E159" s="21">
        <f t="shared" si="29"/>
        <v>996099.9999999999</v>
      </c>
      <c r="F159" s="23">
        <v>0</v>
      </c>
      <c r="G159" s="21">
        <f>E159+F159</f>
        <v>996099.9999999999</v>
      </c>
      <c r="H159" s="21">
        <f>E159-I159</f>
        <v>914499.9999999999</v>
      </c>
      <c r="I159" s="21">
        <f>ROUND(E159*1920/23448.302,-2)</f>
        <v>81600</v>
      </c>
      <c r="J159" s="32"/>
    </row>
    <row r="160" spans="1:10" s="2" customFormat="1" ht="30" customHeight="1">
      <c r="A160" s="37" t="s">
        <v>142</v>
      </c>
      <c r="B160" s="18">
        <f>SUM(B161:B165)</f>
        <v>17278</v>
      </c>
      <c r="C160" s="18">
        <f>SUM(C161:C165)</f>
        <v>17278000</v>
      </c>
      <c r="D160" s="18"/>
      <c r="E160" s="18">
        <f>SUM(E161:E165)</f>
        <v>12094600</v>
      </c>
      <c r="F160" s="19">
        <f>SUM(F161:F165)</f>
        <v>0</v>
      </c>
      <c r="G160" s="18">
        <f>SUM(G161:G165)</f>
        <v>12094600</v>
      </c>
      <c r="H160" s="18">
        <f>SUM(H161:H165)</f>
        <v>11104300</v>
      </c>
      <c r="I160" s="18">
        <f>SUM(I161:I165)</f>
        <v>990300</v>
      </c>
      <c r="J160" s="33">
        <v>0.15</v>
      </c>
    </row>
    <row r="161" spans="1:10" s="1" customFormat="1" ht="30" customHeight="1">
      <c r="A161" s="38" t="s">
        <v>143</v>
      </c>
      <c r="B161" s="21">
        <v>6180</v>
      </c>
      <c r="C161" s="21">
        <f t="shared" si="28"/>
        <v>6180000</v>
      </c>
      <c r="D161" s="22">
        <v>0.7</v>
      </c>
      <c r="E161" s="21">
        <f t="shared" si="29"/>
        <v>4326000</v>
      </c>
      <c r="F161" s="23">
        <v>0</v>
      </c>
      <c r="G161" s="21">
        <f>E161+F161</f>
        <v>4326000</v>
      </c>
      <c r="H161" s="21">
        <f>E161-I161</f>
        <v>3971800</v>
      </c>
      <c r="I161" s="21">
        <f>ROUND(E161*1920/23448.302,-2)</f>
        <v>354200</v>
      </c>
      <c r="J161" s="32"/>
    </row>
    <row r="162" spans="1:10" s="1" customFormat="1" ht="30" customHeight="1">
      <c r="A162" s="38" t="s">
        <v>144</v>
      </c>
      <c r="B162" s="21">
        <v>2264</v>
      </c>
      <c r="C162" s="21">
        <f t="shared" si="28"/>
        <v>2264000</v>
      </c>
      <c r="D162" s="22">
        <v>0.7</v>
      </c>
      <c r="E162" s="21">
        <f t="shared" si="29"/>
        <v>1584800</v>
      </c>
      <c r="F162" s="23">
        <v>0</v>
      </c>
      <c r="G162" s="21">
        <f>E162+F162</f>
        <v>1584800</v>
      </c>
      <c r="H162" s="21">
        <f>E162-I162</f>
        <v>1455000</v>
      </c>
      <c r="I162" s="21">
        <f>ROUND(E162*1920/23448.302,-2)</f>
        <v>129800</v>
      </c>
      <c r="J162" s="32"/>
    </row>
    <row r="163" spans="1:10" s="1" customFormat="1" ht="30" customHeight="1">
      <c r="A163" s="38" t="s">
        <v>145</v>
      </c>
      <c r="B163" s="21">
        <v>1931</v>
      </c>
      <c r="C163" s="21">
        <f t="shared" si="28"/>
        <v>1931000</v>
      </c>
      <c r="D163" s="22">
        <v>0.7</v>
      </c>
      <c r="E163" s="21">
        <f t="shared" si="29"/>
        <v>1351700</v>
      </c>
      <c r="F163" s="23">
        <v>0</v>
      </c>
      <c r="G163" s="21">
        <f>E163+F163</f>
        <v>1351700</v>
      </c>
      <c r="H163" s="21">
        <f>E163-I163</f>
        <v>1241000</v>
      </c>
      <c r="I163" s="21">
        <f>ROUND(E163*1920/23448.302,-2)</f>
        <v>110700</v>
      </c>
      <c r="J163" s="32"/>
    </row>
    <row r="164" spans="1:10" s="4" customFormat="1" ht="30" customHeight="1">
      <c r="A164" s="38" t="s">
        <v>146</v>
      </c>
      <c r="B164" s="21">
        <v>4430</v>
      </c>
      <c r="C164" s="21">
        <f t="shared" si="28"/>
        <v>4430000</v>
      </c>
      <c r="D164" s="22">
        <v>0.7</v>
      </c>
      <c r="E164" s="21">
        <f t="shared" si="29"/>
        <v>3101000</v>
      </c>
      <c r="F164" s="23">
        <v>0</v>
      </c>
      <c r="G164" s="21">
        <f>E164+F164</f>
        <v>3101000</v>
      </c>
      <c r="H164" s="21">
        <f>E164-I164</f>
        <v>2847100</v>
      </c>
      <c r="I164" s="21">
        <f>ROUND(E164*1920/23448.302,-2)</f>
        <v>253900</v>
      </c>
      <c r="J164" s="32"/>
    </row>
    <row r="165" spans="1:10" s="4" customFormat="1" ht="30" customHeight="1">
      <c r="A165" s="38" t="s">
        <v>147</v>
      </c>
      <c r="B165" s="21">
        <v>2473</v>
      </c>
      <c r="C165" s="21">
        <f t="shared" si="28"/>
        <v>2473000</v>
      </c>
      <c r="D165" s="22">
        <v>0.7</v>
      </c>
      <c r="E165" s="21">
        <f t="shared" si="29"/>
        <v>1731100</v>
      </c>
      <c r="F165" s="23">
        <v>0</v>
      </c>
      <c r="G165" s="21">
        <f>E165+F165</f>
        <v>1731100</v>
      </c>
      <c r="H165" s="21">
        <f>E165-I165</f>
        <v>1589400</v>
      </c>
      <c r="I165" s="21">
        <f>ROUND(E165*1920/23448.302,-2)</f>
        <v>141700</v>
      </c>
      <c r="J165" s="32"/>
    </row>
    <row r="166" spans="1:10" s="2" customFormat="1" ht="30" customHeight="1">
      <c r="A166" s="37" t="s">
        <v>148</v>
      </c>
      <c r="B166" s="18">
        <v>5688</v>
      </c>
      <c r="C166" s="18">
        <f>SUM(C167)</f>
        <v>5688000</v>
      </c>
      <c r="D166" s="18"/>
      <c r="E166" s="18">
        <f>SUM(E167)</f>
        <v>3981599.9999999995</v>
      </c>
      <c r="F166" s="19">
        <f>SUM(F167)</f>
        <v>0</v>
      </c>
      <c r="G166" s="18">
        <f>SUM(G167)</f>
        <v>3981599.9999999995</v>
      </c>
      <c r="H166" s="18">
        <f>SUM(H167)</f>
        <v>3655599.9999999995</v>
      </c>
      <c r="I166" s="18">
        <f>SUM(I167)</f>
        <v>326000</v>
      </c>
      <c r="J166" s="33"/>
    </row>
    <row r="167" spans="1:10" s="1" customFormat="1" ht="30" customHeight="1">
      <c r="A167" s="38" t="s">
        <v>148</v>
      </c>
      <c r="B167" s="21">
        <v>5688</v>
      </c>
      <c r="C167" s="21">
        <f t="shared" si="28"/>
        <v>5688000</v>
      </c>
      <c r="D167" s="22">
        <v>0.7</v>
      </c>
      <c r="E167" s="21">
        <f t="shared" si="29"/>
        <v>3981599.9999999995</v>
      </c>
      <c r="F167" s="23">
        <v>0</v>
      </c>
      <c r="G167" s="21">
        <f>E167+F167</f>
        <v>3981599.9999999995</v>
      </c>
      <c r="H167" s="21">
        <f>E167-I167</f>
        <v>3655599.9999999995</v>
      </c>
      <c r="I167" s="21">
        <f>ROUND(E167*1920/23448.302,-2)</f>
        <v>326000</v>
      </c>
      <c r="J167" s="32"/>
    </row>
    <row r="168" spans="1:10" s="2" customFormat="1" ht="30" customHeight="1">
      <c r="A168" s="39" t="s">
        <v>149</v>
      </c>
      <c r="B168" s="18">
        <v>755</v>
      </c>
      <c r="C168" s="18">
        <f>SUM(C169)</f>
        <v>755000</v>
      </c>
      <c r="D168" s="18"/>
      <c r="E168" s="18">
        <f>SUM(E169)</f>
        <v>528500</v>
      </c>
      <c r="F168" s="19">
        <f>SUM(F169)</f>
        <v>0</v>
      </c>
      <c r="G168" s="18">
        <f>SUM(G169)</f>
        <v>528500</v>
      </c>
      <c r="H168" s="18">
        <f>SUM(H169)</f>
        <v>485200</v>
      </c>
      <c r="I168" s="18">
        <f>SUM(I169)</f>
        <v>43300</v>
      </c>
      <c r="J168" s="33"/>
    </row>
    <row r="169" spans="1:10" s="1" customFormat="1" ht="30" customHeight="1">
      <c r="A169" s="38" t="s">
        <v>149</v>
      </c>
      <c r="B169" s="21">
        <v>755</v>
      </c>
      <c r="C169" s="21">
        <f t="shared" si="28"/>
        <v>755000</v>
      </c>
      <c r="D169" s="22">
        <v>0.7</v>
      </c>
      <c r="E169" s="21">
        <f t="shared" si="29"/>
        <v>528500</v>
      </c>
      <c r="F169" s="23">
        <v>0</v>
      </c>
      <c r="G169" s="21">
        <f>E169+F169</f>
        <v>528500</v>
      </c>
      <c r="H169" s="21">
        <f>E169-I169</f>
        <v>485200</v>
      </c>
      <c r="I169" s="21">
        <f>ROUND(E169*1920/23448.302,-2)</f>
        <v>43300</v>
      </c>
      <c r="J169" s="32"/>
    </row>
    <row r="170" spans="1:10" s="3" customFormat="1" ht="30" customHeight="1">
      <c r="A170" s="39" t="s">
        <v>150</v>
      </c>
      <c r="B170" s="18">
        <v>953</v>
      </c>
      <c r="C170" s="18">
        <f>SUM(C171)</f>
        <v>953000</v>
      </c>
      <c r="D170" s="18"/>
      <c r="E170" s="18">
        <f>SUM(E171)</f>
        <v>667100</v>
      </c>
      <c r="F170" s="19">
        <f>SUM(F171)</f>
        <v>0</v>
      </c>
      <c r="G170" s="18">
        <f>SUM(G171)</f>
        <v>667100</v>
      </c>
      <c r="H170" s="18">
        <f>SUM(H171)</f>
        <v>612500</v>
      </c>
      <c r="I170" s="18">
        <f>SUM(I171)</f>
        <v>54600</v>
      </c>
      <c r="J170" s="33"/>
    </row>
    <row r="171" spans="1:10" s="1" customFormat="1" ht="30" customHeight="1">
      <c r="A171" s="38" t="s">
        <v>150</v>
      </c>
      <c r="B171" s="21">
        <v>953</v>
      </c>
      <c r="C171" s="21">
        <f t="shared" si="28"/>
        <v>953000</v>
      </c>
      <c r="D171" s="22">
        <v>0.7</v>
      </c>
      <c r="E171" s="21">
        <f t="shared" si="29"/>
        <v>667100</v>
      </c>
      <c r="F171" s="23">
        <v>0</v>
      </c>
      <c r="G171" s="21">
        <f>E171+F171</f>
        <v>667100</v>
      </c>
      <c r="H171" s="21">
        <f>E171-I171</f>
        <v>612500</v>
      </c>
      <c r="I171" s="21">
        <f>ROUND(E171*1920/23448.302,-2)</f>
        <v>54600</v>
      </c>
      <c r="J171" s="32"/>
    </row>
    <row r="172" spans="1:10" s="3" customFormat="1" ht="30" customHeight="1">
      <c r="A172" s="37" t="s">
        <v>151</v>
      </c>
      <c r="B172" s="18">
        <f>SUM(B173:B176)</f>
        <v>10745</v>
      </c>
      <c r="C172" s="18">
        <f>SUM(C173:C176)</f>
        <v>10745000</v>
      </c>
      <c r="D172" s="18"/>
      <c r="E172" s="18">
        <f>SUM(E173:E176)</f>
        <v>7521500</v>
      </c>
      <c r="F172" s="19">
        <f>SUM(F173:F176)</f>
        <v>0</v>
      </c>
      <c r="G172" s="18">
        <f>SUM(G173:G176)</f>
        <v>7521500</v>
      </c>
      <c r="H172" s="18">
        <f>SUM(H173:H176)</f>
        <v>6905600</v>
      </c>
      <c r="I172" s="18">
        <f>SUM(I173:I176)</f>
        <v>615900</v>
      </c>
      <c r="J172" s="30">
        <v>0.147</v>
      </c>
    </row>
    <row r="173" spans="1:10" s="1" customFormat="1" ht="30" customHeight="1">
      <c r="A173" s="38" t="s">
        <v>39</v>
      </c>
      <c r="B173" s="21">
        <v>35</v>
      </c>
      <c r="C173" s="21">
        <f t="shared" si="28"/>
        <v>35000</v>
      </c>
      <c r="D173" s="22">
        <v>0.7</v>
      </c>
      <c r="E173" s="21">
        <f t="shared" si="29"/>
        <v>24500</v>
      </c>
      <c r="F173" s="23">
        <v>0</v>
      </c>
      <c r="G173" s="21">
        <f>E173+F173</f>
        <v>24500</v>
      </c>
      <c r="H173" s="21">
        <f>E173-I173</f>
        <v>22500</v>
      </c>
      <c r="I173" s="21">
        <f>ROUND(E173*1920/23448.302,-2)</f>
        <v>2000</v>
      </c>
      <c r="J173" s="32"/>
    </row>
    <row r="174" spans="1:10" s="1" customFormat="1" ht="30" customHeight="1">
      <c r="A174" s="38" t="s">
        <v>152</v>
      </c>
      <c r="B174" s="21">
        <v>3190</v>
      </c>
      <c r="C174" s="21">
        <f t="shared" si="28"/>
        <v>3190000</v>
      </c>
      <c r="D174" s="22">
        <v>0.7</v>
      </c>
      <c r="E174" s="21">
        <f t="shared" si="29"/>
        <v>2233000</v>
      </c>
      <c r="F174" s="23">
        <v>0</v>
      </c>
      <c r="G174" s="21">
        <f>E174+F174</f>
        <v>2233000</v>
      </c>
      <c r="H174" s="21">
        <f>E174-I174</f>
        <v>2050200</v>
      </c>
      <c r="I174" s="21">
        <f>ROUND(E174*1920/23448.302,-2)</f>
        <v>182800</v>
      </c>
      <c r="J174" s="32"/>
    </row>
    <row r="175" spans="1:10" s="4" customFormat="1" ht="30" customHeight="1">
      <c r="A175" s="38" t="s">
        <v>153</v>
      </c>
      <c r="B175" s="21">
        <v>120</v>
      </c>
      <c r="C175" s="21">
        <f t="shared" si="28"/>
        <v>120000</v>
      </c>
      <c r="D175" s="22">
        <v>0.7</v>
      </c>
      <c r="E175" s="21">
        <f t="shared" si="29"/>
        <v>84000</v>
      </c>
      <c r="F175" s="23">
        <v>0</v>
      </c>
      <c r="G175" s="21">
        <f>E175+F175</f>
        <v>84000</v>
      </c>
      <c r="H175" s="21">
        <f>E175-I175</f>
        <v>77100</v>
      </c>
      <c r="I175" s="21">
        <f>ROUND(E175*1920/23448.302,-2)</f>
        <v>6900</v>
      </c>
      <c r="J175" s="32"/>
    </row>
    <row r="176" spans="1:10" s="1" customFormat="1" ht="30" customHeight="1">
      <c r="A176" s="38" t="s">
        <v>154</v>
      </c>
      <c r="B176" s="21">
        <v>7400</v>
      </c>
      <c r="C176" s="21">
        <f t="shared" si="28"/>
        <v>7400000</v>
      </c>
      <c r="D176" s="22">
        <v>0.7</v>
      </c>
      <c r="E176" s="21">
        <f t="shared" si="29"/>
        <v>5180000</v>
      </c>
      <c r="F176" s="23">
        <v>0</v>
      </c>
      <c r="G176" s="21">
        <f>E176+F176</f>
        <v>5180000</v>
      </c>
      <c r="H176" s="21">
        <f>E176-I176</f>
        <v>4755800</v>
      </c>
      <c r="I176" s="21">
        <f>ROUND(E176*1920/23448.302,-2)</f>
        <v>424200</v>
      </c>
      <c r="J176" s="32"/>
    </row>
    <row r="177" spans="1:10" s="2" customFormat="1" ht="30" customHeight="1">
      <c r="A177" s="37" t="s">
        <v>155</v>
      </c>
      <c r="B177" s="18">
        <v>4300</v>
      </c>
      <c r="C177" s="18">
        <f>SUM(C178)</f>
        <v>4300000</v>
      </c>
      <c r="D177" s="18"/>
      <c r="E177" s="18">
        <f>SUM(E178)</f>
        <v>3010000</v>
      </c>
      <c r="F177" s="19">
        <f>SUM(F178)</f>
        <v>0</v>
      </c>
      <c r="G177" s="18">
        <f>SUM(G178)</f>
        <v>3010000</v>
      </c>
      <c r="H177" s="18">
        <f>SUM(H178)</f>
        <v>2763500</v>
      </c>
      <c r="I177" s="18">
        <f>SUM(I178)</f>
        <v>246500</v>
      </c>
      <c r="J177" s="33"/>
    </row>
    <row r="178" spans="1:10" s="1" customFormat="1" ht="30" customHeight="1">
      <c r="A178" s="38" t="s">
        <v>155</v>
      </c>
      <c r="B178" s="21">
        <v>4300</v>
      </c>
      <c r="C178" s="21">
        <f t="shared" si="28"/>
        <v>4300000</v>
      </c>
      <c r="D178" s="22">
        <v>0.7</v>
      </c>
      <c r="E178" s="21">
        <f t="shared" si="29"/>
        <v>3010000</v>
      </c>
      <c r="F178" s="23">
        <v>0</v>
      </c>
      <c r="G178" s="21">
        <f>E178+F178</f>
        <v>3010000</v>
      </c>
      <c r="H178" s="21">
        <f>E178-I178</f>
        <v>2763500</v>
      </c>
      <c r="I178" s="21">
        <f>ROUND(E178*1920/23448.302,-2)</f>
        <v>246500</v>
      </c>
      <c r="J178" s="32"/>
    </row>
    <row r="179" spans="1:10" s="2" customFormat="1" ht="30" customHeight="1">
      <c r="A179" s="37" t="s">
        <v>156</v>
      </c>
      <c r="B179" s="18">
        <f>SUM(B180:B184)</f>
        <v>11571</v>
      </c>
      <c r="C179" s="18">
        <f>SUM(C180:C184)</f>
        <v>11571000</v>
      </c>
      <c r="D179" s="18"/>
      <c r="E179" s="18">
        <f>SUM(E180:E184)</f>
        <v>8099700</v>
      </c>
      <c r="F179" s="19">
        <f>SUM(F180:F184)</f>
        <v>-2900</v>
      </c>
      <c r="G179" s="18">
        <f>SUM(G180:G184)</f>
        <v>8096800</v>
      </c>
      <c r="H179" s="18">
        <f>SUM(H180:H184)</f>
        <v>7433700</v>
      </c>
      <c r="I179" s="18">
        <f>SUM(I180:I184)</f>
        <v>663100</v>
      </c>
      <c r="J179" s="30">
        <v>0.152</v>
      </c>
    </row>
    <row r="180" spans="1:10" s="1" customFormat="1" ht="30" customHeight="1">
      <c r="A180" s="38" t="s">
        <v>157</v>
      </c>
      <c r="B180" s="21">
        <v>30</v>
      </c>
      <c r="C180" s="21">
        <f t="shared" si="28"/>
        <v>30000</v>
      </c>
      <c r="D180" s="22">
        <v>0.7</v>
      </c>
      <c r="E180" s="21">
        <f>C180*D180</f>
        <v>21000</v>
      </c>
      <c r="F180" s="23">
        <v>-2900</v>
      </c>
      <c r="G180" s="21">
        <f>E180+F180</f>
        <v>18100</v>
      </c>
      <c r="H180" s="21">
        <f>E180-I180+F180</f>
        <v>16400</v>
      </c>
      <c r="I180" s="21">
        <f>ROUND(E180*1920/23448.302,-2)</f>
        <v>1700</v>
      </c>
      <c r="J180" s="32"/>
    </row>
    <row r="181" spans="1:10" s="1" customFormat="1" ht="30" customHeight="1">
      <c r="A181" s="38" t="s">
        <v>158</v>
      </c>
      <c r="B181" s="21">
        <v>4390</v>
      </c>
      <c r="C181" s="21">
        <f t="shared" si="28"/>
        <v>4390000</v>
      </c>
      <c r="D181" s="22">
        <v>0.7</v>
      </c>
      <c r="E181" s="21">
        <f t="shared" si="29"/>
        <v>3073000</v>
      </c>
      <c r="F181" s="23">
        <v>0</v>
      </c>
      <c r="G181" s="21">
        <f>E181+F181</f>
        <v>3073000</v>
      </c>
      <c r="H181" s="21">
        <f>E181-I181</f>
        <v>2821400</v>
      </c>
      <c r="I181" s="21">
        <f>ROUND(E181*1920/23448.302,-2)</f>
        <v>251600</v>
      </c>
      <c r="J181" s="32"/>
    </row>
    <row r="182" spans="1:10" s="1" customFormat="1" ht="30" customHeight="1">
      <c r="A182" s="38" t="s">
        <v>159</v>
      </c>
      <c r="B182" s="21">
        <v>2333</v>
      </c>
      <c r="C182" s="21">
        <f t="shared" si="28"/>
        <v>2333000</v>
      </c>
      <c r="D182" s="22">
        <v>0.7</v>
      </c>
      <c r="E182" s="21">
        <f t="shared" si="29"/>
        <v>1633100</v>
      </c>
      <c r="F182" s="23">
        <v>0</v>
      </c>
      <c r="G182" s="21">
        <f>E182+F182</f>
        <v>1633100</v>
      </c>
      <c r="H182" s="21">
        <f>E182-I182</f>
        <v>1499400</v>
      </c>
      <c r="I182" s="21">
        <f>ROUND(E182*1920/23448.302,-2)</f>
        <v>133700</v>
      </c>
      <c r="J182" s="32"/>
    </row>
    <row r="183" spans="1:10" s="4" customFormat="1" ht="30" customHeight="1">
      <c r="A183" s="38" t="s">
        <v>160</v>
      </c>
      <c r="B183" s="21">
        <v>2511</v>
      </c>
      <c r="C183" s="21">
        <f t="shared" si="28"/>
        <v>2511000</v>
      </c>
      <c r="D183" s="22">
        <v>0.7</v>
      </c>
      <c r="E183" s="21">
        <f t="shared" si="29"/>
        <v>1757700</v>
      </c>
      <c r="F183" s="23">
        <v>0</v>
      </c>
      <c r="G183" s="21">
        <f>E183+F183</f>
        <v>1757700</v>
      </c>
      <c r="H183" s="21">
        <f>E183-I183</f>
        <v>1613800</v>
      </c>
      <c r="I183" s="21">
        <f>ROUND(E183*1920/23448.302,-2)</f>
        <v>143900</v>
      </c>
      <c r="J183" s="32"/>
    </row>
    <row r="184" spans="1:10" s="1" customFormat="1" ht="30" customHeight="1">
      <c r="A184" s="38" t="s">
        <v>161</v>
      </c>
      <c r="B184" s="21">
        <v>2307</v>
      </c>
      <c r="C184" s="21">
        <f t="shared" si="28"/>
        <v>2307000</v>
      </c>
      <c r="D184" s="22">
        <v>0.7</v>
      </c>
      <c r="E184" s="21">
        <f t="shared" si="29"/>
        <v>1614900</v>
      </c>
      <c r="F184" s="23">
        <v>0</v>
      </c>
      <c r="G184" s="21">
        <f>E184+F184</f>
        <v>1614900</v>
      </c>
      <c r="H184" s="21">
        <f>E184-I184</f>
        <v>1482700</v>
      </c>
      <c r="I184" s="21">
        <f>ROUND(E184*1920/23448.302,-2)</f>
        <v>132200</v>
      </c>
      <c r="J184" s="32"/>
    </row>
    <row r="185" spans="1:10" s="2" customFormat="1" ht="30" customHeight="1">
      <c r="A185" s="37" t="s">
        <v>162</v>
      </c>
      <c r="B185" s="18">
        <v>6502</v>
      </c>
      <c r="C185" s="18">
        <f>SUM(C186)</f>
        <v>6502000</v>
      </c>
      <c r="D185" s="18"/>
      <c r="E185" s="18">
        <f>SUM(E186)</f>
        <v>4551400</v>
      </c>
      <c r="F185" s="19">
        <f>SUM(F186)</f>
        <v>0</v>
      </c>
      <c r="G185" s="18">
        <f>SUM(G186)</f>
        <v>4551400</v>
      </c>
      <c r="H185" s="18">
        <f>SUM(H186)</f>
        <v>4178700</v>
      </c>
      <c r="I185" s="18">
        <f>SUM(I186)</f>
        <v>372700</v>
      </c>
      <c r="J185" s="33"/>
    </row>
    <row r="186" spans="1:10" s="1" customFormat="1" ht="30" customHeight="1">
      <c r="A186" s="40" t="s">
        <v>163</v>
      </c>
      <c r="B186" s="21">
        <v>6502</v>
      </c>
      <c r="C186" s="21">
        <f>B186*1000</f>
        <v>6502000</v>
      </c>
      <c r="D186" s="22">
        <v>0.7</v>
      </c>
      <c r="E186" s="21">
        <f>C186*D186</f>
        <v>4551400</v>
      </c>
      <c r="F186" s="23">
        <v>0</v>
      </c>
      <c r="G186" s="21">
        <f>E186+F186</f>
        <v>4551400</v>
      </c>
      <c r="H186" s="21">
        <f>E186-I186</f>
        <v>4178700</v>
      </c>
      <c r="I186" s="21">
        <f>ROUND(E186*1920/23448.302,-2)</f>
        <v>372700</v>
      </c>
      <c r="J186" s="32"/>
    </row>
    <row r="187" spans="1:10" s="3" customFormat="1" ht="30" customHeight="1">
      <c r="A187" s="37" t="s">
        <v>164</v>
      </c>
      <c r="B187" s="18">
        <v>4970</v>
      </c>
      <c r="C187" s="18">
        <f>SUM(C188)</f>
        <v>4970000</v>
      </c>
      <c r="D187" s="18"/>
      <c r="E187" s="18">
        <f>SUM(E188)</f>
        <v>3479000</v>
      </c>
      <c r="F187" s="19">
        <f>SUM(F188)</f>
        <v>0</v>
      </c>
      <c r="G187" s="18">
        <f>SUM(G188)</f>
        <v>3479000</v>
      </c>
      <c r="H187" s="18">
        <f>SUM(H188)</f>
        <v>3194100</v>
      </c>
      <c r="I187" s="18">
        <f>SUM(I188)</f>
        <v>284900</v>
      </c>
      <c r="J187" s="33"/>
    </row>
    <row r="188" spans="1:10" s="1" customFormat="1" ht="30" customHeight="1">
      <c r="A188" s="38" t="s">
        <v>164</v>
      </c>
      <c r="B188" s="21">
        <v>4970</v>
      </c>
      <c r="C188" s="21">
        <f t="shared" si="28"/>
        <v>4970000</v>
      </c>
      <c r="D188" s="22">
        <v>0.7</v>
      </c>
      <c r="E188" s="21">
        <f t="shared" si="29"/>
        <v>3479000</v>
      </c>
      <c r="F188" s="23">
        <v>0</v>
      </c>
      <c r="G188" s="21">
        <f>E188+F188</f>
        <v>3479000</v>
      </c>
      <c r="H188" s="21">
        <f>E188-I188</f>
        <v>3194100</v>
      </c>
      <c r="I188" s="21">
        <f>ROUND(E188*1920/23448.302,-2)</f>
        <v>284900</v>
      </c>
      <c r="J188" s="32"/>
    </row>
    <row r="189" spans="1:10" s="3" customFormat="1" ht="30" customHeight="1">
      <c r="A189" s="37" t="s">
        <v>165</v>
      </c>
      <c r="B189" s="18">
        <v>12054</v>
      </c>
      <c r="C189" s="18">
        <f>SUM(C190)</f>
        <v>12054000</v>
      </c>
      <c r="D189" s="18"/>
      <c r="E189" s="18">
        <f>SUM(E190)</f>
        <v>8437800</v>
      </c>
      <c r="F189" s="19">
        <f>SUM(F190)</f>
        <v>0</v>
      </c>
      <c r="G189" s="18">
        <f>SUM(G190)</f>
        <v>8437800</v>
      </c>
      <c r="H189" s="18">
        <f>SUM(H190)</f>
        <v>7746200</v>
      </c>
      <c r="I189" s="18">
        <f>SUM(I190)</f>
        <v>691600</v>
      </c>
      <c r="J189" s="33"/>
    </row>
    <row r="190" spans="1:10" s="1" customFormat="1" ht="30" customHeight="1">
      <c r="A190" s="38" t="s">
        <v>165</v>
      </c>
      <c r="B190" s="21">
        <v>12054</v>
      </c>
      <c r="C190" s="21">
        <f t="shared" si="28"/>
        <v>12054000</v>
      </c>
      <c r="D190" s="22">
        <v>0.7</v>
      </c>
      <c r="E190" s="21">
        <f t="shared" si="29"/>
        <v>8437800</v>
      </c>
      <c r="F190" s="23">
        <v>0</v>
      </c>
      <c r="G190" s="21">
        <f>E190+F190</f>
        <v>8437800</v>
      </c>
      <c r="H190" s="21">
        <f>E190-I190</f>
        <v>7746200</v>
      </c>
      <c r="I190" s="21">
        <f>ROUND(E190*1920/23448.302,-2)+700</f>
        <v>691600</v>
      </c>
      <c r="J190" s="32"/>
    </row>
    <row r="191" spans="1:10" s="3" customFormat="1" ht="30" customHeight="1">
      <c r="A191" s="37" t="s">
        <v>166</v>
      </c>
      <c r="B191" s="18">
        <f>SUM(B192:B194)</f>
        <v>7272</v>
      </c>
      <c r="C191" s="18">
        <f>SUM(C192:C194)</f>
        <v>7272000</v>
      </c>
      <c r="D191" s="18"/>
      <c r="E191" s="18">
        <f>SUM(E192:E194)</f>
        <v>5090400</v>
      </c>
      <c r="F191" s="19">
        <f>SUM(F192:F194)</f>
        <v>0</v>
      </c>
      <c r="G191" s="18">
        <f>SUM(G192:G194)</f>
        <v>5090400</v>
      </c>
      <c r="H191" s="18">
        <f>SUM(H192:H194)</f>
        <v>4673600</v>
      </c>
      <c r="I191" s="18">
        <f>SUM(I192:I194)</f>
        <v>416800</v>
      </c>
      <c r="J191" s="30">
        <v>0.154</v>
      </c>
    </row>
    <row r="192" spans="1:10" s="1" customFormat="1" ht="30" customHeight="1">
      <c r="A192" s="38" t="s">
        <v>167</v>
      </c>
      <c r="B192" s="21">
        <v>3425</v>
      </c>
      <c r="C192" s="21">
        <f t="shared" si="28"/>
        <v>3425000</v>
      </c>
      <c r="D192" s="22">
        <v>0.7</v>
      </c>
      <c r="E192" s="21">
        <f t="shared" si="29"/>
        <v>2397500</v>
      </c>
      <c r="F192" s="23">
        <v>0</v>
      </c>
      <c r="G192" s="21">
        <f>E192+F192</f>
        <v>2397500</v>
      </c>
      <c r="H192" s="21">
        <f>E192-I192</f>
        <v>2201200</v>
      </c>
      <c r="I192" s="21">
        <f>ROUND(E192*1920/23448.302,-2)</f>
        <v>196300</v>
      </c>
      <c r="J192" s="32"/>
    </row>
    <row r="193" spans="1:10" s="1" customFormat="1" ht="30" customHeight="1">
      <c r="A193" s="38" t="s">
        <v>168</v>
      </c>
      <c r="B193" s="21">
        <v>2453</v>
      </c>
      <c r="C193" s="21">
        <f t="shared" si="28"/>
        <v>2453000</v>
      </c>
      <c r="D193" s="22">
        <v>0.7</v>
      </c>
      <c r="E193" s="21">
        <f t="shared" si="29"/>
        <v>1717100</v>
      </c>
      <c r="F193" s="23">
        <v>0</v>
      </c>
      <c r="G193" s="21">
        <f>E193+F193</f>
        <v>1717100</v>
      </c>
      <c r="H193" s="21">
        <f>E193-I193</f>
        <v>1576500</v>
      </c>
      <c r="I193" s="21">
        <f>ROUND(E193*1920/23448.302,-2)</f>
        <v>140600</v>
      </c>
      <c r="J193" s="32"/>
    </row>
    <row r="194" spans="1:10" s="1" customFormat="1" ht="30" customHeight="1">
      <c r="A194" s="38" t="s">
        <v>169</v>
      </c>
      <c r="B194" s="21">
        <v>1394</v>
      </c>
      <c r="C194" s="21">
        <f t="shared" si="28"/>
        <v>1394000</v>
      </c>
      <c r="D194" s="22">
        <v>0.7</v>
      </c>
      <c r="E194" s="21">
        <f t="shared" si="29"/>
        <v>975799.9999999999</v>
      </c>
      <c r="F194" s="23">
        <v>0</v>
      </c>
      <c r="G194" s="21">
        <f>E194+F194</f>
        <v>975799.9999999999</v>
      </c>
      <c r="H194" s="21">
        <f>E194-I194</f>
        <v>895899.9999999999</v>
      </c>
      <c r="I194" s="21">
        <f>ROUND(E194*1920/23448.302,-2)</f>
        <v>79900</v>
      </c>
      <c r="J194" s="32"/>
    </row>
    <row r="195" spans="1:10" s="3" customFormat="1" ht="30" customHeight="1">
      <c r="A195" s="37" t="s">
        <v>170</v>
      </c>
      <c r="B195" s="18">
        <v>6749</v>
      </c>
      <c r="C195" s="18">
        <f>SUM(C196)</f>
        <v>6749000</v>
      </c>
      <c r="D195" s="18"/>
      <c r="E195" s="18">
        <f>SUM(E196)</f>
        <v>4724300</v>
      </c>
      <c r="F195" s="19">
        <f>SUM(F196)</f>
        <v>0</v>
      </c>
      <c r="G195" s="18">
        <f>SUM(G196)</f>
        <v>4724300</v>
      </c>
      <c r="H195" s="18">
        <f>SUM(H196)</f>
        <v>4337500</v>
      </c>
      <c r="I195" s="18">
        <f>SUM(I196)</f>
        <v>386800</v>
      </c>
      <c r="J195" s="33"/>
    </row>
    <row r="196" spans="1:10" s="1" customFormat="1" ht="30" customHeight="1">
      <c r="A196" s="38" t="s">
        <v>170</v>
      </c>
      <c r="B196" s="21">
        <v>6749</v>
      </c>
      <c r="C196" s="21">
        <f t="shared" si="28"/>
        <v>6749000</v>
      </c>
      <c r="D196" s="22">
        <v>0.7</v>
      </c>
      <c r="E196" s="21">
        <f t="shared" si="29"/>
        <v>4724300</v>
      </c>
      <c r="F196" s="23">
        <v>0</v>
      </c>
      <c r="G196" s="21">
        <f>E196+F196</f>
        <v>4724300</v>
      </c>
      <c r="H196" s="21">
        <f>E196-I196</f>
        <v>4337500</v>
      </c>
      <c r="I196" s="21">
        <f>ROUND(E196*1920/23448.302,-2)</f>
        <v>386800</v>
      </c>
      <c r="J196" s="32"/>
    </row>
    <row r="197" spans="1:10" s="3" customFormat="1" ht="30" customHeight="1">
      <c r="A197" s="39" t="s">
        <v>171</v>
      </c>
      <c r="B197" s="18">
        <v>2898</v>
      </c>
      <c r="C197" s="18">
        <f>SUM(C198)</f>
        <v>2898000</v>
      </c>
      <c r="D197" s="18"/>
      <c r="E197" s="18">
        <f>SUM(E198)</f>
        <v>2028599.9999999998</v>
      </c>
      <c r="F197" s="19">
        <f>SUM(F198)</f>
        <v>0</v>
      </c>
      <c r="G197" s="18">
        <f>SUM(G198)</f>
        <v>2028599.9999999998</v>
      </c>
      <c r="H197" s="18">
        <f>SUM(H198)</f>
        <v>1862499.9999999998</v>
      </c>
      <c r="I197" s="18">
        <f>SUM(I198)</f>
        <v>166100</v>
      </c>
      <c r="J197" s="33"/>
    </row>
    <row r="198" spans="1:10" s="1" customFormat="1" ht="30" customHeight="1">
      <c r="A198" s="38" t="s">
        <v>171</v>
      </c>
      <c r="B198" s="21">
        <v>2898</v>
      </c>
      <c r="C198" s="21">
        <f t="shared" si="28"/>
        <v>2898000</v>
      </c>
      <c r="D198" s="22">
        <v>0.7</v>
      </c>
      <c r="E198" s="21">
        <f t="shared" si="29"/>
        <v>2028599.9999999998</v>
      </c>
      <c r="F198" s="23">
        <v>0</v>
      </c>
      <c r="G198" s="21">
        <f>E198+F198</f>
        <v>2028599.9999999998</v>
      </c>
      <c r="H198" s="21">
        <f>E198-I198</f>
        <v>1862499.9999999998</v>
      </c>
      <c r="I198" s="21">
        <f>ROUND(E198*1920/23448.302,-2)</f>
        <v>166100</v>
      </c>
      <c r="J198" s="32"/>
    </row>
  </sheetData>
  <sheetProtection/>
  <autoFilter ref="A7:J198"/>
  <mergeCells count="8">
    <mergeCell ref="A1:J1"/>
    <mergeCell ref="G3:I3"/>
    <mergeCell ref="A3:A4"/>
    <mergeCell ref="B3:B4"/>
    <mergeCell ref="C3:C4"/>
    <mergeCell ref="D3:D4"/>
    <mergeCell ref="E3:E4"/>
    <mergeCell ref="F3:F4"/>
  </mergeCells>
  <printOptions horizontalCentered="1"/>
  <pageMargins left="0.75" right="0.75" top="0.98" bottom="0.98" header="0.51" footer="0.51"/>
  <pageSetup fitToHeight="0" fitToWidth="1" horizontalDpi="600" verticalDpi="600" orientation="portrait" paperSize="9" scale="6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801</cp:lastModifiedBy>
  <cp:lastPrinted>2016-02-26T07:33:00Z</cp:lastPrinted>
  <dcterms:created xsi:type="dcterms:W3CDTF">2012-10-17T07:33:00Z</dcterms:created>
  <dcterms:modified xsi:type="dcterms:W3CDTF">2017-12-19T09:26:26Z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